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11 NOVEMBER/"/>
    </mc:Choice>
  </mc:AlternateContent>
  <xr:revisionPtr revIDLastSave="0" documentId="13_ncr:1_{38421D94-8422-7E4E-BE3D-A0C94B51E5FD}" xr6:coauthVersionLast="45" xr6:coauthVersionMax="45" xr10:uidLastSave="{00000000-0000-0000-0000-000000000000}"/>
  <bookViews>
    <workbookView xWindow="8320" yWindow="460" windowWidth="24040" windowHeight="1976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435" i="1" l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848" i="1" l="1"/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O477" i="1" s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O82" i="1" s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W206" i="1" s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AK204" i="1"/>
  <c r="AK206" i="1" s="1"/>
  <c r="BA204" i="1"/>
  <c r="BA206" i="1" s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S144" i="1" s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S516" i="1" s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C818" i="1" s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BF165" i="1" s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Q260" i="1" s="1"/>
  <c r="AX258" i="1"/>
  <c r="BE288" i="1"/>
  <c r="AH289" i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BD640" i="1" s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BC601" i="1" s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BF755" i="1" s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BB547" i="1"/>
  <c r="AF516" i="1"/>
  <c r="AV516" i="1"/>
  <c r="BC477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C539" i="1"/>
  <c r="BB485" i="1"/>
  <c r="BB423" i="1"/>
  <c r="AV454" i="1"/>
  <c r="BD454" i="1"/>
  <c r="BF351" i="1"/>
  <c r="BC353" i="1"/>
  <c r="BF235" i="1"/>
  <c r="BD206" i="1"/>
  <c r="BF110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S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K136" i="1" s="1"/>
  <c r="AO134" i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AX144" i="1" s="1"/>
  <c r="BB142" i="1"/>
  <c r="AK144" i="1"/>
  <c r="AO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X204" i="1"/>
  <c r="BB204" i="1"/>
  <c r="AO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S330" i="1" s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R482" i="1"/>
  <c r="AM482" i="1"/>
  <c r="AH482" i="1"/>
  <c r="AL482" i="1"/>
  <c r="AL485" i="1" s="1"/>
  <c r="AT482" i="1"/>
  <c r="AZ482" i="1"/>
  <c r="AJ505" i="1"/>
  <c r="AU505" i="1"/>
  <c r="AU508" i="1" s="1"/>
  <c r="AM506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R477" i="1" s="1"/>
  <c r="AN474" i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K483" i="1"/>
  <c r="AP483" i="1"/>
  <c r="AP485" i="1" s="1"/>
  <c r="AU483" i="1"/>
  <c r="BA483" i="1"/>
  <c r="AG514" i="1"/>
  <c r="AM514" i="1"/>
  <c r="AR514" i="1"/>
  <c r="AW514" i="1"/>
  <c r="BA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AI671" i="1" s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T539" i="1" s="1"/>
  <c r="AY536" i="1"/>
  <c r="BE536" i="1"/>
  <c r="BE544" i="1"/>
  <c r="BE547" i="1" s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98" i="1"/>
  <c r="AZ598" i="1"/>
  <c r="AV598" i="1"/>
  <c r="AR598" i="1"/>
  <c r="AN598" i="1"/>
  <c r="BA598" i="1"/>
  <c r="BA601" i="1" s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R607" i="1"/>
  <c r="AR609" i="1" s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33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Y694" i="1" s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A857" i="1" s="1"/>
  <c r="BB856" i="1"/>
  <c r="BB857" i="1" s="1"/>
  <c r="AX856" i="1"/>
  <c r="AT856" i="1"/>
  <c r="AP856" i="1"/>
  <c r="AL856" i="1"/>
  <c r="AL857" i="1" s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F485" i="1" l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787" i="1" l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2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31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36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M83" i="9" l="1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622" i="1" l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<sst xmlns="http://schemas.openxmlformats.org/spreadsheetml/2006/main" count="7879" uniqueCount="88">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</sst>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  <font>
      <sz val="10"/>
      <color indexed="8"/>
      <name val="Arial"/>
      <family val="16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8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165" fontId="23" fillId="0" borderId="60" xfId="7" applyNumberFormat="1" applyFont="1" applyBorder="1" applyAlignment="1">
      <alignment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A505" zoomScale="95" zoomScaleNormal="95" zoomScalePageLayoutView="50" workbookViewId="0">
      <selection activeCell="J523" sqref="J523"/>
    </sheetView>
  </sheetViews>
  <sheetFormatPr baseColWidth="10" defaultColWidth="8.83203125" defaultRowHeight="13" x14ac:dyDescent="0.15"/>
  <cols>
    <col min="1" max="1" width="10.5" style="227" customWidth="1"/>
    <col min="2" max="2" width="8.33203125" style="227" customWidth="1"/>
    <col min="3" max="3" width="7.5" style="227" customWidth="1"/>
    <col min="4" max="4" width="6.6640625" style="227" customWidth="1"/>
    <col min="5" max="5" width="6.33203125" style="227" customWidth="1"/>
    <col min="6" max="6" width="6" style="227" customWidth="1"/>
    <col min="7" max="7" width="7.164062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 x14ac:dyDescent="0.2">
      <c r="A2" s="303" t="s">
        <v>56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BI2" s="303" t="s">
        <v>56</v>
      </c>
      <c r="BJ2" s="303"/>
      <c r="BK2" s="303"/>
      <c r="BL2" s="303"/>
      <c r="BM2" s="303"/>
      <c r="BN2" s="303"/>
      <c r="BO2" s="303"/>
      <c r="BP2" s="303"/>
      <c r="BQ2" s="303"/>
      <c r="BR2" s="303"/>
      <c r="BS2" s="303"/>
      <c r="BT2" s="303"/>
      <c r="BU2" s="303"/>
      <c r="BV2" s="303"/>
      <c r="BW2" s="303"/>
      <c r="BX2" s="303"/>
      <c r="BY2" s="303"/>
      <c r="BZ2" s="303"/>
      <c r="CA2" s="303"/>
      <c r="CB2" s="303"/>
      <c r="CC2" s="303"/>
      <c r="CD2" s="303"/>
      <c r="CE2" s="303"/>
      <c r="CF2" s="303"/>
      <c r="CG2" s="303"/>
      <c r="CH2" s="303"/>
      <c r="CI2" s="303"/>
      <c r="CJ2" s="303"/>
      <c r="CK2" s="303"/>
    </row>
    <row r="5" spans="1:93" x14ac:dyDescent="0.15">
      <c r="A5" s="302">
        <v>44136</v>
      </c>
      <c r="B5" s="302"/>
      <c r="C5" s="302"/>
      <c r="D5" s="302"/>
      <c r="BI5" s="301">
        <f>A5</f>
        <v>44136</v>
      </c>
      <c r="BJ5" s="301"/>
      <c r="BK5" s="301"/>
      <c r="BL5" s="301"/>
    </row>
    <row r="6" spans="1:93" ht="14" thickBot="1" x14ac:dyDescent="0.2">
      <c r="AE6" s="272" t="s">
        <v>84</v>
      </c>
    </row>
    <row r="7" spans="1:93" ht="15" thickTop="1" thickBot="1" x14ac:dyDescent="0.2">
      <c r="A7" s="299" t="s">
        <v>0</v>
      </c>
      <c r="B7" s="293" t="s">
        <v>1</v>
      </c>
      <c r="C7" s="294"/>
      <c r="D7" s="293" t="s">
        <v>2</v>
      </c>
      <c r="E7" s="294"/>
      <c r="F7" s="293" t="s">
        <v>3</v>
      </c>
      <c r="G7" s="294"/>
      <c r="H7" s="293" t="s">
        <v>4</v>
      </c>
      <c r="I7" s="294"/>
      <c r="J7" s="293" t="s">
        <v>5</v>
      </c>
      <c r="K7" s="294"/>
      <c r="L7" s="293" t="s">
        <v>6</v>
      </c>
      <c r="M7" s="294"/>
      <c r="N7" s="293" t="s">
        <v>7</v>
      </c>
      <c r="O7" s="294"/>
      <c r="P7" s="293" t="s">
        <v>8</v>
      </c>
      <c r="Q7" s="294"/>
      <c r="R7" s="293" t="s">
        <v>9</v>
      </c>
      <c r="S7" s="294"/>
      <c r="T7" s="293" t="s">
        <v>10</v>
      </c>
      <c r="U7" s="294"/>
      <c r="V7" s="293" t="s">
        <v>11</v>
      </c>
      <c r="W7" s="294"/>
      <c r="X7" s="293" t="s">
        <v>12</v>
      </c>
      <c r="Y7" s="294"/>
      <c r="Z7" s="295" t="s">
        <v>40</v>
      </c>
      <c r="AA7" s="296"/>
      <c r="AB7" s="297" t="s">
        <v>41</v>
      </c>
      <c r="AC7" s="298"/>
      <c r="AE7" s="299" t="s">
        <v>0</v>
      </c>
      <c r="AF7" s="293" t="s">
        <v>1</v>
      </c>
      <c r="AG7" s="294"/>
      <c r="AH7" s="293" t="s">
        <v>2</v>
      </c>
      <c r="AI7" s="294"/>
      <c r="AJ7" s="293" t="s">
        <v>3</v>
      </c>
      <c r="AK7" s="294"/>
      <c r="AL7" s="293" t="s">
        <v>4</v>
      </c>
      <c r="AM7" s="294"/>
      <c r="AN7" s="293" t="s">
        <v>5</v>
      </c>
      <c r="AO7" s="294"/>
      <c r="AP7" s="293" t="s">
        <v>6</v>
      </c>
      <c r="AQ7" s="294"/>
      <c r="AR7" s="293" t="s">
        <v>7</v>
      </c>
      <c r="AS7" s="294"/>
      <c r="AT7" s="293" t="s">
        <v>8</v>
      </c>
      <c r="AU7" s="294"/>
      <c r="AV7" s="293" t="s">
        <v>9</v>
      </c>
      <c r="AW7" s="294"/>
      <c r="AX7" s="293" t="s">
        <v>10</v>
      </c>
      <c r="AY7" s="294"/>
      <c r="AZ7" s="293" t="s">
        <v>11</v>
      </c>
      <c r="BA7" s="294"/>
      <c r="BB7" s="293" t="s">
        <v>12</v>
      </c>
      <c r="BC7" s="294"/>
      <c r="BD7" s="295" t="s">
        <v>40</v>
      </c>
      <c r="BE7" s="296"/>
      <c r="BF7" s="297" t="s">
        <v>41</v>
      </c>
      <c r="BG7" s="298"/>
      <c r="BH7" s="273"/>
      <c r="BI7" s="299" t="s">
        <v>0</v>
      </c>
      <c r="BJ7" s="293" t="s">
        <v>1</v>
      </c>
      <c r="BK7" s="294"/>
      <c r="BL7" s="293" t="s">
        <v>2</v>
      </c>
      <c r="BM7" s="294"/>
      <c r="BN7" s="293" t="s">
        <v>3</v>
      </c>
      <c r="BO7" s="294"/>
      <c r="BP7" s="293" t="s">
        <v>4</v>
      </c>
      <c r="BQ7" s="294"/>
      <c r="BR7" s="293" t="s">
        <v>5</v>
      </c>
      <c r="BS7" s="294"/>
      <c r="BT7" s="293" t="s">
        <v>6</v>
      </c>
      <c r="BU7" s="294"/>
      <c r="BV7" s="293" t="s">
        <v>7</v>
      </c>
      <c r="BW7" s="294"/>
      <c r="BX7" s="293" t="s">
        <v>8</v>
      </c>
      <c r="BY7" s="294"/>
      <c r="BZ7" s="293" t="s">
        <v>9</v>
      </c>
      <c r="CA7" s="294"/>
      <c r="CB7" s="293" t="s">
        <v>10</v>
      </c>
      <c r="CC7" s="294"/>
      <c r="CD7" s="293" t="s">
        <v>11</v>
      </c>
      <c r="CE7" s="294"/>
      <c r="CF7" s="293" t="s">
        <v>12</v>
      </c>
      <c r="CG7" s="294"/>
      <c r="CH7" s="295" t="s">
        <v>40</v>
      </c>
      <c r="CI7" s="296"/>
      <c r="CJ7" s="293" t="s">
        <v>41</v>
      </c>
      <c r="CK7" s="294"/>
    </row>
    <row r="8" spans="1:93" ht="15" thickTop="1" thickBot="1" x14ac:dyDescent="0.2">
      <c r="A8" s="300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300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300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 x14ac:dyDescent="0.15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305</v>
      </c>
      <c r="AG9" s="186">
        <f t="shared" ref="AG9:AV10" si="0">SUMIF($A$9:$A$32,$AE9,C$9:C$32)</f>
        <v>316</v>
      </c>
      <c r="AH9" s="127">
        <f t="shared" si="0"/>
        <v>103</v>
      </c>
      <c r="AI9" s="180">
        <f t="shared" si="0"/>
        <v>143</v>
      </c>
      <c r="AJ9" s="126">
        <f t="shared" si="0"/>
        <v>377</v>
      </c>
      <c r="AK9" s="128">
        <f t="shared" si="0"/>
        <v>259</v>
      </c>
      <c r="AL9" s="127">
        <f t="shared" si="0"/>
        <v>428</v>
      </c>
      <c r="AM9" s="180">
        <f t="shared" si="0"/>
        <v>386</v>
      </c>
      <c r="AN9" s="126">
        <f t="shared" si="0"/>
        <v>53</v>
      </c>
      <c r="AO9" s="128">
        <f t="shared" si="0"/>
        <v>40</v>
      </c>
      <c r="AP9" s="127">
        <f t="shared" si="0"/>
        <v>94</v>
      </c>
      <c r="AQ9" s="126">
        <f t="shared" si="0"/>
        <v>190</v>
      </c>
      <c r="AR9" s="179">
        <f t="shared" si="0"/>
        <v>341</v>
      </c>
      <c r="AS9" s="181">
        <f t="shared" si="0"/>
        <v>410</v>
      </c>
      <c r="AT9" s="126">
        <f t="shared" si="0"/>
        <v>195</v>
      </c>
      <c r="AU9" s="128">
        <f t="shared" si="0"/>
        <v>131</v>
      </c>
      <c r="AV9" s="127">
        <f t="shared" si="0"/>
        <v>267</v>
      </c>
      <c r="AW9" s="180">
        <f t="shared" ref="AW9:BE10" si="1">SUMIF($A$9:$A$32,$AE9,S$9:S$32)</f>
        <v>202</v>
      </c>
      <c r="AX9" s="126">
        <f t="shared" si="1"/>
        <v>102</v>
      </c>
      <c r="AY9" s="128">
        <f t="shared" si="1"/>
        <v>35</v>
      </c>
      <c r="AZ9" s="127">
        <f t="shared" si="1"/>
        <v>207</v>
      </c>
      <c r="BA9" s="180">
        <f t="shared" si="1"/>
        <v>232</v>
      </c>
      <c r="BB9" s="126">
        <f t="shared" si="1"/>
        <v>157</v>
      </c>
      <c r="BC9" s="128">
        <f t="shared" si="1"/>
        <v>104</v>
      </c>
      <c r="BD9" s="184">
        <f t="shared" si="1"/>
        <v>321</v>
      </c>
      <c r="BE9" s="185">
        <f t="shared" si="1"/>
        <v>329</v>
      </c>
      <c r="BF9" s="170">
        <f>AF9+AH9+AJ9+AL9+AN9+AP9+AR9+AT9+AV9+AX9+AZ9+BB9+BD9</f>
        <v>2950</v>
      </c>
      <c r="BG9" s="171">
        <f>AG9+AI9+AK9+AM9+AO9+AQ9+AS9+AU9+AW9+AY9+BA9+BC9+BE9</f>
        <v>2777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15">
      <c r="A10" s="137" t="s">
        <v>17</v>
      </c>
      <c r="B10" s="189">
        <v>47</v>
      </c>
      <c r="C10" s="190">
        <v>0</v>
      </c>
      <c r="D10" s="191">
        <v>23</v>
      </c>
      <c r="E10" s="192">
        <v>1</v>
      </c>
      <c r="F10" s="189">
        <v>63</v>
      </c>
      <c r="G10" s="193">
        <v>1</v>
      </c>
      <c r="H10" s="191">
        <v>53</v>
      </c>
      <c r="I10" s="192">
        <v>7</v>
      </c>
      <c r="J10" s="189">
        <v>5</v>
      </c>
      <c r="K10" s="193">
        <v>0</v>
      </c>
      <c r="L10" s="191">
        <v>5</v>
      </c>
      <c r="M10" s="189">
        <v>8</v>
      </c>
      <c r="N10" s="194">
        <v>12</v>
      </c>
      <c r="O10" s="195">
        <v>27</v>
      </c>
      <c r="P10" s="189">
        <v>8</v>
      </c>
      <c r="Q10" s="193">
        <v>0</v>
      </c>
      <c r="R10" s="191">
        <v>4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220</v>
      </c>
      <c r="AC10" s="173">
        <f t="shared" ref="AC10:AC32" si="4">SUM(C10,E10,G10,I10,K10,M10,O10,Q10,S10,U10,W10,Y10,AA10)</f>
        <v>44</v>
      </c>
      <c r="AE10" s="277" t="s">
        <v>21</v>
      </c>
      <c r="AF10" s="126">
        <f>SUMIF($A$9:$A$32,$AE10,B$9:B$32)</f>
        <v>355</v>
      </c>
      <c r="AG10" s="190">
        <f t="shared" si="0"/>
        <v>398</v>
      </c>
      <c r="AH10" s="191">
        <f t="shared" si="0"/>
        <v>99</v>
      </c>
      <c r="AI10" s="192">
        <f t="shared" si="0"/>
        <v>140</v>
      </c>
      <c r="AJ10" s="278">
        <f t="shared" si="0"/>
        <v>580</v>
      </c>
      <c r="AK10" s="193">
        <f t="shared" si="0"/>
        <v>237</v>
      </c>
      <c r="AL10" s="191">
        <f t="shared" si="0"/>
        <v>540</v>
      </c>
      <c r="AM10" s="192">
        <f t="shared" si="0"/>
        <v>470</v>
      </c>
      <c r="AN10" s="278">
        <f t="shared" si="0"/>
        <v>53</v>
      </c>
      <c r="AO10" s="193">
        <f t="shared" si="0"/>
        <v>76</v>
      </c>
      <c r="AP10" s="191">
        <f t="shared" si="0"/>
        <v>106</v>
      </c>
      <c r="AQ10" s="278">
        <f t="shared" si="0"/>
        <v>281</v>
      </c>
      <c r="AR10" s="194">
        <f t="shared" si="0"/>
        <v>346</v>
      </c>
      <c r="AS10" s="195">
        <f t="shared" si="0"/>
        <v>445</v>
      </c>
      <c r="AT10" s="278">
        <f t="shared" si="0"/>
        <v>228</v>
      </c>
      <c r="AU10" s="193">
        <f t="shared" si="0"/>
        <v>183</v>
      </c>
      <c r="AV10" s="191">
        <f t="shared" si="0"/>
        <v>347</v>
      </c>
      <c r="AW10" s="192">
        <f t="shared" si="1"/>
        <v>269</v>
      </c>
      <c r="AX10" s="278">
        <f t="shared" si="1"/>
        <v>33</v>
      </c>
      <c r="AY10" s="193">
        <f t="shared" si="1"/>
        <v>33</v>
      </c>
      <c r="AZ10" s="191">
        <f t="shared" si="1"/>
        <v>187</v>
      </c>
      <c r="BA10" s="192">
        <f t="shared" si="1"/>
        <v>295</v>
      </c>
      <c r="BB10" s="278">
        <f t="shared" si="1"/>
        <v>174</v>
      </c>
      <c r="BC10" s="193">
        <f t="shared" si="1"/>
        <v>97</v>
      </c>
      <c r="BD10" s="191">
        <f t="shared" si="1"/>
        <v>384</v>
      </c>
      <c r="BE10" s="278">
        <f t="shared" si="1"/>
        <v>326</v>
      </c>
      <c r="BF10" s="172">
        <f>SUM(AF10,AH10,AJ10,AL10,AN10,AP10,AR10,AT10,AV10,AX10,AZ10,BB10,BD10)</f>
        <v>3432</v>
      </c>
      <c r="BG10" s="173">
        <f>SUM(AG10,AI10,AK10,AM10,AO10,AQ10,AS10,AU10,AW10,AY10,BA10,BC10,BE10)</f>
        <v>3250</v>
      </c>
      <c r="BH10" s="276"/>
      <c r="BI10" s="137" t="s">
        <v>17</v>
      </c>
      <c r="BJ10" s="129">
        <f t="shared" ref="BJ10:CK10" si="5">B10/B33</f>
        <v>3.8398692810457519E-2</v>
      </c>
      <c r="BK10" s="130">
        <f t="shared" si="5"/>
        <v>0</v>
      </c>
      <c r="BL10" s="131">
        <f t="shared" si="5"/>
        <v>5.1685393258426963E-2</v>
      </c>
      <c r="BM10" s="132">
        <f t="shared" si="5"/>
        <v>1.4684287812041115E-3</v>
      </c>
      <c r="BN10" s="129">
        <f t="shared" si="5"/>
        <v>3.0973451327433628E-2</v>
      </c>
      <c r="BO10" s="130">
        <f t="shared" si="5"/>
        <v>9.6525096525096527E-4</v>
      </c>
      <c r="BP10" s="131">
        <f t="shared" si="5"/>
        <v>2.7632950990615225E-2</v>
      </c>
      <c r="BQ10" s="132">
        <f t="shared" si="5"/>
        <v>3.9347948285553686E-3</v>
      </c>
      <c r="BR10" s="129">
        <f t="shared" si="5"/>
        <v>2.4752475247524754E-2</v>
      </c>
      <c r="BS10" s="130">
        <f t="shared" si="5"/>
        <v>0</v>
      </c>
      <c r="BT10" s="131">
        <f t="shared" si="5"/>
        <v>1.0526315789473684E-2</v>
      </c>
      <c r="BU10" s="129">
        <f t="shared" si="5"/>
        <v>7.4696545284780582E-3</v>
      </c>
      <c r="BV10" s="133">
        <f t="shared" si="5"/>
        <v>7.832898172323759E-3</v>
      </c>
      <c r="BW10" s="134">
        <f t="shared" si="5"/>
        <v>1.4778325123152709E-2</v>
      </c>
      <c r="BX10" s="129">
        <f t="shared" si="5"/>
        <v>8.130081300813009E-3</v>
      </c>
      <c r="BY10" s="130">
        <f t="shared" si="5"/>
        <v>0</v>
      </c>
      <c r="BZ10" s="131">
        <f t="shared" si="5"/>
        <v>3.0211480362537764E-3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1.6414235618891292E-2</v>
      </c>
      <c r="CK10" s="136">
        <f t="shared" si="5"/>
        <v>3.2929202215237238E-3</v>
      </c>
      <c r="CN10" s="230"/>
      <c r="CO10" s="230"/>
    </row>
    <row r="11" spans="1:93" ht="14" thickBot="1" x14ac:dyDescent="0.2">
      <c r="A11" s="146" t="s">
        <v>18</v>
      </c>
      <c r="B11" s="196">
        <v>165</v>
      </c>
      <c r="C11" s="197">
        <v>0</v>
      </c>
      <c r="D11" s="198">
        <v>55</v>
      </c>
      <c r="E11" s="199">
        <v>1</v>
      </c>
      <c r="F11" s="196">
        <v>213</v>
      </c>
      <c r="G11" s="200">
        <v>3</v>
      </c>
      <c r="H11" s="198">
        <v>196</v>
      </c>
      <c r="I11" s="199">
        <v>56</v>
      </c>
      <c r="J11" s="196">
        <v>14</v>
      </c>
      <c r="K11" s="200">
        <v>17</v>
      </c>
      <c r="L11" s="198">
        <v>37</v>
      </c>
      <c r="M11" s="196">
        <v>73</v>
      </c>
      <c r="N11" s="201">
        <v>161</v>
      </c>
      <c r="O11" s="202">
        <v>165</v>
      </c>
      <c r="P11" s="196">
        <v>112</v>
      </c>
      <c r="Q11" s="200">
        <v>84</v>
      </c>
      <c r="R11" s="198">
        <v>102</v>
      </c>
      <c r="S11" s="199">
        <v>87</v>
      </c>
      <c r="T11" s="196">
        <v>16</v>
      </c>
      <c r="U11" s="200">
        <v>23</v>
      </c>
      <c r="V11" s="198">
        <v>56</v>
      </c>
      <c r="W11" s="199">
        <v>109</v>
      </c>
      <c r="X11" s="196">
        <v>99</v>
      </c>
      <c r="Y11" s="200">
        <v>55</v>
      </c>
      <c r="Z11" s="198">
        <v>153</v>
      </c>
      <c r="AA11" s="196">
        <v>112</v>
      </c>
      <c r="AB11" s="172">
        <f t="shared" si="3"/>
        <v>1379</v>
      </c>
      <c r="AC11" s="173">
        <f t="shared" si="4"/>
        <v>785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0.13480392156862744</v>
      </c>
      <c r="BK11" s="130">
        <f t="shared" si="6"/>
        <v>0</v>
      </c>
      <c r="BL11" s="131">
        <f t="shared" si="6"/>
        <v>0.12359550561797752</v>
      </c>
      <c r="BM11" s="132">
        <f t="shared" si="6"/>
        <v>1.4684287812041115E-3</v>
      </c>
      <c r="BN11" s="129">
        <f t="shared" si="6"/>
        <v>0.10471976401179942</v>
      </c>
      <c r="BO11" s="130">
        <f t="shared" si="6"/>
        <v>2.8957528957528956E-3</v>
      </c>
      <c r="BP11" s="131">
        <f t="shared" si="6"/>
        <v>0.10218978102189781</v>
      </c>
      <c r="BQ11" s="132">
        <f t="shared" si="6"/>
        <v>3.1478358628442948E-2</v>
      </c>
      <c r="BR11" s="129">
        <f t="shared" si="6"/>
        <v>6.9306930693069313E-2</v>
      </c>
      <c r="BS11" s="130">
        <f t="shared" si="6"/>
        <v>6.0070671378091869E-2</v>
      </c>
      <c r="BT11" s="131">
        <f t="shared" si="6"/>
        <v>7.7894736842105267E-2</v>
      </c>
      <c r="BU11" s="129">
        <f t="shared" si="6"/>
        <v>6.8160597572362272E-2</v>
      </c>
      <c r="BV11" s="133">
        <f t="shared" si="6"/>
        <v>0.10509138381201044</v>
      </c>
      <c r="BW11" s="134">
        <f t="shared" si="6"/>
        <v>9.0311986863711002E-2</v>
      </c>
      <c r="BX11" s="129">
        <f t="shared" si="6"/>
        <v>0.11382113821138211</v>
      </c>
      <c r="BY11" s="130">
        <f t="shared" si="6"/>
        <v>0.1222707423580786</v>
      </c>
      <c r="BZ11" s="131">
        <f t="shared" si="6"/>
        <v>7.7039274924471296E-2</v>
      </c>
      <c r="CA11" s="132">
        <f t="shared" si="6"/>
        <v>8.9506172839506168E-2</v>
      </c>
      <c r="CB11" s="129">
        <f t="shared" si="6"/>
        <v>8.2901554404145081E-2</v>
      </c>
      <c r="CC11" s="130">
        <f t="shared" si="6"/>
        <v>0.14465408805031446</v>
      </c>
      <c r="CD11" s="131">
        <f t="shared" si="6"/>
        <v>6.6272189349112429E-2</v>
      </c>
      <c r="CE11" s="132">
        <f t="shared" si="6"/>
        <v>9.0306545153272577E-2</v>
      </c>
      <c r="CF11" s="129">
        <f t="shared" si="6"/>
        <v>0.13451086956521738</v>
      </c>
      <c r="CG11" s="130">
        <f t="shared" si="6"/>
        <v>0.13221153846153846</v>
      </c>
      <c r="CH11" s="131">
        <f t="shared" si="6"/>
        <v>0.10261569416498995</v>
      </c>
      <c r="CI11" s="129">
        <f t="shared" si="6"/>
        <v>7.8103207810320777E-2</v>
      </c>
      <c r="CJ11" s="135">
        <f t="shared" si="6"/>
        <v>0.10288741326568679</v>
      </c>
      <c r="CK11" s="136">
        <f t="shared" si="6"/>
        <v>5.8748690315820987E-2</v>
      </c>
      <c r="CN11" s="230"/>
      <c r="CO11" s="230"/>
    </row>
    <row r="12" spans="1:93" ht="15" thickTop="1" thickBot="1" x14ac:dyDescent="0.2">
      <c r="A12" s="137" t="s">
        <v>19</v>
      </c>
      <c r="B12" s="189">
        <v>196</v>
      </c>
      <c r="C12" s="190">
        <v>193</v>
      </c>
      <c r="D12" s="191">
        <v>87</v>
      </c>
      <c r="E12" s="192">
        <v>87</v>
      </c>
      <c r="F12" s="189">
        <v>285</v>
      </c>
      <c r="G12" s="193">
        <v>213</v>
      </c>
      <c r="H12" s="191">
        <v>285</v>
      </c>
      <c r="I12" s="192">
        <v>301</v>
      </c>
      <c r="J12" s="189">
        <v>33</v>
      </c>
      <c r="K12" s="193">
        <v>29</v>
      </c>
      <c r="L12" s="191">
        <v>117</v>
      </c>
      <c r="M12" s="189">
        <v>127</v>
      </c>
      <c r="N12" s="194">
        <v>317</v>
      </c>
      <c r="O12" s="195">
        <v>239</v>
      </c>
      <c r="P12" s="189">
        <v>204</v>
      </c>
      <c r="Q12" s="193">
        <v>94</v>
      </c>
      <c r="R12" s="191">
        <v>207</v>
      </c>
      <c r="S12" s="192">
        <v>156</v>
      </c>
      <c r="T12" s="189">
        <v>26</v>
      </c>
      <c r="U12" s="193">
        <v>40</v>
      </c>
      <c r="V12" s="191">
        <v>158</v>
      </c>
      <c r="W12" s="192">
        <v>153</v>
      </c>
      <c r="X12" s="189">
        <v>155</v>
      </c>
      <c r="Y12" s="193">
        <v>67</v>
      </c>
      <c r="Z12" s="191">
        <v>264</v>
      </c>
      <c r="AA12" s="189">
        <v>280</v>
      </c>
      <c r="AB12" s="172">
        <f t="shared" si="3"/>
        <v>2334</v>
      </c>
      <c r="AC12" s="173">
        <f t="shared" si="4"/>
        <v>1979</v>
      </c>
      <c r="AE12" s="269" t="s">
        <v>13</v>
      </c>
      <c r="AF12" s="20">
        <f t="shared" ref="AF12:BG12" si="7">SUM(AF9:AF11)</f>
        <v>660</v>
      </c>
      <c r="AG12" s="21">
        <f t="shared" si="7"/>
        <v>714</v>
      </c>
      <c r="AH12" s="20">
        <f t="shared" si="7"/>
        <v>202</v>
      </c>
      <c r="AI12" s="21">
        <f t="shared" si="7"/>
        <v>283</v>
      </c>
      <c r="AJ12" s="20">
        <f t="shared" si="7"/>
        <v>957</v>
      </c>
      <c r="AK12" s="21">
        <f t="shared" si="7"/>
        <v>496</v>
      </c>
      <c r="AL12" s="20">
        <f t="shared" si="7"/>
        <v>968</v>
      </c>
      <c r="AM12" s="21">
        <f t="shared" si="7"/>
        <v>856</v>
      </c>
      <c r="AN12" s="20">
        <f t="shared" si="7"/>
        <v>106</v>
      </c>
      <c r="AO12" s="21">
        <f t="shared" si="7"/>
        <v>116</v>
      </c>
      <c r="AP12" s="20">
        <f t="shared" si="7"/>
        <v>200</v>
      </c>
      <c r="AQ12" s="21">
        <f t="shared" si="7"/>
        <v>471</v>
      </c>
      <c r="AR12" s="20">
        <f t="shared" si="7"/>
        <v>687</v>
      </c>
      <c r="AS12" s="21">
        <f t="shared" si="7"/>
        <v>855</v>
      </c>
      <c r="AT12" s="20">
        <f t="shared" si="7"/>
        <v>423</v>
      </c>
      <c r="AU12" s="21">
        <f t="shared" si="7"/>
        <v>314</v>
      </c>
      <c r="AV12" s="20">
        <f t="shared" si="7"/>
        <v>614</v>
      </c>
      <c r="AW12" s="21">
        <f t="shared" si="7"/>
        <v>471</v>
      </c>
      <c r="AX12" s="20">
        <f t="shared" si="7"/>
        <v>135</v>
      </c>
      <c r="AY12" s="21">
        <f t="shared" si="7"/>
        <v>68</v>
      </c>
      <c r="AZ12" s="20">
        <f t="shared" si="7"/>
        <v>394</v>
      </c>
      <c r="BA12" s="21">
        <f t="shared" si="7"/>
        <v>527</v>
      </c>
      <c r="BB12" s="20">
        <f t="shared" si="7"/>
        <v>331</v>
      </c>
      <c r="BC12" s="21">
        <f t="shared" si="7"/>
        <v>201</v>
      </c>
      <c r="BD12" s="20">
        <f t="shared" si="7"/>
        <v>705</v>
      </c>
      <c r="BE12" s="21">
        <f t="shared" si="7"/>
        <v>655</v>
      </c>
      <c r="BF12" s="174">
        <f t="shared" si="7"/>
        <v>6382</v>
      </c>
      <c r="BG12" s="175">
        <f t="shared" si="7"/>
        <v>6027</v>
      </c>
      <c r="BH12" s="279"/>
      <c r="BI12" s="137" t="s">
        <v>19</v>
      </c>
      <c r="BJ12" s="129">
        <f t="shared" ref="BJ12:CK12" si="8">B12/B33</f>
        <v>0.16013071895424835</v>
      </c>
      <c r="BK12" s="130">
        <f t="shared" si="8"/>
        <v>0.10662983425414364</v>
      </c>
      <c r="BL12" s="131">
        <f t="shared" si="8"/>
        <v>0.19550561797752808</v>
      </c>
      <c r="BM12" s="132">
        <f t="shared" si="8"/>
        <v>0.1277533039647577</v>
      </c>
      <c r="BN12" s="129">
        <f t="shared" si="8"/>
        <v>0.14011799410029499</v>
      </c>
      <c r="BO12" s="130">
        <f t="shared" si="8"/>
        <v>0.2055984555984556</v>
      </c>
      <c r="BP12" s="131">
        <f t="shared" si="8"/>
        <v>0.14859228362877999</v>
      </c>
      <c r="BQ12" s="132">
        <f t="shared" si="8"/>
        <v>0.16919617762788083</v>
      </c>
      <c r="BR12" s="129">
        <f t="shared" si="8"/>
        <v>0.16336633663366337</v>
      </c>
      <c r="BS12" s="130">
        <f t="shared" si="8"/>
        <v>0.10247349823321555</v>
      </c>
      <c r="BT12" s="131">
        <f t="shared" si="8"/>
        <v>0.24631578947368421</v>
      </c>
      <c r="BU12" s="129">
        <f t="shared" si="8"/>
        <v>0.11858076563958916</v>
      </c>
      <c r="BV12" s="133">
        <f t="shared" si="8"/>
        <v>0.20691906005221933</v>
      </c>
      <c r="BW12" s="134">
        <f t="shared" si="8"/>
        <v>0.13081554460864805</v>
      </c>
      <c r="BX12" s="129">
        <f t="shared" si="8"/>
        <v>0.2073170731707317</v>
      </c>
      <c r="BY12" s="130">
        <f t="shared" si="8"/>
        <v>0.13682678311499272</v>
      </c>
      <c r="BZ12" s="131">
        <f t="shared" si="8"/>
        <v>0.15634441087613293</v>
      </c>
      <c r="CA12" s="132">
        <f t="shared" si="8"/>
        <v>0.16049382716049382</v>
      </c>
      <c r="CB12" s="129">
        <f t="shared" si="8"/>
        <v>0.13471502590673576</v>
      </c>
      <c r="CC12" s="130">
        <f t="shared" si="8"/>
        <v>0.25157232704402516</v>
      </c>
      <c r="CD12" s="131">
        <f t="shared" si="8"/>
        <v>0.18698224852071005</v>
      </c>
      <c r="CE12" s="132">
        <f t="shared" si="8"/>
        <v>0.12676056338028169</v>
      </c>
      <c r="CF12" s="129">
        <f t="shared" si="8"/>
        <v>0.21059782608695651</v>
      </c>
      <c r="CG12" s="130">
        <f t="shared" si="8"/>
        <v>0.16105769230769232</v>
      </c>
      <c r="CH12" s="131">
        <f t="shared" si="8"/>
        <v>0.17706237424547283</v>
      </c>
      <c r="CI12" s="129">
        <f t="shared" si="8"/>
        <v>0.19525801952580196</v>
      </c>
      <c r="CJ12" s="135">
        <f t="shared" si="8"/>
        <v>0.17414011788405581</v>
      </c>
      <c r="CK12" s="136">
        <f t="shared" si="8"/>
        <v>0.14810657087262386</v>
      </c>
      <c r="CN12" s="230"/>
      <c r="CO12" s="230"/>
    </row>
    <row r="13" spans="1:93" ht="14" thickTop="1" x14ac:dyDescent="0.15">
      <c r="A13" s="146" t="s">
        <v>20</v>
      </c>
      <c r="B13" s="196">
        <v>305</v>
      </c>
      <c r="C13" s="197">
        <v>316</v>
      </c>
      <c r="D13" s="198">
        <v>103</v>
      </c>
      <c r="E13" s="199">
        <v>143</v>
      </c>
      <c r="F13" s="196">
        <v>377</v>
      </c>
      <c r="G13" s="200">
        <v>259</v>
      </c>
      <c r="H13" s="198">
        <v>428</v>
      </c>
      <c r="I13" s="199">
        <v>386</v>
      </c>
      <c r="J13" s="196">
        <v>53</v>
      </c>
      <c r="K13" s="200">
        <v>40</v>
      </c>
      <c r="L13" s="198">
        <v>94</v>
      </c>
      <c r="M13" s="196">
        <v>190</v>
      </c>
      <c r="N13" s="201">
        <v>341</v>
      </c>
      <c r="O13" s="202">
        <v>410</v>
      </c>
      <c r="P13" s="196">
        <v>195</v>
      </c>
      <c r="Q13" s="200">
        <v>131</v>
      </c>
      <c r="R13" s="198">
        <v>267</v>
      </c>
      <c r="S13" s="199">
        <v>202</v>
      </c>
      <c r="T13" s="196">
        <v>102</v>
      </c>
      <c r="U13" s="200">
        <v>35</v>
      </c>
      <c r="V13" s="198">
        <v>207</v>
      </c>
      <c r="W13" s="199">
        <v>232</v>
      </c>
      <c r="X13" s="196">
        <v>157</v>
      </c>
      <c r="Y13" s="200">
        <v>104</v>
      </c>
      <c r="Z13" s="198">
        <v>321</v>
      </c>
      <c r="AA13" s="196">
        <v>329</v>
      </c>
      <c r="AB13" s="172">
        <f t="shared" si="3"/>
        <v>2950</v>
      </c>
      <c r="AC13" s="173">
        <f t="shared" si="4"/>
        <v>2777</v>
      </c>
      <c r="BF13" s="231">
        <f>BF12/2</f>
        <v>3191</v>
      </c>
      <c r="BI13" s="146" t="s">
        <v>20</v>
      </c>
      <c r="BJ13" s="129">
        <f t="shared" ref="BJ13:CK13" si="9">B13/B33</f>
        <v>0.24918300653594772</v>
      </c>
      <c r="BK13" s="130">
        <f t="shared" si="9"/>
        <v>0.17458563535911603</v>
      </c>
      <c r="BL13" s="131">
        <f t="shared" si="9"/>
        <v>0.23146067415730337</v>
      </c>
      <c r="BM13" s="132">
        <f t="shared" si="9"/>
        <v>0.20998531571218795</v>
      </c>
      <c r="BN13" s="129">
        <f t="shared" si="9"/>
        <v>0.18534906588003933</v>
      </c>
      <c r="BO13" s="130">
        <f t="shared" si="9"/>
        <v>0.25</v>
      </c>
      <c r="BP13" s="131">
        <f t="shared" si="9"/>
        <v>0.22314911366006257</v>
      </c>
      <c r="BQ13" s="132">
        <f t="shared" si="9"/>
        <v>0.21697582911748173</v>
      </c>
      <c r="BR13" s="129">
        <f t="shared" si="9"/>
        <v>0.26237623762376239</v>
      </c>
      <c r="BS13" s="130">
        <f t="shared" si="9"/>
        <v>0.14134275618374559</v>
      </c>
      <c r="BT13" s="131">
        <f t="shared" si="9"/>
        <v>0.19789473684210526</v>
      </c>
      <c r="BU13" s="129">
        <f t="shared" si="9"/>
        <v>0.17740429505135388</v>
      </c>
      <c r="BV13" s="133">
        <f t="shared" si="9"/>
        <v>0.22258485639686684</v>
      </c>
      <c r="BW13" s="134">
        <f t="shared" si="9"/>
        <v>0.22441160372194854</v>
      </c>
      <c r="BX13" s="129">
        <f t="shared" si="9"/>
        <v>0.19817073170731708</v>
      </c>
      <c r="BY13" s="130">
        <f t="shared" si="9"/>
        <v>0.19068413391557495</v>
      </c>
      <c r="BZ13" s="131">
        <f t="shared" si="9"/>
        <v>0.20166163141993956</v>
      </c>
      <c r="CA13" s="132">
        <f t="shared" si="9"/>
        <v>0.20781893004115226</v>
      </c>
      <c r="CB13" s="129">
        <f t="shared" si="9"/>
        <v>0.52849740932642486</v>
      </c>
      <c r="CC13" s="130">
        <f t="shared" si="9"/>
        <v>0.22012578616352202</v>
      </c>
      <c r="CD13" s="131">
        <f t="shared" si="9"/>
        <v>0.24497041420118343</v>
      </c>
      <c r="CE13" s="132">
        <f t="shared" si="9"/>
        <v>0.19221209610604806</v>
      </c>
      <c r="CF13" s="129">
        <f t="shared" si="9"/>
        <v>0.21331521739130435</v>
      </c>
      <c r="CG13" s="130">
        <f t="shared" si="9"/>
        <v>0.25</v>
      </c>
      <c r="CH13" s="131">
        <f t="shared" si="9"/>
        <v>0.2152917505030181</v>
      </c>
      <c r="CI13" s="129">
        <f t="shared" si="9"/>
        <v>0.22942817294281728</v>
      </c>
      <c r="CJ13" s="135">
        <f t="shared" si="9"/>
        <v>0.22009997761695144</v>
      </c>
      <c r="CK13" s="136">
        <f t="shared" si="9"/>
        <v>0.20782816943571322</v>
      </c>
      <c r="CN13" s="230"/>
      <c r="CO13" s="230"/>
    </row>
    <row r="14" spans="1:93" ht="14" thickBot="1" x14ac:dyDescent="0.2">
      <c r="A14" s="137" t="s">
        <v>21</v>
      </c>
      <c r="B14" s="189">
        <v>355</v>
      </c>
      <c r="C14" s="190">
        <v>398</v>
      </c>
      <c r="D14" s="191">
        <v>99</v>
      </c>
      <c r="E14" s="192">
        <v>140</v>
      </c>
      <c r="F14" s="189">
        <v>580</v>
      </c>
      <c r="G14" s="193">
        <v>237</v>
      </c>
      <c r="H14" s="191">
        <v>540</v>
      </c>
      <c r="I14" s="192">
        <v>470</v>
      </c>
      <c r="J14" s="189">
        <v>53</v>
      </c>
      <c r="K14" s="193">
        <v>76</v>
      </c>
      <c r="L14" s="191">
        <v>106</v>
      </c>
      <c r="M14" s="189">
        <v>281</v>
      </c>
      <c r="N14" s="194">
        <v>346</v>
      </c>
      <c r="O14" s="195">
        <v>445</v>
      </c>
      <c r="P14" s="189">
        <v>228</v>
      </c>
      <c r="Q14" s="193">
        <v>183</v>
      </c>
      <c r="R14" s="191">
        <v>347</v>
      </c>
      <c r="S14" s="192">
        <v>269</v>
      </c>
      <c r="T14" s="189">
        <v>33</v>
      </c>
      <c r="U14" s="193">
        <v>33</v>
      </c>
      <c r="V14" s="191">
        <v>187</v>
      </c>
      <c r="W14" s="192">
        <v>295</v>
      </c>
      <c r="X14" s="189">
        <v>174</v>
      </c>
      <c r="Y14" s="193">
        <v>97</v>
      </c>
      <c r="Z14" s="191">
        <v>384</v>
      </c>
      <c r="AA14" s="189">
        <v>326</v>
      </c>
      <c r="AB14" s="172">
        <f t="shared" si="3"/>
        <v>3432</v>
      </c>
      <c r="AC14" s="173">
        <f t="shared" si="4"/>
        <v>3250</v>
      </c>
      <c r="AE14" s="272" t="s">
        <v>85</v>
      </c>
      <c r="BI14" s="137" t="s">
        <v>21</v>
      </c>
      <c r="BJ14" s="129">
        <f t="shared" ref="BJ14:CK14" si="10">B14/B33</f>
        <v>0.29003267973856212</v>
      </c>
      <c r="BK14" s="130">
        <f t="shared" si="10"/>
        <v>0.21988950276243094</v>
      </c>
      <c r="BL14" s="131">
        <f t="shared" si="10"/>
        <v>0.22247191011235956</v>
      </c>
      <c r="BM14" s="132">
        <f t="shared" si="10"/>
        <v>0.20558002936857561</v>
      </c>
      <c r="BN14" s="129">
        <f t="shared" si="10"/>
        <v>0.28515240904621436</v>
      </c>
      <c r="BO14" s="130">
        <f t="shared" si="10"/>
        <v>0.22876447876447875</v>
      </c>
      <c r="BP14" s="131">
        <f t="shared" si="10"/>
        <v>0.28154327424400416</v>
      </c>
      <c r="BQ14" s="132">
        <f t="shared" si="10"/>
        <v>0.26419336706014612</v>
      </c>
      <c r="BR14" s="129">
        <f t="shared" si="10"/>
        <v>0.26237623762376239</v>
      </c>
      <c r="BS14" s="130">
        <f t="shared" si="10"/>
        <v>0.26855123674911663</v>
      </c>
      <c r="BT14" s="131">
        <f t="shared" si="10"/>
        <v>0.22315789473684211</v>
      </c>
      <c r="BU14" s="129">
        <f t="shared" si="10"/>
        <v>0.26237161531279179</v>
      </c>
      <c r="BV14" s="133">
        <f t="shared" si="10"/>
        <v>0.2258485639686684</v>
      </c>
      <c r="BW14" s="134">
        <f t="shared" si="10"/>
        <v>0.2435686918445539</v>
      </c>
      <c r="BX14" s="129">
        <f t="shared" si="10"/>
        <v>0.23170731707317074</v>
      </c>
      <c r="BY14" s="130">
        <f t="shared" si="10"/>
        <v>0.26637554585152839</v>
      </c>
      <c r="BZ14" s="131">
        <f t="shared" si="10"/>
        <v>0.26208459214501512</v>
      </c>
      <c r="CA14" s="132">
        <f t="shared" si="10"/>
        <v>0.27674897119341563</v>
      </c>
      <c r="CB14" s="129">
        <f t="shared" si="10"/>
        <v>0.17098445595854922</v>
      </c>
      <c r="CC14" s="130">
        <f t="shared" si="10"/>
        <v>0.20754716981132076</v>
      </c>
      <c r="CD14" s="131">
        <f t="shared" si="10"/>
        <v>0.22130177514792898</v>
      </c>
      <c r="CE14" s="132">
        <f t="shared" si="10"/>
        <v>0.2444076222038111</v>
      </c>
      <c r="CF14" s="129">
        <f t="shared" si="10"/>
        <v>0.23641304347826086</v>
      </c>
      <c r="CG14" s="130">
        <f t="shared" si="10"/>
        <v>0.23317307692307693</v>
      </c>
      <c r="CH14" s="131">
        <f t="shared" si="10"/>
        <v>0.25754527162977869</v>
      </c>
      <c r="CI14" s="129">
        <f t="shared" si="10"/>
        <v>0.22733612273361228</v>
      </c>
      <c r="CJ14" s="135">
        <f t="shared" si="10"/>
        <v>0.25606207565470418</v>
      </c>
      <c r="CK14" s="136">
        <f t="shared" si="10"/>
        <v>0.24322706181709325</v>
      </c>
      <c r="CN14" s="230"/>
      <c r="CO14" s="230"/>
    </row>
    <row r="15" spans="1:93" ht="15" thickTop="1" thickBot="1" x14ac:dyDescent="0.2">
      <c r="A15" s="146" t="s">
        <v>22</v>
      </c>
      <c r="B15" s="196">
        <v>156</v>
      </c>
      <c r="C15" s="197">
        <v>546</v>
      </c>
      <c r="D15" s="198">
        <v>66</v>
      </c>
      <c r="E15" s="199">
        <v>209</v>
      </c>
      <c r="F15" s="196">
        <v>460</v>
      </c>
      <c r="G15" s="200">
        <v>173</v>
      </c>
      <c r="H15" s="198">
        <v>327</v>
      </c>
      <c r="I15" s="199">
        <v>408</v>
      </c>
      <c r="J15" s="196">
        <v>40</v>
      </c>
      <c r="K15" s="200">
        <v>101</v>
      </c>
      <c r="L15" s="198">
        <v>90</v>
      </c>
      <c r="M15" s="196">
        <v>337</v>
      </c>
      <c r="N15" s="201">
        <v>280</v>
      </c>
      <c r="O15" s="202">
        <v>449</v>
      </c>
      <c r="P15" s="196">
        <v>202</v>
      </c>
      <c r="Q15" s="200">
        <v>158</v>
      </c>
      <c r="R15" s="198">
        <v>314</v>
      </c>
      <c r="S15" s="199">
        <v>233</v>
      </c>
      <c r="T15" s="196">
        <v>16</v>
      </c>
      <c r="U15" s="200">
        <v>27</v>
      </c>
      <c r="V15" s="198">
        <v>176</v>
      </c>
      <c r="W15" s="199">
        <v>406</v>
      </c>
      <c r="X15" s="196">
        <v>140</v>
      </c>
      <c r="Y15" s="200">
        <v>91</v>
      </c>
      <c r="Z15" s="198">
        <v>361</v>
      </c>
      <c r="AA15" s="196">
        <v>356</v>
      </c>
      <c r="AB15" s="172">
        <f t="shared" si="3"/>
        <v>2628</v>
      </c>
      <c r="AC15" s="173">
        <f t="shared" si="4"/>
        <v>3494</v>
      </c>
      <c r="AE15" s="299" t="s">
        <v>0</v>
      </c>
      <c r="AF15" s="293" t="s">
        <v>1</v>
      </c>
      <c r="AG15" s="294"/>
      <c r="AH15" s="293" t="s">
        <v>2</v>
      </c>
      <c r="AI15" s="294"/>
      <c r="AJ15" s="293" t="s">
        <v>3</v>
      </c>
      <c r="AK15" s="294"/>
      <c r="AL15" s="293" t="s">
        <v>4</v>
      </c>
      <c r="AM15" s="294"/>
      <c r="AN15" s="293" t="s">
        <v>5</v>
      </c>
      <c r="AO15" s="294"/>
      <c r="AP15" s="293" t="s">
        <v>6</v>
      </c>
      <c r="AQ15" s="294"/>
      <c r="AR15" s="293" t="s">
        <v>7</v>
      </c>
      <c r="AS15" s="294"/>
      <c r="AT15" s="293" t="s">
        <v>8</v>
      </c>
      <c r="AU15" s="294"/>
      <c r="AV15" s="293" t="s">
        <v>9</v>
      </c>
      <c r="AW15" s="294"/>
      <c r="AX15" s="293" t="s">
        <v>10</v>
      </c>
      <c r="AY15" s="294"/>
      <c r="AZ15" s="293" t="s">
        <v>11</v>
      </c>
      <c r="BA15" s="294"/>
      <c r="BB15" s="293" t="s">
        <v>12</v>
      </c>
      <c r="BC15" s="294"/>
      <c r="BD15" s="295" t="s">
        <v>40</v>
      </c>
      <c r="BE15" s="296"/>
      <c r="BF15" s="297" t="s">
        <v>41</v>
      </c>
      <c r="BG15" s="298"/>
      <c r="BI15" s="146" t="s">
        <v>22</v>
      </c>
      <c r="BJ15" s="129">
        <f t="shared" ref="BJ15:CK15" si="11">B15/B33</f>
        <v>0.12745098039215685</v>
      </c>
      <c r="BK15" s="130">
        <f t="shared" si="11"/>
        <v>0.30165745856353593</v>
      </c>
      <c r="BL15" s="131">
        <f t="shared" si="11"/>
        <v>0.14831460674157304</v>
      </c>
      <c r="BM15" s="132">
        <f t="shared" si="11"/>
        <v>0.30690161527165932</v>
      </c>
      <c r="BN15" s="129">
        <f t="shared" si="11"/>
        <v>0.22615535889872174</v>
      </c>
      <c r="BO15" s="130">
        <f t="shared" si="11"/>
        <v>0.16698841698841699</v>
      </c>
      <c r="BP15" s="131">
        <f t="shared" si="11"/>
        <v>0.1704900938477581</v>
      </c>
      <c r="BQ15" s="132">
        <f t="shared" si="11"/>
        <v>0.22934232715008432</v>
      </c>
      <c r="BR15" s="129">
        <f t="shared" si="11"/>
        <v>0.19801980198019803</v>
      </c>
      <c r="BS15" s="130">
        <f t="shared" si="11"/>
        <v>0.35689045936395758</v>
      </c>
      <c r="BT15" s="131">
        <f t="shared" si="11"/>
        <v>0.18947368421052632</v>
      </c>
      <c r="BU15" s="129">
        <f t="shared" si="11"/>
        <v>0.31465919701213818</v>
      </c>
      <c r="BV15" s="133">
        <f t="shared" si="11"/>
        <v>0.18276762402088773</v>
      </c>
      <c r="BW15" s="134">
        <f t="shared" si="11"/>
        <v>0.24575807334428024</v>
      </c>
      <c r="BX15" s="129">
        <f t="shared" si="11"/>
        <v>0.20528455284552846</v>
      </c>
      <c r="BY15" s="130">
        <f t="shared" si="11"/>
        <v>0.22998544395924309</v>
      </c>
      <c r="BZ15" s="131">
        <f t="shared" si="11"/>
        <v>0.23716012084592145</v>
      </c>
      <c r="CA15" s="132">
        <f t="shared" si="11"/>
        <v>0.23971193415637859</v>
      </c>
      <c r="CB15" s="129">
        <f t="shared" si="11"/>
        <v>8.2901554404145081E-2</v>
      </c>
      <c r="CC15" s="130">
        <f t="shared" si="11"/>
        <v>0.16981132075471697</v>
      </c>
      <c r="CD15" s="131">
        <f t="shared" si="11"/>
        <v>0.20828402366863905</v>
      </c>
      <c r="CE15" s="132">
        <f t="shared" si="11"/>
        <v>0.3363711681855841</v>
      </c>
      <c r="CF15" s="129">
        <f t="shared" si="11"/>
        <v>0.19021739130434784</v>
      </c>
      <c r="CG15" s="130">
        <f t="shared" si="11"/>
        <v>0.21875</v>
      </c>
      <c r="CH15" s="131">
        <f t="shared" si="11"/>
        <v>0.2421193829644534</v>
      </c>
      <c r="CI15" s="129">
        <f t="shared" si="11"/>
        <v>0.24825662482566249</v>
      </c>
      <c r="CJ15" s="135">
        <f t="shared" si="11"/>
        <v>0.19607550548384689</v>
      </c>
      <c r="CK15" s="136">
        <f t="shared" si="11"/>
        <v>0.26148780122736115</v>
      </c>
      <c r="CN15" s="230"/>
      <c r="CO15" s="230"/>
    </row>
    <row r="16" spans="1:93" ht="15" thickTop="1" thickBot="1" x14ac:dyDescent="0.2">
      <c r="A16" s="137" t="s">
        <v>23</v>
      </c>
      <c r="B16" s="189">
        <v>0</v>
      </c>
      <c r="C16" s="190">
        <v>357</v>
      </c>
      <c r="D16" s="191">
        <v>12</v>
      </c>
      <c r="E16" s="192">
        <v>100</v>
      </c>
      <c r="F16" s="189">
        <v>56</v>
      </c>
      <c r="G16" s="193">
        <v>150</v>
      </c>
      <c r="H16" s="191">
        <v>89</v>
      </c>
      <c r="I16" s="192">
        <v>151</v>
      </c>
      <c r="J16" s="189">
        <v>4</v>
      </c>
      <c r="K16" s="193">
        <v>20</v>
      </c>
      <c r="L16" s="191">
        <v>26</v>
      </c>
      <c r="M16" s="189">
        <v>55</v>
      </c>
      <c r="N16" s="194">
        <v>75</v>
      </c>
      <c r="O16" s="195">
        <v>92</v>
      </c>
      <c r="P16" s="189">
        <v>35</v>
      </c>
      <c r="Q16" s="193">
        <v>37</v>
      </c>
      <c r="R16" s="191">
        <v>79</v>
      </c>
      <c r="S16" s="192">
        <v>24</v>
      </c>
      <c r="T16" s="189">
        <v>0</v>
      </c>
      <c r="U16" s="193">
        <v>1</v>
      </c>
      <c r="V16" s="191">
        <v>61</v>
      </c>
      <c r="W16" s="192">
        <v>12</v>
      </c>
      <c r="X16" s="189">
        <v>11</v>
      </c>
      <c r="Y16" s="193">
        <v>2</v>
      </c>
      <c r="Z16" s="191">
        <v>8</v>
      </c>
      <c r="AA16" s="189">
        <v>31</v>
      </c>
      <c r="AB16" s="172">
        <f t="shared" si="3"/>
        <v>456</v>
      </c>
      <c r="AC16" s="173">
        <f t="shared" si="4"/>
        <v>1032</v>
      </c>
      <c r="AE16" s="300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0</v>
      </c>
      <c r="BK16" s="130">
        <f t="shared" si="12"/>
        <v>0.19723756906077347</v>
      </c>
      <c r="BL16" s="131">
        <f t="shared" si="12"/>
        <v>2.6966292134831461E-2</v>
      </c>
      <c r="BM16" s="132">
        <f t="shared" si="12"/>
        <v>0.14684287812041116</v>
      </c>
      <c r="BN16" s="129">
        <f t="shared" si="12"/>
        <v>2.7531956735496559E-2</v>
      </c>
      <c r="BO16" s="130">
        <f t="shared" si="12"/>
        <v>0.14478764478764478</v>
      </c>
      <c r="BP16" s="131">
        <f t="shared" si="12"/>
        <v>4.6402502606882168E-2</v>
      </c>
      <c r="BQ16" s="132">
        <f t="shared" si="12"/>
        <v>8.4879145587408653E-2</v>
      </c>
      <c r="BR16" s="129">
        <f t="shared" si="12"/>
        <v>1.9801980198019802E-2</v>
      </c>
      <c r="BS16" s="130">
        <f t="shared" si="12"/>
        <v>7.0671378091872794E-2</v>
      </c>
      <c r="BT16" s="131">
        <f t="shared" si="12"/>
        <v>5.473684210526316E-2</v>
      </c>
      <c r="BU16" s="129">
        <f t="shared" si="12"/>
        <v>5.1353874883286646E-2</v>
      </c>
      <c r="BV16" s="133">
        <f t="shared" si="12"/>
        <v>4.89556135770235E-2</v>
      </c>
      <c r="BW16" s="134">
        <f t="shared" si="12"/>
        <v>5.0355774493705527E-2</v>
      </c>
      <c r="BX16" s="129">
        <f t="shared" si="12"/>
        <v>3.556910569105691E-2</v>
      </c>
      <c r="BY16" s="130">
        <f t="shared" si="12"/>
        <v>5.3857350800582245E-2</v>
      </c>
      <c r="BZ16" s="131">
        <f t="shared" si="12"/>
        <v>5.9667673716012087E-2</v>
      </c>
      <c r="CA16" s="132">
        <f t="shared" si="12"/>
        <v>2.4691358024691357E-2</v>
      </c>
      <c r="CB16" s="129">
        <f t="shared" si="12"/>
        <v>0</v>
      </c>
      <c r="CC16" s="130">
        <f t="shared" si="12"/>
        <v>6.2893081761006293E-3</v>
      </c>
      <c r="CD16" s="131">
        <f t="shared" si="12"/>
        <v>7.2189349112426041E-2</v>
      </c>
      <c r="CE16" s="132">
        <f t="shared" si="12"/>
        <v>9.9420049710024858E-3</v>
      </c>
      <c r="CF16" s="129">
        <f t="shared" si="12"/>
        <v>1.4945652173913044E-2</v>
      </c>
      <c r="CG16" s="130">
        <f t="shared" si="12"/>
        <v>4.807692307692308E-3</v>
      </c>
      <c r="CH16" s="131">
        <f t="shared" si="12"/>
        <v>5.3655264922870555E-3</v>
      </c>
      <c r="CI16" s="129">
        <f t="shared" si="12"/>
        <v>2.1617852161785217E-2</v>
      </c>
      <c r="CJ16" s="135">
        <f t="shared" si="12"/>
        <v>3.4022233828247407E-2</v>
      </c>
      <c r="CK16" s="136">
        <f t="shared" si="12"/>
        <v>7.7233947013920071E-2</v>
      </c>
      <c r="CN16" s="230"/>
      <c r="CO16" s="230"/>
    </row>
    <row r="17" spans="1:93" ht="14" thickTop="1" x14ac:dyDescent="0.15">
      <c r="A17" s="146" t="s">
        <v>24</v>
      </c>
      <c r="B17" s="203">
        <v>0</v>
      </c>
      <c r="C17" s="197">
        <v>0</v>
      </c>
      <c r="D17" s="198">
        <v>0</v>
      </c>
      <c r="E17" s="199">
        <v>0</v>
      </c>
      <c r="F17" s="196">
        <v>0</v>
      </c>
      <c r="G17" s="200">
        <v>0</v>
      </c>
      <c r="H17" s="198">
        <v>0</v>
      </c>
      <c r="I17" s="199">
        <v>0</v>
      </c>
      <c r="J17" s="196">
        <v>0</v>
      </c>
      <c r="K17" s="200">
        <v>0</v>
      </c>
      <c r="L17" s="198">
        <v>0</v>
      </c>
      <c r="M17" s="196">
        <v>0</v>
      </c>
      <c r="N17" s="201">
        <v>0</v>
      </c>
      <c r="O17" s="204">
        <v>0</v>
      </c>
      <c r="P17" s="196">
        <v>0</v>
      </c>
      <c r="Q17" s="200">
        <v>0</v>
      </c>
      <c r="R17" s="198">
        <v>1</v>
      </c>
      <c r="S17" s="199">
        <v>1</v>
      </c>
      <c r="T17" s="196">
        <v>0</v>
      </c>
      <c r="U17" s="200">
        <v>0</v>
      </c>
      <c r="V17" s="198">
        <v>0</v>
      </c>
      <c r="W17" s="205">
        <v>0</v>
      </c>
      <c r="X17" s="196">
        <v>0</v>
      </c>
      <c r="Y17" s="200">
        <v>0</v>
      </c>
      <c r="Z17" s="198">
        <v>0</v>
      </c>
      <c r="AA17" s="196">
        <v>0</v>
      </c>
      <c r="AB17" s="172">
        <f t="shared" si="3"/>
        <v>1</v>
      </c>
      <c r="AC17" s="173">
        <f t="shared" si="4"/>
        <v>1</v>
      </c>
      <c r="AE17" s="275" t="s">
        <v>30</v>
      </c>
      <c r="AF17" s="126">
        <f t="shared" ref="AF17:AU18" si="13">SUMIF($A$9:$A$32,$AE17,B$9:B$32)</f>
        <v>0</v>
      </c>
      <c r="AG17" s="186">
        <f t="shared" si="13"/>
        <v>0</v>
      </c>
      <c r="AH17" s="127">
        <f t="shared" si="13"/>
        <v>0</v>
      </c>
      <c r="AI17" s="180">
        <f t="shared" si="13"/>
        <v>0</v>
      </c>
      <c r="AJ17" s="126">
        <f t="shared" si="13"/>
        <v>0</v>
      </c>
      <c r="AK17" s="128">
        <f t="shared" si="13"/>
        <v>0</v>
      </c>
      <c r="AL17" s="127">
        <f t="shared" si="13"/>
        <v>0</v>
      </c>
      <c r="AM17" s="180">
        <f t="shared" si="13"/>
        <v>0</v>
      </c>
      <c r="AN17" s="126">
        <f t="shared" si="13"/>
        <v>0</v>
      </c>
      <c r="AO17" s="128">
        <f t="shared" si="13"/>
        <v>0</v>
      </c>
      <c r="AP17" s="127">
        <f t="shared" si="13"/>
        <v>0</v>
      </c>
      <c r="AQ17" s="126">
        <f t="shared" si="13"/>
        <v>0</v>
      </c>
      <c r="AR17" s="179">
        <f t="shared" si="13"/>
        <v>0</v>
      </c>
      <c r="AS17" s="181">
        <f t="shared" si="13"/>
        <v>0</v>
      </c>
      <c r="AT17" s="126">
        <f t="shared" si="13"/>
        <v>0</v>
      </c>
      <c r="AU17" s="128">
        <f t="shared" si="13"/>
        <v>0</v>
      </c>
      <c r="AV17" s="127">
        <f t="shared" ref="AP17:BE18" si="14">SUMIF($A$9:$A$32,$AE17,R$9:R$32)</f>
        <v>0</v>
      </c>
      <c r="AW17" s="180">
        <f t="shared" si="14"/>
        <v>0</v>
      </c>
      <c r="AX17" s="126">
        <f t="shared" si="14"/>
        <v>0</v>
      </c>
      <c r="AY17" s="128">
        <f t="shared" si="14"/>
        <v>0</v>
      </c>
      <c r="AZ17" s="127">
        <f t="shared" si="14"/>
        <v>0</v>
      </c>
      <c r="BA17" s="180">
        <f t="shared" si="14"/>
        <v>0</v>
      </c>
      <c r="BB17" s="126">
        <f t="shared" si="14"/>
        <v>0</v>
      </c>
      <c r="BC17" s="128">
        <f t="shared" si="14"/>
        <v>0</v>
      </c>
      <c r="BD17" s="184">
        <f t="shared" si="14"/>
        <v>0</v>
      </c>
      <c r="BE17" s="185">
        <f t="shared" si="14"/>
        <v>0</v>
      </c>
      <c r="BF17" s="170">
        <f>AF17+AH17+AJ17+AL17+AN17+AP17+AR17+AT17+AV17+AX17+AZ17+BB17+BD17</f>
        <v>0</v>
      </c>
      <c r="BG17" s="171">
        <f>AG17+AI17+AK17+AM17+AO17+AQ17+AS17+AU17+AW17+AY17+BA17+BC17+BE17</f>
        <v>0</v>
      </c>
      <c r="BI17" s="146" t="s">
        <v>24</v>
      </c>
      <c r="BJ17" s="129">
        <f t="shared" ref="BJ17:CK17" si="15">B17/B33</f>
        <v>0</v>
      </c>
      <c r="BK17" s="130">
        <f t="shared" si="15"/>
        <v>0</v>
      </c>
      <c r="BL17" s="131">
        <f t="shared" si="15"/>
        <v>0</v>
      </c>
      <c r="BM17" s="132">
        <f t="shared" si="15"/>
        <v>0</v>
      </c>
      <c r="BN17" s="129">
        <f t="shared" si="15"/>
        <v>0</v>
      </c>
      <c r="BO17" s="130">
        <f t="shared" si="15"/>
        <v>0</v>
      </c>
      <c r="BP17" s="131">
        <f t="shared" si="15"/>
        <v>0</v>
      </c>
      <c r="BQ17" s="132">
        <f t="shared" si="15"/>
        <v>0</v>
      </c>
      <c r="BR17" s="129">
        <f t="shared" si="15"/>
        <v>0</v>
      </c>
      <c r="BS17" s="130">
        <f t="shared" si="15"/>
        <v>0</v>
      </c>
      <c r="BT17" s="131">
        <f t="shared" si="15"/>
        <v>0</v>
      </c>
      <c r="BU17" s="129">
        <f t="shared" si="15"/>
        <v>0</v>
      </c>
      <c r="BV17" s="133">
        <f t="shared" si="15"/>
        <v>0</v>
      </c>
      <c r="BW17" s="134">
        <f t="shared" si="15"/>
        <v>0</v>
      </c>
      <c r="BX17" s="129">
        <f t="shared" si="15"/>
        <v>0</v>
      </c>
      <c r="BY17" s="130">
        <f t="shared" si="15"/>
        <v>0</v>
      </c>
      <c r="BZ17" s="131">
        <f t="shared" si="15"/>
        <v>7.5528700906344411E-4</v>
      </c>
      <c r="CA17" s="132">
        <f t="shared" si="15"/>
        <v>1.02880658436214E-3</v>
      </c>
      <c r="CB17" s="129">
        <f t="shared" si="15"/>
        <v>0</v>
      </c>
      <c r="CC17" s="130">
        <f t="shared" si="15"/>
        <v>0</v>
      </c>
      <c r="CD17" s="131">
        <f t="shared" si="15"/>
        <v>0</v>
      </c>
      <c r="CE17" s="132">
        <f t="shared" si="15"/>
        <v>0</v>
      </c>
      <c r="CF17" s="129">
        <f t="shared" si="15"/>
        <v>0</v>
      </c>
      <c r="CG17" s="130">
        <f t="shared" si="15"/>
        <v>0</v>
      </c>
      <c r="CH17" s="131">
        <f t="shared" si="15"/>
        <v>0</v>
      </c>
      <c r="CI17" s="129">
        <f t="shared" si="15"/>
        <v>0</v>
      </c>
      <c r="CJ17" s="135">
        <f t="shared" si="15"/>
        <v>7.4610161904051329E-5</v>
      </c>
      <c r="CK17" s="136">
        <f t="shared" si="15"/>
        <v>7.4839095943721005E-5</v>
      </c>
      <c r="CN17" s="230"/>
      <c r="CO17" s="230"/>
    </row>
    <row r="18" spans="1:93" x14ac:dyDescent="0.15">
      <c r="A18" s="137" t="s">
        <v>25</v>
      </c>
      <c r="B18" s="206">
        <v>0</v>
      </c>
      <c r="C18" s="190">
        <v>0</v>
      </c>
      <c r="D18" s="191">
        <v>0</v>
      </c>
      <c r="E18" s="192">
        <v>0</v>
      </c>
      <c r="F18" s="189">
        <v>0</v>
      </c>
      <c r="G18" s="193">
        <v>0</v>
      </c>
      <c r="H18" s="191">
        <v>0</v>
      </c>
      <c r="I18" s="192">
        <v>0</v>
      </c>
      <c r="J18" s="189">
        <v>0</v>
      </c>
      <c r="K18" s="190">
        <v>0</v>
      </c>
      <c r="L18" s="191">
        <v>0</v>
      </c>
      <c r="M18" s="189">
        <v>0</v>
      </c>
      <c r="N18" s="194">
        <v>0</v>
      </c>
      <c r="O18" s="207">
        <v>0</v>
      </c>
      <c r="P18" s="189">
        <v>0</v>
      </c>
      <c r="Q18" s="190">
        <v>0</v>
      </c>
      <c r="R18" s="191">
        <v>1</v>
      </c>
      <c r="S18" s="192">
        <v>0</v>
      </c>
      <c r="T18" s="198">
        <v>0</v>
      </c>
      <c r="U18" s="189">
        <v>0</v>
      </c>
      <c r="V18" s="191">
        <v>0</v>
      </c>
      <c r="W18" s="208">
        <v>0</v>
      </c>
      <c r="X18" s="189">
        <v>0</v>
      </c>
      <c r="Y18" s="193">
        <v>0</v>
      </c>
      <c r="Z18" s="191">
        <v>0</v>
      </c>
      <c r="AA18" s="189">
        <v>0</v>
      </c>
      <c r="AB18" s="172">
        <f t="shared" si="3"/>
        <v>1</v>
      </c>
      <c r="AC18" s="173">
        <f t="shared" si="4"/>
        <v>0</v>
      </c>
      <c r="AE18" s="277" t="s">
        <v>31</v>
      </c>
      <c r="AF18" s="126">
        <f t="shared" si="13"/>
        <v>0</v>
      </c>
      <c r="AG18" s="190">
        <f t="shared" si="13"/>
        <v>0</v>
      </c>
      <c r="AH18" s="191">
        <f t="shared" si="13"/>
        <v>0</v>
      </c>
      <c r="AI18" s="192">
        <f t="shared" si="13"/>
        <v>0</v>
      </c>
      <c r="AJ18" s="278">
        <f t="shared" si="13"/>
        <v>0</v>
      </c>
      <c r="AK18" s="193">
        <f t="shared" si="13"/>
        <v>0</v>
      </c>
      <c r="AL18" s="191">
        <f t="shared" si="13"/>
        <v>0</v>
      </c>
      <c r="AM18" s="192">
        <f t="shared" si="13"/>
        <v>0</v>
      </c>
      <c r="AN18" s="278">
        <f t="shared" si="13"/>
        <v>0</v>
      </c>
      <c r="AO18" s="193">
        <f t="shared" si="13"/>
        <v>0</v>
      </c>
      <c r="AP18" s="191">
        <f t="shared" si="14"/>
        <v>0</v>
      </c>
      <c r="AQ18" s="278">
        <f t="shared" si="14"/>
        <v>0</v>
      </c>
      <c r="AR18" s="194">
        <f t="shared" si="14"/>
        <v>0</v>
      </c>
      <c r="AS18" s="195">
        <f t="shared" si="14"/>
        <v>0</v>
      </c>
      <c r="AT18" s="278">
        <f t="shared" si="14"/>
        <v>0</v>
      </c>
      <c r="AU18" s="193">
        <f t="shared" si="14"/>
        <v>0</v>
      </c>
      <c r="AV18" s="191">
        <f t="shared" si="14"/>
        <v>1</v>
      </c>
      <c r="AW18" s="192">
        <f t="shared" si="14"/>
        <v>0</v>
      </c>
      <c r="AX18" s="278">
        <f t="shared" si="14"/>
        <v>0</v>
      </c>
      <c r="AY18" s="193">
        <f t="shared" si="14"/>
        <v>0</v>
      </c>
      <c r="AZ18" s="191">
        <f t="shared" si="14"/>
        <v>0</v>
      </c>
      <c r="BA18" s="192">
        <f t="shared" si="14"/>
        <v>0</v>
      </c>
      <c r="BB18" s="278">
        <f t="shared" si="14"/>
        <v>0</v>
      </c>
      <c r="BC18" s="193">
        <f t="shared" si="14"/>
        <v>0</v>
      </c>
      <c r="BD18" s="191">
        <f t="shared" si="14"/>
        <v>0</v>
      </c>
      <c r="BE18" s="278">
        <f t="shared" si="14"/>
        <v>0</v>
      </c>
      <c r="BF18" s="172">
        <f>SUM(AF18,AH18,AJ18,AL18,AN18,AP18,AR18,AT18,AV18,AX18,AZ18,BB18,BD18)</f>
        <v>1</v>
      </c>
      <c r="BG18" s="173">
        <f>SUM(AG18,AI18,AK18,AM18,AO18,AQ18,AS18,AU18,AW18,AY18,BA18,BC18,BE18)</f>
        <v>0</v>
      </c>
      <c r="BI18" s="137" t="s">
        <v>25</v>
      </c>
      <c r="BJ18" s="129">
        <f t="shared" ref="BJ18:CK18" si="16">B18/B33</f>
        <v>0</v>
      </c>
      <c r="BK18" s="130">
        <f t="shared" si="16"/>
        <v>0</v>
      </c>
      <c r="BL18" s="131">
        <f t="shared" si="16"/>
        <v>0</v>
      </c>
      <c r="BM18" s="132">
        <f t="shared" si="16"/>
        <v>0</v>
      </c>
      <c r="BN18" s="129">
        <f t="shared" si="16"/>
        <v>0</v>
      </c>
      <c r="BO18" s="130">
        <f t="shared" si="16"/>
        <v>0</v>
      </c>
      <c r="BP18" s="131">
        <f t="shared" si="16"/>
        <v>0</v>
      </c>
      <c r="BQ18" s="132">
        <f t="shared" si="16"/>
        <v>0</v>
      </c>
      <c r="BR18" s="129">
        <f t="shared" si="16"/>
        <v>0</v>
      </c>
      <c r="BS18" s="130">
        <f t="shared" si="16"/>
        <v>0</v>
      </c>
      <c r="BT18" s="131">
        <f t="shared" si="16"/>
        <v>0</v>
      </c>
      <c r="BU18" s="129">
        <f t="shared" si="16"/>
        <v>0</v>
      </c>
      <c r="BV18" s="133">
        <f t="shared" si="16"/>
        <v>0</v>
      </c>
      <c r="BW18" s="134">
        <f t="shared" si="16"/>
        <v>0</v>
      </c>
      <c r="BX18" s="129">
        <f t="shared" si="16"/>
        <v>0</v>
      </c>
      <c r="BY18" s="130">
        <f t="shared" si="16"/>
        <v>0</v>
      </c>
      <c r="BZ18" s="131">
        <f t="shared" si="16"/>
        <v>7.5528700906344411E-4</v>
      </c>
      <c r="CA18" s="132">
        <f t="shared" si="16"/>
        <v>0</v>
      </c>
      <c r="CB18" s="129">
        <f t="shared" si="16"/>
        <v>0</v>
      </c>
      <c r="CC18" s="130">
        <f t="shared" si="16"/>
        <v>0</v>
      </c>
      <c r="CD18" s="131">
        <f t="shared" si="16"/>
        <v>0</v>
      </c>
      <c r="CE18" s="132">
        <f t="shared" si="16"/>
        <v>0</v>
      </c>
      <c r="CF18" s="129">
        <f t="shared" si="16"/>
        <v>0</v>
      </c>
      <c r="CG18" s="130">
        <f t="shared" si="16"/>
        <v>0</v>
      </c>
      <c r="CH18" s="131">
        <f t="shared" si="16"/>
        <v>0</v>
      </c>
      <c r="CI18" s="129">
        <f t="shared" si="16"/>
        <v>0</v>
      </c>
      <c r="CJ18" s="135">
        <f t="shared" si="16"/>
        <v>7.4610161904051329E-5</v>
      </c>
      <c r="CK18" s="136">
        <f t="shared" si="16"/>
        <v>0</v>
      </c>
      <c r="CN18" s="230"/>
      <c r="CO18" s="230"/>
    </row>
    <row r="19" spans="1:93" ht="14" thickBot="1" x14ac:dyDescent="0.2">
      <c r="A19" s="146" t="s">
        <v>26</v>
      </c>
      <c r="B19" s="203">
        <v>0</v>
      </c>
      <c r="C19" s="197">
        <v>0</v>
      </c>
      <c r="D19" s="198">
        <v>0</v>
      </c>
      <c r="E19" s="199">
        <v>0</v>
      </c>
      <c r="F19" s="196">
        <v>0</v>
      </c>
      <c r="G19" s="200">
        <v>0</v>
      </c>
      <c r="H19" s="198">
        <v>0</v>
      </c>
      <c r="I19" s="199">
        <v>0</v>
      </c>
      <c r="J19" s="196">
        <v>0</v>
      </c>
      <c r="K19" s="197">
        <v>0</v>
      </c>
      <c r="L19" s="198">
        <v>0</v>
      </c>
      <c r="M19" s="196">
        <v>0</v>
      </c>
      <c r="N19" s="201">
        <v>0</v>
      </c>
      <c r="O19" s="204">
        <v>0</v>
      </c>
      <c r="P19" s="196">
        <v>0</v>
      </c>
      <c r="Q19" s="197">
        <v>0</v>
      </c>
      <c r="R19" s="198">
        <v>0</v>
      </c>
      <c r="S19" s="199">
        <v>0</v>
      </c>
      <c r="T19" s="196">
        <v>0</v>
      </c>
      <c r="U19" s="200">
        <v>0</v>
      </c>
      <c r="V19" s="198">
        <v>0</v>
      </c>
      <c r="W19" s="205">
        <v>0</v>
      </c>
      <c r="X19" s="196">
        <v>0</v>
      </c>
      <c r="Y19" s="200">
        <v>0</v>
      </c>
      <c r="Z19" s="198">
        <v>0</v>
      </c>
      <c r="AA19" s="196">
        <v>0</v>
      </c>
      <c r="AB19" s="172">
        <f t="shared" si="3"/>
        <v>0</v>
      </c>
      <c r="AC19" s="173">
        <f t="shared" si="4"/>
        <v>0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0</v>
      </c>
      <c r="BK19" s="130">
        <f t="shared" si="17"/>
        <v>0</v>
      </c>
      <c r="BL19" s="131">
        <f t="shared" si="17"/>
        <v>0</v>
      </c>
      <c r="BM19" s="132">
        <f t="shared" si="17"/>
        <v>0</v>
      </c>
      <c r="BN19" s="129">
        <f t="shared" si="17"/>
        <v>0</v>
      </c>
      <c r="BO19" s="130">
        <f t="shared" si="17"/>
        <v>0</v>
      </c>
      <c r="BP19" s="131">
        <f t="shared" si="17"/>
        <v>0</v>
      </c>
      <c r="BQ19" s="132">
        <f t="shared" si="17"/>
        <v>0</v>
      </c>
      <c r="BR19" s="129">
        <f t="shared" si="17"/>
        <v>0</v>
      </c>
      <c r="BS19" s="130">
        <f t="shared" si="17"/>
        <v>0</v>
      </c>
      <c r="BT19" s="131">
        <f t="shared" si="17"/>
        <v>0</v>
      </c>
      <c r="BU19" s="129">
        <f t="shared" si="17"/>
        <v>0</v>
      </c>
      <c r="BV19" s="133">
        <f t="shared" si="17"/>
        <v>0</v>
      </c>
      <c r="BW19" s="134">
        <f t="shared" si="17"/>
        <v>0</v>
      </c>
      <c r="BX19" s="129">
        <f t="shared" si="17"/>
        <v>0</v>
      </c>
      <c r="BY19" s="130">
        <f t="shared" si="17"/>
        <v>0</v>
      </c>
      <c r="BZ19" s="131">
        <f t="shared" si="17"/>
        <v>0</v>
      </c>
      <c r="CA19" s="132">
        <f t="shared" si="17"/>
        <v>0</v>
      </c>
      <c r="CB19" s="129">
        <f t="shared" si="17"/>
        <v>0</v>
      </c>
      <c r="CC19" s="130">
        <f t="shared" si="17"/>
        <v>0</v>
      </c>
      <c r="CD19" s="131">
        <f t="shared" si="17"/>
        <v>0</v>
      </c>
      <c r="CE19" s="132">
        <f t="shared" si="17"/>
        <v>0</v>
      </c>
      <c r="CF19" s="129">
        <f t="shared" si="17"/>
        <v>0</v>
      </c>
      <c r="CG19" s="130">
        <f t="shared" si="17"/>
        <v>0</v>
      </c>
      <c r="CH19" s="131">
        <f t="shared" si="17"/>
        <v>0</v>
      </c>
      <c r="CI19" s="129">
        <f t="shared" si="17"/>
        <v>0</v>
      </c>
      <c r="CJ19" s="135">
        <f t="shared" si="17"/>
        <v>0</v>
      </c>
      <c r="CK19" s="136">
        <f t="shared" si="17"/>
        <v>0</v>
      </c>
      <c r="CN19" s="230"/>
      <c r="CO19" s="230"/>
    </row>
    <row r="20" spans="1:93" ht="15" thickTop="1" thickBot="1" x14ac:dyDescent="0.2">
      <c r="A20" s="137" t="s">
        <v>27</v>
      </c>
      <c r="B20" s="206">
        <v>0</v>
      </c>
      <c r="C20" s="190">
        <v>0</v>
      </c>
      <c r="D20" s="191">
        <v>0</v>
      </c>
      <c r="E20" s="192">
        <v>0</v>
      </c>
      <c r="F20" s="189">
        <v>0</v>
      </c>
      <c r="G20" s="193">
        <v>0</v>
      </c>
      <c r="H20" s="191">
        <v>0</v>
      </c>
      <c r="I20" s="192">
        <v>0</v>
      </c>
      <c r="J20" s="189">
        <v>0</v>
      </c>
      <c r="K20" s="190">
        <v>0</v>
      </c>
      <c r="L20" s="191">
        <v>0</v>
      </c>
      <c r="M20" s="189">
        <v>0</v>
      </c>
      <c r="N20" s="194">
        <v>0</v>
      </c>
      <c r="O20" s="207">
        <v>0</v>
      </c>
      <c r="P20" s="189">
        <v>0</v>
      </c>
      <c r="Q20" s="190">
        <v>0</v>
      </c>
      <c r="R20" s="191">
        <v>0</v>
      </c>
      <c r="S20" s="192">
        <v>0</v>
      </c>
      <c r="T20" s="189">
        <v>0</v>
      </c>
      <c r="U20" s="193">
        <v>0</v>
      </c>
      <c r="V20" s="191">
        <v>0</v>
      </c>
      <c r="W20" s="208">
        <v>0</v>
      </c>
      <c r="X20" s="189">
        <v>0</v>
      </c>
      <c r="Y20" s="193">
        <v>0</v>
      </c>
      <c r="Z20" s="191">
        <v>0</v>
      </c>
      <c r="AA20" s="189">
        <v>0</v>
      </c>
      <c r="AB20" s="172">
        <f t="shared" si="3"/>
        <v>0</v>
      </c>
      <c r="AC20" s="173">
        <f t="shared" si="4"/>
        <v>0</v>
      </c>
      <c r="AE20" s="269" t="s">
        <v>13</v>
      </c>
      <c r="AF20" s="20">
        <f t="shared" ref="AF20:BG20" si="18">SUM(AF17:AF19)</f>
        <v>0</v>
      </c>
      <c r="AG20" s="21">
        <f t="shared" si="18"/>
        <v>0</v>
      </c>
      <c r="AH20" s="20">
        <f t="shared" si="18"/>
        <v>0</v>
      </c>
      <c r="AI20" s="21">
        <f t="shared" si="18"/>
        <v>0</v>
      </c>
      <c r="AJ20" s="20">
        <f t="shared" si="18"/>
        <v>0</v>
      </c>
      <c r="AK20" s="21">
        <f t="shared" si="18"/>
        <v>0</v>
      </c>
      <c r="AL20" s="20">
        <f t="shared" si="18"/>
        <v>0</v>
      </c>
      <c r="AM20" s="21">
        <f t="shared" si="18"/>
        <v>0</v>
      </c>
      <c r="AN20" s="20">
        <f t="shared" si="18"/>
        <v>0</v>
      </c>
      <c r="AO20" s="21">
        <f t="shared" si="18"/>
        <v>0</v>
      </c>
      <c r="AP20" s="20">
        <f t="shared" si="18"/>
        <v>0</v>
      </c>
      <c r="AQ20" s="21">
        <f t="shared" si="18"/>
        <v>0</v>
      </c>
      <c r="AR20" s="20">
        <f t="shared" si="18"/>
        <v>0</v>
      </c>
      <c r="AS20" s="21">
        <f t="shared" si="18"/>
        <v>0</v>
      </c>
      <c r="AT20" s="20">
        <f t="shared" si="18"/>
        <v>0</v>
      </c>
      <c r="AU20" s="21">
        <f t="shared" si="18"/>
        <v>0</v>
      </c>
      <c r="AV20" s="20">
        <f t="shared" si="18"/>
        <v>1</v>
      </c>
      <c r="AW20" s="21">
        <f t="shared" si="18"/>
        <v>0</v>
      </c>
      <c r="AX20" s="20">
        <f t="shared" si="18"/>
        <v>0</v>
      </c>
      <c r="AY20" s="21">
        <f t="shared" si="18"/>
        <v>0</v>
      </c>
      <c r="AZ20" s="20">
        <f t="shared" si="18"/>
        <v>0</v>
      </c>
      <c r="BA20" s="21">
        <f t="shared" si="18"/>
        <v>0</v>
      </c>
      <c r="BB20" s="20">
        <f t="shared" si="18"/>
        <v>0</v>
      </c>
      <c r="BC20" s="21">
        <f t="shared" si="18"/>
        <v>0</v>
      </c>
      <c r="BD20" s="20">
        <f t="shared" si="18"/>
        <v>0</v>
      </c>
      <c r="BE20" s="21">
        <f t="shared" si="18"/>
        <v>0</v>
      </c>
      <c r="BF20" s="174">
        <f t="shared" si="18"/>
        <v>1</v>
      </c>
      <c r="BG20" s="175">
        <f t="shared" si="18"/>
        <v>0</v>
      </c>
      <c r="BI20" s="137" t="s">
        <v>27</v>
      </c>
      <c r="BJ20" s="129">
        <f t="shared" ref="BJ20:CK20" si="19">B20/B33</f>
        <v>0</v>
      </c>
      <c r="BK20" s="130">
        <f t="shared" si="19"/>
        <v>0</v>
      </c>
      <c r="BL20" s="131">
        <f t="shared" si="19"/>
        <v>0</v>
      </c>
      <c r="BM20" s="132">
        <f t="shared" si="19"/>
        <v>0</v>
      </c>
      <c r="BN20" s="129">
        <f t="shared" si="19"/>
        <v>0</v>
      </c>
      <c r="BO20" s="130">
        <f t="shared" si="19"/>
        <v>0</v>
      </c>
      <c r="BP20" s="131">
        <f t="shared" si="19"/>
        <v>0</v>
      </c>
      <c r="BQ20" s="132">
        <f t="shared" si="19"/>
        <v>0</v>
      </c>
      <c r="BR20" s="129">
        <f t="shared" si="19"/>
        <v>0</v>
      </c>
      <c r="BS20" s="130">
        <f t="shared" si="19"/>
        <v>0</v>
      </c>
      <c r="BT20" s="131">
        <f t="shared" si="19"/>
        <v>0</v>
      </c>
      <c r="BU20" s="129">
        <f t="shared" si="19"/>
        <v>0</v>
      </c>
      <c r="BV20" s="133">
        <f t="shared" si="19"/>
        <v>0</v>
      </c>
      <c r="BW20" s="134">
        <f t="shared" si="19"/>
        <v>0</v>
      </c>
      <c r="BX20" s="129">
        <f t="shared" si="19"/>
        <v>0</v>
      </c>
      <c r="BY20" s="130">
        <f t="shared" si="19"/>
        <v>0</v>
      </c>
      <c r="BZ20" s="131">
        <f t="shared" si="19"/>
        <v>0</v>
      </c>
      <c r="CA20" s="132">
        <f t="shared" si="19"/>
        <v>0</v>
      </c>
      <c r="CB20" s="129">
        <f t="shared" si="19"/>
        <v>0</v>
      </c>
      <c r="CC20" s="130">
        <f t="shared" si="19"/>
        <v>0</v>
      </c>
      <c r="CD20" s="131">
        <f t="shared" si="19"/>
        <v>0</v>
      </c>
      <c r="CE20" s="132">
        <f t="shared" si="19"/>
        <v>0</v>
      </c>
      <c r="CF20" s="129">
        <f t="shared" si="19"/>
        <v>0</v>
      </c>
      <c r="CG20" s="130">
        <f t="shared" si="19"/>
        <v>0</v>
      </c>
      <c r="CH20" s="131">
        <f t="shared" si="19"/>
        <v>0</v>
      </c>
      <c r="CI20" s="129">
        <f t="shared" si="19"/>
        <v>0</v>
      </c>
      <c r="CJ20" s="135">
        <f t="shared" si="19"/>
        <v>0</v>
      </c>
      <c r="CK20" s="136">
        <f t="shared" si="19"/>
        <v>0</v>
      </c>
      <c r="CN20" s="230"/>
      <c r="CO20" s="230"/>
    </row>
    <row r="21" spans="1:93" ht="14" thickTop="1" x14ac:dyDescent="0.15">
      <c r="A21" s="146" t="s">
        <v>28</v>
      </c>
      <c r="B21" s="203">
        <v>0</v>
      </c>
      <c r="C21" s="197">
        <v>0</v>
      </c>
      <c r="D21" s="198">
        <v>0</v>
      </c>
      <c r="E21" s="199">
        <v>0</v>
      </c>
      <c r="F21" s="196">
        <v>0</v>
      </c>
      <c r="G21" s="200">
        <v>0</v>
      </c>
      <c r="H21" s="198">
        <v>0</v>
      </c>
      <c r="I21" s="199">
        <v>0</v>
      </c>
      <c r="J21" s="196">
        <v>0</v>
      </c>
      <c r="K21" s="197">
        <v>0</v>
      </c>
      <c r="L21" s="198">
        <v>0</v>
      </c>
      <c r="M21" s="196">
        <v>0</v>
      </c>
      <c r="N21" s="201">
        <v>0</v>
      </c>
      <c r="O21" s="204">
        <v>0</v>
      </c>
      <c r="P21" s="196">
        <v>0</v>
      </c>
      <c r="Q21" s="197">
        <v>0</v>
      </c>
      <c r="R21" s="198">
        <v>0</v>
      </c>
      <c r="S21" s="199">
        <v>0</v>
      </c>
      <c r="T21" s="196">
        <v>0</v>
      </c>
      <c r="U21" s="200">
        <v>0</v>
      </c>
      <c r="V21" s="198">
        <v>0</v>
      </c>
      <c r="W21" s="205">
        <v>0</v>
      </c>
      <c r="X21" s="196">
        <v>0</v>
      </c>
      <c r="Y21" s="200">
        <v>0</v>
      </c>
      <c r="Z21" s="198">
        <v>0</v>
      </c>
      <c r="AA21" s="196">
        <v>0</v>
      </c>
      <c r="AB21" s="172">
        <f t="shared" si="3"/>
        <v>0</v>
      </c>
      <c r="AC21" s="173">
        <f t="shared" si="4"/>
        <v>0</v>
      </c>
      <c r="BF21" s="231">
        <f>BF20/2</f>
        <v>0.5</v>
      </c>
      <c r="BI21" s="146" t="s">
        <v>28</v>
      </c>
      <c r="BJ21" s="129">
        <f t="shared" ref="BJ21:CK21" si="20">B21/B33</f>
        <v>0</v>
      </c>
      <c r="BK21" s="130">
        <f t="shared" si="20"/>
        <v>0</v>
      </c>
      <c r="BL21" s="131">
        <f t="shared" si="20"/>
        <v>0</v>
      </c>
      <c r="BM21" s="132">
        <f t="shared" si="20"/>
        <v>0</v>
      </c>
      <c r="BN21" s="129">
        <f t="shared" si="20"/>
        <v>0</v>
      </c>
      <c r="BO21" s="130">
        <f t="shared" si="20"/>
        <v>0</v>
      </c>
      <c r="BP21" s="131">
        <f t="shared" si="20"/>
        <v>0</v>
      </c>
      <c r="BQ21" s="132">
        <f t="shared" si="20"/>
        <v>0</v>
      </c>
      <c r="BR21" s="129">
        <f t="shared" si="20"/>
        <v>0</v>
      </c>
      <c r="BS21" s="130">
        <f t="shared" si="20"/>
        <v>0</v>
      </c>
      <c r="BT21" s="131">
        <f t="shared" si="20"/>
        <v>0</v>
      </c>
      <c r="BU21" s="129">
        <f t="shared" si="20"/>
        <v>0</v>
      </c>
      <c r="BV21" s="133">
        <f t="shared" si="20"/>
        <v>0</v>
      </c>
      <c r="BW21" s="134">
        <f t="shared" si="20"/>
        <v>0</v>
      </c>
      <c r="BX21" s="129">
        <f t="shared" si="20"/>
        <v>0</v>
      </c>
      <c r="BY21" s="130">
        <f t="shared" si="20"/>
        <v>0</v>
      </c>
      <c r="BZ21" s="131">
        <f t="shared" si="20"/>
        <v>0</v>
      </c>
      <c r="CA21" s="132">
        <f t="shared" si="20"/>
        <v>0</v>
      </c>
      <c r="CB21" s="129">
        <f t="shared" si="20"/>
        <v>0</v>
      </c>
      <c r="CC21" s="130">
        <f t="shared" si="20"/>
        <v>0</v>
      </c>
      <c r="CD21" s="131">
        <f t="shared" si="20"/>
        <v>0</v>
      </c>
      <c r="CE21" s="132">
        <f t="shared" si="20"/>
        <v>0</v>
      </c>
      <c r="CF21" s="129">
        <f t="shared" si="20"/>
        <v>0</v>
      </c>
      <c r="CG21" s="130">
        <f t="shared" si="20"/>
        <v>0</v>
      </c>
      <c r="CH21" s="131">
        <f t="shared" si="20"/>
        <v>0</v>
      </c>
      <c r="CI21" s="129">
        <f t="shared" si="20"/>
        <v>0</v>
      </c>
      <c r="CJ21" s="135">
        <f t="shared" si="20"/>
        <v>0</v>
      </c>
      <c r="CK21" s="136">
        <f t="shared" si="20"/>
        <v>0</v>
      </c>
      <c r="CN21" s="230"/>
      <c r="CO21" s="230"/>
    </row>
    <row r="22" spans="1:93" x14ac:dyDescent="0.15">
      <c r="A22" s="137" t="s">
        <v>29</v>
      </c>
      <c r="B22" s="206">
        <v>0</v>
      </c>
      <c r="C22" s="190">
        <v>0</v>
      </c>
      <c r="D22" s="191">
        <v>0</v>
      </c>
      <c r="E22" s="192">
        <v>0</v>
      </c>
      <c r="F22" s="189">
        <v>0</v>
      </c>
      <c r="G22" s="193">
        <v>0</v>
      </c>
      <c r="H22" s="191">
        <v>0</v>
      </c>
      <c r="I22" s="192">
        <v>0</v>
      </c>
      <c r="J22" s="189">
        <v>0</v>
      </c>
      <c r="K22" s="190">
        <v>0</v>
      </c>
      <c r="L22" s="191">
        <v>0</v>
      </c>
      <c r="M22" s="189">
        <v>0</v>
      </c>
      <c r="N22" s="194">
        <v>0</v>
      </c>
      <c r="O22" s="207">
        <v>0</v>
      </c>
      <c r="P22" s="189">
        <v>0</v>
      </c>
      <c r="Q22" s="190">
        <v>0</v>
      </c>
      <c r="R22" s="191">
        <v>1</v>
      </c>
      <c r="S22" s="192">
        <v>0</v>
      </c>
      <c r="T22" s="189">
        <v>0</v>
      </c>
      <c r="U22" s="193">
        <v>0</v>
      </c>
      <c r="V22" s="191">
        <v>0</v>
      </c>
      <c r="W22" s="208">
        <v>0</v>
      </c>
      <c r="X22" s="189">
        <v>0</v>
      </c>
      <c r="Y22" s="193">
        <v>0</v>
      </c>
      <c r="Z22" s="191">
        <v>0</v>
      </c>
      <c r="AA22" s="189">
        <v>0</v>
      </c>
      <c r="AB22" s="172">
        <f t="shared" si="3"/>
        <v>1</v>
      </c>
      <c r="AC22" s="173">
        <f t="shared" si="4"/>
        <v>0</v>
      </c>
      <c r="BI22" s="137" t="s">
        <v>29</v>
      </c>
      <c r="BJ22" s="129">
        <f t="shared" ref="BJ22:CK22" si="21">B22/B33</f>
        <v>0</v>
      </c>
      <c r="BK22" s="130">
        <f t="shared" si="21"/>
        <v>0</v>
      </c>
      <c r="BL22" s="131">
        <f t="shared" si="21"/>
        <v>0</v>
      </c>
      <c r="BM22" s="132">
        <f t="shared" si="21"/>
        <v>0</v>
      </c>
      <c r="BN22" s="129">
        <f t="shared" si="21"/>
        <v>0</v>
      </c>
      <c r="BO22" s="130">
        <f t="shared" si="21"/>
        <v>0</v>
      </c>
      <c r="BP22" s="131">
        <f t="shared" si="21"/>
        <v>0</v>
      </c>
      <c r="BQ22" s="132">
        <f t="shared" si="21"/>
        <v>0</v>
      </c>
      <c r="BR22" s="129">
        <f t="shared" si="21"/>
        <v>0</v>
      </c>
      <c r="BS22" s="130">
        <f t="shared" si="21"/>
        <v>0</v>
      </c>
      <c r="BT22" s="131">
        <f t="shared" si="21"/>
        <v>0</v>
      </c>
      <c r="BU22" s="129">
        <f t="shared" si="21"/>
        <v>0</v>
      </c>
      <c r="BV22" s="133">
        <f t="shared" si="21"/>
        <v>0</v>
      </c>
      <c r="BW22" s="134">
        <f t="shared" si="21"/>
        <v>0</v>
      </c>
      <c r="BX22" s="129">
        <f t="shared" si="21"/>
        <v>0</v>
      </c>
      <c r="BY22" s="130">
        <f t="shared" si="21"/>
        <v>0</v>
      </c>
      <c r="BZ22" s="131">
        <f t="shared" si="21"/>
        <v>7.5528700906344411E-4</v>
      </c>
      <c r="CA22" s="132">
        <f t="shared" si="21"/>
        <v>0</v>
      </c>
      <c r="CB22" s="129">
        <f t="shared" si="21"/>
        <v>0</v>
      </c>
      <c r="CC22" s="130">
        <f t="shared" si="21"/>
        <v>0</v>
      </c>
      <c r="CD22" s="131">
        <f t="shared" si="21"/>
        <v>0</v>
      </c>
      <c r="CE22" s="132">
        <f t="shared" si="21"/>
        <v>0</v>
      </c>
      <c r="CF22" s="129">
        <f t="shared" si="21"/>
        <v>0</v>
      </c>
      <c r="CG22" s="130">
        <f t="shared" si="21"/>
        <v>0</v>
      </c>
      <c r="CH22" s="131">
        <f t="shared" si="21"/>
        <v>0</v>
      </c>
      <c r="CI22" s="129">
        <f t="shared" si="21"/>
        <v>0</v>
      </c>
      <c r="CJ22" s="135">
        <f t="shared" si="21"/>
        <v>7.4610161904051329E-5</v>
      </c>
      <c r="CK22" s="136">
        <f t="shared" si="21"/>
        <v>0</v>
      </c>
      <c r="CN22" s="230"/>
      <c r="CO22" s="230"/>
    </row>
    <row r="23" spans="1:93" x14ac:dyDescent="0.15">
      <c r="A23" s="146" t="s">
        <v>30</v>
      </c>
      <c r="B23" s="203">
        <v>0</v>
      </c>
      <c r="C23" s="197">
        <v>0</v>
      </c>
      <c r="D23" s="198">
        <v>0</v>
      </c>
      <c r="E23" s="199">
        <v>0</v>
      </c>
      <c r="F23" s="196">
        <v>0</v>
      </c>
      <c r="G23" s="200">
        <v>0</v>
      </c>
      <c r="H23" s="198">
        <v>0</v>
      </c>
      <c r="I23" s="199">
        <v>0</v>
      </c>
      <c r="J23" s="196">
        <v>0</v>
      </c>
      <c r="K23" s="197">
        <v>0</v>
      </c>
      <c r="L23" s="198">
        <v>0</v>
      </c>
      <c r="M23" s="196">
        <v>0</v>
      </c>
      <c r="N23" s="201">
        <v>0</v>
      </c>
      <c r="O23" s="204">
        <v>0</v>
      </c>
      <c r="P23" s="196">
        <v>0</v>
      </c>
      <c r="Q23" s="197">
        <v>0</v>
      </c>
      <c r="R23" s="198">
        <v>0</v>
      </c>
      <c r="S23" s="199">
        <v>0</v>
      </c>
      <c r="T23" s="196">
        <v>0</v>
      </c>
      <c r="U23" s="200">
        <v>0</v>
      </c>
      <c r="V23" s="198">
        <v>0</v>
      </c>
      <c r="W23" s="205">
        <v>0</v>
      </c>
      <c r="X23" s="196">
        <v>0</v>
      </c>
      <c r="Y23" s="200">
        <v>0</v>
      </c>
      <c r="Z23" s="198">
        <v>0</v>
      </c>
      <c r="AA23" s="196">
        <v>0</v>
      </c>
      <c r="AB23" s="172">
        <f t="shared" si="3"/>
        <v>0</v>
      </c>
      <c r="AC23" s="173">
        <f t="shared" si="4"/>
        <v>0</v>
      </c>
      <c r="BI23" s="146" t="s">
        <v>30</v>
      </c>
      <c r="BJ23" s="129">
        <f t="shared" ref="BJ23:CK23" si="22">B23/B33</f>
        <v>0</v>
      </c>
      <c r="BK23" s="130">
        <f t="shared" si="22"/>
        <v>0</v>
      </c>
      <c r="BL23" s="131">
        <f t="shared" si="22"/>
        <v>0</v>
      </c>
      <c r="BM23" s="132">
        <f t="shared" si="22"/>
        <v>0</v>
      </c>
      <c r="BN23" s="129">
        <f t="shared" si="22"/>
        <v>0</v>
      </c>
      <c r="BO23" s="130">
        <f t="shared" si="22"/>
        <v>0</v>
      </c>
      <c r="BP23" s="131">
        <f t="shared" si="22"/>
        <v>0</v>
      </c>
      <c r="BQ23" s="132">
        <f t="shared" si="22"/>
        <v>0</v>
      </c>
      <c r="BR23" s="129">
        <f t="shared" si="22"/>
        <v>0</v>
      </c>
      <c r="BS23" s="130">
        <f t="shared" si="22"/>
        <v>0</v>
      </c>
      <c r="BT23" s="131">
        <f t="shared" si="22"/>
        <v>0</v>
      </c>
      <c r="BU23" s="129">
        <f t="shared" si="22"/>
        <v>0</v>
      </c>
      <c r="BV23" s="133">
        <f t="shared" si="22"/>
        <v>0</v>
      </c>
      <c r="BW23" s="134">
        <f t="shared" si="22"/>
        <v>0</v>
      </c>
      <c r="BX23" s="129">
        <f t="shared" si="22"/>
        <v>0</v>
      </c>
      <c r="BY23" s="130">
        <f t="shared" si="22"/>
        <v>0</v>
      </c>
      <c r="BZ23" s="131">
        <f t="shared" si="22"/>
        <v>0</v>
      </c>
      <c r="CA23" s="132">
        <f t="shared" si="22"/>
        <v>0</v>
      </c>
      <c r="CB23" s="129">
        <f t="shared" si="22"/>
        <v>0</v>
      </c>
      <c r="CC23" s="130">
        <f t="shared" si="22"/>
        <v>0</v>
      </c>
      <c r="CD23" s="131">
        <f t="shared" si="22"/>
        <v>0</v>
      </c>
      <c r="CE23" s="132">
        <f t="shared" si="22"/>
        <v>0</v>
      </c>
      <c r="CF23" s="129">
        <f t="shared" si="22"/>
        <v>0</v>
      </c>
      <c r="CG23" s="130">
        <f t="shared" si="22"/>
        <v>0</v>
      </c>
      <c r="CH23" s="131">
        <f t="shared" si="22"/>
        <v>0</v>
      </c>
      <c r="CI23" s="129">
        <f t="shared" si="22"/>
        <v>0</v>
      </c>
      <c r="CJ23" s="135">
        <f t="shared" si="22"/>
        <v>0</v>
      </c>
      <c r="CK23" s="136">
        <f t="shared" si="22"/>
        <v>0</v>
      </c>
      <c r="CN23" s="230"/>
      <c r="CO23" s="230"/>
    </row>
    <row r="24" spans="1:93" x14ac:dyDescent="0.15">
      <c r="A24" s="137" t="s">
        <v>31</v>
      </c>
      <c r="B24" s="206">
        <v>0</v>
      </c>
      <c r="C24" s="190">
        <v>0</v>
      </c>
      <c r="D24" s="191">
        <v>0</v>
      </c>
      <c r="E24" s="192">
        <v>0</v>
      </c>
      <c r="F24" s="189">
        <v>0</v>
      </c>
      <c r="G24" s="193">
        <v>0</v>
      </c>
      <c r="H24" s="191">
        <v>0</v>
      </c>
      <c r="I24" s="192">
        <v>0</v>
      </c>
      <c r="J24" s="189">
        <v>0</v>
      </c>
      <c r="K24" s="190">
        <v>0</v>
      </c>
      <c r="L24" s="191">
        <v>0</v>
      </c>
      <c r="M24" s="189">
        <v>0</v>
      </c>
      <c r="N24" s="194">
        <v>0</v>
      </c>
      <c r="O24" s="207">
        <v>0</v>
      </c>
      <c r="P24" s="189">
        <v>0</v>
      </c>
      <c r="Q24" s="190">
        <v>0</v>
      </c>
      <c r="R24" s="191">
        <v>1</v>
      </c>
      <c r="S24" s="192">
        <v>0</v>
      </c>
      <c r="T24" s="189">
        <v>0</v>
      </c>
      <c r="U24" s="193">
        <v>0</v>
      </c>
      <c r="V24" s="191">
        <v>0</v>
      </c>
      <c r="W24" s="208">
        <v>0</v>
      </c>
      <c r="X24" s="189">
        <v>0</v>
      </c>
      <c r="Y24" s="193">
        <v>0</v>
      </c>
      <c r="Z24" s="191">
        <v>0</v>
      </c>
      <c r="AA24" s="189">
        <v>0</v>
      </c>
      <c r="AB24" s="172">
        <f t="shared" si="3"/>
        <v>1</v>
      </c>
      <c r="AC24" s="173">
        <f t="shared" si="4"/>
        <v>0</v>
      </c>
      <c r="BI24" s="137" t="s">
        <v>31</v>
      </c>
      <c r="BJ24" s="129">
        <f t="shared" ref="BJ24:CK24" si="23">B24/B33</f>
        <v>0</v>
      </c>
      <c r="BK24" s="130">
        <f t="shared" si="23"/>
        <v>0</v>
      </c>
      <c r="BL24" s="131">
        <f t="shared" si="23"/>
        <v>0</v>
      </c>
      <c r="BM24" s="132">
        <f t="shared" si="23"/>
        <v>0</v>
      </c>
      <c r="BN24" s="129">
        <f t="shared" si="23"/>
        <v>0</v>
      </c>
      <c r="BO24" s="130">
        <f t="shared" si="23"/>
        <v>0</v>
      </c>
      <c r="BP24" s="131">
        <f t="shared" si="23"/>
        <v>0</v>
      </c>
      <c r="BQ24" s="132">
        <f t="shared" si="23"/>
        <v>0</v>
      </c>
      <c r="BR24" s="129">
        <f t="shared" si="23"/>
        <v>0</v>
      </c>
      <c r="BS24" s="130">
        <f t="shared" si="23"/>
        <v>0</v>
      </c>
      <c r="BT24" s="131">
        <f t="shared" si="23"/>
        <v>0</v>
      </c>
      <c r="BU24" s="129">
        <f t="shared" si="23"/>
        <v>0</v>
      </c>
      <c r="BV24" s="133">
        <f t="shared" si="23"/>
        <v>0</v>
      </c>
      <c r="BW24" s="134">
        <f t="shared" si="23"/>
        <v>0</v>
      </c>
      <c r="BX24" s="129">
        <f t="shared" si="23"/>
        <v>0</v>
      </c>
      <c r="BY24" s="130">
        <f t="shared" si="23"/>
        <v>0</v>
      </c>
      <c r="BZ24" s="131">
        <f t="shared" si="23"/>
        <v>7.5528700906344411E-4</v>
      </c>
      <c r="CA24" s="132">
        <f t="shared" si="23"/>
        <v>0</v>
      </c>
      <c r="CB24" s="129">
        <f t="shared" si="23"/>
        <v>0</v>
      </c>
      <c r="CC24" s="130">
        <f t="shared" si="23"/>
        <v>0</v>
      </c>
      <c r="CD24" s="131">
        <f t="shared" si="23"/>
        <v>0</v>
      </c>
      <c r="CE24" s="132">
        <f t="shared" si="23"/>
        <v>0</v>
      </c>
      <c r="CF24" s="129">
        <f t="shared" si="23"/>
        <v>0</v>
      </c>
      <c r="CG24" s="130">
        <f t="shared" si="23"/>
        <v>0</v>
      </c>
      <c r="CH24" s="131">
        <f t="shared" si="23"/>
        <v>0</v>
      </c>
      <c r="CI24" s="129">
        <f t="shared" si="23"/>
        <v>0</v>
      </c>
      <c r="CJ24" s="135">
        <f t="shared" si="23"/>
        <v>7.4610161904051329E-5</v>
      </c>
      <c r="CK24" s="136">
        <f t="shared" si="23"/>
        <v>0</v>
      </c>
      <c r="CN24" s="230"/>
      <c r="CO24" s="230"/>
    </row>
    <row r="25" spans="1:93" x14ac:dyDescent="0.15">
      <c r="A25" s="146" t="s">
        <v>32</v>
      </c>
      <c r="B25" s="203">
        <v>0</v>
      </c>
      <c r="C25" s="197">
        <v>0</v>
      </c>
      <c r="D25" s="198">
        <v>0</v>
      </c>
      <c r="E25" s="199">
        <v>0</v>
      </c>
      <c r="F25" s="196">
        <v>0</v>
      </c>
      <c r="G25" s="200">
        <v>0</v>
      </c>
      <c r="H25" s="198">
        <v>0</v>
      </c>
      <c r="I25" s="199">
        <v>0</v>
      </c>
      <c r="J25" s="196">
        <v>0</v>
      </c>
      <c r="K25" s="197">
        <v>0</v>
      </c>
      <c r="L25" s="198">
        <v>0</v>
      </c>
      <c r="M25" s="196">
        <v>0</v>
      </c>
      <c r="N25" s="201">
        <v>0</v>
      </c>
      <c r="O25" s="204">
        <v>0</v>
      </c>
      <c r="P25" s="196">
        <v>0</v>
      </c>
      <c r="Q25" s="197">
        <v>0</v>
      </c>
      <c r="R25" s="198">
        <v>0</v>
      </c>
      <c r="S25" s="199">
        <v>0</v>
      </c>
      <c r="T25" s="196">
        <v>0</v>
      </c>
      <c r="U25" s="200">
        <v>0</v>
      </c>
      <c r="V25" s="198">
        <v>0</v>
      </c>
      <c r="W25" s="205">
        <v>0</v>
      </c>
      <c r="X25" s="196">
        <v>0</v>
      </c>
      <c r="Y25" s="200">
        <v>0</v>
      </c>
      <c r="Z25" s="198">
        <v>0</v>
      </c>
      <c r="AA25" s="196">
        <v>0</v>
      </c>
      <c r="AB25" s="172">
        <f t="shared" si="3"/>
        <v>0</v>
      </c>
      <c r="AC25" s="173">
        <f t="shared" si="4"/>
        <v>0</v>
      </c>
      <c r="BI25" s="146" t="s">
        <v>32</v>
      </c>
      <c r="BJ25" s="129">
        <f t="shared" ref="BJ25:CK25" si="24">B25/B33</f>
        <v>0</v>
      </c>
      <c r="BK25" s="130">
        <f t="shared" si="24"/>
        <v>0</v>
      </c>
      <c r="BL25" s="131">
        <f t="shared" si="24"/>
        <v>0</v>
      </c>
      <c r="BM25" s="132">
        <f t="shared" si="24"/>
        <v>0</v>
      </c>
      <c r="BN25" s="129">
        <f t="shared" si="24"/>
        <v>0</v>
      </c>
      <c r="BO25" s="130">
        <f t="shared" si="24"/>
        <v>0</v>
      </c>
      <c r="BP25" s="131">
        <f t="shared" si="24"/>
        <v>0</v>
      </c>
      <c r="BQ25" s="132">
        <f t="shared" si="24"/>
        <v>0</v>
      </c>
      <c r="BR25" s="129">
        <f t="shared" si="24"/>
        <v>0</v>
      </c>
      <c r="BS25" s="130">
        <f t="shared" si="24"/>
        <v>0</v>
      </c>
      <c r="BT25" s="131">
        <f t="shared" si="24"/>
        <v>0</v>
      </c>
      <c r="BU25" s="129">
        <f t="shared" si="24"/>
        <v>0</v>
      </c>
      <c r="BV25" s="133">
        <f t="shared" si="24"/>
        <v>0</v>
      </c>
      <c r="BW25" s="134">
        <f t="shared" si="24"/>
        <v>0</v>
      </c>
      <c r="BX25" s="129">
        <f t="shared" si="24"/>
        <v>0</v>
      </c>
      <c r="BY25" s="130">
        <f t="shared" si="24"/>
        <v>0</v>
      </c>
      <c r="BZ25" s="131">
        <f t="shared" si="24"/>
        <v>0</v>
      </c>
      <c r="CA25" s="132">
        <f t="shared" si="24"/>
        <v>0</v>
      </c>
      <c r="CB25" s="129">
        <f t="shared" si="24"/>
        <v>0</v>
      </c>
      <c r="CC25" s="130">
        <f t="shared" si="24"/>
        <v>0</v>
      </c>
      <c r="CD25" s="131">
        <f t="shared" si="24"/>
        <v>0</v>
      </c>
      <c r="CE25" s="132">
        <f t="shared" si="24"/>
        <v>0</v>
      </c>
      <c r="CF25" s="129">
        <f t="shared" si="24"/>
        <v>0</v>
      </c>
      <c r="CG25" s="130">
        <f t="shared" si="24"/>
        <v>0</v>
      </c>
      <c r="CH25" s="131">
        <f t="shared" si="24"/>
        <v>0</v>
      </c>
      <c r="CI25" s="129">
        <f t="shared" si="24"/>
        <v>0</v>
      </c>
      <c r="CJ25" s="135">
        <f t="shared" si="24"/>
        <v>0</v>
      </c>
      <c r="CK25" s="136">
        <f t="shared" si="24"/>
        <v>0</v>
      </c>
      <c r="CN25" s="230"/>
      <c r="CO25" s="230"/>
    </row>
    <row r="26" spans="1:93" x14ac:dyDescent="0.15">
      <c r="A26" s="137" t="s">
        <v>33</v>
      </c>
      <c r="B26" s="206">
        <v>0</v>
      </c>
      <c r="C26" s="190">
        <v>0</v>
      </c>
      <c r="D26" s="191">
        <v>0</v>
      </c>
      <c r="E26" s="192">
        <v>0</v>
      </c>
      <c r="F26" s="189">
        <v>0</v>
      </c>
      <c r="G26" s="193">
        <v>0</v>
      </c>
      <c r="H26" s="191">
        <v>0</v>
      </c>
      <c r="I26" s="192">
        <v>0</v>
      </c>
      <c r="J26" s="189">
        <v>0</v>
      </c>
      <c r="K26" s="190">
        <v>0</v>
      </c>
      <c r="L26" s="191">
        <v>0</v>
      </c>
      <c r="M26" s="189">
        <v>0</v>
      </c>
      <c r="N26" s="194">
        <v>0</v>
      </c>
      <c r="O26" s="207">
        <v>0</v>
      </c>
      <c r="P26" s="189">
        <v>0</v>
      </c>
      <c r="Q26" s="190">
        <v>0</v>
      </c>
      <c r="R26" s="191">
        <v>0</v>
      </c>
      <c r="S26" s="192">
        <v>0</v>
      </c>
      <c r="T26" s="189">
        <v>0</v>
      </c>
      <c r="U26" s="193">
        <v>0</v>
      </c>
      <c r="V26" s="191">
        <v>0</v>
      </c>
      <c r="W26" s="208">
        <v>0</v>
      </c>
      <c r="X26" s="189">
        <v>0</v>
      </c>
      <c r="Y26" s="193">
        <v>0</v>
      </c>
      <c r="Z26" s="191">
        <v>0</v>
      </c>
      <c r="AA26" s="189">
        <v>0</v>
      </c>
      <c r="AB26" s="172">
        <f t="shared" si="3"/>
        <v>0</v>
      </c>
      <c r="AC26" s="173">
        <f t="shared" si="4"/>
        <v>0</v>
      </c>
      <c r="BI26" s="137" t="s">
        <v>33</v>
      </c>
      <c r="BJ26" s="129">
        <f t="shared" ref="BJ26:CK26" si="25">B26/B33</f>
        <v>0</v>
      </c>
      <c r="BK26" s="130">
        <f t="shared" si="25"/>
        <v>0</v>
      </c>
      <c r="BL26" s="131">
        <f t="shared" si="25"/>
        <v>0</v>
      </c>
      <c r="BM26" s="132">
        <f t="shared" si="25"/>
        <v>0</v>
      </c>
      <c r="BN26" s="129">
        <f t="shared" si="25"/>
        <v>0</v>
      </c>
      <c r="BO26" s="130">
        <f t="shared" si="25"/>
        <v>0</v>
      </c>
      <c r="BP26" s="131">
        <f t="shared" si="25"/>
        <v>0</v>
      </c>
      <c r="BQ26" s="132">
        <f t="shared" si="25"/>
        <v>0</v>
      </c>
      <c r="BR26" s="129">
        <f t="shared" si="25"/>
        <v>0</v>
      </c>
      <c r="BS26" s="130">
        <f t="shared" si="25"/>
        <v>0</v>
      </c>
      <c r="BT26" s="131">
        <f t="shared" si="25"/>
        <v>0</v>
      </c>
      <c r="BU26" s="129">
        <f t="shared" si="25"/>
        <v>0</v>
      </c>
      <c r="BV26" s="133">
        <f t="shared" si="25"/>
        <v>0</v>
      </c>
      <c r="BW26" s="134">
        <f t="shared" si="25"/>
        <v>0</v>
      </c>
      <c r="BX26" s="129">
        <f t="shared" si="25"/>
        <v>0</v>
      </c>
      <c r="BY26" s="130">
        <f t="shared" si="25"/>
        <v>0</v>
      </c>
      <c r="BZ26" s="131">
        <f t="shared" si="25"/>
        <v>0</v>
      </c>
      <c r="CA26" s="132">
        <f t="shared" si="25"/>
        <v>0</v>
      </c>
      <c r="CB26" s="129">
        <f t="shared" si="25"/>
        <v>0</v>
      </c>
      <c r="CC26" s="130">
        <f t="shared" si="25"/>
        <v>0</v>
      </c>
      <c r="CD26" s="131">
        <f t="shared" si="25"/>
        <v>0</v>
      </c>
      <c r="CE26" s="132">
        <f t="shared" si="25"/>
        <v>0</v>
      </c>
      <c r="CF26" s="129">
        <f t="shared" si="25"/>
        <v>0</v>
      </c>
      <c r="CG26" s="130">
        <f t="shared" si="25"/>
        <v>0</v>
      </c>
      <c r="CH26" s="131">
        <f t="shared" si="25"/>
        <v>0</v>
      </c>
      <c r="CI26" s="129">
        <f t="shared" si="25"/>
        <v>0</v>
      </c>
      <c r="CJ26" s="135">
        <f t="shared" si="25"/>
        <v>0</v>
      </c>
      <c r="CK26" s="136">
        <f t="shared" si="25"/>
        <v>0</v>
      </c>
      <c r="CN26" s="230"/>
      <c r="CO26" s="230"/>
    </row>
    <row r="27" spans="1:93" x14ac:dyDescent="0.15">
      <c r="A27" s="146" t="s">
        <v>34</v>
      </c>
      <c r="B27" s="203">
        <v>0</v>
      </c>
      <c r="C27" s="197">
        <v>0</v>
      </c>
      <c r="D27" s="198">
        <v>0</v>
      </c>
      <c r="E27" s="199">
        <v>0</v>
      </c>
      <c r="F27" s="196">
        <v>0</v>
      </c>
      <c r="G27" s="200">
        <v>0</v>
      </c>
      <c r="H27" s="198">
        <v>0</v>
      </c>
      <c r="I27" s="199">
        <v>0</v>
      </c>
      <c r="J27" s="196">
        <v>0</v>
      </c>
      <c r="K27" s="197">
        <v>0</v>
      </c>
      <c r="L27" s="198">
        <v>0</v>
      </c>
      <c r="M27" s="196">
        <v>0</v>
      </c>
      <c r="N27" s="201">
        <v>0</v>
      </c>
      <c r="O27" s="204">
        <v>0</v>
      </c>
      <c r="P27" s="196">
        <v>0</v>
      </c>
      <c r="Q27" s="197">
        <v>0</v>
      </c>
      <c r="R27" s="198">
        <v>0</v>
      </c>
      <c r="S27" s="199">
        <v>0</v>
      </c>
      <c r="T27" s="196">
        <v>0</v>
      </c>
      <c r="U27" s="200">
        <v>0</v>
      </c>
      <c r="V27" s="198">
        <v>0</v>
      </c>
      <c r="W27" s="205">
        <v>0</v>
      </c>
      <c r="X27" s="196">
        <v>0</v>
      </c>
      <c r="Y27" s="200">
        <v>0</v>
      </c>
      <c r="Z27" s="198">
        <v>0</v>
      </c>
      <c r="AA27" s="196">
        <v>0</v>
      </c>
      <c r="AB27" s="172">
        <f t="shared" si="3"/>
        <v>0</v>
      </c>
      <c r="AC27" s="173">
        <f t="shared" si="4"/>
        <v>0</v>
      </c>
      <c r="BI27" s="146" t="s">
        <v>34</v>
      </c>
      <c r="BJ27" s="129">
        <f t="shared" ref="BJ27:CK27" si="26">B27/B33</f>
        <v>0</v>
      </c>
      <c r="BK27" s="130">
        <f t="shared" si="26"/>
        <v>0</v>
      </c>
      <c r="BL27" s="131">
        <f t="shared" si="26"/>
        <v>0</v>
      </c>
      <c r="BM27" s="132">
        <f t="shared" si="26"/>
        <v>0</v>
      </c>
      <c r="BN27" s="129">
        <f t="shared" si="26"/>
        <v>0</v>
      </c>
      <c r="BO27" s="130">
        <f t="shared" si="26"/>
        <v>0</v>
      </c>
      <c r="BP27" s="131">
        <f t="shared" si="26"/>
        <v>0</v>
      </c>
      <c r="BQ27" s="132">
        <f t="shared" si="26"/>
        <v>0</v>
      </c>
      <c r="BR27" s="129">
        <f t="shared" si="26"/>
        <v>0</v>
      </c>
      <c r="BS27" s="130">
        <f t="shared" si="26"/>
        <v>0</v>
      </c>
      <c r="BT27" s="131">
        <f t="shared" si="26"/>
        <v>0</v>
      </c>
      <c r="BU27" s="129">
        <f t="shared" si="26"/>
        <v>0</v>
      </c>
      <c r="BV27" s="133">
        <f t="shared" si="26"/>
        <v>0</v>
      </c>
      <c r="BW27" s="134">
        <f t="shared" si="26"/>
        <v>0</v>
      </c>
      <c r="BX27" s="129">
        <f t="shared" si="26"/>
        <v>0</v>
      </c>
      <c r="BY27" s="130">
        <f t="shared" si="26"/>
        <v>0</v>
      </c>
      <c r="BZ27" s="131">
        <f t="shared" si="26"/>
        <v>0</v>
      </c>
      <c r="CA27" s="132">
        <f t="shared" si="26"/>
        <v>0</v>
      </c>
      <c r="CB27" s="129">
        <f t="shared" si="26"/>
        <v>0</v>
      </c>
      <c r="CC27" s="130">
        <f t="shared" si="26"/>
        <v>0</v>
      </c>
      <c r="CD27" s="131">
        <f t="shared" si="26"/>
        <v>0</v>
      </c>
      <c r="CE27" s="132">
        <f t="shared" si="26"/>
        <v>0</v>
      </c>
      <c r="CF27" s="129">
        <f t="shared" si="26"/>
        <v>0</v>
      </c>
      <c r="CG27" s="130">
        <f t="shared" si="26"/>
        <v>0</v>
      </c>
      <c r="CH27" s="131">
        <f t="shared" si="26"/>
        <v>0</v>
      </c>
      <c r="CI27" s="129">
        <f t="shared" si="26"/>
        <v>0</v>
      </c>
      <c r="CJ27" s="135">
        <f t="shared" si="26"/>
        <v>0</v>
      </c>
      <c r="CK27" s="136">
        <f t="shared" si="26"/>
        <v>0</v>
      </c>
      <c r="CN27" s="230"/>
      <c r="CO27" s="230"/>
    </row>
    <row r="28" spans="1:93" x14ac:dyDescent="0.15">
      <c r="A28" s="137" t="s">
        <v>35</v>
      </c>
      <c r="B28" s="206">
        <v>0</v>
      </c>
      <c r="C28" s="190">
        <v>0</v>
      </c>
      <c r="D28" s="191">
        <v>0</v>
      </c>
      <c r="E28" s="192">
        <v>0</v>
      </c>
      <c r="F28" s="189">
        <v>0</v>
      </c>
      <c r="G28" s="193">
        <v>0</v>
      </c>
      <c r="H28" s="191">
        <v>0</v>
      </c>
      <c r="I28" s="192">
        <v>0</v>
      </c>
      <c r="J28" s="189">
        <v>0</v>
      </c>
      <c r="K28" s="190">
        <v>0</v>
      </c>
      <c r="L28" s="191">
        <v>0</v>
      </c>
      <c r="M28" s="189">
        <v>0</v>
      </c>
      <c r="N28" s="194">
        <v>0</v>
      </c>
      <c r="O28" s="207">
        <v>0</v>
      </c>
      <c r="P28" s="189">
        <v>0</v>
      </c>
      <c r="Q28" s="190">
        <v>0</v>
      </c>
      <c r="R28" s="191">
        <v>0</v>
      </c>
      <c r="S28" s="192">
        <v>0</v>
      </c>
      <c r="T28" s="189">
        <v>0</v>
      </c>
      <c r="U28" s="193">
        <v>0</v>
      </c>
      <c r="V28" s="191">
        <v>0</v>
      </c>
      <c r="W28" s="208">
        <v>0</v>
      </c>
      <c r="X28" s="189">
        <v>0</v>
      </c>
      <c r="Y28" s="193">
        <v>0</v>
      </c>
      <c r="Z28" s="191">
        <v>0</v>
      </c>
      <c r="AA28" s="189">
        <v>0</v>
      </c>
      <c r="AB28" s="172">
        <f t="shared" si="3"/>
        <v>0</v>
      </c>
      <c r="AC28" s="173">
        <f t="shared" si="4"/>
        <v>0</v>
      </c>
      <c r="BI28" s="137" t="s">
        <v>35</v>
      </c>
      <c r="BJ28" s="129">
        <f t="shared" ref="BJ28:CK28" si="27">B28/B33</f>
        <v>0</v>
      </c>
      <c r="BK28" s="130">
        <f t="shared" si="27"/>
        <v>0</v>
      </c>
      <c r="BL28" s="131">
        <f t="shared" si="27"/>
        <v>0</v>
      </c>
      <c r="BM28" s="132">
        <f t="shared" si="27"/>
        <v>0</v>
      </c>
      <c r="BN28" s="129">
        <f t="shared" si="27"/>
        <v>0</v>
      </c>
      <c r="BO28" s="130">
        <f t="shared" si="27"/>
        <v>0</v>
      </c>
      <c r="BP28" s="131">
        <f t="shared" si="27"/>
        <v>0</v>
      </c>
      <c r="BQ28" s="132">
        <f t="shared" si="27"/>
        <v>0</v>
      </c>
      <c r="BR28" s="129">
        <f t="shared" si="27"/>
        <v>0</v>
      </c>
      <c r="BS28" s="130">
        <f t="shared" si="27"/>
        <v>0</v>
      </c>
      <c r="BT28" s="131">
        <f t="shared" si="27"/>
        <v>0</v>
      </c>
      <c r="BU28" s="129">
        <f t="shared" si="27"/>
        <v>0</v>
      </c>
      <c r="BV28" s="133">
        <f t="shared" si="27"/>
        <v>0</v>
      </c>
      <c r="BW28" s="134">
        <f t="shared" si="27"/>
        <v>0</v>
      </c>
      <c r="BX28" s="129">
        <f t="shared" si="27"/>
        <v>0</v>
      </c>
      <c r="BY28" s="130">
        <f t="shared" si="27"/>
        <v>0</v>
      </c>
      <c r="BZ28" s="131">
        <f t="shared" si="27"/>
        <v>0</v>
      </c>
      <c r="CA28" s="132">
        <f t="shared" si="27"/>
        <v>0</v>
      </c>
      <c r="CB28" s="129">
        <f t="shared" si="27"/>
        <v>0</v>
      </c>
      <c r="CC28" s="130">
        <f t="shared" si="27"/>
        <v>0</v>
      </c>
      <c r="CD28" s="131">
        <f t="shared" si="27"/>
        <v>0</v>
      </c>
      <c r="CE28" s="132">
        <f t="shared" si="27"/>
        <v>0</v>
      </c>
      <c r="CF28" s="129">
        <f t="shared" si="27"/>
        <v>0</v>
      </c>
      <c r="CG28" s="130">
        <f t="shared" si="27"/>
        <v>0</v>
      </c>
      <c r="CH28" s="131">
        <f t="shared" si="27"/>
        <v>0</v>
      </c>
      <c r="CI28" s="129">
        <f t="shared" si="27"/>
        <v>0</v>
      </c>
      <c r="CJ28" s="135">
        <f t="shared" si="27"/>
        <v>0</v>
      </c>
      <c r="CK28" s="136">
        <f t="shared" si="27"/>
        <v>0</v>
      </c>
      <c r="CN28" s="230"/>
      <c r="CO28" s="230"/>
    </row>
    <row r="29" spans="1:93" x14ac:dyDescent="0.15">
      <c r="A29" s="146" t="s">
        <v>36</v>
      </c>
      <c r="B29" s="203">
        <v>0</v>
      </c>
      <c r="C29" s="197">
        <v>0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0</v>
      </c>
      <c r="BI29" s="146" t="s">
        <v>36</v>
      </c>
      <c r="BJ29" s="129">
        <f t="shared" ref="BJ29:CK29" si="28">B29/B33</f>
        <v>0</v>
      </c>
      <c r="BK29" s="130">
        <f t="shared" si="28"/>
        <v>0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0</v>
      </c>
      <c r="CN29" s="230"/>
      <c r="CO29" s="230"/>
    </row>
    <row r="30" spans="1:93" x14ac:dyDescent="0.15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15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 x14ac:dyDescent="0.2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 x14ac:dyDescent="0.2">
      <c r="A33" s="269" t="s">
        <v>13</v>
      </c>
      <c r="B33" s="20">
        <f>SUM(B10:B32)</f>
        <v>1224</v>
      </c>
      <c r="C33" s="21">
        <f t="shared" ref="C33:AA33" si="32">SUM(C10:C32)</f>
        <v>1810</v>
      </c>
      <c r="D33" s="20">
        <f t="shared" si="32"/>
        <v>445</v>
      </c>
      <c r="E33" s="21">
        <f t="shared" si="32"/>
        <v>681</v>
      </c>
      <c r="F33" s="20">
        <f t="shared" si="32"/>
        <v>2034</v>
      </c>
      <c r="G33" s="21">
        <f t="shared" si="32"/>
        <v>1036</v>
      </c>
      <c r="H33" s="20">
        <f t="shared" si="32"/>
        <v>1918</v>
      </c>
      <c r="I33" s="21">
        <f t="shared" si="32"/>
        <v>1779</v>
      </c>
      <c r="J33" s="20">
        <f t="shared" si="32"/>
        <v>202</v>
      </c>
      <c r="K33" s="21">
        <f t="shared" si="32"/>
        <v>283</v>
      </c>
      <c r="L33" s="20">
        <f t="shared" si="32"/>
        <v>475</v>
      </c>
      <c r="M33" s="21">
        <f t="shared" si="32"/>
        <v>1071</v>
      </c>
      <c r="N33" s="20">
        <f t="shared" si="32"/>
        <v>1532</v>
      </c>
      <c r="O33" s="21">
        <f t="shared" si="32"/>
        <v>1827</v>
      </c>
      <c r="P33" s="20">
        <f t="shared" si="32"/>
        <v>984</v>
      </c>
      <c r="Q33" s="21">
        <f t="shared" si="32"/>
        <v>687</v>
      </c>
      <c r="R33" s="20">
        <f t="shared" si="32"/>
        <v>1324</v>
      </c>
      <c r="S33" s="21">
        <f t="shared" si="32"/>
        <v>972</v>
      </c>
      <c r="T33" s="20">
        <f t="shared" si="32"/>
        <v>193</v>
      </c>
      <c r="U33" s="21">
        <f t="shared" si="32"/>
        <v>159</v>
      </c>
      <c r="V33" s="20">
        <f t="shared" si="32"/>
        <v>845</v>
      </c>
      <c r="W33" s="21">
        <f t="shared" si="32"/>
        <v>1207</v>
      </c>
      <c r="X33" s="20">
        <f t="shared" si="32"/>
        <v>736</v>
      </c>
      <c r="Y33" s="21">
        <f t="shared" si="32"/>
        <v>416</v>
      </c>
      <c r="Z33" s="20">
        <f t="shared" si="32"/>
        <v>1491</v>
      </c>
      <c r="AA33" s="21">
        <f t="shared" si="32"/>
        <v>1434</v>
      </c>
      <c r="AB33" s="174">
        <f t="shared" ref="AB33:AC33" si="33">SUM(AB9:AB32)</f>
        <v>13403</v>
      </c>
      <c r="AC33" s="175">
        <f t="shared" si="33"/>
        <v>13362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1</v>
      </c>
      <c r="BN33" s="155">
        <f t="shared" si="34"/>
        <v>1</v>
      </c>
      <c r="BO33" s="156">
        <f t="shared" si="34"/>
        <v>1</v>
      </c>
      <c r="BP33" s="155">
        <f t="shared" si="34"/>
        <v>1</v>
      </c>
      <c r="BQ33" s="156">
        <f t="shared" si="34"/>
        <v>0.99999999999999989</v>
      </c>
      <c r="BR33" s="155">
        <f t="shared" si="34"/>
        <v>1</v>
      </c>
      <c r="BS33" s="156">
        <f t="shared" si="34"/>
        <v>1</v>
      </c>
      <c r="BT33" s="155">
        <f t="shared" si="34"/>
        <v>1</v>
      </c>
      <c r="BU33" s="156">
        <f t="shared" si="34"/>
        <v>1</v>
      </c>
      <c r="BV33" s="155">
        <f t="shared" si="34"/>
        <v>1</v>
      </c>
      <c r="BW33" s="156">
        <f t="shared" si="34"/>
        <v>1</v>
      </c>
      <c r="BX33" s="155">
        <f t="shared" si="34"/>
        <v>0.99999999999999989</v>
      </c>
      <c r="BY33" s="156">
        <f t="shared" si="34"/>
        <v>0.99999999999999989</v>
      </c>
      <c r="BZ33" s="155">
        <f t="shared" si="34"/>
        <v>1</v>
      </c>
      <c r="CA33" s="156">
        <f t="shared" si="34"/>
        <v>0.99999999999999989</v>
      </c>
      <c r="CB33" s="155">
        <f t="shared" si="34"/>
        <v>0.99999999999999989</v>
      </c>
      <c r="CC33" s="156">
        <f t="shared" si="34"/>
        <v>1</v>
      </c>
      <c r="CD33" s="155">
        <f t="shared" si="34"/>
        <v>1</v>
      </c>
      <c r="CE33" s="156">
        <f t="shared" si="34"/>
        <v>1</v>
      </c>
      <c r="CF33" s="155">
        <f t="shared" si="34"/>
        <v>1</v>
      </c>
      <c r="CG33" s="156">
        <f t="shared" si="34"/>
        <v>1</v>
      </c>
      <c r="CH33" s="155">
        <f t="shared" si="34"/>
        <v>1.0000000000000002</v>
      </c>
      <c r="CI33" s="156">
        <f t="shared" si="34"/>
        <v>1</v>
      </c>
      <c r="CJ33" s="155">
        <f t="shared" si="34"/>
        <v>0.99999999999999989</v>
      </c>
      <c r="CK33" s="156">
        <f t="shared" si="34"/>
        <v>1</v>
      </c>
      <c r="CM33" s="123"/>
      <c r="CN33" s="123"/>
      <c r="CO33" s="230"/>
    </row>
    <row r="34" spans="1:93" ht="14" thickTop="1" x14ac:dyDescent="0.15">
      <c r="A34" s="187"/>
    </row>
    <row r="35" spans="1:93" x14ac:dyDescent="0.15">
      <c r="A35" s="188"/>
    </row>
    <row r="36" spans="1:93" x14ac:dyDescent="0.15">
      <c r="A36" s="302">
        <f>+A5+1</f>
        <v>44137</v>
      </c>
      <c r="B36" s="302"/>
      <c r="C36" s="302"/>
      <c r="D36" s="302"/>
      <c r="BI36" s="301">
        <f>+BI5+1</f>
        <v>44137</v>
      </c>
      <c r="BJ36" s="301"/>
      <c r="BK36" s="301"/>
      <c r="BL36" s="301"/>
    </row>
    <row r="37" spans="1:93" ht="14" thickBot="1" x14ac:dyDescent="0.2">
      <c r="AE37" s="272" t="s">
        <v>84</v>
      </c>
    </row>
    <row r="38" spans="1:93" ht="15" thickTop="1" thickBot="1" x14ac:dyDescent="0.2">
      <c r="A38" s="299" t="s">
        <v>0</v>
      </c>
      <c r="B38" s="293" t="s">
        <v>1</v>
      </c>
      <c r="C38" s="294"/>
      <c r="D38" s="293" t="s">
        <v>2</v>
      </c>
      <c r="E38" s="294"/>
      <c r="F38" s="293" t="s">
        <v>3</v>
      </c>
      <c r="G38" s="294"/>
      <c r="H38" s="293" t="s">
        <v>4</v>
      </c>
      <c r="I38" s="294"/>
      <c r="J38" s="293" t="s">
        <v>5</v>
      </c>
      <c r="K38" s="294"/>
      <c r="L38" s="293" t="s">
        <v>6</v>
      </c>
      <c r="M38" s="294"/>
      <c r="N38" s="293" t="s">
        <v>7</v>
      </c>
      <c r="O38" s="294"/>
      <c r="P38" s="293" t="s">
        <v>8</v>
      </c>
      <c r="Q38" s="294"/>
      <c r="R38" s="293" t="s">
        <v>9</v>
      </c>
      <c r="S38" s="294"/>
      <c r="T38" s="293" t="s">
        <v>10</v>
      </c>
      <c r="U38" s="294"/>
      <c r="V38" s="293" t="s">
        <v>11</v>
      </c>
      <c r="W38" s="294"/>
      <c r="X38" s="293" t="s">
        <v>12</v>
      </c>
      <c r="Y38" s="294"/>
      <c r="Z38" s="295" t="s">
        <v>40</v>
      </c>
      <c r="AA38" s="296"/>
      <c r="AB38" s="297" t="s">
        <v>41</v>
      </c>
      <c r="AC38" s="298"/>
      <c r="AE38" s="299" t="s">
        <v>0</v>
      </c>
      <c r="AF38" s="293" t="s">
        <v>1</v>
      </c>
      <c r="AG38" s="294"/>
      <c r="AH38" s="293" t="s">
        <v>2</v>
      </c>
      <c r="AI38" s="294"/>
      <c r="AJ38" s="293" t="s">
        <v>3</v>
      </c>
      <c r="AK38" s="294"/>
      <c r="AL38" s="293" t="s">
        <v>4</v>
      </c>
      <c r="AM38" s="294"/>
      <c r="AN38" s="293" t="s">
        <v>5</v>
      </c>
      <c r="AO38" s="294"/>
      <c r="AP38" s="293" t="s">
        <v>6</v>
      </c>
      <c r="AQ38" s="294"/>
      <c r="AR38" s="293" t="s">
        <v>7</v>
      </c>
      <c r="AS38" s="294"/>
      <c r="AT38" s="293" t="s">
        <v>8</v>
      </c>
      <c r="AU38" s="294"/>
      <c r="AV38" s="293" t="s">
        <v>9</v>
      </c>
      <c r="AW38" s="294"/>
      <c r="AX38" s="293" t="s">
        <v>10</v>
      </c>
      <c r="AY38" s="294"/>
      <c r="AZ38" s="293" t="s">
        <v>11</v>
      </c>
      <c r="BA38" s="294"/>
      <c r="BB38" s="293" t="s">
        <v>12</v>
      </c>
      <c r="BC38" s="294"/>
      <c r="BD38" s="295" t="s">
        <v>40</v>
      </c>
      <c r="BE38" s="296"/>
      <c r="BF38" s="297" t="s">
        <v>41</v>
      </c>
      <c r="BG38" s="298"/>
      <c r="BI38" s="299" t="s">
        <v>0</v>
      </c>
      <c r="BJ38" s="293" t="s">
        <v>1</v>
      </c>
      <c r="BK38" s="294"/>
      <c r="BL38" s="293" t="s">
        <v>2</v>
      </c>
      <c r="BM38" s="294"/>
      <c r="BN38" s="293" t="s">
        <v>3</v>
      </c>
      <c r="BO38" s="294"/>
      <c r="BP38" s="293" t="s">
        <v>4</v>
      </c>
      <c r="BQ38" s="294"/>
      <c r="BR38" s="293" t="s">
        <v>5</v>
      </c>
      <c r="BS38" s="294"/>
      <c r="BT38" s="293" t="s">
        <v>6</v>
      </c>
      <c r="BU38" s="294"/>
      <c r="BV38" s="293" t="s">
        <v>7</v>
      </c>
      <c r="BW38" s="294"/>
      <c r="BX38" s="293" t="s">
        <v>8</v>
      </c>
      <c r="BY38" s="294"/>
      <c r="BZ38" s="293" t="s">
        <v>9</v>
      </c>
      <c r="CA38" s="294"/>
      <c r="CB38" s="293" t="s">
        <v>10</v>
      </c>
      <c r="CC38" s="294"/>
      <c r="CD38" s="293" t="s">
        <v>11</v>
      </c>
      <c r="CE38" s="294"/>
      <c r="CF38" s="293" t="s">
        <v>12</v>
      </c>
      <c r="CG38" s="294"/>
      <c r="CH38" s="295" t="s">
        <v>40</v>
      </c>
      <c r="CI38" s="296"/>
      <c r="CJ38" s="293" t="s">
        <v>41</v>
      </c>
      <c r="CK38" s="294"/>
    </row>
    <row r="39" spans="1:93" ht="15" thickTop="1" thickBot="1" x14ac:dyDescent="0.2">
      <c r="A39" s="300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300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300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 x14ac:dyDescent="0.15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293</v>
      </c>
      <c r="AG40" s="186">
        <f t="shared" ref="AG40:AV41" si="35">SUMIF($A$9:$A$32,$AE40,C$40:C$63)</f>
        <v>210</v>
      </c>
      <c r="AH40" s="127">
        <f t="shared" si="35"/>
        <v>126</v>
      </c>
      <c r="AI40" s="180">
        <f t="shared" si="35"/>
        <v>82</v>
      </c>
      <c r="AJ40" s="126">
        <f t="shared" si="35"/>
        <v>364</v>
      </c>
      <c r="AK40" s="128">
        <f t="shared" si="35"/>
        <v>149</v>
      </c>
      <c r="AL40" s="127">
        <f t="shared" si="35"/>
        <v>355</v>
      </c>
      <c r="AM40" s="180">
        <f t="shared" si="35"/>
        <v>275</v>
      </c>
      <c r="AN40" s="126">
        <f t="shared" si="35"/>
        <v>38</v>
      </c>
      <c r="AO40" s="128">
        <f t="shared" si="35"/>
        <v>50</v>
      </c>
      <c r="AP40" s="127">
        <f t="shared" si="35"/>
        <v>99</v>
      </c>
      <c r="AQ40" s="126">
        <f t="shared" si="35"/>
        <v>194</v>
      </c>
      <c r="AR40" s="179">
        <f t="shared" si="35"/>
        <v>272</v>
      </c>
      <c r="AS40" s="181">
        <f t="shared" si="35"/>
        <v>346</v>
      </c>
      <c r="AT40" s="126">
        <f t="shared" si="35"/>
        <v>149</v>
      </c>
      <c r="AU40" s="128">
        <f t="shared" si="35"/>
        <v>169</v>
      </c>
      <c r="AV40" s="127">
        <f t="shared" si="35"/>
        <v>244</v>
      </c>
      <c r="AW40" s="180">
        <f t="shared" ref="AW40:BE41" si="36">SUMIF($A$9:$A$32,$AE40,S$40:S$63)</f>
        <v>186</v>
      </c>
      <c r="AX40" s="126">
        <f t="shared" si="36"/>
        <v>30</v>
      </c>
      <c r="AY40" s="128">
        <f t="shared" si="36"/>
        <v>36</v>
      </c>
      <c r="AZ40" s="127">
        <f t="shared" si="36"/>
        <v>126</v>
      </c>
      <c r="BA40" s="180">
        <f t="shared" si="36"/>
        <v>200</v>
      </c>
      <c r="BB40" s="126">
        <f t="shared" si="36"/>
        <v>148</v>
      </c>
      <c r="BC40" s="128">
        <f t="shared" si="36"/>
        <v>114</v>
      </c>
      <c r="BD40" s="184">
        <f t="shared" si="36"/>
        <v>281</v>
      </c>
      <c r="BE40" s="185">
        <f t="shared" si="36"/>
        <v>300</v>
      </c>
      <c r="BF40" s="170">
        <f>AF40+AH40+AJ40+AL40+AN40+AP40+AR40+AT40+AV40+AX40+AZ40+BB40+BD40</f>
        <v>2525</v>
      </c>
      <c r="BG40" s="171">
        <f>AG40+AI40+AK40+AM40+AO40+AQ40+AS40+AU40+AW40+AY40+BA40+BC40+BE40</f>
        <v>2311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15">
      <c r="A41" s="137" t="s">
        <v>17</v>
      </c>
      <c r="B41" s="189">
        <v>57</v>
      </c>
      <c r="C41" s="190">
        <v>0</v>
      </c>
      <c r="D41" s="191">
        <v>34</v>
      </c>
      <c r="E41" s="192">
        <v>0</v>
      </c>
      <c r="F41" s="189">
        <v>134</v>
      </c>
      <c r="G41" s="193">
        <v>0</v>
      </c>
      <c r="H41" s="191">
        <v>55</v>
      </c>
      <c r="I41" s="192">
        <v>4</v>
      </c>
      <c r="J41" s="189">
        <v>4</v>
      </c>
      <c r="K41" s="193">
        <v>1</v>
      </c>
      <c r="L41" s="191">
        <v>4</v>
      </c>
      <c r="M41" s="189">
        <v>24</v>
      </c>
      <c r="N41" s="194">
        <v>22</v>
      </c>
      <c r="O41" s="195">
        <v>28</v>
      </c>
      <c r="P41" s="189">
        <v>4</v>
      </c>
      <c r="Q41" s="193">
        <v>14</v>
      </c>
      <c r="R41" s="191">
        <v>6</v>
      </c>
      <c r="S41" s="192">
        <v>16</v>
      </c>
      <c r="T41" s="189">
        <v>0</v>
      </c>
      <c r="U41" s="193">
        <v>4</v>
      </c>
      <c r="V41" s="191">
        <v>0</v>
      </c>
      <c r="W41" s="192">
        <v>4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320</v>
      </c>
      <c r="AC41" s="173">
        <f t="shared" ref="AC41:AC63" si="65">SUM(C41,E41,G41,I41,K41,M41,O41,Q41,S41,U41,W41,Y41,AA41)</f>
        <v>95</v>
      </c>
      <c r="AE41" s="277" t="str">
        <f>$AE$10</f>
        <v>08:00 - 08:59</v>
      </c>
      <c r="AF41" s="126">
        <f>SUMIF($A$9:$A$32,$AE41,B$40:B$63)</f>
        <v>364</v>
      </c>
      <c r="AG41" s="190">
        <f t="shared" si="35"/>
        <v>356</v>
      </c>
      <c r="AH41" s="191">
        <f t="shared" si="35"/>
        <v>125</v>
      </c>
      <c r="AI41" s="192">
        <f t="shared" si="35"/>
        <v>143</v>
      </c>
      <c r="AJ41" s="278">
        <f t="shared" si="35"/>
        <v>504</v>
      </c>
      <c r="AK41" s="193">
        <f t="shared" si="35"/>
        <v>136</v>
      </c>
      <c r="AL41" s="191">
        <f t="shared" si="35"/>
        <v>481</v>
      </c>
      <c r="AM41" s="192">
        <f t="shared" si="35"/>
        <v>370</v>
      </c>
      <c r="AN41" s="278">
        <f t="shared" si="35"/>
        <v>44</v>
      </c>
      <c r="AO41" s="193">
        <f t="shared" si="35"/>
        <v>92</v>
      </c>
      <c r="AP41" s="191">
        <f t="shared" si="35"/>
        <v>92</v>
      </c>
      <c r="AQ41" s="278">
        <f t="shared" si="35"/>
        <v>291</v>
      </c>
      <c r="AR41" s="194">
        <f t="shared" si="35"/>
        <v>315</v>
      </c>
      <c r="AS41" s="195">
        <f t="shared" si="35"/>
        <v>402</v>
      </c>
      <c r="AT41" s="278">
        <f t="shared" si="35"/>
        <v>175</v>
      </c>
      <c r="AU41" s="193">
        <f t="shared" si="35"/>
        <v>127</v>
      </c>
      <c r="AV41" s="191">
        <f t="shared" si="35"/>
        <v>280</v>
      </c>
      <c r="AW41" s="192">
        <f t="shared" si="36"/>
        <v>199</v>
      </c>
      <c r="AX41" s="278">
        <f t="shared" si="36"/>
        <v>22</v>
      </c>
      <c r="AY41" s="193">
        <f t="shared" si="36"/>
        <v>49</v>
      </c>
      <c r="AZ41" s="191">
        <f t="shared" si="36"/>
        <v>126</v>
      </c>
      <c r="BA41" s="192">
        <f t="shared" si="36"/>
        <v>245</v>
      </c>
      <c r="BB41" s="278">
        <f t="shared" si="36"/>
        <v>144</v>
      </c>
      <c r="BC41" s="193">
        <f t="shared" si="36"/>
        <v>129</v>
      </c>
      <c r="BD41" s="191">
        <f t="shared" si="36"/>
        <v>326</v>
      </c>
      <c r="BE41" s="278">
        <f t="shared" si="36"/>
        <v>300</v>
      </c>
      <c r="BF41" s="172">
        <f>SUM(AF41,AH41,AJ41,AL41,AN41,AP41,AR41,AT41,AV41,AX41,AZ41,BB41,BD41)</f>
        <v>2998</v>
      </c>
      <c r="BG41" s="173">
        <f>SUM(AG41,AI41,AK41,AM41,AO41,AQ41,AS41,AU41,AW41,AY41,BA41,BC41,BE41)</f>
        <v>2839</v>
      </c>
      <c r="BI41" s="137" t="s">
        <v>17</v>
      </c>
      <c r="BJ41" s="129">
        <f t="shared" ref="BJ41:CI41" si="66">B41/B64</f>
        <v>8.6534082283285258E-3</v>
      </c>
      <c r="BK41" s="130">
        <f t="shared" si="66"/>
        <v>0</v>
      </c>
      <c r="BL41" s="131">
        <f t="shared" si="66"/>
        <v>1.728520589730554E-2</v>
      </c>
      <c r="BM41" s="132">
        <f t="shared" si="66"/>
        <v>0</v>
      </c>
      <c r="BN41" s="129">
        <f t="shared" si="66"/>
        <v>2.0561608101887372E-2</v>
      </c>
      <c r="BO41" s="130">
        <f t="shared" si="66"/>
        <v>0</v>
      </c>
      <c r="BP41" s="131">
        <f t="shared" si="66"/>
        <v>7.4545947411222557E-3</v>
      </c>
      <c r="BQ41" s="132">
        <f t="shared" si="66"/>
        <v>5.6132472635419596E-4</v>
      </c>
      <c r="BR41" s="129">
        <f t="shared" si="66"/>
        <v>4.2689434364994666E-3</v>
      </c>
      <c r="BS41" s="130">
        <f t="shared" si="66"/>
        <v>1.0683760683760685E-3</v>
      </c>
      <c r="BT41" s="131">
        <f t="shared" si="66"/>
        <v>1.3531799729364006E-3</v>
      </c>
      <c r="BU41" s="129">
        <f t="shared" si="66"/>
        <v>8.0106809078771702E-3</v>
      </c>
      <c r="BV41" s="133">
        <f t="shared" si="66"/>
        <v>3.734510269903242E-3</v>
      </c>
      <c r="BW41" s="134">
        <f t="shared" si="66"/>
        <v>4.2553191489361703E-3</v>
      </c>
      <c r="BX41" s="129">
        <f t="shared" si="66"/>
        <v>1.3797861331493618E-3</v>
      </c>
      <c r="BY41" s="130">
        <f t="shared" si="66"/>
        <v>4.019523399368361E-3</v>
      </c>
      <c r="BZ41" s="131">
        <f t="shared" si="66"/>
        <v>1.4416146083613647E-3</v>
      </c>
      <c r="CA41" s="132">
        <f t="shared" si="66"/>
        <v>3.3919864320542717E-3</v>
      </c>
      <c r="CB41" s="129">
        <f t="shared" si="66"/>
        <v>0</v>
      </c>
      <c r="CC41" s="130">
        <f t="shared" si="66"/>
        <v>6.4412238325281803E-3</v>
      </c>
      <c r="CD41" s="131">
        <f t="shared" si="66"/>
        <v>0</v>
      </c>
      <c r="CE41" s="132">
        <f t="shared" si="66"/>
        <v>9.5533795080009556E-4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6.1939879604359016E-3</v>
      </c>
      <c r="CK41" s="136">
        <f t="shared" ref="CK41" si="68">AC41/AC64</f>
        <v>1.8423349170949288E-3</v>
      </c>
    </row>
    <row r="42" spans="1:93" ht="14" thickBot="1" x14ac:dyDescent="0.2">
      <c r="A42" s="146" t="s">
        <v>18</v>
      </c>
      <c r="B42" s="196">
        <v>172</v>
      </c>
      <c r="C42" s="197">
        <v>0</v>
      </c>
      <c r="D42" s="198">
        <v>71</v>
      </c>
      <c r="E42" s="199">
        <v>1</v>
      </c>
      <c r="F42" s="196">
        <v>316</v>
      </c>
      <c r="G42" s="200">
        <v>7</v>
      </c>
      <c r="H42" s="198">
        <v>214</v>
      </c>
      <c r="I42" s="199">
        <v>64</v>
      </c>
      <c r="J42" s="196">
        <v>12</v>
      </c>
      <c r="K42" s="200">
        <v>24</v>
      </c>
      <c r="L42" s="198">
        <v>33</v>
      </c>
      <c r="M42" s="196">
        <v>80</v>
      </c>
      <c r="N42" s="201">
        <v>129</v>
      </c>
      <c r="O42" s="202">
        <v>182</v>
      </c>
      <c r="P42" s="196">
        <v>57</v>
      </c>
      <c r="Q42" s="200">
        <v>121</v>
      </c>
      <c r="R42" s="198">
        <v>86</v>
      </c>
      <c r="S42" s="199">
        <v>114</v>
      </c>
      <c r="T42" s="196">
        <v>8</v>
      </c>
      <c r="U42" s="200">
        <v>32</v>
      </c>
      <c r="V42" s="198">
        <v>60</v>
      </c>
      <c r="W42" s="199">
        <v>98</v>
      </c>
      <c r="X42" s="196">
        <v>56</v>
      </c>
      <c r="Y42" s="200">
        <v>60</v>
      </c>
      <c r="Z42" s="198">
        <v>159</v>
      </c>
      <c r="AA42" s="196">
        <v>137</v>
      </c>
      <c r="AB42" s="172">
        <f t="shared" si="64"/>
        <v>1373</v>
      </c>
      <c r="AC42" s="173">
        <f t="shared" si="65"/>
        <v>920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2.6112038864429938E-2</v>
      </c>
      <c r="BK42" s="130">
        <f t="shared" si="69"/>
        <v>0</v>
      </c>
      <c r="BL42" s="131">
        <f t="shared" si="69"/>
        <v>3.6095577020843927E-2</v>
      </c>
      <c r="BM42" s="132">
        <f t="shared" si="69"/>
        <v>4.3010752688172043E-4</v>
      </c>
      <c r="BN42" s="129">
        <f t="shared" si="69"/>
        <v>4.8488568359674696E-2</v>
      </c>
      <c r="BO42" s="130">
        <f t="shared" si="69"/>
        <v>1.7169487368162864E-3</v>
      </c>
      <c r="BP42" s="131">
        <f t="shared" si="69"/>
        <v>2.9005150447275686E-2</v>
      </c>
      <c r="BQ42" s="132">
        <f t="shared" si="69"/>
        <v>8.9811956216671353E-3</v>
      </c>
      <c r="BR42" s="129">
        <f t="shared" si="69"/>
        <v>1.2806830309498399E-2</v>
      </c>
      <c r="BS42" s="130">
        <f t="shared" si="69"/>
        <v>2.564102564102564E-2</v>
      </c>
      <c r="BT42" s="131">
        <f t="shared" si="69"/>
        <v>1.1163734776725304E-2</v>
      </c>
      <c r="BU42" s="129">
        <f t="shared" si="69"/>
        <v>2.67022696929239E-2</v>
      </c>
      <c r="BV42" s="133">
        <f t="shared" si="69"/>
        <v>2.1897810218978103E-2</v>
      </c>
      <c r="BW42" s="134">
        <f t="shared" si="69"/>
        <v>2.7659574468085105E-2</v>
      </c>
      <c r="BX42" s="129">
        <f t="shared" si="69"/>
        <v>1.9661952397378408E-2</v>
      </c>
      <c r="BY42" s="130">
        <f t="shared" si="69"/>
        <v>3.4740166523112258E-2</v>
      </c>
      <c r="BZ42" s="131">
        <f t="shared" si="69"/>
        <v>2.0663142719846227E-2</v>
      </c>
      <c r="CA42" s="132">
        <f t="shared" si="69"/>
        <v>2.4167903328386687E-2</v>
      </c>
      <c r="CB42" s="129">
        <f t="shared" si="69"/>
        <v>1.680672268907563E-2</v>
      </c>
      <c r="CC42" s="130">
        <f t="shared" si="69"/>
        <v>5.1529790660225443E-2</v>
      </c>
      <c r="CD42" s="131">
        <f t="shared" si="69"/>
        <v>1.5801948907031866E-2</v>
      </c>
      <c r="CE42" s="132">
        <f t="shared" si="69"/>
        <v>2.340577979460234E-2</v>
      </c>
      <c r="CF42" s="129">
        <f t="shared" si="69"/>
        <v>2.3993144815766924E-2</v>
      </c>
      <c r="CG42" s="130">
        <f t="shared" si="69"/>
        <v>3.0303030303030304E-2</v>
      </c>
      <c r="CH42" s="131">
        <f t="shared" si="69"/>
        <v>2.7594585213467547E-2</v>
      </c>
      <c r="CI42" s="129">
        <f t="shared" si="69"/>
        <v>1.9501779359430604E-2</v>
      </c>
      <c r="CJ42" s="135">
        <f t="shared" ref="CJ42" si="70">AB42/AB64</f>
        <v>2.6576079592745293E-2</v>
      </c>
      <c r="CK42" s="136">
        <f t="shared" ref="CK42" si="71">AC42/AC64</f>
        <v>1.7841559197129837E-2</v>
      </c>
    </row>
    <row r="43" spans="1:93" ht="15" thickTop="1" thickBot="1" x14ac:dyDescent="0.2">
      <c r="A43" s="137" t="s">
        <v>19</v>
      </c>
      <c r="B43" s="189">
        <v>234</v>
      </c>
      <c r="C43" s="190">
        <v>117</v>
      </c>
      <c r="D43" s="191">
        <v>83</v>
      </c>
      <c r="E43" s="192">
        <v>98</v>
      </c>
      <c r="F43" s="189">
        <v>354</v>
      </c>
      <c r="G43" s="193">
        <v>120</v>
      </c>
      <c r="H43" s="191">
        <v>272</v>
      </c>
      <c r="I43" s="192">
        <v>209</v>
      </c>
      <c r="J43" s="189">
        <v>17</v>
      </c>
      <c r="K43" s="193">
        <v>43</v>
      </c>
      <c r="L43" s="191">
        <v>77</v>
      </c>
      <c r="M43" s="189">
        <v>135</v>
      </c>
      <c r="N43" s="194">
        <v>254</v>
      </c>
      <c r="O43" s="195">
        <v>279</v>
      </c>
      <c r="P43" s="189">
        <v>130</v>
      </c>
      <c r="Q43" s="193">
        <v>132</v>
      </c>
      <c r="R43" s="191">
        <v>211</v>
      </c>
      <c r="S43" s="192">
        <v>173</v>
      </c>
      <c r="T43" s="189">
        <v>18</v>
      </c>
      <c r="U43" s="193">
        <v>37</v>
      </c>
      <c r="V43" s="191">
        <v>115</v>
      </c>
      <c r="W43" s="192">
        <v>188</v>
      </c>
      <c r="X43" s="189">
        <v>117</v>
      </c>
      <c r="Y43" s="193">
        <v>128</v>
      </c>
      <c r="Z43" s="191">
        <v>197</v>
      </c>
      <c r="AA43" s="189">
        <v>207</v>
      </c>
      <c r="AB43" s="172">
        <f t="shared" si="64"/>
        <v>2079</v>
      </c>
      <c r="AC43" s="173">
        <f t="shared" si="65"/>
        <v>1866</v>
      </c>
      <c r="AE43" s="269" t="s">
        <v>13</v>
      </c>
      <c r="AF43" s="20">
        <f t="shared" ref="AF43:BG43" si="72">SUM(AF40:AF42)</f>
        <v>657</v>
      </c>
      <c r="AG43" s="21">
        <f t="shared" si="72"/>
        <v>566</v>
      </c>
      <c r="AH43" s="20">
        <f t="shared" si="72"/>
        <v>251</v>
      </c>
      <c r="AI43" s="21">
        <f t="shared" si="72"/>
        <v>225</v>
      </c>
      <c r="AJ43" s="20">
        <f t="shared" si="72"/>
        <v>868</v>
      </c>
      <c r="AK43" s="21">
        <f t="shared" si="72"/>
        <v>285</v>
      </c>
      <c r="AL43" s="20">
        <f t="shared" si="72"/>
        <v>836</v>
      </c>
      <c r="AM43" s="21">
        <f t="shared" si="72"/>
        <v>645</v>
      </c>
      <c r="AN43" s="20">
        <f t="shared" si="72"/>
        <v>82</v>
      </c>
      <c r="AO43" s="21">
        <f t="shared" si="72"/>
        <v>142</v>
      </c>
      <c r="AP43" s="20">
        <f t="shared" si="72"/>
        <v>191</v>
      </c>
      <c r="AQ43" s="21">
        <f t="shared" si="72"/>
        <v>485</v>
      </c>
      <c r="AR43" s="20">
        <f t="shared" si="72"/>
        <v>587</v>
      </c>
      <c r="AS43" s="21">
        <f t="shared" si="72"/>
        <v>748</v>
      </c>
      <c r="AT43" s="20">
        <f t="shared" si="72"/>
        <v>324</v>
      </c>
      <c r="AU43" s="21">
        <f t="shared" si="72"/>
        <v>296</v>
      </c>
      <c r="AV43" s="20">
        <f t="shared" si="72"/>
        <v>524</v>
      </c>
      <c r="AW43" s="21">
        <f t="shared" si="72"/>
        <v>385</v>
      </c>
      <c r="AX43" s="20">
        <f t="shared" si="72"/>
        <v>52</v>
      </c>
      <c r="AY43" s="21">
        <f t="shared" si="72"/>
        <v>85</v>
      </c>
      <c r="AZ43" s="20">
        <f t="shared" si="72"/>
        <v>252</v>
      </c>
      <c r="BA43" s="21">
        <f t="shared" si="72"/>
        <v>445</v>
      </c>
      <c r="BB43" s="20">
        <f t="shared" si="72"/>
        <v>292</v>
      </c>
      <c r="BC43" s="21">
        <f t="shared" si="72"/>
        <v>243</v>
      </c>
      <c r="BD43" s="20">
        <f t="shared" si="72"/>
        <v>607</v>
      </c>
      <c r="BE43" s="21">
        <f t="shared" si="72"/>
        <v>600</v>
      </c>
      <c r="BF43" s="174">
        <f t="shared" si="72"/>
        <v>5523</v>
      </c>
      <c r="BG43" s="175">
        <f t="shared" si="72"/>
        <v>5150</v>
      </c>
      <c r="BI43" s="137" t="s">
        <v>19</v>
      </c>
      <c r="BJ43" s="129">
        <f t="shared" ref="BJ43:CI43" si="73">B43/B64</f>
        <v>3.5524517989980263E-2</v>
      </c>
      <c r="BK43" s="130">
        <f t="shared" si="73"/>
        <v>2.1226415094339621E-2</v>
      </c>
      <c r="BL43" s="131">
        <f t="shared" si="73"/>
        <v>4.2196237925775294E-2</v>
      </c>
      <c r="BM43" s="132">
        <f t="shared" si="73"/>
        <v>4.2150537634408604E-2</v>
      </c>
      <c r="BN43" s="129">
        <f t="shared" si="73"/>
        <v>5.4319472149762162E-2</v>
      </c>
      <c r="BO43" s="130">
        <f t="shared" si="73"/>
        <v>2.9433406916850625E-2</v>
      </c>
      <c r="BP43" s="131">
        <f t="shared" si="73"/>
        <v>3.6866359447004608E-2</v>
      </c>
      <c r="BQ43" s="132">
        <f t="shared" si="73"/>
        <v>2.9329216952006736E-2</v>
      </c>
      <c r="BR43" s="129">
        <f t="shared" si="73"/>
        <v>1.8143009605122731E-2</v>
      </c>
      <c r="BS43" s="130">
        <f t="shared" si="73"/>
        <v>4.5940170940170943E-2</v>
      </c>
      <c r="BT43" s="131">
        <f t="shared" si="73"/>
        <v>2.6048714479025712E-2</v>
      </c>
      <c r="BU43" s="129">
        <f t="shared" si="73"/>
        <v>4.5060080106809078E-2</v>
      </c>
      <c r="BV43" s="133">
        <f t="shared" si="73"/>
        <v>4.3116618570701072E-2</v>
      </c>
      <c r="BW43" s="134">
        <f t="shared" si="73"/>
        <v>4.2401215805471126E-2</v>
      </c>
      <c r="BX43" s="129">
        <f t="shared" si="73"/>
        <v>4.4843049327354258E-2</v>
      </c>
      <c r="BY43" s="130">
        <f t="shared" si="73"/>
        <v>3.7898363479758827E-2</v>
      </c>
      <c r="BZ43" s="131">
        <f t="shared" si="73"/>
        <v>5.0696780394041324E-2</v>
      </c>
      <c r="CA43" s="132">
        <f t="shared" si="73"/>
        <v>3.6675853296586812E-2</v>
      </c>
      <c r="CB43" s="129">
        <f t="shared" si="73"/>
        <v>3.7815126050420166E-2</v>
      </c>
      <c r="CC43" s="130">
        <f t="shared" si="73"/>
        <v>5.9581320450885669E-2</v>
      </c>
      <c r="CD43" s="131">
        <f t="shared" si="73"/>
        <v>3.0287068738477745E-2</v>
      </c>
      <c r="CE43" s="132">
        <f t="shared" si="73"/>
        <v>4.490088368760449E-2</v>
      </c>
      <c r="CF43" s="129">
        <f t="shared" si="73"/>
        <v>5.0128534704370183E-2</v>
      </c>
      <c r="CG43" s="130">
        <f t="shared" si="73"/>
        <v>6.4646464646464646E-2</v>
      </c>
      <c r="CH43" s="131">
        <f t="shared" si="73"/>
        <v>3.4189517528635888E-2</v>
      </c>
      <c r="CI43" s="129">
        <f t="shared" si="73"/>
        <v>2.9466192170818504E-2</v>
      </c>
      <c r="CJ43" s="135">
        <f t="shared" ref="CJ43" si="74">AB43/AB64</f>
        <v>4.0241565530456998E-2</v>
      </c>
      <c r="CK43" s="136">
        <f t="shared" ref="CK43" si="75">AC43/AC64</f>
        <v>3.6187336371569866E-2</v>
      </c>
    </row>
    <row r="44" spans="1:93" ht="14" thickTop="1" x14ac:dyDescent="0.15">
      <c r="A44" s="146" t="s">
        <v>20</v>
      </c>
      <c r="B44" s="196">
        <v>293</v>
      </c>
      <c r="C44" s="197">
        <v>210</v>
      </c>
      <c r="D44" s="198">
        <v>126</v>
      </c>
      <c r="E44" s="199">
        <v>82</v>
      </c>
      <c r="F44" s="196">
        <v>364</v>
      </c>
      <c r="G44" s="200">
        <v>149</v>
      </c>
      <c r="H44" s="198">
        <v>355</v>
      </c>
      <c r="I44" s="199">
        <v>275</v>
      </c>
      <c r="J44" s="196">
        <v>38</v>
      </c>
      <c r="K44" s="200">
        <v>50</v>
      </c>
      <c r="L44" s="198">
        <v>99</v>
      </c>
      <c r="M44" s="196">
        <v>194</v>
      </c>
      <c r="N44" s="201">
        <v>272</v>
      </c>
      <c r="O44" s="202">
        <v>346</v>
      </c>
      <c r="P44" s="196">
        <v>149</v>
      </c>
      <c r="Q44" s="200">
        <v>169</v>
      </c>
      <c r="R44" s="198">
        <v>244</v>
      </c>
      <c r="S44" s="199">
        <v>186</v>
      </c>
      <c r="T44" s="196">
        <v>30</v>
      </c>
      <c r="U44" s="200">
        <v>36</v>
      </c>
      <c r="V44" s="198">
        <v>126</v>
      </c>
      <c r="W44" s="199">
        <v>200</v>
      </c>
      <c r="X44" s="196">
        <v>148</v>
      </c>
      <c r="Y44" s="200">
        <v>114</v>
      </c>
      <c r="Z44" s="198">
        <v>281</v>
      </c>
      <c r="AA44" s="196">
        <v>300</v>
      </c>
      <c r="AB44" s="172">
        <f t="shared" si="64"/>
        <v>2525</v>
      </c>
      <c r="AC44" s="173">
        <f t="shared" si="65"/>
        <v>2311</v>
      </c>
      <c r="BI44" s="146" t="s">
        <v>20</v>
      </c>
      <c r="BJ44" s="129">
        <f t="shared" ref="BJ44:CI44" si="76">B44/B64</f>
        <v>4.4481554577197512E-2</v>
      </c>
      <c r="BK44" s="130">
        <f t="shared" si="76"/>
        <v>3.8098693759071114E-2</v>
      </c>
      <c r="BL44" s="131">
        <f t="shared" si="76"/>
        <v>6.4056939501779361E-2</v>
      </c>
      <c r="BM44" s="132">
        <f t="shared" si="76"/>
        <v>3.5268817204301077E-2</v>
      </c>
      <c r="BN44" s="129">
        <f t="shared" si="76"/>
        <v>5.5853920515574654E-2</v>
      </c>
      <c r="BO44" s="130">
        <f t="shared" si="76"/>
        <v>3.6546480255089525E-2</v>
      </c>
      <c r="BP44" s="131">
        <f t="shared" si="76"/>
        <v>4.81160206017891E-2</v>
      </c>
      <c r="BQ44" s="132">
        <f t="shared" si="76"/>
        <v>3.8591074936850968E-2</v>
      </c>
      <c r="BR44" s="129">
        <f t="shared" si="76"/>
        <v>4.0554962646744928E-2</v>
      </c>
      <c r="BS44" s="130">
        <f t="shared" si="76"/>
        <v>5.3418803418803416E-2</v>
      </c>
      <c r="BT44" s="131">
        <f t="shared" si="76"/>
        <v>3.3491204330175911E-2</v>
      </c>
      <c r="BU44" s="129">
        <f t="shared" si="76"/>
        <v>6.4753004005340453E-2</v>
      </c>
      <c r="BV44" s="133">
        <f t="shared" si="76"/>
        <v>4.617212697334918E-2</v>
      </c>
      <c r="BW44" s="134">
        <f t="shared" si="76"/>
        <v>5.2583586626139815E-2</v>
      </c>
      <c r="BX44" s="129">
        <f t="shared" si="76"/>
        <v>5.139703345981373E-2</v>
      </c>
      <c r="BY44" s="130">
        <f t="shared" si="76"/>
        <v>4.8521389606660928E-2</v>
      </c>
      <c r="BZ44" s="131">
        <f t="shared" si="76"/>
        <v>5.8625660740028833E-2</v>
      </c>
      <c r="CA44" s="132">
        <f t="shared" si="76"/>
        <v>3.9431842272630913E-2</v>
      </c>
      <c r="CB44" s="129">
        <f t="shared" si="76"/>
        <v>6.3025210084033612E-2</v>
      </c>
      <c r="CC44" s="130">
        <f t="shared" si="76"/>
        <v>5.7971014492753624E-2</v>
      </c>
      <c r="CD44" s="131">
        <f t="shared" si="76"/>
        <v>3.3184092704766924E-2</v>
      </c>
      <c r="CE44" s="132">
        <f t="shared" si="76"/>
        <v>4.776689754000478E-2</v>
      </c>
      <c r="CF44" s="129">
        <f t="shared" si="76"/>
        <v>6.3410454155955448E-2</v>
      </c>
      <c r="CG44" s="130">
        <f t="shared" si="76"/>
        <v>5.7575757575757579E-2</v>
      </c>
      <c r="CH44" s="131">
        <f t="shared" si="76"/>
        <v>4.8767788962165916E-2</v>
      </c>
      <c r="CI44" s="129">
        <f t="shared" si="76"/>
        <v>4.2704626334519574E-2</v>
      </c>
      <c r="CJ44" s="135">
        <f t="shared" ref="CJ44" si="77">AB44/AB64</f>
        <v>4.887443625031454E-2</v>
      </c>
      <c r="CK44" s="136">
        <f t="shared" ref="CK44" si="78">AC44/AC64</f>
        <v>4.4817220983225055E-2</v>
      </c>
    </row>
    <row r="45" spans="1:93" ht="14" thickBot="1" x14ac:dyDescent="0.2">
      <c r="A45" s="137" t="s">
        <v>21</v>
      </c>
      <c r="B45" s="189">
        <v>364</v>
      </c>
      <c r="C45" s="190">
        <v>356</v>
      </c>
      <c r="D45" s="191">
        <v>125</v>
      </c>
      <c r="E45" s="192">
        <v>143</v>
      </c>
      <c r="F45" s="189">
        <v>504</v>
      </c>
      <c r="G45" s="193">
        <v>136</v>
      </c>
      <c r="H45" s="191">
        <v>481</v>
      </c>
      <c r="I45" s="192">
        <v>370</v>
      </c>
      <c r="J45" s="189">
        <v>44</v>
      </c>
      <c r="K45" s="193">
        <v>92</v>
      </c>
      <c r="L45" s="191">
        <v>92</v>
      </c>
      <c r="M45" s="189">
        <v>291</v>
      </c>
      <c r="N45" s="194">
        <v>315</v>
      </c>
      <c r="O45" s="195">
        <v>402</v>
      </c>
      <c r="P45" s="189">
        <v>175</v>
      </c>
      <c r="Q45" s="193">
        <v>127</v>
      </c>
      <c r="R45" s="191">
        <v>280</v>
      </c>
      <c r="S45" s="192">
        <v>199</v>
      </c>
      <c r="T45" s="189">
        <v>22</v>
      </c>
      <c r="U45" s="193">
        <v>49</v>
      </c>
      <c r="V45" s="191">
        <v>126</v>
      </c>
      <c r="W45" s="192">
        <v>245</v>
      </c>
      <c r="X45" s="189">
        <v>144</v>
      </c>
      <c r="Y45" s="193">
        <v>129</v>
      </c>
      <c r="Z45" s="191">
        <v>326</v>
      </c>
      <c r="AA45" s="189">
        <v>300</v>
      </c>
      <c r="AB45" s="172">
        <f t="shared" si="64"/>
        <v>2998</v>
      </c>
      <c r="AC45" s="173">
        <f t="shared" si="65"/>
        <v>2839</v>
      </c>
      <c r="AE45" s="272" t="s">
        <v>85</v>
      </c>
      <c r="BI45" s="137" t="s">
        <v>21</v>
      </c>
      <c r="BJ45" s="129">
        <f t="shared" ref="BJ45:CI45" si="79">B45/B64</f>
        <v>5.526036131774708E-2</v>
      </c>
      <c r="BK45" s="130">
        <f t="shared" si="79"/>
        <v>6.4586357039187234E-2</v>
      </c>
      <c r="BL45" s="131">
        <f t="shared" si="79"/>
        <v>6.3548551093035074E-2</v>
      </c>
      <c r="BM45" s="132">
        <f t="shared" si="79"/>
        <v>6.1505376344086024E-2</v>
      </c>
      <c r="BN45" s="129">
        <f t="shared" si="79"/>
        <v>7.7336197636949516E-2</v>
      </c>
      <c r="BO45" s="130">
        <f t="shared" si="79"/>
        <v>3.3357861172430711E-2</v>
      </c>
      <c r="BP45" s="131">
        <f t="shared" si="79"/>
        <v>6.5193819463269173E-2</v>
      </c>
      <c r="BQ45" s="132">
        <f t="shared" si="79"/>
        <v>5.1922537187763122E-2</v>
      </c>
      <c r="BR45" s="129">
        <f t="shared" si="79"/>
        <v>4.6958377801494131E-2</v>
      </c>
      <c r="BS45" s="130">
        <f t="shared" si="79"/>
        <v>9.8290598290598288E-2</v>
      </c>
      <c r="BT45" s="131">
        <f t="shared" si="79"/>
        <v>3.1123139377537211E-2</v>
      </c>
      <c r="BU45" s="129">
        <f t="shared" si="79"/>
        <v>9.712950600801068E-2</v>
      </c>
      <c r="BV45" s="133">
        <f t="shared" si="79"/>
        <v>5.3471397046341879E-2</v>
      </c>
      <c r="BW45" s="134">
        <f t="shared" si="79"/>
        <v>6.1094224924012161E-2</v>
      </c>
      <c r="BX45" s="129">
        <f t="shared" si="79"/>
        <v>6.0365643325284581E-2</v>
      </c>
      <c r="BY45" s="130">
        <f t="shared" si="79"/>
        <v>3.6462819408555842E-2</v>
      </c>
      <c r="BZ45" s="131">
        <f t="shared" si="79"/>
        <v>6.7275348390197026E-2</v>
      </c>
      <c r="CA45" s="132">
        <f t="shared" si="79"/>
        <v>4.2187831248675006E-2</v>
      </c>
      <c r="CB45" s="129">
        <f t="shared" si="79"/>
        <v>4.6218487394957986E-2</v>
      </c>
      <c r="CC45" s="130">
        <f t="shared" si="79"/>
        <v>7.8904991948470213E-2</v>
      </c>
      <c r="CD45" s="131">
        <f t="shared" si="79"/>
        <v>3.3184092704766924E-2</v>
      </c>
      <c r="CE45" s="132">
        <f t="shared" si="79"/>
        <v>5.8514449486505853E-2</v>
      </c>
      <c r="CF45" s="129">
        <f t="shared" si="79"/>
        <v>6.1696658097686374E-2</v>
      </c>
      <c r="CG45" s="130">
        <f t="shared" si="79"/>
        <v>6.5151515151515155E-2</v>
      </c>
      <c r="CH45" s="131">
        <f t="shared" si="79"/>
        <v>5.6577577230128427E-2</v>
      </c>
      <c r="CI45" s="129">
        <f t="shared" si="79"/>
        <v>4.2704626334519574E-2</v>
      </c>
      <c r="CJ45" s="135">
        <f t="shared" ref="CJ45" si="80">AB45/AB64</f>
        <v>5.8029924704333859E-2</v>
      </c>
      <c r="CK45" s="136">
        <f t="shared" ref="CK45" si="81">AC45/AC64</f>
        <v>5.5056724522447399E-2</v>
      </c>
    </row>
    <row r="46" spans="1:93" ht="15" thickTop="1" thickBot="1" x14ac:dyDescent="0.2">
      <c r="A46" s="146" t="s">
        <v>22</v>
      </c>
      <c r="B46" s="196">
        <v>362</v>
      </c>
      <c r="C46" s="197">
        <v>420</v>
      </c>
      <c r="D46" s="198">
        <v>132</v>
      </c>
      <c r="E46" s="199">
        <v>120</v>
      </c>
      <c r="F46" s="196">
        <v>528</v>
      </c>
      <c r="G46" s="200">
        <v>143</v>
      </c>
      <c r="H46" s="198">
        <v>519</v>
      </c>
      <c r="I46" s="199">
        <v>371</v>
      </c>
      <c r="J46" s="196">
        <v>41</v>
      </c>
      <c r="K46" s="200">
        <v>132</v>
      </c>
      <c r="L46" s="198">
        <v>96</v>
      </c>
      <c r="M46" s="196">
        <v>314</v>
      </c>
      <c r="N46" s="201">
        <v>339</v>
      </c>
      <c r="O46" s="202">
        <v>551</v>
      </c>
      <c r="P46" s="196">
        <v>229</v>
      </c>
      <c r="Q46" s="200">
        <v>177</v>
      </c>
      <c r="R46" s="198">
        <v>367</v>
      </c>
      <c r="S46" s="199">
        <v>206</v>
      </c>
      <c r="T46" s="196">
        <v>26</v>
      </c>
      <c r="U46" s="200">
        <v>42</v>
      </c>
      <c r="V46" s="198">
        <v>141</v>
      </c>
      <c r="W46" s="199">
        <v>368</v>
      </c>
      <c r="X46" s="196">
        <v>153</v>
      </c>
      <c r="Y46" s="200">
        <v>97</v>
      </c>
      <c r="Z46" s="198">
        <v>360</v>
      </c>
      <c r="AA46" s="196">
        <v>358</v>
      </c>
      <c r="AB46" s="172">
        <f t="shared" si="64"/>
        <v>3293</v>
      </c>
      <c r="AC46" s="173">
        <f t="shared" si="65"/>
        <v>3299</v>
      </c>
      <c r="AE46" s="299" t="s">
        <v>0</v>
      </c>
      <c r="AF46" s="293" t="s">
        <v>1</v>
      </c>
      <c r="AG46" s="294"/>
      <c r="AH46" s="293" t="s">
        <v>2</v>
      </c>
      <c r="AI46" s="294"/>
      <c r="AJ46" s="293" t="s">
        <v>3</v>
      </c>
      <c r="AK46" s="294"/>
      <c r="AL46" s="293" t="s">
        <v>4</v>
      </c>
      <c r="AM46" s="294"/>
      <c r="AN46" s="293" t="s">
        <v>5</v>
      </c>
      <c r="AO46" s="294"/>
      <c r="AP46" s="293" t="s">
        <v>6</v>
      </c>
      <c r="AQ46" s="294"/>
      <c r="AR46" s="293" t="s">
        <v>7</v>
      </c>
      <c r="AS46" s="294"/>
      <c r="AT46" s="293" t="s">
        <v>8</v>
      </c>
      <c r="AU46" s="294"/>
      <c r="AV46" s="293" t="s">
        <v>9</v>
      </c>
      <c r="AW46" s="294"/>
      <c r="AX46" s="293" t="s">
        <v>10</v>
      </c>
      <c r="AY46" s="294"/>
      <c r="AZ46" s="293" t="s">
        <v>11</v>
      </c>
      <c r="BA46" s="294"/>
      <c r="BB46" s="293" t="s">
        <v>12</v>
      </c>
      <c r="BC46" s="294"/>
      <c r="BD46" s="295" t="s">
        <v>40</v>
      </c>
      <c r="BE46" s="296"/>
      <c r="BF46" s="297" t="s">
        <v>41</v>
      </c>
      <c r="BG46" s="298"/>
      <c r="BI46" s="146" t="s">
        <v>22</v>
      </c>
      <c r="BJ46" s="129">
        <f t="shared" ref="BJ46:CI46" si="82">B46/B64</f>
        <v>5.4956732958858355E-2</v>
      </c>
      <c r="BK46" s="130">
        <f t="shared" si="82"/>
        <v>7.6197387518142229E-2</v>
      </c>
      <c r="BL46" s="131">
        <f t="shared" si="82"/>
        <v>6.7107269954245041E-2</v>
      </c>
      <c r="BM46" s="132">
        <f t="shared" si="82"/>
        <v>5.1612903225806452E-2</v>
      </c>
      <c r="BN46" s="129">
        <f t="shared" si="82"/>
        <v>8.1018873714899492E-2</v>
      </c>
      <c r="BO46" s="130">
        <f t="shared" si="82"/>
        <v>3.5074809909246996E-2</v>
      </c>
      <c r="BP46" s="131">
        <f t="shared" si="82"/>
        <v>7.0344266738953651E-2</v>
      </c>
      <c r="BQ46" s="132">
        <f t="shared" si="82"/>
        <v>5.2062868369351673E-2</v>
      </c>
      <c r="BR46" s="129">
        <f t="shared" si="82"/>
        <v>4.3756670224119533E-2</v>
      </c>
      <c r="BS46" s="130">
        <f t="shared" si="82"/>
        <v>0.14102564102564102</v>
      </c>
      <c r="BT46" s="131">
        <f t="shared" si="82"/>
        <v>3.2476319350473612E-2</v>
      </c>
      <c r="BU46" s="129">
        <f t="shared" si="82"/>
        <v>0.1048064085447263</v>
      </c>
      <c r="BV46" s="133">
        <f t="shared" si="82"/>
        <v>5.7545408249872684E-2</v>
      </c>
      <c r="BW46" s="134">
        <f t="shared" si="82"/>
        <v>8.3738601823708209E-2</v>
      </c>
      <c r="BX46" s="129">
        <f t="shared" si="82"/>
        <v>7.8992756122800961E-2</v>
      </c>
      <c r="BY46" s="130">
        <f t="shared" si="82"/>
        <v>5.0818260120585705E-2</v>
      </c>
      <c r="BZ46" s="131">
        <f t="shared" si="82"/>
        <v>8.8178760211436807E-2</v>
      </c>
      <c r="CA46" s="132">
        <f t="shared" si="82"/>
        <v>4.3671825312698746E-2</v>
      </c>
      <c r="CB46" s="129">
        <f t="shared" si="82"/>
        <v>5.4621848739495799E-2</v>
      </c>
      <c r="CC46" s="130">
        <f t="shared" si="82"/>
        <v>6.7632850241545889E-2</v>
      </c>
      <c r="CD46" s="131">
        <f t="shared" si="82"/>
        <v>3.7134579931524886E-2</v>
      </c>
      <c r="CE46" s="132">
        <f t="shared" si="82"/>
        <v>8.7891091473608796E-2</v>
      </c>
      <c r="CF46" s="129">
        <f t="shared" si="82"/>
        <v>6.5552699228791769E-2</v>
      </c>
      <c r="CG46" s="130">
        <f t="shared" si="82"/>
        <v>4.8989898989898993E-2</v>
      </c>
      <c r="CH46" s="131">
        <f t="shared" si="82"/>
        <v>6.2478306143700105E-2</v>
      </c>
      <c r="CI46" s="129">
        <f t="shared" si="82"/>
        <v>5.0960854092526688E-2</v>
      </c>
      <c r="CJ46" s="135">
        <f t="shared" ref="CJ46" si="83">AB46/AB64</f>
        <v>6.3740007355360701E-2</v>
      </c>
      <c r="CK46" s="136">
        <f t="shared" ref="CK46" si="84">AC46/AC64</f>
        <v>6.3977504121012316E-2</v>
      </c>
    </row>
    <row r="47" spans="1:93" ht="15" thickTop="1" thickBot="1" x14ac:dyDescent="0.2">
      <c r="A47" s="137" t="s">
        <v>23</v>
      </c>
      <c r="B47" s="189">
        <v>378</v>
      </c>
      <c r="C47" s="190">
        <v>271</v>
      </c>
      <c r="D47" s="191">
        <v>116</v>
      </c>
      <c r="E47" s="192">
        <v>93</v>
      </c>
      <c r="F47" s="189">
        <v>464</v>
      </c>
      <c r="G47" s="193">
        <v>117</v>
      </c>
      <c r="H47" s="191">
        <v>399</v>
      </c>
      <c r="I47" s="192">
        <v>323</v>
      </c>
      <c r="J47" s="189">
        <v>40</v>
      </c>
      <c r="K47" s="193">
        <v>73</v>
      </c>
      <c r="L47" s="191">
        <v>91</v>
      </c>
      <c r="M47" s="189">
        <v>215</v>
      </c>
      <c r="N47" s="194">
        <v>294</v>
      </c>
      <c r="O47" s="195">
        <v>441</v>
      </c>
      <c r="P47" s="189">
        <v>214</v>
      </c>
      <c r="Q47" s="193">
        <v>147</v>
      </c>
      <c r="R47" s="191">
        <v>322</v>
      </c>
      <c r="S47" s="192">
        <v>224</v>
      </c>
      <c r="T47" s="189">
        <v>27</v>
      </c>
      <c r="U47" s="193">
        <v>32</v>
      </c>
      <c r="V47" s="191">
        <v>177</v>
      </c>
      <c r="W47" s="192">
        <v>355</v>
      </c>
      <c r="X47" s="189">
        <v>125</v>
      </c>
      <c r="Y47" s="193">
        <v>64</v>
      </c>
      <c r="Z47" s="191">
        <v>318</v>
      </c>
      <c r="AA47" s="189">
        <v>341</v>
      </c>
      <c r="AB47" s="172">
        <f t="shared" si="64"/>
        <v>2965</v>
      </c>
      <c r="AC47" s="173">
        <f t="shared" si="65"/>
        <v>2696</v>
      </c>
      <c r="AE47" s="300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5.7385759829968117E-2</v>
      </c>
      <c r="BK47" s="130">
        <f t="shared" si="85"/>
        <v>4.9165457184325106E-2</v>
      </c>
      <c r="BL47" s="131">
        <f t="shared" si="85"/>
        <v>5.8973055414336555E-2</v>
      </c>
      <c r="BM47" s="132">
        <f t="shared" si="85"/>
        <v>0.04</v>
      </c>
      <c r="BN47" s="129">
        <f t="shared" si="85"/>
        <v>7.1198404173699562E-2</v>
      </c>
      <c r="BO47" s="130">
        <f t="shared" si="85"/>
        <v>2.8697571743929361E-2</v>
      </c>
      <c r="BP47" s="131">
        <f t="shared" si="85"/>
        <v>5.4079696394686905E-2</v>
      </c>
      <c r="BQ47" s="132">
        <f t="shared" si="85"/>
        <v>4.5326971653101317E-2</v>
      </c>
      <c r="BR47" s="129">
        <f t="shared" si="85"/>
        <v>4.2689434364994665E-2</v>
      </c>
      <c r="BS47" s="130">
        <f t="shared" si="85"/>
        <v>7.7991452991452992E-2</v>
      </c>
      <c r="BT47" s="131">
        <f t="shared" si="85"/>
        <v>3.0784844384303112E-2</v>
      </c>
      <c r="BU47" s="129">
        <f t="shared" si="85"/>
        <v>7.1762349799732977E-2</v>
      </c>
      <c r="BV47" s="133">
        <f t="shared" si="85"/>
        <v>4.9906637243252422E-2</v>
      </c>
      <c r="BW47" s="134">
        <f t="shared" si="85"/>
        <v>6.702127659574468E-2</v>
      </c>
      <c r="BX47" s="129">
        <f t="shared" si="85"/>
        <v>7.3818558123490863E-2</v>
      </c>
      <c r="BY47" s="130">
        <f t="shared" si="85"/>
        <v>4.2204995693367789E-2</v>
      </c>
      <c r="BZ47" s="131">
        <f t="shared" si="85"/>
        <v>7.7366650648726568E-2</v>
      </c>
      <c r="CA47" s="132">
        <f t="shared" si="85"/>
        <v>4.7487810048759807E-2</v>
      </c>
      <c r="CB47" s="129">
        <f t="shared" si="85"/>
        <v>5.6722689075630252E-2</v>
      </c>
      <c r="CC47" s="130">
        <f t="shared" si="85"/>
        <v>5.1529790660225443E-2</v>
      </c>
      <c r="CD47" s="131">
        <f t="shared" si="85"/>
        <v>4.6615749275744009E-2</v>
      </c>
      <c r="CE47" s="132">
        <f t="shared" si="85"/>
        <v>8.4786243133508479E-2</v>
      </c>
      <c r="CF47" s="129">
        <f t="shared" si="85"/>
        <v>5.3556126820908309E-2</v>
      </c>
      <c r="CG47" s="130">
        <f t="shared" si="85"/>
        <v>3.2323232323232323E-2</v>
      </c>
      <c r="CH47" s="131">
        <f t="shared" si="85"/>
        <v>5.5189170426935094E-2</v>
      </c>
      <c r="CI47" s="129">
        <f t="shared" si="85"/>
        <v>4.8540925266903914E-2</v>
      </c>
      <c r="CJ47" s="135">
        <f t="shared" ref="CJ47" si="86">AB47/AB64</f>
        <v>5.7391169695913902E-2</v>
      </c>
      <c r="CK47" s="136">
        <f t="shared" ref="CK47" si="87">AC47/AC64</f>
        <v>5.2283525647241348E-2</v>
      </c>
    </row>
    <row r="48" spans="1:93" ht="14" thickTop="1" x14ac:dyDescent="0.15">
      <c r="A48" s="146" t="s">
        <v>24</v>
      </c>
      <c r="B48" s="203">
        <v>315</v>
      </c>
      <c r="C48" s="197">
        <v>372</v>
      </c>
      <c r="D48" s="198">
        <v>124</v>
      </c>
      <c r="E48" s="199">
        <v>165</v>
      </c>
      <c r="F48" s="196">
        <v>390</v>
      </c>
      <c r="G48" s="200">
        <v>132</v>
      </c>
      <c r="H48" s="198">
        <v>420</v>
      </c>
      <c r="I48" s="199">
        <v>410</v>
      </c>
      <c r="J48" s="196">
        <v>52</v>
      </c>
      <c r="K48" s="200">
        <v>57</v>
      </c>
      <c r="L48" s="198">
        <v>96</v>
      </c>
      <c r="M48" s="196">
        <v>276</v>
      </c>
      <c r="N48" s="201">
        <v>314</v>
      </c>
      <c r="O48" s="204">
        <v>388</v>
      </c>
      <c r="P48" s="196">
        <v>158</v>
      </c>
      <c r="Q48" s="200">
        <v>170</v>
      </c>
      <c r="R48" s="198">
        <v>306</v>
      </c>
      <c r="S48" s="199">
        <v>243</v>
      </c>
      <c r="T48" s="196">
        <v>35</v>
      </c>
      <c r="U48" s="200">
        <v>32</v>
      </c>
      <c r="V48" s="198">
        <v>166</v>
      </c>
      <c r="W48" s="205">
        <v>312</v>
      </c>
      <c r="X48" s="196">
        <v>137</v>
      </c>
      <c r="Y48" s="200">
        <v>96</v>
      </c>
      <c r="Z48" s="198">
        <v>399</v>
      </c>
      <c r="AA48" s="196">
        <v>502</v>
      </c>
      <c r="AB48" s="172">
        <f t="shared" si="64"/>
        <v>2912</v>
      </c>
      <c r="AC48" s="173">
        <f t="shared" si="65"/>
        <v>3155</v>
      </c>
      <c r="AE48" s="275" t="str">
        <f>$AE$17</f>
        <v>17:00 - 17:59</v>
      </c>
      <c r="AF48" s="126">
        <f t="shared" ref="AF48:AU49" si="88">SUMIF($A$9:$A$32,$AE48,B$40:B$63)</f>
        <v>624</v>
      </c>
      <c r="AG48" s="186">
        <f t="shared" si="88"/>
        <v>409</v>
      </c>
      <c r="AH48" s="127">
        <f t="shared" si="88"/>
        <v>153</v>
      </c>
      <c r="AI48" s="180">
        <f t="shared" si="88"/>
        <v>168</v>
      </c>
      <c r="AJ48" s="126">
        <f t="shared" si="88"/>
        <v>488</v>
      </c>
      <c r="AK48" s="128">
        <f t="shared" si="88"/>
        <v>345</v>
      </c>
      <c r="AL48" s="127">
        <f t="shared" si="88"/>
        <v>576</v>
      </c>
      <c r="AM48" s="180">
        <f t="shared" si="88"/>
        <v>547</v>
      </c>
      <c r="AN48" s="126">
        <f t="shared" si="88"/>
        <v>71</v>
      </c>
      <c r="AO48" s="128">
        <f t="shared" si="88"/>
        <v>56</v>
      </c>
      <c r="AP48" s="127">
        <f t="shared" si="88"/>
        <v>211</v>
      </c>
      <c r="AQ48" s="126">
        <f t="shared" si="88"/>
        <v>142</v>
      </c>
      <c r="AR48" s="179">
        <f t="shared" si="88"/>
        <v>436</v>
      </c>
      <c r="AS48" s="181">
        <f t="shared" si="88"/>
        <v>514</v>
      </c>
      <c r="AT48" s="126">
        <f t="shared" si="88"/>
        <v>193</v>
      </c>
      <c r="AU48" s="128">
        <f t="shared" si="88"/>
        <v>375</v>
      </c>
      <c r="AV48" s="127">
        <f t="shared" ref="AP48:BE49" si="89">SUMIF($A$9:$A$32,$AE48,R$40:R$63)</f>
        <v>251</v>
      </c>
      <c r="AW48" s="180">
        <f t="shared" si="89"/>
        <v>444</v>
      </c>
      <c r="AX48" s="126">
        <f t="shared" si="89"/>
        <v>43</v>
      </c>
      <c r="AY48" s="128">
        <f t="shared" si="89"/>
        <v>64</v>
      </c>
      <c r="AZ48" s="127">
        <f t="shared" si="89"/>
        <v>274</v>
      </c>
      <c r="BA48" s="180">
        <f t="shared" si="89"/>
        <v>321</v>
      </c>
      <c r="BB48" s="126">
        <f t="shared" si="89"/>
        <v>205</v>
      </c>
      <c r="BC48" s="128">
        <f t="shared" si="89"/>
        <v>177</v>
      </c>
      <c r="BD48" s="184">
        <f t="shared" si="89"/>
        <v>453</v>
      </c>
      <c r="BE48" s="185">
        <f t="shared" si="89"/>
        <v>621</v>
      </c>
      <c r="BF48" s="170">
        <f>AF48+AH48+AJ48+AL48+AN48+AP48+AR48+AT48+AV48+AX48+AZ48+BB48+BD48</f>
        <v>3978</v>
      </c>
      <c r="BG48" s="171">
        <f>AG48+AI48+AK48+AM48+AO48+AQ48+AS48+AU48+AW48+AY48+BA48+BC48+BE48</f>
        <v>4183</v>
      </c>
      <c r="BI48" s="146" t="s">
        <v>24</v>
      </c>
      <c r="BJ48" s="129">
        <f t="shared" ref="BJ48:CI48" si="90">B48/B64</f>
        <v>4.7821466524973433E-2</v>
      </c>
      <c r="BK48" s="130">
        <f t="shared" si="90"/>
        <v>6.7489114658925986E-2</v>
      </c>
      <c r="BL48" s="131">
        <f t="shared" si="90"/>
        <v>6.3040162684290801E-2</v>
      </c>
      <c r="BM48" s="132">
        <f t="shared" si="90"/>
        <v>7.0967741935483872E-2</v>
      </c>
      <c r="BN48" s="129">
        <f t="shared" si="90"/>
        <v>5.9843486266687125E-2</v>
      </c>
      <c r="BO48" s="130">
        <f t="shared" si="90"/>
        <v>3.2376747608535691E-2</v>
      </c>
      <c r="BP48" s="131">
        <f t="shared" si="90"/>
        <v>5.6925996204933584E-2</v>
      </c>
      <c r="BQ48" s="132">
        <f t="shared" si="90"/>
        <v>5.7535784451305083E-2</v>
      </c>
      <c r="BR48" s="129">
        <f t="shared" si="90"/>
        <v>5.5496264674493062E-2</v>
      </c>
      <c r="BS48" s="130">
        <f t="shared" si="90"/>
        <v>6.0897435897435896E-2</v>
      </c>
      <c r="BT48" s="131">
        <f t="shared" si="90"/>
        <v>3.2476319350473612E-2</v>
      </c>
      <c r="BU48" s="129">
        <f t="shared" si="90"/>
        <v>9.2122830440587444E-2</v>
      </c>
      <c r="BV48" s="133">
        <f t="shared" si="90"/>
        <v>5.3301646579528093E-2</v>
      </c>
      <c r="BW48" s="134">
        <f t="shared" si="90"/>
        <v>5.8966565349544073E-2</v>
      </c>
      <c r="BX48" s="129">
        <f t="shared" si="90"/>
        <v>5.4501552259399795E-2</v>
      </c>
      <c r="BY48" s="130">
        <f t="shared" si="90"/>
        <v>4.8808498420901521E-2</v>
      </c>
      <c r="BZ48" s="131">
        <f t="shared" si="90"/>
        <v>7.3522345026429597E-2</v>
      </c>
      <c r="CA48" s="132">
        <f t="shared" si="90"/>
        <v>5.1515793936824254E-2</v>
      </c>
      <c r="CB48" s="129">
        <f t="shared" si="90"/>
        <v>7.3529411764705885E-2</v>
      </c>
      <c r="CC48" s="130">
        <f t="shared" si="90"/>
        <v>5.1529790660225443E-2</v>
      </c>
      <c r="CD48" s="131">
        <f t="shared" si="90"/>
        <v>4.371872530945483E-2</v>
      </c>
      <c r="CE48" s="132">
        <f t="shared" si="90"/>
        <v>7.4516360162407452E-2</v>
      </c>
      <c r="CF48" s="129">
        <f t="shared" si="90"/>
        <v>5.8697514995715509E-2</v>
      </c>
      <c r="CG48" s="130">
        <f t="shared" si="90"/>
        <v>4.8484848484848485E-2</v>
      </c>
      <c r="CH48" s="131">
        <f t="shared" si="90"/>
        <v>6.9246789309267615E-2</v>
      </c>
      <c r="CI48" s="129">
        <f t="shared" si="90"/>
        <v>7.1459074733096081E-2</v>
      </c>
      <c r="CJ48" s="135">
        <f t="shared" ref="CJ48" si="91">AB48/AB64</f>
        <v>5.6365290439966707E-2</v>
      </c>
      <c r="CK48" s="136">
        <f t="shared" ref="CK48" si="92">AC48/AC64</f>
        <v>6.1184912246678949E-2</v>
      </c>
    </row>
    <row r="49" spans="1:89" x14ac:dyDescent="0.15">
      <c r="A49" s="137" t="s">
        <v>25</v>
      </c>
      <c r="B49" s="206">
        <v>316</v>
      </c>
      <c r="C49" s="190">
        <v>325</v>
      </c>
      <c r="D49" s="191">
        <v>114</v>
      </c>
      <c r="E49" s="192">
        <v>127</v>
      </c>
      <c r="F49" s="189">
        <v>346</v>
      </c>
      <c r="G49" s="193">
        <v>156</v>
      </c>
      <c r="H49" s="191">
        <v>411</v>
      </c>
      <c r="I49" s="192">
        <v>428</v>
      </c>
      <c r="J49" s="189">
        <v>38</v>
      </c>
      <c r="K49" s="190">
        <v>53</v>
      </c>
      <c r="L49" s="191">
        <v>88</v>
      </c>
      <c r="M49" s="189">
        <v>187</v>
      </c>
      <c r="N49" s="194">
        <v>299</v>
      </c>
      <c r="O49" s="207">
        <v>329</v>
      </c>
      <c r="P49" s="189">
        <v>177</v>
      </c>
      <c r="Q49" s="190">
        <v>159</v>
      </c>
      <c r="R49" s="191">
        <v>269</v>
      </c>
      <c r="S49" s="192">
        <v>235</v>
      </c>
      <c r="T49" s="198">
        <v>29</v>
      </c>
      <c r="U49" s="189">
        <v>33</v>
      </c>
      <c r="V49" s="191">
        <v>201</v>
      </c>
      <c r="W49" s="208">
        <v>249</v>
      </c>
      <c r="X49" s="189">
        <v>139</v>
      </c>
      <c r="Y49" s="193">
        <v>99</v>
      </c>
      <c r="Z49" s="191">
        <v>367</v>
      </c>
      <c r="AA49" s="189">
        <v>422</v>
      </c>
      <c r="AB49" s="172">
        <f t="shared" si="64"/>
        <v>2794</v>
      </c>
      <c r="AC49" s="173">
        <f t="shared" si="65"/>
        <v>2802</v>
      </c>
      <c r="AE49" s="277" t="str">
        <f>$AE$18</f>
        <v>18:00 - 18:59</v>
      </c>
      <c r="AF49" s="126">
        <f t="shared" si="88"/>
        <v>560</v>
      </c>
      <c r="AG49" s="190">
        <f t="shared" si="88"/>
        <v>394</v>
      </c>
      <c r="AH49" s="191">
        <f t="shared" si="88"/>
        <v>134</v>
      </c>
      <c r="AI49" s="192">
        <f t="shared" si="88"/>
        <v>155</v>
      </c>
      <c r="AJ49" s="278">
        <f t="shared" si="88"/>
        <v>396</v>
      </c>
      <c r="AK49" s="193">
        <f t="shared" si="88"/>
        <v>290</v>
      </c>
      <c r="AL49" s="191">
        <f t="shared" si="88"/>
        <v>543</v>
      </c>
      <c r="AM49" s="192">
        <f t="shared" si="88"/>
        <v>567</v>
      </c>
      <c r="AN49" s="278">
        <f t="shared" si="88"/>
        <v>100</v>
      </c>
      <c r="AO49" s="193">
        <f t="shared" si="88"/>
        <v>50</v>
      </c>
      <c r="AP49" s="191">
        <f t="shared" si="89"/>
        <v>337</v>
      </c>
      <c r="AQ49" s="278">
        <f t="shared" si="89"/>
        <v>150</v>
      </c>
      <c r="AR49" s="194">
        <f t="shared" si="89"/>
        <v>421</v>
      </c>
      <c r="AS49" s="195">
        <f t="shared" si="89"/>
        <v>453</v>
      </c>
      <c r="AT49" s="278">
        <f t="shared" si="89"/>
        <v>181</v>
      </c>
      <c r="AU49" s="193">
        <f t="shared" si="89"/>
        <v>333</v>
      </c>
      <c r="AV49" s="191">
        <f t="shared" si="89"/>
        <v>221</v>
      </c>
      <c r="AW49" s="192">
        <f t="shared" si="89"/>
        <v>416</v>
      </c>
      <c r="AX49" s="278">
        <f t="shared" si="89"/>
        <v>48</v>
      </c>
      <c r="AY49" s="193">
        <f t="shared" si="89"/>
        <v>34</v>
      </c>
      <c r="AZ49" s="191">
        <f t="shared" si="89"/>
        <v>320</v>
      </c>
      <c r="BA49" s="192">
        <f t="shared" si="89"/>
        <v>243</v>
      </c>
      <c r="BB49" s="278">
        <f t="shared" si="89"/>
        <v>189</v>
      </c>
      <c r="BC49" s="193">
        <f t="shared" si="89"/>
        <v>175</v>
      </c>
      <c r="BD49" s="191">
        <f t="shared" si="89"/>
        <v>366</v>
      </c>
      <c r="BE49" s="278">
        <f t="shared" si="89"/>
        <v>547</v>
      </c>
      <c r="BF49" s="172">
        <f>SUM(AF49,AH49,AJ49,AL49,AN49,AP49,AR49,AT49,AV49,AX49,AZ49,BB49,BD49)</f>
        <v>3816</v>
      </c>
      <c r="BG49" s="173">
        <f>SUM(AG49,AI49,AK49,AM49,AO49,AQ49,AS49,AU49,AW49,AY49,BA49,BC49,BE49)</f>
        <v>3807</v>
      </c>
      <c r="BI49" s="137" t="s">
        <v>25</v>
      </c>
      <c r="BJ49" s="129">
        <f t="shared" ref="BJ49:CI49" si="93">B49/B64</f>
        <v>4.7973280704417795E-2</v>
      </c>
      <c r="BK49" s="130">
        <f t="shared" si="93"/>
        <v>5.8962264150943397E-2</v>
      </c>
      <c r="BL49" s="131">
        <f t="shared" si="93"/>
        <v>5.7956278596847995E-2</v>
      </c>
      <c r="BM49" s="132">
        <f t="shared" si="93"/>
        <v>5.4623655913978497E-2</v>
      </c>
      <c r="BN49" s="129">
        <f t="shared" si="93"/>
        <v>5.3091913457112165E-2</v>
      </c>
      <c r="BO49" s="130">
        <f t="shared" si="93"/>
        <v>3.8263428991905817E-2</v>
      </c>
      <c r="BP49" s="131">
        <f t="shared" si="93"/>
        <v>5.5706153429113579E-2</v>
      </c>
      <c r="BQ49" s="132">
        <f t="shared" si="93"/>
        <v>6.006174571989896E-2</v>
      </c>
      <c r="BR49" s="129">
        <f t="shared" si="93"/>
        <v>4.0554962646744928E-2</v>
      </c>
      <c r="BS49" s="130">
        <f t="shared" si="93"/>
        <v>5.6623931623931624E-2</v>
      </c>
      <c r="BT49" s="131">
        <f t="shared" si="93"/>
        <v>2.9769959404600813E-2</v>
      </c>
      <c r="BU49" s="129">
        <f t="shared" si="93"/>
        <v>6.2416555407209612E-2</v>
      </c>
      <c r="BV49" s="133">
        <f t="shared" si="93"/>
        <v>5.0755389577321335E-2</v>
      </c>
      <c r="BW49" s="134">
        <f t="shared" si="93"/>
        <v>0.05</v>
      </c>
      <c r="BX49" s="129">
        <f t="shared" si="93"/>
        <v>6.1055536391859261E-2</v>
      </c>
      <c r="BY49" s="130">
        <f t="shared" si="93"/>
        <v>4.5650301464254951E-2</v>
      </c>
      <c r="BZ49" s="131">
        <f t="shared" si="93"/>
        <v>6.463238827486785E-2</v>
      </c>
      <c r="CA49" s="132">
        <f t="shared" si="93"/>
        <v>4.9819800720797114E-2</v>
      </c>
      <c r="CB49" s="129">
        <f t="shared" si="93"/>
        <v>6.0924369747899158E-2</v>
      </c>
      <c r="CC49" s="130">
        <f t="shared" si="93"/>
        <v>5.3140096618357488E-2</v>
      </c>
      <c r="CD49" s="131">
        <f t="shared" si="93"/>
        <v>5.2936528838556755E-2</v>
      </c>
      <c r="CE49" s="132">
        <f t="shared" si="93"/>
        <v>5.9469787437305945E-2</v>
      </c>
      <c r="CF49" s="129">
        <f t="shared" si="93"/>
        <v>5.9554413024850046E-2</v>
      </c>
      <c r="CG49" s="130">
        <f t="shared" si="93"/>
        <v>0.05</v>
      </c>
      <c r="CH49" s="131">
        <f t="shared" si="93"/>
        <v>6.3693162096494269E-2</v>
      </c>
      <c r="CI49" s="129">
        <f t="shared" si="93"/>
        <v>6.0071174377224201E-2</v>
      </c>
      <c r="CJ49" s="135">
        <f t="shared" ref="CJ49" si="94">AB49/AB64</f>
        <v>5.4081257379555971E-2</v>
      </c>
      <c r="CK49" s="136">
        <f t="shared" ref="CK49" si="95">AC49/AC64</f>
        <v>5.4339183554736742E-2</v>
      </c>
    </row>
    <row r="50" spans="1:89" ht="14" thickBot="1" x14ac:dyDescent="0.2">
      <c r="A50" s="146" t="s">
        <v>26</v>
      </c>
      <c r="B50" s="203">
        <v>363</v>
      </c>
      <c r="C50" s="197">
        <v>343</v>
      </c>
      <c r="D50" s="198">
        <v>118</v>
      </c>
      <c r="E50" s="199">
        <v>155</v>
      </c>
      <c r="F50" s="196">
        <v>319</v>
      </c>
      <c r="G50" s="200">
        <v>167</v>
      </c>
      <c r="H50" s="198">
        <v>497</v>
      </c>
      <c r="I50" s="199">
        <v>411</v>
      </c>
      <c r="J50" s="196">
        <v>54</v>
      </c>
      <c r="K50" s="197">
        <v>48</v>
      </c>
      <c r="L50" s="198">
        <v>109</v>
      </c>
      <c r="M50" s="196">
        <v>165</v>
      </c>
      <c r="N50" s="201">
        <v>321</v>
      </c>
      <c r="O50" s="204">
        <v>326</v>
      </c>
      <c r="P50" s="196">
        <v>195</v>
      </c>
      <c r="Q50" s="197">
        <v>157</v>
      </c>
      <c r="R50" s="198">
        <v>288</v>
      </c>
      <c r="S50" s="199">
        <v>233</v>
      </c>
      <c r="T50" s="196">
        <v>15</v>
      </c>
      <c r="U50" s="200">
        <v>41</v>
      </c>
      <c r="V50" s="198">
        <v>170</v>
      </c>
      <c r="W50" s="205">
        <v>252</v>
      </c>
      <c r="X50" s="196">
        <v>131</v>
      </c>
      <c r="Y50" s="200">
        <v>93</v>
      </c>
      <c r="Z50" s="198">
        <v>365</v>
      </c>
      <c r="AA50" s="196">
        <v>463</v>
      </c>
      <c r="AB50" s="172">
        <f t="shared" si="64"/>
        <v>2945</v>
      </c>
      <c r="AC50" s="173">
        <f t="shared" si="65"/>
        <v>2854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5.5108547138302717E-2</v>
      </c>
      <c r="BK50" s="130">
        <f t="shared" si="96"/>
        <v>6.2227866473149492E-2</v>
      </c>
      <c r="BL50" s="131">
        <f t="shared" si="96"/>
        <v>5.9989832231825115E-2</v>
      </c>
      <c r="BM50" s="132">
        <f t="shared" si="96"/>
        <v>6.6666666666666666E-2</v>
      </c>
      <c r="BN50" s="129">
        <f t="shared" si="96"/>
        <v>4.8948902869418442E-2</v>
      </c>
      <c r="BO50" s="130">
        <f t="shared" si="96"/>
        <v>4.0961491292617121E-2</v>
      </c>
      <c r="BP50" s="131">
        <f t="shared" si="96"/>
        <v>6.7362428842504748E-2</v>
      </c>
      <c r="BQ50" s="132">
        <f t="shared" si="96"/>
        <v>5.7676115632893626E-2</v>
      </c>
      <c r="BR50" s="129">
        <f t="shared" si="96"/>
        <v>5.7630736392742798E-2</v>
      </c>
      <c r="BS50" s="130">
        <f t="shared" si="96"/>
        <v>5.128205128205128E-2</v>
      </c>
      <c r="BT50" s="131">
        <f t="shared" si="96"/>
        <v>3.6874154262516917E-2</v>
      </c>
      <c r="BU50" s="129">
        <f t="shared" si="96"/>
        <v>5.5073431241655542E-2</v>
      </c>
      <c r="BV50" s="133">
        <f t="shared" si="96"/>
        <v>5.4489899847224577E-2</v>
      </c>
      <c r="BW50" s="134">
        <f t="shared" si="96"/>
        <v>4.9544072948328265E-2</v>
      </c>
      <c r="BX50" s="129">
        <f t="shared" si="96"/>
        <v>6.726457399103139E-2</v>
      </c>
      <c r="BY50" s="130">
        <f t="shared" si="96"/>
        <v>4.5076083835773759E-2</v>
      </c>
      <c r="BZ50" s="131">
        <f t="shared" si="96"/>
        <v>6.9197501201345504E-2</v>
      </c>
      <c r="CA50" s="132">
        <f t="shared" si="96"/>
        <v>4.9395802416790334E-2</v>
      </c>
      <c r="CB50" s="129">
        <f t="shared" si="96"/>
        <v>3.1512605042016806E-2</v>
      </c>
      <c r="CC50" s="130">
        <f t="shared" si="96"/>
        <v>6.602254428341385E-2</v>
      </c>
      <c r="CD50" s="131">
        <f t="shared" si="96"/>
        <v>4.4772188569923627E-2</v>
      </c>
      <c r="CE50" s="132">
        <f t="shared" si="96"/>
        <v>6.0186290900406017E-2</v>
      </c>
      <c r="CF50" s="129">
        <f t="shared" si="96"/>
        <v>5.6126820908311913E-2</v>
      </c>
      <c r="CG50" s="130">
        <f t="shared" si="96"/>
        <v>4.6969696969696967E-2</v>
      </c>
      <c r="CH50" s="131">
        <f t="shared" si="96"/>
        <v>6.3346060395695944E-2</v>
      </c>
      <c r="CI50" s="129">
        <f t="shared" si="96"/>
        <v>6.5907473309608541E-2</v>
      </c>
      <c r="CJ50" s="135">
        <f t="shared" ref="CJ50" si="97">AB50/AB64</f>
        <v>5.7004045448386657E-2</v>
      </c>
      <c r="CK50" s="136">
        <f t="shared" ref="CK50" si="98">AC50/AC64</f>
        <v>5.534761950935712E-2</v>
      </c>
    </row>
    <row r="51" spans="1:89" ht="15" thickTop="1" thickBot="1" x14ac:dyDescent="0.2">
      <c r="A51" s="137" t="s">
        <v>27</v>
      </c>
      <c r="B51" s="206">
        <v>420</v>
      </c>
      <c r="C51" s="190">
        <v>309</v>
      </c>
      <c r="D51" s="191">
        <v>132</v>
      </c>
      <c r="E51" s="192">
        <v>149</v>
      </c>
      <c r="F51" s="189">
        <v>364</v>
      </c>
      <c r="G51" s="193">
        <v>156</v>
      </c>
      <c r="H51" s="191">
        <v>509</v>
      </c>
      <c r="I51" s="192">
        <v>434</v>
      </c>
      <c r="J51" s="189">
        <v>45</v>
      </c>
      <c r="K51" s="190">
        <v>51</v>
      </c>
      <c r="L51" s="191">
        <v>162</v>
      </c>
      <c r="M51" s="189">
        <v>157</v>
      </c>
      <c r="N51" s="194">
        <v>375</v>
      </c>
      <c r="O51" s="207">
        <v>348</v>
      </c>
      <c r="P51" s="189">
        <v>202</v>
      </c>
      <c r="Q51" s="190">
        <v>196</v>
      </c>
      <c r="R51" s="191">
        <v>260</v>
      </c>
      <c r="S51" s="192">
        <v>276</v>
      </c>
      <c r="T51" s="189">
        <v>27</v>
      </c>
      <c r="U51" s="193">
        <v>31</v>
      </c>
      <c r="V51" s="191">
        <v>263</v>
      </c>
      <c r="W51" s="208">
        <v>271</v>
      </c>
      <c r="X51" s="189">
        <v>138</v>
      </c>
      <c r="Y51" s="193">
        <v>105</v>
      </c>
      <c r="Z51" s="191">
        <v>412</v>
      </c>
      <c r="AA51" s="189">
        <v>534</v>
      </c>
      <c r="AB51" s="172">
        <f t="shared" si="64"/>
        <v>3309</v>
      </c>
      <c r="AC51" s="173">
        <f t="shared" si="65"/>
        <v>3017</v>
      </c>
      <c r="AE51" s="269" t="s">
        <v>13</v>
      </c>
      <c r="AF51" s="20">
        <f t="shared" ref="AF51:BG51" si="99">SUM(AF48:AF50)</f>
        <v>1184</v>
      </c>
      <c r="AG51" s="21">
        <f t="shared" si="99"/>
        <v>803</v>
      </c>
      <c r="AH51" s="20">
        <f t="shared" si="99"/>
        <v>287</v>
      </c>
      <c r="AI51" s="21">
        <f t="shared" si="99"/>
        <v>323</v>
      </c>
      <c r="AJ51" s="20">
        <f t="shared" si="99"/>
        <v>884</v>
      </c>
      <c r="AK51" s="21">
        <f t="shared" si="99"/>
        <v>635</v>
      </c>
      <c r="AL51" s="20">
        <f t="shared" si="99"/>
        <v>1119</v>
      </c>
      <c r="AM51" s="21">
        <f t="shared" si="99"/>
        <v>1114</v>
      </c>
      <c r="AN51" s="20">
        <f t="shared" si="99"/>
        <v>171</v>
      </c>
      <c r="AO51" s="21">
        <f t="shared" si="99"/>
        <v>106</v>
      </c>
      <c r="AP51" s="20">
        <f t="shared" si="99"/>
        <v>548</v>
      </c>
      <c r="AQ51" s="21">
        <f t="shared" si="99"/>
        <v>292</v>
      </c>
      <c r="AR51" s="20">
        <f t="shared" si="99"/>
        <v>857</v>
      </c>
      <c r="AS51" s="21">
        <f t="shared" si="99"/>
        <v>967</v>
      </c>
      <c r="AT51" s="20">
        <f t="shared" si="99"/>
        <v>374</v>
      </c>
      <c r="AU51" s="21">
        <f t="shared" si="99"/>
        <v>708</v>
      </c>
      <c r="AV51" s="20">
        <f t="shared" si="99"/>
        <v>472</v>
      </c>
      <c r="AW51" s="21">
        <f t="shared" si="99"/>
        <v>860</v>
      </c>
      <c r="AX51" s="20">
        <f t="shared" si="99"/>
        <v>91</v>
      </c>
      <c r="AY51" s="21">
        <f t="shared" si="99"/>
        <v>98</v>
      </c>
      <c r="AZ51" s="20">
        <f t="shared" si="99"/>
        <v>594</v>
      </c>
      <c r="BA51" s="21">
        <f t="shared" si="99"/>
        <v>564</v>
      </c>
      <c r="BB51" s="20">
        <f t="shared" si="99"/>
        <v>394</v>
      </c>
      <c r="BC51" s="21">
        <f t="shared" si="99"/>
        <v>352</v>
      </c>
      <c r="BD51" s="20">
        <f t="shared" si="99"/>
        <v>819</v>
      </c>
      <c r="BE51" s="21">
        <f t="shared" si="99"/>
        <v>1168</v>
      </c>
      <c r="BF51" s="174">
        <f t="shared" si="99"/>
        <v>7794</v>
      </c>
      <c r="BG51" s="175">
        <f t="shared" si="99"/>
        <v>7990</v>
      </c>
      <c r="BI51" s="137" t="s">
        <v>27</v>
      </c>
      <c r="BJ51" s="129">
        <f t="shared" ref="BJ51:CI51" si="100">B51/B64</f>
        <v>6.3761955366631248E-2</v>
      </c>
      <c r="BK51" s="130">
        <f t="shared" si="100"/>
        <v>5.6059506531204645E-2</v>
      </c>
      <c r="BL51" s="131">
        <f t="shared" si="100"/>
        <v>6.7107269954245041E-2</v>
      </c>
      <c r="BM51" s="132">
        <f t="shared" si="100"/>
        <v>6.4086021505376345E-2</v>
      </c>
      <c r="BN51" s="129">
        <f t="shared" si="100"/>
        <v>5.5853920515574654E-2</v>
      </c>
      <c r="BO51" s="130">
        <f t="shared" si="100"/>
        <v>3.8263428991905817E-2</v>
      </c>
      <c r="BP51" s="131">
        <f t="shared" si="100"/>
        <v>6.8988885876931416E-2</v>
      </c>
      <c r="BQ51" s="132">
        <f t="shared" si="100"/>
        <v>6.0903732809430254E-2</v>
      </c>
      <c r="BR51" s="129">
        <f t="shared" si="100"/>
        <v>4.8025613660618999E-2</v>
      </c>
      <c r="BS51" s="130">
        <f t="shared" si="100"/>
        <v>5.4487179487179488E-2</v>
      </c>
      <c r="BT51" s="131">
        <f t="shared" si="100"/>
        <v>5.4803788903924219E-2</v>
      </c>
      <c r="BU51" s="129">
        <f t="shared" si="100"/>
        <v>5.2403204272363148E-2</v>
      </c>
      <c r="BV51" s="133">
        <f t="shared" si="100"/>
        <v>6.36564250551689E-2</v>
      </c>
      <c r="BW51" s="134">
        <f t="shared" si="100"/>
        <v>5.2887537993920972E-2</v>
      </c>
      <c r="BX51" s="129">
        <f t="shared" si="100"/>
        <v>6.9679199724042767E-2</v>
      </c>
      <c r="BY51" s="130">
        <f t="shared" si="100"/>
        <v>5.6273327591157052E-2</v>
      </c>
      <c r="BZ51" s="131">
        <f t="shared" si="100"/>
        <v>6.2469966362325803E-2</v>
      </c>
      <c r="CA51" s="132">
        <f t="shared" si="100"/>
        <v>5.8511765952936189E-2</v>
      </c>
      <c r="CB51" s="129">
        <f t="shared" si="100"/>
        <v>5.6722689075630252E-2</v>
      </c>
      <c r="CC51" s="130">
        <f t="shared" si="100"/>
        <v>4.9919484702093397E-2</v>
      </c>
      <c r="CD51" s="131">
        <f t="shared" si="100"/>
        <v>6.926520937582302E-2</v>
      </c>
      <c r="CE51" s="132">
        <f t="shared" si="100"/>
        <v>6.4724146166706478E-2</v>
      </c>
      <c r="CF51" s="129">
        <f t="shared" si="100"/>
        <v>5.9125964010282778E-2</v>
      </c>
      <c r="CG51" s="130">
        <f t="shared" si="100"/>
        <v>5.3030303030303032E-2</v>
      </c>
      <c r="CH51" s="131">
        <f t="shared" si="100"/>
        <v>7.150295036445678E-2</v>
      </c>
      <c r="CI51" s="129">
        <f t="shared" si="100"/>
        <v>7.6014234875444842E-2</v>
      </c>
      <c r="CJ51" s="135">
        <f t="shared" ref="CJ51" si="101">AB51/AB64</f>
        <v>6.4049706753382493E-2</v>
      </c>
      <c r="CK51" s="136">
        <f t="shared" ref="CK51" si="102">AC51/AC64</f>
        <v>5.8508678367109476E-2</v>
      </c>
    </row>
    <row r="52" spans="1:89" ht="14" thickTop="1" x14ac:dyDescent="0.15">
      <c r="A52" s="146" t="s">
        <v>28</v>
      </c>
      <c r="B52" s="203">
        <v>506</v>
      </c>
      <c r="C52" s="197">
        <v>458</v>
      </c>
      <c r="D52" s="198">
        <v>161</v>
      </c>
      <c r="E52" s="199">
        <v>183</v>
      </c>
      <c r="F52" s="196">
        <v>465</v>
      </c>
      <c r="G52" s="200">
        <v>325</v>
      </c>
      <c r="H52" s="198">
        <v>519</v>
      </c>
      <c r="I52" s="199">
        <v>584</v>
      </c>
      <c r="J52" s="196">
        <v>51</v>
      </c>
      <c r="K52" s="197">
        <v>40</v>
      </c>
      <c r="L52" s="198">
        <v>180</v>
      </c>
      <c r="M52" s="196">
        <v>162</v>
      </c>
      <c r="N52" s="201">
        <v>406</v>
      </c>
      <c r="O52" s="204">
        <v>438</v>
      </c>
      <c r="P52" s="196">
        <v>206</v>
      </c>
      <c r="Q52" s="197">
        <v>217</v>
      </c>
      <c r="R52" s="198">
        <v>281</v>
      </c>
      <c r="S52" s="199">
        <v>341</v>
      </c>
      <c r="T52" s="196">
        <v>37</v>
      </c>
      <c r="U52" s="200">
        <v>30</v>
      </c>
      <c r="V52" s="198">
        <v>274</v>
      </c>
      <c r="W52" s="205">
        <v>304</v>
      </c>
      <c r="X52" s="196">
        <v>169</v>
      </c>
      <c r="Y52" s="200">
        <v>102</v>
      </c>
      <c r="Z52" s="198">
        <v>474</v>
      </c>
      <c r="AA52" s="196">
        <v>573</v>
      </c>
      <c r="AB52" s="172">
        <f t="shared" si="64"/>
        <v>3729</v>
      </c>
      <c r="AC52" s="173">
        <f t="shared" si="65"/>
        <v>3757</v>
      </c>
      <c r="BI52" s="146" t="s">
        <v>28</v>
      </c>
      <c r="BJ52" s="129">
        <f t="shared" ref="BJ52:CI52" si="103">B52/B64</f>
        <v>7.6817974798846209E-2</v>
      </c>
      <c r="BK52" s="130">
        <f t="shared" si="103"/>
        <v>8.3091436865021767E-2</v>
      </c>
      <c r="BL52" s="131">
        <f t="shared" si="103"/>
        <v>8.1850533807829182E-2</v>
      </c>
      <c r="BM52" s="132">
        <f t="shared" si="103"/>
        <v>7.8709677419354834E-2</v>
      </c>
      <c r="BN52" s="129">
        <f t="shared" si="103"/>
        <v>7.1351849010280799E-2</v>
      </c>
      <c r="BO52" s="130">
        <f t="shared" si="103"/>
        <v>7.9715477066470447E-2</v>
      </c>
      <c r="BP52" s="131">
        <f t="shared" si="103"/>
        <v>7.0344266738953651E-2</v>
      </c>
      <c r="BQ52" s="132">
        <f t="shared" si="103"/>
        <v>8.1953410047712602E-2</v>
      </c>
      <c r="BR52" s="129">
        <f t="shared" si="103"/>
        <v>5.4429028815368194E-2</v>
      </c>
      <c r="BS52" s="130">
        <f t="shared" si="103"/>
        <v>4.2735042735042736E-2</v>
      </c>
      <c r="BT52" s="131">
        <f t="shared" si="103"/>
        <v>6.0893098782138028E-2</v>
      </c>
      <c r="BU52" s="129">
        <f t="shared" si="103"/>
        <v>5.4072096128170898E-2</v>
      </c>
      <c r="BV52" s="133">
        <f t="shared" si="103"/>
        <v>6.8918689526396196E-2</v>
      </c>
      <c r="BW52" s="134">
        <f t="shared" si="103"/>
        <v>6.6565349544072949E-2</v>
      </c>
      <c r="BX52" s="129">
        <f t="shared" si="103"/>
        <v>7.1058985857192142E-2</v>
      </c>
      <c r="BY52" s="130">
        <f t="shared" si="103"/>
        <v>6.2302612690209591E-2</v>
      </c>
      <c r="BZ52" s="131">
        <f t="shared" si="103"/>
        <v>6.7515617491590588E-2</v>
      </c>
      <c r="CA52" s="132">
        <f t="shared" si="103"/>
        <v>7.2291710833156664E-2</v>
      </c>
      <c r="CB52" s="129">
        <f t="shared" si="103"/>
        <v>7.7731092436974791E-2</v>
      </c>
      <c r="CC52" s="130">
        <f t="shared" si="103"/>
        <v>4.8309178743961352E-2</v>
      </c>
      <c r="CD52" s="131">
        <f t="shared" si="103"/>
        <v>7.2162233342112192E-2</v>
      </c>
      <c r="CE52" s="132">
        <f t="shared" si="103"/>
        <v>7.2605684260807254E-2</v>
      </c>
      <c r="CF52" s="129">
        <f t="shared" si="103"/>
        <v>7.2407883461868036E-2</v>
      </c>
      <c r="CG52" s="130">
        <f t="shared" si="103"/>
        <v>5.1515151515151514E-2</v>
      </c>
      <c r="CH52" s="131">
        <f t="shared" si="103"/>
        <v>8.2263103089205133E-2</v>
      </c>
      <c r="CI52" s="129">
        <f t="shared" si="103"/>
        <v>8.1565836298932382E-2</v>
      </c>
      <c r="CJ52" s="135">
        <f t="shared" ref="CJ52" si="104">AB52/AB64</f>
        <v>7.2179315951454617E-2</v>
      </c>
      <c r="CK52" s="136">
        <f t="shared" ref="CK52" si="105">AC52/AC64</f>
        <v>7.2859497721322608E-2</v>
      </c>
    </row>
    <row r="53" spans="1:89" x14ac:dyDescent="0.15">
      <c r="A53" s="137" t="s">
        <v>29</v>
      </c>
      <c r="B53" s="206">
        <v>545</v>
      </c>
      <c r="C53" s="190">
        <v>467</v>
      </c>
      <c r="D53" s="191">
        <v>165</v>
      </c>
      <c r="E53" s="192">
        <v>188</v>
      </c>
      <c r="F53" s="189">
        <v>485</v>
      </c>
      <c r="G53" s="193">
        <v>323</v>
      </c>
      <c r="H53" s="191">
        <v>550</v>
      </c>
      <c r="I53" s="192">
        <v>563</v>
      </c>
      <c r="J53" s="189">
        <v>69</v>
      </c>
      <c r="K53" s="190">
        <v>53</v>
      </c>
      <c r="L53" s="191">
        <v>206</v>
      </c>
      <c r="M53" s="189">
        <v>150</v>
      </c>
      <c r="N53" s="194">
        <v>415</v>
      </c>
      <c r="O53" s="207">
        <v>454</v>
      </c>
      <c r="P53" s="189">
        <v>231</v>
      </c>
      <c r="Q53" s="190">
        <v>255</v>
      </c>
      <c r="R53" s="191">
        <v>268</v>
      </c>
      <c r="S53" s="192">
        <v>404</v>
      </c>
      <c r="T53" s="189">
        <v>36</v>
      </c>
      <c r="U53" s="193">
        <v>29</v>
      </c>
      <c r="V53" s="191">
        <v>265</v>
      </c>
      <c r="W53" s="208">
        <v>296</v>
      </c>
      <c r="X53" s="189">
        <v>189</v>
      </c>
      <c r="Y53" s="193">
        <v>123</v>
      </c>
      <c r="Z53" s="191">
        <v>504</v>
      </c>
      <c r="AA53" s="189">
        <v>550</v>
      </c>
      <c r="AB53" s="172">
        <f t="shared" si="64"/>
        <v>3928</v>
      </c>
      <c r="AC53" s="173">
        <f t="shared" si="65"/>
        <v>3855</v>
      </c>
      <c r="BI53" s="137" t="s">
        <v>29</v>
      </c>
      <c r="BJ53" s="129">
        <f t="shared" ref="BJ53:CI53" si="106">B53/B64</f>
        <v>8.2738727797176254E-2</v>
      </c>
      <c r="BK53" s="130">
        <f t="shared" si="106"/>
        <v>8.4724238026124818E-2</v>
      </c>
      <c r="BL53" s="131">
        <f t="shared" si="106"/>
        <v>8.3884087442806302E-2</v>
      </c>
      <c r="BM53" s="132">
        <f t="shared" si="106"/>
        <v>8.0860215053763437E-2</v>
      </c>
      <c r="BN53" s="129">
        <f t="shared" si="106"/>
        <v>7.4420745741905783E-2</v>
      </c>
      <c r="BO53" s="130">
        <f t="shared" si="106"/>
        <v>7.9224920284522937E-2</v>
      </c>
      <c r="BP53" s="131">
        <f t="shared" si="106"/>
        <v>7.4545947411222557E-2</v>
      </c>
      <c r="BQ53" s="132">
        <f t="shared" si="106"/>
        <v>7.9006455234353068E-2</v>
      </c>
      <c r="BR53" s="129">
        <f t="shared" si="106"/>
        <v>7.3639274279615793E-2</v>
      </c>
      <c r="BS53" s="130">
        <f t="shared" si="106"/>
        <v>5.6623931623931624E-2</v>
      </c>
      <c r="BT53" s="131">
        <f t="shared" si="106"/>
        <v>6.9688768606224624E-2</v>
      </c>
      <c r="BU53" s="129">
        <f t="shared" si="106"/>
        <v>5.0066755674232306E-2</v>
      </c>
      <c r="BV53" s="133">
        <f t="shared" si="106"/>
        <v>7.0446443727720257E-2</v>
      </c>
      <c r="BW53" s="134">
        <f t="shared" si="106"/>
        <v>6.8996960486322187E-2</v>
      </c>
      <c r="BX53" s="129">
        <f t="shared" si="106"/>
        <v>7.9682649189375648E-2</v>
      </c>
      <c r="BY53" s="130">
        <f t="shared" si="106"/>
        <v>7.3212747631352285E-2</v>
      </c>
      <c r="BZ53" s="131">
        <f t="shared" si="106"/>
        <v>6.4392119173474288E-2</v>
      </c>
      <c r="CA53" s="132">
        <f t="shared" si="106"/>
        <v>8.5647657409370359E-2</v>
      </c>
      <c r="CB53" s="129">
        <f t="shared" si="106"/>
        <v>7.5630252100840331E-2</v>
      </c>
      <c r="CC53" s="130">
        <f t="shared" si="106"/>
        <v>4.6698872785829307E-2</v>
      </c>
      <c r="CD53" s="131">
        <f t="shared" si="106"/>
        <v>6.9791941006057415E-2</v>
      </c>
      <c r="CE53" s="132">
        <f t="shared" si="106"/>
        <v>7.069500835920707E-2</v>
      </c>
      <c r="CF53" s="129">
        <f t="shared" si="106"/>
        <v>8.0976863753213363E-2</v>
      </c>
      <c r="CG53" s="130">
        <f t="shared" si="106"/>
        <v>6.2121212121212119E-2</v>
      </c>
      <c r="CH53" s="131">
        <f t="shared" si="106"/>
        <v>8.7469628601180141E-2</v>
      </c>
      <c r="CI53" s="129">
        <f t="shared" si="106"/>
        <v>7.8291814946619215E-2</v>
      </c>
      <c r="CJ53" s="135">
        <f t="shared" ref="CJ53" si="107">AB53/AB64</f>
        <v>7.6031202214350696E-2</v>
      </c>
      <c r="CK53" s="136">
        <f t="shared" ref="CK53" si="108">AC53/AC64</f>
        <v>7.476001163579947E-2</v>
      </c>
    </row>
    <row r="54" spans="1:89" x14ac:dyDescent="0.15">
      <c r="A54" s="146" t="s">
        <v>30</v>
      </c>
      <c r="B54" s="203">
        <v>624</v>
      </c>
      <c r="C54" s="197">
        <v>409</v>
      </c>
      <c r="D54" s="198">
        <v>153</v>
      </c>
      <c r="E54" s="199">
        <v>168</v>
      </c>
      <c r="F54" s="196">
        <v>488</v>
      </c>
      <c r="G54" s="200">
        <v>345</v>
      </c>
      <c r="H54" s="198">
        <v>576</v>
      </c>
      <c r="I54" s="199">
        <v>547</v>
      </c>
      <c r="J54" s="196">
        <v>71</v>
      </c>
      <c r="K54" s="197">
        <v>56</v>
      </c>
      <c r="L54" s="198">
        <v>211</v>
      </c>
      <c r="M54" s="196">
        <v>142</v>
      </c>
      <c r="N54" s="201">
        <v>436</v>
      </c>
      <c r="O54" s="204">
        <v>514</v>
      </c>
      <c r="P54" s="196">
        <v>193</v>
      </c>
      <c r="Q54" s="197">
        <v>375</v>
      </c>
      <c r="R54" s="198">
        <v>251</v>
      </c>
      <c r="S54" s="199">
        <v>444</v>
      </c>
      <c r="T54" s="196">
        <v>43</v>
      </c>
      <c r="U54" s="200">
        <v>64</v>
      </c>
      <c r="V54" s="198">
        <v>274</v>
      </c>
      <c r="W54" s="205">
        <v>321</v>
      </c>
      <c r="X54" s="196">
        <v>205</v>
      </c>
      <c r="Y54" s="200">
        <v>177</v>
      </c>
      <c r="Z54" s="198">
        <v>453</v>
      </c>
      <c r="AA54" s="196">
        <v>621</v>
      </c>
      <c r="AB54" s="172">
        <f t="shared" si="64"/>
        <v>3978</v>
      </c>
      <c r="AC54" s="173">
        <f t="shared" si="65"/>
        <v>4183</v>
      </c>
      <c r="BI54" s="146" t="s">
        <v>30</v>
      </c>
      <c r="BJ54" s="129">
        <f t="shared" ref="BJ54:CI54" si="109">B54/B64</f>
        <v>9.4732047973280706E-2</v>
      </c>
      <c r="BK54" s="130">
        <f t="shared" si="109"/>
        <v>7.4201741654571843E-2</v>
      </c>
      <c r="BL54" s="131">
        <f t="shared" si="109"/>
        <v>7.7783426537874942E-2</v>
      </c>
      <c r="BM54" s="132">
        <f t="shared" si="109"/>
        <v>7.2258064516129039E-2</v>
      </c>
      <c r="BN54" s="129">
        <f t="shared" si="109"/>
        <v>7.4881080251649537E-2</v>
      </c>
      <c r="BO54" s="130">
        <f t="shared" si="109"/>
        <v>8.4621044885945546E-2</v>
      </c>
      <c r="BP54" s="131">
        <f t="shared" si="109"/>
        <v>7.8069937652480353E-2</v>
      </c>
      <c r="BQ54" s="132">
        <f t="shared" si="109"/>
        <v>7.6761156328936292E-2</v>
      </c>
      <c r="BR54" s="129">
        <f t="shared" si="109"/>
        <v>7.577374599786553E-2</v>
      </c>
      <c r="BS54" s="130">
        <f t="shared" si="109"/>
        <v>5.9829059829059832E-2</v>
      </c>
      <c r="BT54" s="131">
        <f t="shared" si="109"/>
        <v>7.1380243572395127E-2</v>
      </c>
      <c r="BU54" s="129">
        <f t="shared" si="109"/>
        <v>4.7396528704939919E-2</v>
      </c>
      <c r="BV54" s="133">
        <f t="shared" si="109"/>
        <v>7.4011203530809713E-2</v>
      </c>
      <c r="BW54" s="134">
        <f t="shared" si="109"/>
        <v>7.8115501519756839E-2</v>
      </c>
      <c r="BX54" s="129">
        <f t="shared" si="109"/>
        <v>6.6574680924456703E-2</v>
      </c>
      <c r="BY54" s="130">
        <f t="shared" si="109"/>
        <v>0.10766580534022395</v>
      </c>
      <c r="BZ54" s="131">
        <f t="shared" si="109"/>
        <v>6.0307544449783757E-2</v>
      </c>
      <c r="CA54" s="132">
        <f t="shared" si="109"/>
        <v>9.412762348950604E-2</v>
      </c>
      <c r="CB54" s="129">
        <f t="shared" si="109"/>
        <v>9.0336134453781511E-2</v>
      </c>
      <c r="CC54" s="130">
        <f t="shared" si="109"/>
        <v>0.10305958132045089</v>
      </c>
      <c r="CD54" s="131">
        <f t="shared" si="109"/>
        <v>7.2162233342112192E-2</v>
      </c>
      <c r="CE54" s="132">
        <f t="shared" si="109"/>
        <v>7.6665870551707663E-2</v>
      </c>
      <c r="CF54" s="129">
        <f t="shared" si="109"/>
        <v>8.783204798628963E-2</v>
      </c>
      <c r="CG54" s="130">
        <f t="shared" si="109"/>
        <v>8.9393939393939401E-2</v>
      </c>
      <c r="CH54" s="131">
        <f t="shared" si="109"/>
        <v>7.8618535230822628E-2</v>
      </c>
      <c r="CI54" s="129">
        <f t="shared" si="109"/>
        <v>8.8398576512455515E-2</v>
      </c>
      <c r="CJ54" s="135">
        <f t="shared" ref="CJ54" si="110">AB54/AB64</f>
        <v>7.6999012833168803E-2</v>
      </c>
      <c r="CK54" s="136">
        <f t="shared" ref="CK54" si="111">AC54/AC64</f>
        <v>8.1120915349558814E-2</v>
      </c>
    </row>
    <row r="55" spans="1:89" x14ac:dyDescent="0.15">
      <c r="A55" s="137" t="s">
        <v>31</v>
      </c>
      <c r="B55" s="206">
        <v>560</v>
      </c>
      <c r="C55" s="190">
        <v>394</v>
      </c>
      <c r="D55" s="191">
        <v>134</v>
      </c>
      <c r="E55" s="192">
        <v>155</v>
      </c>
      <c r="F55" s="189">
        <v>396</v>
      </c>
      <c r="G55" s="193">
        <v>290</v>
      </c>
      <c r="H55" s="191">
        <v>543</v>
      </c>
      <c r="I55" s="192">
        <v>567</v>
      </c>
      <c r="J55" s="189">
        <v>100</v>
      </c>
      <c r="K55" s="190">
        <v>50</v>
      </c>
      <c r="L55" s="191">
        <v>337</v>
      </c>
      <c r="M55" s="189">
        <v>150</v>
      </c>
      <c r="N55" s="194">
        <v>421</v>
      </c>
      <c r="O55" s="207">
        <v>453</v>
      </c>
      <c r="P55" s="189">
        <v>181</v>
      </c>
      <c r="Q55" s="190">
        <v>333</v>
      </c>
      <c r="R55" s="191">
        <v>221</v>
      </c>
      <c r="S55" s="192">
        <v>416</v>
      </c>
      <c r="T55" s="189">
        <v>48</v>
      </c>
      <c r="U55" s="193">
        <v>34</v>
      </c>
      <c r="V55" s="191">
        <v>320</v>
      </c>
      <c r="W55" s="208">
        <v>243</v>
      </c>
      <c r="X55" s="189">
        <v>189</v>
      </c>
      <c r="Y55" s="193">
        <v>175</v>
      </c>
      <c r="Z55" s="191">
        <v>366</v>
      </c>
      <c r="AA55" s="189">
        <v>547</v>
      </c>
      <c r="AB55" s="172">
        <f t="shared" si="64"/>
        <v>3816</v>
      </c>
      <c r="AC55" s="173">
        <f t="shared" si="65"/>
        <v>3807</v>
      </c>
      <c r="BI55" s="137" t="s">
        <v>31</v>
      </c>
      <c r="BJ55" s="129">
        <f t="shared" ref="BJ55:CI55" si="112">B55/B64</f>
        <v>8.501594048884166E-2</v>
      </c>
      <c r="BK55" s="130">
        <f t="shared" si="112"/>
        <v>7.1480406386066758E-2</v>
      </c>
      <c r="BL55" s="131">
        <f t="shared" si="112"/>
        <v>6.8124046771733601E-2</v>
      </c>
      <c r="BM55" s="132">
        <f t="shared" si="112"/>
        <v>6.6666666666666666E-2</v>
      </c>
      <c r="BN55" s="129">
        <f t="shared" si="112"/>
        <v>6.0764155286174619E-2</v>
      </c>
      <c r="BO55" s="130">
        <f t="shared" si="112"/>
        <v>7.1130733382389011E-2</v>
      </c>
      <c r="BP55" s="131">
        <f t="shared" si="112"/>
        <v>7.3597180807807E-2</v>
      </c>
      <c r="BQ55" s="132">
        <f t="shared" si="112"/>
        <v>7.9567779960707269E-2</v>
      </c>
      <c r="BR55" s="129">
        <f t="shared" si="112"/>
        <v>0.10672358591248667</v>
      </c>
      <c r="BS55" s="130">
        <f t="shared" si="112"/>
        <v>5.3418803418803416E-2</v>
      </c>
      <c r="BT55" s="131">
        <f t="shared" si="112"/>
        <v>0.11400541271989174</v>
      </c>
      <c r="BU55" s="129">
        <f t="shared" si="112"/>
        <v>5.0066755674232306E-2</v>
      </c>
      <c r="BV55" s="133">
        <f t="shared" si="112"/>
        <v>7.1464946528602954E-2</v>
      </c>
      <c r="BW55" s="134">
        <f t="shared" si="112"/>
        <v>6.8844984802431605E-2</v>
      </c>
      <c r="BX55" s="129">
        <f t="shared" si="112"/>
        <v>6.2435322525008621E-2</v>
      </c>
      <c r="BY55" s="130">
        <f t="shared" si="112"/>
        <v>9.5607235142118857E-2</v>
      </c>
      <c r="BZ55" s="131">
        <f t="shared" si="112"/>
        <v>5.3099471407976932E-2</v>
      </c>
      <c r="CA55" s="132">
        <f t="shared" si="112"/>
        <v>8.8191647233411066E-2</v>
      </c>
      <c r="CB55" s="129">
        <f t="shared" si="112"/>
        <v>0.10084033613445378</v>
      </c>
      <c r="CC55" s="130">
        <f t="shared" si="112"/>
        <v>5.4750402576489533E-2</v>
      </c>
      <c r="CD55" s="131">
        <f t="shared" si="112"/>
        <v>8.427706083750329E-2</v>
      </c>
      <c r="CE55" s="132">
        <f t="shared" si="112"/>
        <v>5.8036780511105807E-2</v>
      </c>
      <c r="CF55" s="129">
        <f t="shared" si="112"/>
        <v>8.0976863753213363E-2</v>
      </c>
      <c r="CG55" s="130">
        <f t="shared" si="112"/>
        <v>8.8383838383838384E-2</v>
      </c>
      <c r="CH55" s="131">
        <f t="shared" si="112"/>
        <v>6.3519611246095106E-2</v>
      </c>
      <c r="CI55" s="129">
        <f t="shared" si="112"/>
        <v>7.7864768683274022E-2</v>
      </c>
      <c r="CJ55" s="135">
        <f t="shared" ref="CJ55" si="113">AB55/AB64</f>
        <v>7.3863306428198133E-2</v>
      </c>
      <c r="CK55" s="136">
        <f t="shared" ref="CK55" si="114">AC55/AC64</f>
        <v>7.3829147677688348E-2</v>
      </c>
    </row>
    <row r="56" spans="1:89" x14ac:dyDescent="0.15">
      <c r="A56" s="146" t="s">
        <v>32</v>
      </c>
      <c r="B56" s="203">
        <v>600</v>
      </c>
      <c r="C56" s="197">
        <v>382</v>
      </c>
      <c r="D56" s="198">
        <v>82</v>
      </c>
      <c r="E56" s="199">
        <v>152</v>
      </c>
      <c r="F56" s="196">
        <v>337</v>
      </c>
      <c r="G56" s="200">
        <v>605</v>
      </c>
      <c r="H56" s="198">
        <v>481</v>
      </c>
      <c r="I56" s="199">
        <v>637</v>
      </c>
      <c r="J56" s="196">
        <v>151</v>
      </c>
      <c r="K56" s="197">
        <v>50</v>
      </c>
      <c r="L56" s="198">
        <v>341</v>
      </c>
      <c r="M56" s="196">
        <v>142</v>
      </c>
      <c r="N56" s="201">
        <v>493</v>
      </c>
      <c r="O56" s="204">
        <v>461</v>
      </c>
      <c r="P56" s="196">
        <v>174</v>
      </c>
      <c r="Q56" s="197">
        <v>342</v>
      </c>
      <c r="R56" s="198">
        <v>209</v>
      </c>
      <c r="S56" s="199">
        <v>448</v>
      </c>
      <c r="T56" s="196">
        <v>34</v>
      </c>
      <c r="U56" s="200">
        <v>33</v>
      </c>
      <c r="V56" s="198">
        <v>383</v>
      </c>
      <c r="W56" s="205">
        <v>220</v>
      </c>
      <c r="X56" s="196">
        <v>159</v>
      </c>
      <c r="Y56" s="200">
        <v>160</v>
      </c>
      <c r="Z56" s="198">
        <v>324</v>
      </c>
      <c r="AA56" s="196">
        <v>417</v>
      </c>
      <c r="AB56" s="172">
        <f t="shared" si="64"/>
        <v>3768</v>
      </c>
      <c r="AC56" s="173">
        <f t="shared" si="65"/>
        <v>4049</v>
      </c>
      <c r="BI56" s="146" t="s">
        <v>32</v>
      </c>
      <c r="BJ56" s="129">
        <f t="shared" ref="BJ56:CI56" si="115">B56/B64</f>
        <v>9.1088507666616067E-2</v>
      </c>
      <c r="BK56" s="130">
        <f t="shared" si="115"/>
        <v>6.9303338171262704E-2</v>
      </c>
      <c r="BL56" s="131">
        <f t="shared" si="115"/>
        <v>4.1687849517031014E-2</v>
      </c>
      <c r="BM56" s="132">
        <f t="shared" si="115"/>
        <v>6.5376344086021512E-2</v>
      </c>
      <c r="BN56" s="129">
        <f t="shared" si="115"/>
        <v>5.1710909927880924E-2</v>
      </c>
      <c r="BO56" s="130">
        <f t="shared" si="115"/>
        <v>0.14839342653912191</v>
      </c>
      <c r="BP56" s="131">
        <f t="shared" si="115"/>
        <v>6.5193819463269173E-2</v>
      </c>
      <c r="BQ56" s="132">
        <f t="shared" si="115"/>
        <v>8.9390962671905702E-2</v>
      </c>
      <c r="BR56" s="129">
        <f t="shared" si="115"/>
        <v>0.16115261472785486</v>
      </c>
      <c r="BS56" s="130">
        <f t="shared" si="115"/>
        <v>5.3418803418803416E-2</v>
      </c>
      <c r="BT56" s="131">
        <f t="shared" si="115"/>
        <v>0.11535859269282815</v>
      </c>
      <c r="BU56" s="129">
        <f t="shared" si="115"/>
        <v>4.7396528704939919E-2</v>
      </c>
      <c r="BV56" s="133">
        <f t="shared" si="115"/>
        <v>8.3686980139195385E-2</v>
      </c>
      <c r="BW56" s="134">
        <f t="shared" si="115"/>
        <v>7.0060790273556231E-2</v>
      </c>
      <c r="BX56" s="129">
        <f t="shared" si="115"/>
        <v>6.0020696791997237E-2</v>
      </c>
      <c r="BY56" s="130">
        <f t="shared" si="115"/>
        <v>9.8191214470284241E-2</v>
      </c>
      <c r="BZ56" s="131">
        <f t="shared" si="115"/>
        <v>5.0216242191254208E-2</v>
      </c>
      <c r="CA56" s="132">
        <f t="shared" si="115"/>
        <v>9.4975620097519614E-2</v>
      </c>
      <c r="CB56" s="129">
        <f t="shared" si="115"/>
        <v>7.1428571428571425E-2</v>
      </c>
      <c r="CC56" s="130">
        <f t="shared" si="115"/>
        <v>5.3140096618357488E-2</v>
      </c>
      <c r="CD56" s="131">
        <f t="shared" si="115"/>
        <v>0.10086910718988676</v>
      </c>
      <c r="CE56" s="132">
        <f t="shared" si="115"/>
        <v>5.2543587294005253E-2</v>
      </c>
      <c r="CF56" s="129">
        <f t="shared" si="115"/>
        <v>6.8123393316195366E-2</v>
      </c>
      <c r="CG56" s="130">
        <f t="shared" si="115"/>
        <v>8.0808080808080815E-2</v>
      </c>
      <c r="CH56" s="131">
        <f t="shared" si="115"/>
        <v>5.6230475529330096E-2</v>
      </c>
      <c r="CI56" s="129">
        <f t="shared" si="115"/>
        <v>5.9359430604982208E-2</v>
      </c>
      <c r="CJ56" s="135">
        <f t="shared" ref="CJ56" si="116">AB56/AB64</f>
        <v>7.2934208234132741E-2</v>
      </c>
      <c r="CK56" s="136">
        <f t="shared" ref="CK56" si="117">AC56/AC64</f>
        <v>7.852225346649859E-2</v>
      </c>
    </row>
    <row r="57" spans="1:89" x14ac:dyDescent="0.15">
      <c r="A57" s="137" t="s">
        <v>33</v>
      </c>
      <c r="B57" s="206">
        <v>416</v>
      </c>
      <c r="C57" s="190">
        <v>306</v>
      </c>
      <c r="D57" s="191">
        <v>70</v>
      </c>
      <c r="E57" s="192">
        <v>157</v>
      </c>
      <c r="F57" s="189">
        <v>202</v>
      </c>
      <c r="G57" s="193">
        <v>469</v>
      </c>
      <c r="H57" s="191">
        <v>422</v>
      </c>
      <c r="I57" s="192">
        <v>527</v>
      </c>
      <c r="J57" s="189">
        <v>87</v>
      </c>
      <c r="K57" s="190">
        <v>27</v>
      </c>
      <c r="L57" s="191">
        <v>294</v>
      </c>
      <c r="M57" s="189">
        <v>124</v>
      </c>
      <c r="N57" s="194">
        <v>480</v>
      </c>
      <c r="O57" s="207">
        <v>385</v>
      </c>
      <c r="P57" s="189">
        <v>102</v>
      </c>
      <c r="Q57" s="190">
        <v>230</v>
      </c>
      <c r="R57" s="191">
        <v>208</v>
      </c>
      <c r="S57" s="192">
        <v>288</v>
      </c>
      <c r="T57" s="189">
        <v>25</v>
      </c>
      <c r="U57" s="193">
        <v>33</v>
      </c>
      <c r="V57" s="191">
        <v>313</v>
      </c>
      <c r="W57" s="208">
        <v>169</v>
      </c>
      <c r="X57" s="189">
        <v>91</v>
      </c>
      <c r="Y57" s="193">
        <v>132</v>
      </c>
      <c r="Z57" s="191">
        <v>236</v>
      </c>
      <c r="AA57" s="189">
        <v>387</v>
      </c>
      <c r="AB57" s="172">
        <f t="shared" si="64"/>
        <v>2946</v>
      </c>
      <c r="AC57" s="173">
        <f t="shared" si="65"/>
        <v>3234</v>
      </c>
      <c r="BI57" s="137" t="s">
        <v>33</v>
      </c>
      <c r="BJ57" s="129">
        <f t="shared" ref="BJ57:CI57" si="118">B57/B64</f>
        <v>6.3154698648853799E-2</v>
      </c>
      <c r="BK57" s="130">
        <f t="shared" si="118"/>
        <v>5.5515239477503628E-2</v>
      </c>
      <c r="BL57" s="131">
        <f t="shared" si="118"/>
        <v>3.5587188612099648E-2</v>
      </c>
      <c r="BM57" s="132">
        <f t="shared" si="118"/>
        <v>6.7526881720430101E-2</v>
      </c>
      <c r="BN57" s="129">
        <f t="shared" si="118"/>
        <v>3.0995856989412308E-2</v>
      </c>
      <c r="BO57" s="130">
        <f t="shared" si="118"/>
        <v>0.1150355653666912</v>
      </c>
      <c r="BP57" s="131">
        <f t="shared" si="118"/>
        <v>5.719707237733803E-2</v>
      </c>
      <c r="BQ57" s="132">
        <f t="shared" si="118"/>
        <v>7.3954532697165315E-2</v>
      </c>
      <c r="BR57" s="129">
        <f t="shared" si="118"/>
        <v>9.2849519743863393E-2</v>
      </c>
      <c r="BS57" s="130">
        <f t="shared" si="118"/>
        <v>2.8846153846153848E-2</v>
      </c>
      <c r="BT57" s="131">
        <f t="shared" si="118"/>
        <v>9.9458728010825434E-2</v>
      </c>
      <c r="BU57" s="129">
        <f t="shared" si="118"/>
        <v>4.1388518024032039E-2</v>
      </c>
      <c r="BV57" s="133">
        <f t="shared" si="118"/>
        <v>8.1480224070616197E-2</v>
      </c>
      <c r="BW57" s="134">
        <f t="shared" si="118"/>
        <v>5.8510638297872342E-2</v>
      </c>
      <c r="BX57" s="129">
        <f t="shared" si="118"/>
        <v>3.5184546395308727E-2</v>
      </c>
      <c r="BY57" s="130">
        <f t="shared" si="118"/>
        <v>6.6035027275337346E-2</v>
      </c>
      <c r="BZ57" s="131">
        <f t="shared" si="118"/>
        <v>4.9975973089860647E-2</v>
      </c>
      <c r="CA57" s="132">
        <f t="shared" si="118"/>
        <v>6.1055755776976889E-2</v>
      </c>
      <c r="CB57" s="129">
        <f t="shared" si="118"/>
        <v>5.2521008403361345E-2</v>
      </c>
      <c r="CC57" s="130">
        <f t="shared" si="118"/>
        <v>5.3140096618357488E-2</v>
      </c>
      <c r="CD57" s="131">
        <f t="shared" si="118"/>
        <v>8.2433500131682907E-2</v>
      </c>
      <c r="CE57" s="132">
        <f t="shared" si="118"/>
        <v>4.0363028421304036E-2</v>
      </c>
      <c r="CF57" s="129">
        <f t="shared" si="118"/>
        <v>3.8988860325621252E-2</v>
      </c>
      <c r="CG57" s="130">
        <f t="shared" si="118"/>
        <v>6.6666666666666666E-2</v>
      </c>
      <c r="CH57" s="131">
        <f t="shared" si="118"/>
        <v>4.0958000694203404E-2</v>
      </c>
      <c r="CI57" s="129">
        <f t="shared" si="118"/>
        <v>5.5088967971530248E-2</v>
      </c>
      <c r="CJ57" s="135">
        <f t="shared" ref="CJ57" si="119">AB57/AB64</f>
        <v>5.7023401660763022E-2</v>
      </c>
      <c r="CK57" s="136">
        <f t="shared" ref="CK57" si="120">AC57/AC64</f>
        <v>6.2716959177736842E-2</v>
      </c>
    </row>
    <row r="58" spans="1:89" x14ac:dyDescent="0.15">
      <c r="A58" s="146" t="s">
        <v>34</v>
      </c>
      <c r="B58" s="203">
        <v>62</v>
      </c>
      <c r="C58" s="197">
        <v>274</v>
      </c>
      <c r="D58" s="198">
        <v>26</v>
      </c>
      <c r="E58" s="199">
        <v>131</v>
      </c>
      <c r="F58" s="196">
        <v>58</v>
      </c>
      <c r="G58" s="200">
        <v>365</v>
      </c>
      <c r="H58" s="198">
        <v>141</v>
      </c>
      <c r="I58" s="199">
        <v>343</v>
      </c>
      <c r="J58" s="196">
        <v>22</v>
      </c>
      <c r="K58" s="197">
        <v>28</v>
      </c>
      <c r="L58" s="198">
        <v>386</v>
      </c>
      <c r="M58" s="196">
        <v>83</v>
      </c>
      <c r="N58" s="201">
        <v>280</v>
      </c>
      <c r="O58" s="204">
        <v>225</v>
      </c>
      <c r="P58" s="196">
        <v>110</v>
      </c>
      <c r="Q58" s="197">
        <v>146</v>
      </c>
      <c r="R58" s="198">
        <v>73</v>
      </c>
      <c r="S58" s="199">
        <v>250</v>
      </c>
      <c r="T58" s="196">
        <v>12</v>
      </c>
      <c r="U58" s="200">
        <v>26</v>
      </c>
      <c r="V58" s="198">
        <v>400</v>
      </c>
      <c r="W58" s="205">
        <v>89</v>
      </c>
      <c r="X58" s="196">
        <v>42</v>
      </c>
      <c r="Y58" s="200">
        <v>110</v>
      </c>
      <c r="Z58" s="198">
        <v>209</v>
      </c>
      <c r="AA58" s="196">
        <v>330</v>
      </c>
      <c r="AB58" s="172">
        <f t="shared" si="64"/>
        <v>1821</v>
      </c>
      <c r="AC58" s="173">
        <f t="shared" si="65"/>
        <v>2400</v>
      </c>
      <c r="BI58" s="146" t="s">
        <v>34</v>
      </c>
      <c r="BJ58" s="129">
        <f t="shared" ref="BJ58:CI58" si="121">B58/B64</f>
        <v>9.4124791255503267E-3</v>
      </c>
      <c r="BK58" s="130">
        <f t="shared" si="121"/>
        <v>4.9709724238026123E-2</v>
      </c>
      <c r="BL58" s="131">
        <f t="shared" si="121"/>
        <v>1.3218098627351297E-2</v>
      </c>
      <c r="BM58" s="132">
        <f t="shared" si="121"/>
        <v>5.6344086021505375E-2</v>
      </c>
      <c r="BN58" s="129">
        <f t="shared" si="121"/>
        <v>8.8998005217124452E-3</v>
      </c>
      <c r="BO58" s="130">
        <f t="shared" si="121"/>
        <v>8.9526612705420658E-2</v>
      </c>
      <c r="BP58" s="131">
        <f t="shared" si="121"/>
        <v>1.9110870154513418E-2</v>
      </c>
      <c r="BQ58" s="132">
        <f t="shared" si="121"/>
        <v>4.8133595284872301E-2</v>
      </c>
      <c r="BR58" s="129">
        <f t="shared" si="121"/>
        <v>2.3479188900747065E-2</v>
      </c>
      <c r="BS58" s="130">
        <f t="shared" si="121"/>
        <v>2.9914529914529916E-2</v>
      </c>
      <c r="BT58" s="131">
        <f t="shared" si="121"/>
        <v>0.13058186738836267</v>
      </c>
      <c r="BU58" s="129">
        <f t="shared" si="121"/>
        <v>2.7703604806408544E-2</v>
      </c>
      <c r="BV58" s="133">
        <f t="shared" si="121"/>
        <v>4.7530130707859448E-2</v>
      </c>
      <c r="BW58" s="134">
        <f t="shared" si="121"/>
        <v>3.4194528875379937E-2</v>
      </c>
      <c r="BX58" s="129">
        <f t="shared" si="121"/>
        <v>3.7944118661607448E-2</v>
      </c>
      <c r="BY58" s="130">
        <f t="shared" si="121"/>
        <v>4.1917886879127189E-2</v>
      </c>
      <c r="BZ58" s="131">
        <f t="shared" si="121"/>
        <v>1.7539644401729938E-2</v>
      </c>
      <c r="CA58" s="132">
        <f t="shared" si="121"/>
        <v>5.2999788000847994E-2</v>
      </c>
      <c r="CB58" s="129">
        <f t="shared" si="121"/>
        <v>2.5210084033613446E-2</v>
      </c>
      <c r="CC58" s="130">
        <f t="shared" si="121"/>
        <v>4.1867954911433171E-2</v>
      </c>
      <c r="CD58" s="131">
        <f t="shared" si="121"/>
        <v>0.10534632604687912</v>
      </c>
      <c r="CE58" s="132">
        <f t="shared" si="121"/>
        <v>2.1256269405302126E-2</v>
      </c>
      <c r="CF58" s="129">
        <f t="shared" si="121"/>
        <v>1.7994858611825194E-2</v>
      </c>
      <c r="CG58" s="130">
        <f t="shared" si="121"/>
        <v>5.5555555555555552E-2</v>
      </c>
      <c r="CH58" s="131">
        <f t="shared" si="121"/>
        <v>3.6272127733425891E-2</v>
      </c>
      <c r="CI58" s="129">
        <f t="shared" si="121"/>
        <v>4.6975088967971527E-2</v>
      </c>
      <c r="CJ58" s="135">
        <f t="shared" ref="CJ58" si="122">AB58/AB64</f>
        <v>3.5247662737355558E-2</v>
      </c>
      <c r="CK58" s="136">
        <f t="shared" ref="CK58" si="123">AC58/AC64</f>
        <v>4.6543197905556097E-2</v>
      </c>
    </row>
    <row r="59" spans="1:89" x14ac:dyDescent="0.15">
      <c r="A59" s="137" t="s">
        <v>35</v>
      </c>
      <c r="B59" s="206">
        <v>0</v>
      </c>
      <c r="C59" s="190">
        <v>99</v>
      </c>
      <c r="D59" s="191">
        <v>1</v>
      </c>
      <c r="E59" s="192">
        <v>54</v>
      </c>
      <c r="F59" s="189">
        <v>3</v>
      </c>
      <c r="G59" s="193">
        <v>72</v>
      </c>
      <c r="H59" s="191">
        <v>14</v>
      </c>
      <c r="I59" s="192">
        <v>59</v>
      </c>
      <c r="J59" s="189">
        <v>1</v>
      </c>
      <c r="K59" s="190">
        <v>8</v>
      </c>
      <c r="L59" s="191">
        <v>54</v>
      </c>
      <c r="M59" s="189">
        <v>5</v>
      </c>
      <c r="N59" s="194">
        <v>26</v>
      </c>
      <c r="O59" s="207">
        <v>30</v>
      </c>
      <c r="P59" s="189">
        <v>12</v>
      </c>
      <c r="Q59" s="190">
        <v>16</v>
      </c>
      <c r="R59" s="191">
        <v>12</v>
      </c>
      <c r="S59" s="192">
        <v>21</v>
      </c>
      <c r="T59" s="189">
        <v>4</v>
      </c>
      <c r="U59" s="193">
        <v>3</v>
      </c>
      <c r="V59" s="191">
        <v>23</v>
      </c>
      <c r="W59" s="208">
        <v>3</v>
      </c>
      <c r="X59" s="189">
        <v>2</v>
      </c>
      <c r="Y59" s="193">
        <v>16</v>
      </c>
      <c r="Z59" s="191">
        <v>12</v>
      </c>
      <c r="AA59" s="189">
        <v>36</v>
      </c>
      <c r="AB59" s="172">
        <f t="shared" si="64"/>
        <v>164</v>
      </c>
      <c r="AC59" s="173">
        <f t="shared" si="65"/>
        <v>422</v>
      </c>
      <c r="BI59" s="137" t="s">
        <v>35</v>
      </c>
      <c r="BJ59" s="129">
        <f t="shared" ref="BJ59:CI59" si="124">B59/B64</f>
        <v>0</v>
      </c>
      <c r="BK59" s="130">
        <f t="shared" si="124"/>
        <v>1.7960812772133527E-2</v>
      </c>
      <c r="BL59" s="131">
        <f t="shared" si="124"/>
        <v>5.0838840874428064E-4</v>
      </c>
      <c r="BM59" s="132">
        <f t="shared" si="124"/>
        <v>2.3225806451612905E-2</v>
      </c>
      <c r="BN59" s="129">
        <f t="shared" si="124"/>
        <v>4.6033450974374712E-4</v>
      </c>
      <c r="BO59" s="130">
        <f t="shared" si="124"/>
        <v>1.7660044150110375E-2</v>
      </c>
      <c r="BP59" s="131">
        <f t="shared" si="124"/>
        <v>1.8975332068311196E-3</v>
      </c>
      <c r="BQ59" s="132">
        <f t="shared" si="124"/>
        <v>8.2795397137243893E-3</v>
      </c>
      <c r="BR59" s="129">
        <f t="shared" si="124"/>
        <v>1.0672358591248667E-3</v>
      </c>
      <c r="BS59" s="130">
        <f t="shared" si="124"/>
        <v>8.5470085470085479E-3</v>
      </c>
      <c r="BT59" s="131">
        <f t="shared" si="124"/>
        <v>1.8267929634641408E-2</v>
      </c>
      <c r="BU59" s="129">
        <f t="shared" si="124"/>
        <v>1.6688918558077437E-3</v>
      </c>
      <c r="BV59" s="133">
        <f t="shared" si="124"/>
        <v>4.4135121371583772E-3</v>
      </c>
      <c r="BW59" s="134">
        <f t="shared" si="124"/>
        <v>4.559270516717325E-3</v>
      </c>
      <c r="BX59" s="129">
        <f t="shared" si="124"/>
        <v>4.1393583994480858E-3</v>
      </c>
      <c r="BY59" s="130">
        <f t="shared" si="124"/>
        <v>4.5937410278495553E-3</v>
      </c>
      <c r="BZ59" s="131">
        <f t="shared" si="124"/>
        <v>2.8832292167227293E-3</v>
      </c>
      <c r="CA59" s="132">
        <f t="shared" si="124"/>
        <v>4.4519821920712315E-3</v>
      </c>
      <c r="CB59" s="129">
        <f t="shared" si="124"/>
        <v>8.4033613445378148E-3</v>
      </c>
      <c r="CC59" s="130">
        <f t="shared" si="124"/>
        <v>4.830917874396135E-3</v>
      </c>
      <c r="CD59" s="131">
        <f t="shared" si="124"/>
        <v>6.0574137476955489E-3</v>
      </c>
      <c r="CE59" s="132">
        <f t="shared" si="124"/>
        <v>7.165034631000717E-4</v>
      </c>
      <c r="CF59" s="129">
        <f t="shared" si="124"/>
        <v>8.5689802913453304E-4</v>
      </c>
      <c r="CG59" s="130">
        <f t="shared" si="124"/>
        <v>8.0808080808080808E-3</v>
      </c>
      <c r="CH59" s="131">
        <f t="shared" si="124"/>
        <v>2.0826102047900035E-3</v>
      </c>
      <c r="CI59" s="129">
        <f t="shared" si="124"/>
        <v>5.1245551601423484E-3</v>
      </c>
      <c r="CJ59" s="135">
        <f t="shared" ref="CJ59" si="125">AB59/AB64</f>
        <v>3.1744188297233998E-3</v>
      </c>
      <c r="CK59" s="136">
        <f t="shared" ref="CK59" si="126">AC59/AC64</f>
        <v>8.1838456317269472E-3</v>
      </c>
    </row>
    <row r="60" spans="1:89" x14ac:dyDescent="0.15">
      <c r="A60" s="146" t="s">
        <v>36</v>
      </c>
      <c r="B60" s="203">
        <v>0</v>
      </c>
      <c r="C60" s="197">
        <v>0</v>
      </c>
      <c r="D60" s="198">
        <v>0</v>
      </c>
      <c r="E60" s="199">
        <v>4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4</v>
      </c>
      <c r="BI60" s="146" t="s">
        <v>36</v>
      </c>
      <c r="BJ60" s="129">
        <f t="shared" ref="BJ60:CI60" si="127">B60/B64</f>
        <v>0</v>
      </c>
      <c r="BK60" s="130">
        <f t="shared" si="127"/>
        <v>0</v>
      </c>
      <c r="BL60" s="131">
        <f t="shared" si="127"/>
        <v>0</v>
      </c>
      <c r="BM60" s="132">
        <f t="shared" si="127"/>
        <v>1.7204301075268817E-3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7.7571996509260153E-5</v>
      </c>
    </row>
    <row r="61" spans="1:89" x14ac:dyDescent="0.15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15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 x14ac:dyDescent="0.2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 x14ac:dyDescent="0.2">
      <c r="A64" s="269" t="s">
        <v>13</v>
      </c>
      <c r="B64" s="20">
        <f t="shared" ref="B64:AA64" si="187">SUM(B41:B63)</f>
        <v>6587</v>
      </c>
      <c r="C64" s="21">
        <f t="shared" si="187"/>
        <v>5512</v>
      </c>
      <c r="D64" s="20">
        <f t="shared" si="187"/>
        <v>1967</v>
      </c>
      <c r="E64" s="21">
        <f t="shared" si="187"/>
        <v>2325</v>
      </c>
      <c r="F64" s="20">
        <f t="shared" si="187"/>
        <v>6517</v>
      </c>
      <c r="G64" s="21">
        <f t="shared" si="187"/>
        <v>4077</v>
      </c>
      <c r="H64" s="20">
        <f t="shared" si="187"/>
        <v>7378</v>
      </c>
      <c r="I64" s="21">
        <f t="shared" si="187"/>
        <v>7126</v>
      </c>
      <c r="J64" s="20">
        <f t="shared" si="187"/>
        <v>937</v>
      </c>
      <c r="K64" s="21">
        <f t="shared" si="187"/>
        <v>936</v>
      </c>
      <c r="L64" s="20">
        <f t="shared" si="187"/>
        <v>2956</v>
      </c>
      <c r="M64" s="21">
        <f t="shared" si="187"/>
        <v>2996</v>
      </c>
      <c r="N64" s="20">
        <f t="shared" si="187"/>
        <v>5891</v>
      </c>
      <c r="O64" s="21">
        <f t="shared" si="187"/>
        <v>6580</v>
      </c>
      <c r="P64" s="20">
        <f t="shared" si="187"/>
        <v>2899</v>
      </c>
      <c r="Q64" s="21">
        <f t="shared" si="187"/>
        <v>3483</v>
      </c>
      <c r="R64" s="20">
        <f t="shared" si="187"/>
        <v>4162</v>
      </c>
      <c r="S64" s="21">
        <f t="shared" si="187"/>
        <v>4717</v>
      </c>
      <c r="T64" s="20">
        <f t="shared" si="187"/>
        <v>476</v>
      </c>
      <c r="U64" s="21">
        <f t="shared" si="187"/>
        <v>621</v>
      </c>
      <c r="V64" s="20">
        <f t="shared" si="187"/>
        <v>3797</v>
      </c>
      <c r="W64" s="21">
        <f t="shared" si="187"/>
        <v>4187</v>
      </c>
      <c r="X64" s="20">
        <f t="shared" si="187"/>
        <v>2334</v>
      </c>
      <c r="Y64" s="21">
        <f t="shared" si="187"/>
        <v>1980</v>
      </c>
      <c r="Z64" s="20">
        <f t="shared" si="187"/>
        <v>5762</v>
      </c>
      <c r="AA64" s="21">
        <f t="shared" si="187"/>
        <v>7025</v>
      </c>
      <c r="AB64" s="174">
        <f t="shared" ref="AB64:AC64" si="188">SUM(AB40:AB63)</f>
        <v>51663</v>
      </c>
      <c r="AC64" s="175">
        <f t="shared" si="188"/>
        <v>51565</v>
      </c>
      <c r="BI64" s="269" t="s">
        <v>13</v>
      </c>
      <c r="BJ64" s="155">
        <f>SUM(BJ40:BJ63)</f>
        <v>1</v>
      </c>
      <c r="BK64" s="156">
        <f t="shared" ref="BK64:CK64" si="189">SUM(BK40:BK63)</f>
        <v>0.99999999999999989</v>
      </c>
      <c r="BL64" s="155">
        <f t="shared" si="189"/>
        <v>0.99999999999999978</v>
      </c>
      <c r="BM64" s="156">
        <f t="shared" si="189"/>
        <v>1</v>
      </c>
      <c r="BN64" s="155">
        <f t="shared" si="189"/>
        <v>1</v>
      </c>
      <c r="BO64" s="156">
        <f t="shared" si="189"/>
        <v>1</v>
      </c>
      <c r="BP64" s="155">
        <f t="shared" si="189"/>
        <v>1</v>
      </c>
      <c r="BQ64" s="156">
        <f t="shared" si="189"/>
        <v>1</v>
      </c>
      <c r="BR64" s="155">
        <f t="shared" si="189"/>
        <v>0.99999999999999989</v>
      </c>
      <c r="BS64" s="156">
        <f t="shared" si="189"/>
        <v>1.0000000000000002</v>
      </c>
      <c r="BT64" s="155">
        <f t="shared" si="189"/>
        <v>1</v>
      </c>
      <c r="BU64" s="156">
        <f t="shared" si="189"/>
        <v>1</v>
      </c>
      <c r="BV64" s="155">
        <f t="shared" si="189"/>
        <v>1</v>
      </c>
      <c r="BW64" s="156">
        <f t="shared" si="189"/>
        <v>1.0000000000000002</v>
      </c>
      <c r="BX64" s="155">
        <f t="shared" si="189"/>
        <v>1</v>
      </c>
      <c r="BY64" s="156">
        <f t="shared" si="189"/>
        <v>1.0000000000000002</v>
      </c>
      <c r="BZ64" s="155">
        <f t="shared" si="189"/>
        <v>0.99999999999999989</v>
      </c>
      <c r="CA64" s="156">
        <f t="shared" si="189"/>
        <v>1</v>
      </c>
      <c r="CB64" s="155">
        <f t="shared" si="189"/>
        <v>1</v>
      </c>
      <c r="CC64" s="156">
        <f t="shared" si="189"/>
        <v>1</v>
      </c>
      <c r="CD64" s="155">
        <f t="shared" si="189"/>
        <v>1</v>
      </c>
      <c r="CE64" s="156">
        <f t="shared" si="189"/>
        <v>1</v>
      </c>
      <c r="CF64" s="155">
        <f t="shared" si="189"/>
        <v>0.99999999999999978</v>
      </c>
      <c r="CG64" s="156">
        <f t="shared" si="189"/>
        <v>0.99999999999999989</v>
      </c>
      <c r="CH64" s="155">
        <f t="shared" si="189"/>
        <v>1</v>
      </c>
      <c r="CI64" s="156">
        <f t="shared" si="189"/>
        <v>1.0000000000000002</v>
      </c>
      <c r="CJ64" s="155">
        <f t="shared" si="189"/>
        <v>1</v>
      </c>
      <c r="CK64" s="156">
        <f t="shared" si="189"/>
        <v>0.99999999999999978</v>
      </c>
    </row>
    <row r="65" spans="1:89" ht="14" thickTop="1" x14ac:dyDescent="0.15">
      <c r="A65" s="187"/>
    </row>
    <row r="67" spans="1:89" x14ac:dyDescent="0.15">
      <c r="A67" s="302">
        <f>+A36+1</f>
        <v>44138</v>
      </c>
      <c r="B67" s="302"/>
      <c r="C67" s="302"/>
      <c r="D67" s="302"/>
      <c r="BI67" s="301">
        <f>+BI36+1</f>
        <v>44138</v>
      </c>
      <c r="BJ67" s="301"/>
      <c r="BK67" s="301"/>
      <c r="BL67" s="301"/>
    </row>
    <row r="68" spans="1:89" ht="14" thickBot="1" x14ac:dyDescent="0.2">
      <c r="AE68" s="272" t="s">
        <v>84</v>
      </c>
    </row>
    <row r="69" spans="1:89" ht="15" thickTop="1" thickBot="1" x14ac:dyDescent="0.2">
      <c r="A69" s="299" t="s">
        <v>0</v>
      </c>
      <c r="B69" s="293" t="s">
        <v>1</v>
      </c>
      <c r="C69" s="294"/>
      <c r="D69" s="293" t="s">
        <v>2</v>
      </c>
      <c r="E69" s="294"/>
      <c r="F69" s="293" t="s">
        <v>3</v>
      </c>
      <c r="G69" s="294"/>
      <c r="H69" s="293" t="s">
        <v>4</v>
      </c>
      <c r="I69" s="294"/>
      <c r="J69" s="293" t="s">
        <v>5</v>
      </c>
      <c r="K69" s="294"/>
      <c r="L69" s="293" t="s">
        <v>6</v>
      </c>
      <c r="M69" s="294"/>
      <c r="N69" s="293" t="s">
        <v>7</v>
      </c>
      <c r="O69" s="294"/>
      <c r="P69" s="293" t="s">
        <v>8</v>
      </c>
      <c r="Q69" s="294"/>
      <c r="R69" s="293" t="s">
        <v>9</v>
      </c>
      <c r="S69" s="294"/>
      <c r="T69" s="293" t="s">
        <v>10</v>
      </c>
      <c r="U69" s="294"/>
      <c r="V69" s="293" t="s">
        <v>11</v>
      </c>
      <c r="W69" s="294"/>
      <c r="X69" s="293" t="s">
        <v>12</v>
      </c>
      <c r="Y69" s="294"/>
      <c r="Z69" s="295" t="s">
        <v>40</v>
      </c>
      <c r="AA69" s="296"/>
      <c r="AB69" s="297" t="s">
        <v>41</v>
      </c>
      <c r="AC69" s="298"/>
      <c r="AE69" s="299" t="s">
        <v>0</v>
      </c>
      <c r="AF69" s="293" t="s">
        <v>1</v>
      </c>
      <c r="AG69" s="294"/>
      <c r="AH69" s="293" t="s">
        <v>2</v>
      </c>
      <c r="AI69" s="294"/>
      <c r="AJ69" s="293" t="s">
        <v>3</v>
      </c>
      <c r="AK69" s="294"/>
      <c r="AL69" s="293" t="s">
        <v>4</v>
      </c>
      <c r="AM69" s="294"/>
      <c r="AN69" s="293" t="s">
        <v>5</v>
      </c>
      <c r="AO69" s="294"/>
      <c r="AP69" s="293" t="s">
        <v>6</v>
      </c>
      <c r="AQ69" s="294"/>
      <c r="AR69" s="293" t="s">
        <v>7</v>
      </c>
      <c r="AS69" s="294"/>
      <c r="AT69" s="293" t="s">
        <v>8</v>
      </c>
      <c r="AU69" s="294"/>
      <c r="AV69" s="293" t="s">
        <v>9</v>
      </c>
      <c r="AW69" s="294"/>
      <c r="AX69" s="293" t="s">
        <v>10</v>
      </c>
      <c r="AY69" s="294"/>
      <c r="AZ69" s="293" t="s">
        <v>11</v>
      </c>
      <c r="BA69" s="294"/>
      <c r="BB69" s="293" t="s">
        <v>12</v>
      </c>
      <c r="BC69" s="294"/>
      <c r="BD69" s="295" t="s">
        <v>40</v>
      </c>
      <c r="BE69" s="296"/>
      <c r="BF69" s="297" t="s">
        <v>41</v>
      </c>
      <c r="BG69" s="298"/>
      <c r="BI69" s="299" t="s">
        <v>0</v>
      </c>
      <c r="BJ69" s="293" t="s">
        <v>1</v>
      </c>
      <c r="BK69" s="294"/>
      <c r="BL69" s="293" t="s">
        <v>2</v>
      </c>
      <c r="BM69" s="294"/>
      <c r="BN69" s="293" t="s">
        <v>3</v>
      </c>
      <c r="BO69" s="294"/>
      <c r="BP69" s="293" t="s">
        <v>4</v>
      </c>
      <c r="BQ69" s="294"/>
      <c r="BR69" s="293" t="s">
        <v>5</v>
      </c>
      <c r="BS69" s="294"/>
      <c r="BT69" s="293" t="s">
        <v>6</v>
      </c>
      <c r="BU69" s="294"/>
      <c r="BV69" s="293" t="s">
        <v>7</v>
      </c>
      <c r="BW69" s="294"/>
      <c r="BX69" s="293" t="s">
        <v>8</v>
      </c>
      <c r="BY69" s="294"/>
      <c r="BZ69" s="293" t="s">
        <v>9</v>
      </c>
      <c r="CA69" s="294"/>
      <c r="CB69" s="293" t="s">
        <v>10</v>
      </c>
      <c r="CC69" s="294"/>
      <c r="CD69" s="293" t="s">
        <v>11</v>
      </c>
      <c r="CE69" s="294"/>
      <c r="CF69" s="293" t="s">
        <v>12</v>
      </c>
      <c r="CG69" s="294"/>
      <c r="CH69" s="295" t="s">
        <v>40</v>
      </c>
      <c r="CI69" s="296"/>
      <c r="CJ69" s="293" t="s">
        <v>41</v>
      </c>
      <c r="CK69" s="294"/>
    </row>
    <row r="70" spans="1:89" ht="15" thickTop="1" thickBot="1" x14ac:dyDescent="0.2">
      <c r="A70" s="300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300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300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 x14ac:dyDescent="0.15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1076</v>
      </c>
      <c r="AG71" s="186">
        <f t="shared" ref="AG71:AV72" si="190">SUMIF($A$9:$A$32,$AE71,C$71:C$94)</f>
        <v>509</v>
      </c>
      <c r="AH71" s="127">
        <f t="shared" si="190"/>
        <v>475</v>
      </c>
      <c r="AI71" s="180">
        <f t="shared" si="190"/>
        <v>285</v>
      </c>
      <c r="AJ71" s="126">
        <f t="shared" si="190"/>
        <v>883</v>
      </c>
      <c r="AK71" s="128">
        <f t="shared" si="190"/>
        <v>393</v>
      </c>
      <c r="AL71" s="127">
        <f t="shared" si="190"/>
        <v>1010</v>
      </c>
      <c r="AM71" s="180">
        <f t="shared" si="190"/>
        <v>758</v>
      </c>
      <c r="AN71" s="126">
        <f t="shared" si="190"/>
        <v>126</v>
      </c>
      <c r="AO71" s="128">
        <f t="shared" si="190"/>
        <v>288</v>
      </c>
      <c r="AP71" s="127">
        <f t="shared" si="190"/>
        <v>288</v>
      </c>
      <c r="AQ71" s="126">
        <f t="shared" si="190"/>
        <v>695</v>
      </c>
      <c r="AR71" s="179">
        <f t="shared" si="190"/>
        <v>799</v>
      </c>
      <c r="AS71" s="181">
        <f t="shared" si="190"/>
        <v>1276</v>
      </c>
      <c r="AT71" s="126">
        <f t="shared" si="190"/>
        <v>564</v>
      </c>
      <c r="AU71" s="128">
        <f t="shared" si="190"/>
        <v>555</v>
      </c>
      <c r="AV71" s="127">
        <f t="shared" si="190"/>
        <v>694</v>
      </c>
      <c r="AW71" s="180">
        <f t="shared" ref="AW71:BE72" si="191">SUMIF($A$9:$A$32,$AE71,S$71:S$94)</f>
        <v>548</v>
      </c>
      <c r="AX71" s="126">
        <f t="shared" si="191"/>
        <v>89</v>
      </c>
      <c r="AY71" s="128">
        <f t="shared" si="191"/>
        <v>335</v>
      </c>
      <c r="AZ71" s="127">
        <f t="shared" si="191"/>
        <v>349</v>
      </c>
      <c r="BA71" s="180">
        <f t="shared" si="191"/>
        <v>728</v>
      </c>
      <c r="BB71" s="126">
        <f t="shared" si="191"/>
        <v>455</v>
      </c>
      <c r="BC71" s="128">
        <f t="shared" si="191"/>
        <v>472</v>
      </c>
      <c r="BD71" s="184">
        <f t="shared" si="191"/>
        <v>902</v>
      </c>
      <c r="BE71" s="185">
        <f t="shared" si="191"/>
        <v>1083</v>
      </c>
      <c r="BF71" s="170">
        <f>AF71+AH71+AJ71+AL71+AN71+AP71+AR71+AT71+AV71+AX71+AZ71+BB71+BD71</f>
        <v>7710</v>
      </c>
      <c r="BG71" s="171">
        <f>AG71+AI71+AK71+AM71+AO71+AQ71+AS71+AU71+AW71+AY71+BA71+BC71+BE71</f>
        <v>7925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15">
      <c r="A72" s="137" t="s">
        <v>17</v>
      </c>
      <c r="B72" s="189">
        <v>183</v>
      </c>
      <c r="C72" s="190">
        <v>0</v>
      </c>
      <c r="D72" s="191">
        <v>154</v>
      </c>
      <c r="E72" s="192">
        <v>0</v>
      </c>
      <c r="F72" s="189">
        <v>486</v>
      </c>
      <c r="G72" s="193">
        <v>1</v>
      </c>
      <c r="H72" s="191">
        <v>313</v>
      </c>
      <c r="I72" s="192">
        <v>27</v>
      </c>
      <c r="J72" s="189">
        <v>18</v>
      </c>
      <c r="K72" s="193">
        <v>11</v>
      </c>
      <c r="L72" s="191">
        <v>9</v>
      </c>
      <c r="M72" s="189">
        <v>46</v>
      </c>
      <c r="N72" s="194">
        <v>69</v>
      </c>
      <c r="O72" s="195">
        <v>62</v>
      </c>
      <c r="P72" s="189">
        <v>25</v>
      </c>
      <c r="Q72" s="193">
        <v>8</v>
      </c>
      <c r="R72" s="191">
        <v>6</v>
      </c>
      <c r="S72" s="192">
        <v>0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1263</v>
      </c>
      <c r="AC72" s="173">
        <f t="shared" ref="AC72:AC94" si="194">SUM(C72,E72,G72,I72,K72,M72,O72,Q72,S72,U72,W72,Y72,AA72)</f>
        <v>155</v>
      </c>
      <c r="AE72" s="277" t="str">
        <f>$AE$10</f>
        <v>08:00 - 08:59</v>
      </c>
      <c r="AF72" s="126">
        <f>SUMIF($A$9:$A$32,$AE72,B$71:B$94)</f>
        <v>823</v>
      </c>
      <c r="AG72" s="190">
        <f t="shared" si="190"/>
        <v>546</v>
      </c>
      <c r="AH72" s="191">
        <f t="shared" si="190"/>
        <v>269</v>
      </c>
      <c r="AI72" s="192">
        <f t="shared" si="190"/>
        <v>329</v>
      </c>
      <c r="AJ72" s="278">
        <f t="shared" si="190"/>
        <v>830</v>
      </c>
      <c r="AK72" s="193">
        <f t="shared" si="190"/>
        <v>456</v>
      </c>
      <c r="AL72" s="191">
        <f t="shared" si="190"/>
        <v>950</v>
      </c>
      <c r="AM72" s="192">
        <f t="shared" si="190"/>
        <v>787</v>
      </c>
      <c r="AN72" s="278">
        <f t="shared" si="190"/>
        <v>113</v>
      </c>
      <c r="AO72" s="193">
        <f t="shared" si="190"/>
        <v>273</v>
      </c>
      <c r="AP72" s="191">
        <f t="shared" si="190"/>
        <v>272</v>
      </c>
      <c r="AQ72" s="278">
        <f t="shared" si="190"/>
        <v>727</v>
      </c>
      <c r="AR72" s="194">
        <f t="shared" si="190"/>
        <v>765</v>
      </c>
      <c r="AS72" s="195">
        <f t="shared" si="190"/>
        <v>1038</v>
      </c>
      <c r="AT72" s="278">
        <f t="shared" si="190"/>
        <v>463</v>
      </c>
      <c r="AU72" s="193">
        <f t="shared" si="190"/>
        <v>466</v>
      </c>
      <c r="AV72" s="191">
        <f t="shared" si="190"/>
        <v>656</v>
      </c>
      <c r="AW72" s="192">
        <f t="shared" si="191"/>
        <v>459</v>
      </c>
      <c r="AX72" s="278">
        <f t="shared" si="191"/>
        <v>71</v>
      </c>
      <c r="AY72" s="193">
        <f t="shared" si="191"/>
        <v>229</v>
      </c>
      <c r="AZ72" s="191">
        <f t="shared" si="191"/>
        <v>302</v>
      </c>
      <c r="BA72" s="192">
        <f t="shared" si="191"/>
        <v>683</v>
      </c>
      <c r="BB72" s="278">
        <f t="shared" si="191"/>
        <v>421</v>
      </c>
      <c r="BC72" s="193">
        <f t="shared" si="191"/>
        <v>378</v>
      </c>
      <c r="BD72" s="191">
        <f t="shared" si="191"/>
        <v>810</v>
      </c>
      <c r="BE72" s="278">
        <f t="shared" si="191"/>
        <v>832</v>
      </c>
      <c r="BF72" s="172">
        <f>SUM(AF72,AH72,AJ72,AL72,AN72,AP72,AR72,AT72,AV72,AX72,AZ72,BB72,BD72)</f>
        <v>6745</v>
      </c>
      <c r="BG72" s="173">
        <f>SUM(AG72,AI72,AK72,AM72,AO72,AQ72,AS72,AU72,AW72,AY72,BA72,BC72,BE72)</f>
        <v>7203</v>
      </c>
      <c r="BI72" s="137" t="s">
        <v>17</v>
      </c>
      <c r="BJ72" s="129">
        <f t="shared" ref="BJ72:CK72" si="195">B72/B95</f>
        <v>1.6738315192536359E-2</v>
      </c>
      <c r="BK72" s="130">
        <f t="shared" si="195"/>
        <v>0</v>
      </c>
      <c r="BL72" s="131">
        <f t="shared" si="195"/>
        <v>3.2197365670081537E-2</v>
      </c>
      <c r="BM72" s="132">
        <f t="shared" si="195"/>
        <v>0</v>
      </c>
      <c r="BN72" s="129">
        <f t="shared" si="195"/>
        <v>4.1099365750528541E-2</v>
      </c>
      <c r="BO72" s="130">
        <f t="shared" si="195"/>
        <v>1.1008366358432408E-4</v>
      </c>
      <c r="BP72" s="131">
        <f t="shared" si="195"/>
        <v>2.3869442537939451E-2</v>
      </c>
      <c r="BQ72" s="132">
        <f t="shared" si="195"/>
        <v>2.0662738195454198E-3</v>
      </c>
      <c r="BR72" s="129">
        <f t="shared" si="195"/>
        <v>7.0615927814829341E-3</v>
      </c>
      <c r="BS72" s="130">
        <f t="shared" si="195"/>
        <v>4.5473336089293095E-3</v>
      </c>
      <c r="BT72" s="131">
        <f t="shared" si="195"/>
        <v>1.2914334911752045E-3</v>
      </c>
      <c r="BU72" s="129">
        <f t="shared" si="195"/>
        <v>7.1886232223784966E-3</v>
      </c>
      <c r="BV72" s="133">
        <f t="shared" si="195"/>
        <v>5.4818463494081199E-3</v>
      </c>
      <c r="BW72" s="134">
        <f t="shared" si="195"/>
        <v>4.7560601411475913E-3</v>
      </c>
      <c r="BX72" s="129">
        <f t="shared" si="195"/>
        <v>3.8063337393422656E-3</v>
      </c>
      <c r="BY72" s="130">
        <f t="shared" si="195"/>
        <v>1.1545677586953383E-3</v>
      </c>
      <c r="BZ72" s="131">
        <f t="shared" si="195"/>
        <v>7.6122811469170261E-4</v>
      </c>
      <c r="CA72" s="132">
        <f t="shared" si="195"/>
        <v>0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1.2103961819331838E-2</v>
      </c>
      <c r="CK72" s="136">
        <f t="shared" si="195"/>
        <v>1.4881095248610297E-3</v>
      </c>
    </row>
    <row r="73" spans="1:89" ht="14" thickBot="1" x14ac:dyDescent="0.2">
      <c r="A73" s="146" t="s">
        <v>18</v>
      </c>
      <c r="B73" s="196">
        <v>811</v>
      </c>
      <c r="C73" s="197">
        <v>0</v>
      </c>
      <c r="D73" s="198">
        <v>548</v>
      </c>
      <c r="E73" s="199">
        <v>43</v>
      </c>
      <c r="F73" s="196">
        <v>950</v>
      </c>
      <c r="G73" s="200">
        <v>111</v>
      </c>
      <c r="H73" s="198">
        <v>709</v>
      </c>
      <c r="I73" s="199">
        <v>220</v>
      </c>
      <c r="J73" s="196">
        <v>46</v>
      </c>
      <c r="K73" s="200">
        <v>72</v>
      </c>
      <c r="L73" s="198">
        <v>102</v>
      </c>
      <c r="M73" s="196">
        <v>270</v>
      </c>
      <c r="N73" s="201">
        <v>435</v>
      </c>
      <c r="O73" s="202">
        <v>602</v>
      </c>
      <c r="P73" s="196">
        <v>243</v>
      </c>
      <c r="Q73" s="200">
        <v>459</v>
      </c>
      <c r="R73" s="198">
        <v>248</v>
      </c>
      <c r="S73" s="199">
        <v>441</v>
      </c>
      <c r="T73" s="196">
        <v>21</v>
      </c>
      <c r="U73" s="200">
        <v>153</v>
      </c>
      <c r="V73" s="198">
        <v>184</v>
      </c>
      <c r="W73" s="199">
        <v>487</v>
      </c>
      <c r="X73" s="196">
        <v>266</v>
      </c>
      <c r="Y73" s="200">
        <v>291</v>
      </c>
      <c r="Z73" s="198">
        <v>556</v>
      </c>
      <c r="AA73" s="196">
        <v>535</v>
      </c>
      <c r="AB73" s="172">
        <f t="shared" si="193"/>
        <v>5119</v>
      </c>
      <c r="AC73" s="173">
        <f t="shared" si="194"/>
        <v>3684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7.417909082593982E-2</v>
      </c>
      <c r="BK73" s="130">
        <f t="shared" si="196"/>
        <v>0</v>
      </c>
      <c r="BL73" s="131">
        <f t="shared" si="196"/>
        <v>0.11457244407275768</v>
      </c>
      <c r="BM73" s="132">
        <f t="shared" si="196"/>
        <v>8.6466921375427299E-3</v>
      </c>
      <c r="BN73" s="129">
        <f t="shared" si="196"/>
        <v>8.0338266384778007E-2</v>
      </c>
      <c r="BO73" s="130">
        <f t="shared" si="196"/>
        <v>1.2219286657859974E-2</v>
      </c>
      <c r="BP73" s="131">
        <f t="shared" si="196"/>
        <v>5.4068481659421949E-2</v>
      </c>
      <c r="BQ73" s="132">
        <f t="shared" si="196"/>
        <v>1.6836305196296013E-2</v>
      </c>
      <c r="BR73" s="129">
        <f t="shared" si="196"/>
        <v>1.8046292663789723E-2</v>
      </c>
      <c r="BS73" s="130">
        <f t="shared" si="196"/>
        <v>2.9764365440264572E-2</v>
      </c>
      <c r="BT73" s="131">
        <f t="shared" si="196"/>
        <v>1.4636246233318984E-2</v>
      </c>
      <c r="BU73" s="129">
        <f t="shared" si="196"/>
        <v>4.2194092827004218E-2</v>
      </c>
      <c r="BV73" s="133">
        <f t="shared" si="196"/>
        <v>3.4559466115833798E-2</v>
      </c>
      <c r="BW73" s="134">
        <f t="shared" si="196"/>
        <v>4.6179809757594358E-2</v>
      </c>
      <c r="BX73" s="129">
        <f t="shared" si="196"/>
        <v>3.6997563946406818E-2</v>
      </c>
      <c r="BY73" s="130">
        <f t="shared" si="196"/>
        <v>6.6243325155145041E-2</v>
      </c>
      <c r="BZ73" s="131">
        <f t="shared" si="196"/>
        <v>3.1464095407257038E-2</v>
      </c>
      <c r="CA73" s="132">
        <f t="shared" si="196"/>
        <v>5.1536753535117448E-2</v>
      </c>
      <c r="CB73" s="129">
        <f t="shared" si="196"/>
        <v>1.1170212765957447E-2</v>
      </c>
      <c r="CC73" s="130">
        <f t="shared" si="196"/>
        <v>7.6271186440677971E-2</v>
      </c>
      <c r="CD73" s="131">
        <f t="shared" si="196"/>
        <v>2.3812605150770026E-2</v>
      </c>
      <c r="CE73" s="132">
        <f t="shared" si="196"/>
        <v>5.8873307543520312E-2</v>
      </c>
      <c r="CF73" s="129">
        <f t="shared" si="196"/>
        <v>4.5016077170418008E-2</v>
      </c>
      <c r="CG73" s="130">
        <f t="shared" si="196"/>
        <v>6.6423191052271166E-2</v>
      </c>
      <c r="CH73" s="131">
        <f t="shared" si="196"/>
        <v>4.7844419585233632E-2</v>
      </c>
      <c r="CI73" s="129">
        <f t="shared" si="196"/>
        <v>3.7085817274365732E-2</v>
      </c>
      <c r="CJ73" s="135">
        <f t="shared" si="196"/>
        <v>4.9057941847315663E-2</v>
      </c>
      <c r="CK73" s="136">
        <f t="shared" si="196"/>
        <v>3.5369003158632478E-2</v>
      </c>
    </row>
    <row r="74" spans="1:89" ht="15" thickTop="1" thickBot="1" x14ac:dyDescent="0.2">
      <c r="A74" s="137" t="s">
        <v>19</v>
      </c>
      <c r="B74" s="189">
        <v>969</v>
      </c>
      <c r="C74" s="190">
        <v>412</v>
      </c>
      <c r="D74" s="191">
        <v>567</v>
      </c>
      <c r="E74" s="192">
        <v>216</v>
      </c>
      <c r="F74" s="189">
        <v>1136</v>
      </c>
      <c r="G74" s="193">
        <v>389</v>
      </c>
      <c r="H74" s="191">
        <v>977</v>
      </c>
      <c r="I74" s="192">
        <v>537</v>
      </c>
      <c r="J74" s="189">
        <v>107</v>
      </c>
      <c r="K74" s="193">
        <v>254</v>
      </c>
      <c r="L74" s="191">
        <v>257</v>
      </c>
      <c r="M74" s="189">
        <v>542</v>
      </c>
      <c r="N74" s="194">
        <v>836</v>
      </c>
      <c r="O74" s="195">
        <v>1021</v>
      </c>
      <c r="P74" s="189">
        <v>461</v>
      </c>
      <c r="Q74" s="193">
        <v>543</v>
      </c>
      <c r="R74" s="191">
        <v>533</v>
      </c>
      <c r="S74" s="192">
        <v>545</v>
      </c>
      <c r="T74" s="189">
        <v>73</v>
      </c>
      <c r="U74" s="193">
        <v>282</v>
      </c>
      <c r="V74" s="191">
        <v>365</v>
      </c>
      <c r="W74" s="192">
        <v>783</v>
      </c>
      <c r="X74" s="189">
        <v>377</v>
      </c>
      <c r="Y74" s="193">
        <v>476</v>
      </c>
      <c r="Z74" s="191">
        <v>852</v>
      </c>
      <c r="AA74" s="189">
        <v>797</v>
      </c>
      <c r="AB74" s="172">
        <f t="shared" si="193"/>
        <v>7510</v>
      </c>
      <c r="AC74" s="173">
        <f t="shared" si="194"/>
        <v>6797</v>
      </c>
      <c r="AE74" s="269" t="s">
        <v>13</v>
      </c>
      <c r="AF74" s="20">
        <f t="shared" ref="AF74:BG74" si="197">SUM(AF71:AF73)</f>
        <v>1899</v>
      </c>
      <c r="AG74" s="21">
        <f t="shared" si="197"/>
        <v>1055</v>
      </c>
      <c r="AH74" s="20">
        <f t="shared" si="197"/>
        <v>744</v>
      </c>
      <c r="AI74" s="21">
        <f t="shared" si="197"/>
        <v>614</v>
      </c>
      <c r="AJ74" s="20">
        <f t="shared" si="197"/>
        <v>1713</v>
      </c>
      <c r="AK74" s="21">
        <f t="shared" si="197"/>
        <v>849</v>
      </c>
      <c r="AL74" s="20">
        <f t="shared" si="197"/>
        <v>1960</v>
      </c>
      <c r="AM74" s="21">
        <f t="shared" si="197"/>
        <v>1545</v>
      </c>
      <c r="AN74" s="20">
        <f t="shared" si="197"/>
        <v>239</v>
      </c>
      <c r="AO74" s="21">
        <f t="shared" si="197"/>
        <v>561</v>
      </c>
      <c r="AP74" s="20">
        <f t="shared" si="197"/>
        <v>560</v>
      </c>
      <c r="AQ74" s="21">
        <f t="shared" si="197"/>
        <v>1422</v>
      </c>
      <c r="AR74" s="20">
        <f t="shared" si="197"/>
        <v>1564</v>
      </c>
      <c r="AS74" s="21">
        <f t="shared" si="197"/>
        <v>2314</v>
      </c>
      <c r="AT74" s="20">
        <f t="shared" si="197"/>
        <v>1027</v>
      </c>
      <c r="AU74" s="21">
        <f t="shared" si="197"/>
        <v>1021</v>
      </c>
      <c r="AV74" s="20">
        <f t="shared" si="197"/>
        <v>1350</v>
      </c>
      <c r="AW74" s="21">
        <f t="shared" si="197"/>
        <v>1007</v>
      </c>
      <c r="AX74" s="20">
        <f t="shared" si="197"/>
        <v>160</v>
      </c>
      <c r="AY74" s="21">
        <f t="shared" si="197"/>
        <v>564</v>
      </c>
      <c r="AZ74" s="20">
        <f t="shared" si="197"/>
        <v>651</v>
      </c>
      <c r="BA74" s="21">
        <f t="shared" si="197"/>
        <v>1411</v>
      </c>
      <c r="BB74" s="20">
        <f t="shared" si="197"/>
        <v>876</v>
      </c>
      <c r="BC74" s="21">
        <f t="shared" si="197"/>
        <v>850</v>
      </c>
      <c r="BD74" s="20">
        <f t="shared" si="197"/>
        <v>1712</v>
      </c>
      <c r="BE74" s="21">
        <f t="shared" si="197"/>
        <v>1915</v>
      </c>
      <c r="BF74" s="174">
        <f t="shared" si="197"/>
        <v>14455</v>
      </c>
      <c r="BG74" s="175">
        <f t="shared" si="197"/>
        <v>15128</v>
      </c>
      <c r="BI74" s="137" t="s">
        <v>19</v>
      </c>
      <c r="BJ74" s="129">
        <f t="shared" ref="BJ74:CK74" si="198">B74/B95</f>
        <v>8.8630750937528577E-2</v>
      </c>
      <c r="BK74" s="130">
        <f t="shared" si="198"/>
        <v>3.8831291234684262E-2</v>
      </c>
      <c r="BL74" s="131">
        <f t="shared" si="198"/>
        <v>0.11854484633075475</v>
      </c>
      <c r="BM74" s="132">
        <f t="shared" si="198"/>
        <v>4.3434546551377441E-2</v>
      </c>
      <c r="BN74" s="129">
        <f t="shared" si="198"/>
        <v>9.60676532769556E-2</v>
      </c>
      <c r="BO74" s="130">
        <f t="shared" si="198"/>
        <v>4.2822545134302073E-2</v>
      </c>
      <c r="BP74" s="131">
        <f t="shared" si="198"/>
        <v>7.4506215206283838E-2</v>
      </c>
      <c r="BQ74" s="132">
        <f t="shared" si="198"/>
        <v>4.1095890410958902E-2</v>
      </c>
      <c r="BR74" s="129">
        <f t="shared" si="198"/>
        <v>4.197724597881522E-2</v>
      </c>
      <c r="BS74" s="130">
        <f t="shared" si="198"/>
        <v>0.10500206696982224</v>
      </c>
      <c r="BT74" s="131">
        <f t="shared" si="198"/>
        <v>3.6877600803558619E-2</v>
      </c>
      <c r="BU74" s="129">
        <f t="shared" si="198"/>
        <v>8.4700734489764021E-2</v>
      </c>
      <c r="BV74" s="133">
        <f t="shared" si="198"/>
        <v>6.6417732581234609E-2</v>
      </c>
      <c r="BW74" s="134">
        <f t="shared" si="198"/>
        <v>7.8321571034059526E-2</v>
      </c>
      <c r="BX74" s="129">
        <f t="shared" si="198"/>
        <v>7.0188794153471373E-2</v>
      </c>
      <c r="BY74" s="130">
        <f t="shared" si="198"/>
        <v>7.8366286621446096E-2</v>
      </c>
      <c r="BZ74" s="131">
        <f t="shared" si="198"/>
        <v>6.7622430855112922E-2</v>
      </c>
      <c r="CA74" s="132">
        <f t="shared" si="198"/>
        <v>6.3690545752015895E-2</v>
      </c>
      <c r="CB74" s="129">
        <f t="shared" si="198"/>
        <v>3.8829787234042554E-2</v>
      </c>
      <c r="CC74" s="130">
        <f t="shared" si="198"/>
        <v>0.14057826520438685</v>
      </c>
      <c r="CD74" s="131">
        <f t="shared" si="198"/>
        <v>4.7236961304516628E-2</v>
      </c>
      <c r="CE74" s="132">
        <f t="shared" si="198"/>
        <v>9.4656673114119919E-2</v>
      </c>
      <c r="CF74" s="129">
        <f t="shared" si="198"/>
        <v>6.3800981553562369E-2</v>
      </c>
      <c r="CG74" s="130">
        <f t="shared" si="198"/>
        <v>0.10865099292398996</v>
      </c>
      <c r="CH74" s="131">
        <f t="shared" si="198"/>
        <v>7.3315549436365202E-2</v>
      </c>
      <c r="CI74" s="129">
        <f t="shared" si="198"/>
        <v>5.5247469846111188E-2</v>
      </c>
      <c r="CJ74" s="135">
        <f t="shared" si="198"/>
        <v>7.1972092844958119E-2</v>
      </c>
      <c r="CK74" s="136">
        <f t="shared" si="198"/>
        <v>6.5256002841809158E-2</v>
      </c>
    </row>
    <row r="75" spans="1:89" ht="14" thickTop="1" x14ac:dyDescent="0.15">
      <c r="A75" s="146" t="s">
        <v>20</v>
      </c>
      <c r="B75" s="196">
        <v>1076</v>
      </c>
      <c r="C75" s="197">
        <v>509</v>
      </c>
      <c r="D75" s="198">
        <v>475</v>
      </c>
      <c r="E75" s="199">
        <v>285</v>
      </c>
      <c r="F75" s="196">
        <v>883</v>
      </c>
      <c r="G75" s="200">
        <v>393</v>
      </c>
      <c r="H75" s="198">
        <v>1010</v>
      </c>
      <c r="I75" s="199">
        <v>758</v>
      </c>
      <c r="J75" s="196">
        <v>126</v>
      </c>
      <c r="K75" s="200">
        <v>288</v>
      </c>
      <c r="L75" s="198">
        <v>288</v>
      </c>
      <c r="M75" s="196">
        <v>695</v>
      </c>
      <c r="N75" s="201">
        <v>799</v>
      </c>
      <c r="O75" s="202">
        <v>1276</v>
      </c>
      <c r="P75" s="196">
        <v>564</v>
      </c>
      <c r="Q75" s="200">
        <v>555</v>
      </c>
      <c r="R75" s="198">
        <v>694</v>
      </c>
      <c r="S75" s="199">
        <v>548</v>
      </c>
      <c r="T75" s="196">
        <v>89</v>
      </c>
      <c r="U75" s="200">
        <v>335</v>
      </c>
      <c r="V75" s="198">
        <v>349</v>
      </c>
      <c r="W75" s="199">
        <v>728</v>
      </c>
      <c r="X75" s="196">
        <v>455</v>
      </c>
      <c r="Y75" s="200">
        <v>472</v>
      </c>
      <c r="Z75" s="198">
        <v>902</v>
      </c>
      <c r="AA75" s="196">
        <v>1083</v>
      </c>
      <c r="AB75" s="172">
        <f t="shared" si="193"/>
        <v>7710</v>
      </c>
      <c r="AC75" s="173">
        <f t="shared" si="194"/>
        <v>7925</v>
      </c>
      <c r="BI75" s="146" t="s">
        <v>20</v>
      </c>
      <c r="BJ75" s="129">
        <f t="shared" ref="BJ75:CK75" si="199">B75/B95</f>
        <v>9.8417634683984262E-2</v>
      </c>
      <c r="BK75" s="130">
        <f t="shared" si="199"/>
        <v>4.7973609802073512E-2</v>
      </c>
      <c r="BL75" s="131">
        <f t="shared" si="199"/>
        <v>9.9310056449926826E-2</v>
      </c>
      <c r="BM75" s="132">
        <f t="shared" si="199"/>
        <v>5.7309471144178566E-2</v>
      </c>
      <c r="BN75" s="129">
        <f t="shared" si="199"/>
        <v>7.4672304439746304E-2</v>
      </c>
      <c r="BO75" s="130">
        <f t="shared" si="199"/>
        <v>4.3262879788639366E-2</v>
      </c>
      <c r="BP75" s="131">
        <f t="shared" si="199"/>
        <v>7.702280179974072E-2</v>
      </c>
      <c r="BQ75" s="132">
        <f t="shared" si="199"/>
        <v>5.8008724267238083E-2</v>
      </c>
      <c r="BR75" s="129">
        <f t="shared" si="199"/>
        <v>4.9431149470380541E-2</v>
      </c>
      <c r="BS75" s="130">
        <f t="shared" si="199"/>
        <v>0.11905746176105829</v>
      </c>
      <c r="BT75" s="131">
        <f t="shared" si="199"/>
        <v>4.1325871717606544E-2</v>
      </c>
      <c r="BU75" s="129">
        <f t="shared" si="199"/>
        <v>0.10861072042506642</v>
      </c>
      <c r="BV75" s="133">
        <f t="shared" si="199"/>
        <v>6.3478191785175178E-2</v>
      </c>
      <c r="BW75" s="134">
        <f t="shared" si="199"/>
        <v>9.7882786130714938E-2</v>
      </c>
      <c r="BX75" s="129">
        <f t="shared" si="199"/>
        <v>8.5870889159561509E-2</v>
      </c>
      <c r="BY75" s="130">
        <f t="shared" si="199"/>
        <v>8.009813825948911E-2</v>
      </c>
      <c r="BZ75" s="131">
        <f t="shared" si="199"/>
        <v>8.804871859934027E-2</v>
      </c>
      <c r="CA75" s="132">
        <f t="shared" si="199"/>
        <v>6.4041135912118727E-2</v>
      </c>
      <c r="CB75" s="129">
        <f t="shared" si="199"/>
        <v>4.7340425531914893E-2</v>
      </c>
      <c r="CC75" s="130">
        <f t="shared" si="199"/>
        <v>0.16699900299102691</v>
      </c>
      <c r="CD75" s="131">
        <f t="shared" si="199"/>
        <v>4.5166299987058366E-2</v>
      </c>
      <c r="CE75" s="132">
        <f t="shared" si="199"/>
        <v>8.800773694390715E-2</v>
      </c>
      <c r="CF75" s="129">
        <f t="shared" si="199"/>
        <v>7.7001184633609748E-2</v>
      </c>
      <c r="CG75" s="130">
        <f t="shared" si="199"/>
        <v>0.10773795937000685</v>
      </c>
      <c r="CH75" s="131">
        <f t="shared" si="199"/>
        <v>7.7618105154461756E-2</v>
      </c>
      <c r="CI75" s="129">
        <f t="shared" si="199"/>
        <v>7.507278524885623E-2</v>
      </c>
      <c r="CJ75" s="135">
        <f t="shared" si="199"/>
        <v>7.3888793053878438E-2</v>
      </c>
      <c r="CK75" s="136">
        <f t="shared" si="199"/>
        <v>7.6085599900152651E-2</v>
      </c>
    </row>
    <row r="76" spans="1:89" ht="14" thickBot="1" x14ac:dyDescent="0.2">
      <c r="A76" s="137" t="s">
        <v>21</v>
      </c>
      <c r="B76" s="189">
        <v>823</v>
      </c>
      <c r="C76" s="190">
        <v>546</v>
      </c>
      <c r="D76" s="191">
        <v>269</v>
      </c>
      <c r="E76" s="192">
        <v>329</v>
      </c>
      <c r="F76" s="189">
        <v>830</v>
      </c>
      <c r="G76" s="193">
        <v>456</v>
      </c>
      <c r="H76" s="191">
        <v>950</v>
      </c>
      <c r="I76" s="192">
        <v>787</v>
      </c>
      <c r="J76" s="189">
        <v>113</v>
      </c>
      <c r="K76" s="193">
        <v>273</v>
      </c>
      <c r="L76" s="191">
        <v>272</v>
      </c>
      <c r="M76" s="189">
        <v>727</v>
      </c>
      <c r="N76" s="194">
        <v>765</v>
      </c>
      <c r="O76" s="195">
        <v>1038</v>
      </c>
      <c r="P76" s="189">
        <v>463</v>
      </c>
      <c r="Q76" s="193">
        <v>466</v>
      </c>
      <c r="R76" s="191">
        <v>656</v>
      </c>
      <c r="S76" s="192">
        <v>459</v>
      </c>
      <c r="T76" s="189">
        <v>71</v>
      </c>
      <c r="U76" s="193">
        <v>229</v>
      </c>
      <c r="V76" s="191">
        <v>302</v>
      </c>
      <c r="W76" s="192">
        <v>683</v>
      </c>
      <c r="X76" s="189">
        <v>421</v>
      </c>
      <c r="Y76" s="193">
        <v>378</v>
      </c>
      <c r="Z76" s="191">
        <v>810</v>
      </c>
      <c r="AA76" s="189">
        <v>832</v>
      </c>
      <c r="AB76" s="172">
        <f t="shared" si="193"/>
        <v>6745</v>
      </c>
      <c r="AC76" s="173">
        <f t="shared" si="194"/>
        <v>7203</v>
      </c>
      <c r="AE76" s="272" t="s">
        <v>85</v>
      </c>
      <c r="BI76" s="137" t="s">
        <v>21</v>
      </c>
      <c r="BJ76" s="129">
        <f t="shared" ref="BJ76:CK76" si="200">B76/B95</f>
        <v>7.5276685264794654E-2</v>
      </c>
      <c r="BK76" s="130">
        <f t="shared" si="200"/>
        <v>5.1460885956644678E-2</v>
      </c>
      <c r="BL76" s="131">
        <f t="shared" si="200"/>
        <v>5.6240853021116456E-2</v>
      </c>
      <c r="BM76" s="132">
        <f t="shared" si="200"/>
        <v>6.615724914538508E-2</v>
      </c>
      <c r="BN76" s="129">
        <f t="shared" si="200"/>
        <v>7.0190274841437639E-2</v>
      </c>
      <c r="BO76" s="130">
        <f t="shared" si="200"/>
        <v>5.0198150594451783E-2</v>
      </c>
      <c r="BP76" s="131">
        <f t="shared" si="200"/>
        <v>7.2447189811637308E-2</v>
      </c>
      <c r="BQ76" s="132">
        <f t="shared" si="200"/>
        <v>6.0228055406749831E-2</v>
      </c>
      <c r="BR76" s="129">
        <f t="shared" si="200"/>
        <v>4.433111023930953E-2</v>
      </c>
      <c r="BS76" s="130">
        <f t="shared" si="200"/>
        <v>0.1128565522943365</v>
      </c>
      <c r="BT76" s="131">
        <f t="shared" si="200"/>
        <v>3.9029989955517291E-2</v>
      </c>
      <c r="BU76" s="129">
        <f t="shared" si="200"/>
        <v>0.1136115017971558</v>
      </c>
      <c r="BV76" s="133">
        <f t="shared" si="200"/>
        <v>6.0776992134742192E-2</v>
      </c>
      <c r="BW76" s="134">
        <f t="shared" si="200"/>
        <v>7.9625652040503217E-2</v>
      </c>
      <c r="BX76" s="129">
        <f t="shared" si="200"/>
        <v>7.0493300852618762E-2</v>
      </c>
      <c r="BY76" s="130">
        <f t="shared" si="200"/>
        <v>6.7253571944003457E-2</v>
      </c>
      <c r="BZ76" s="131">
        <f t="shared" si="200"/>
        <v>8.3227607206292825E-2</v>
      </c>
      <c r="CA76" s="132">
        <f t="shared" si="200"/>
        <v>5.3640294495734486E-2</v>
      </c>
      <c r="CB76" s="129">
        <f t="shared" si="200"/>
        <v>3.776595744680851E-2</v>
      </c>
      <c r="CC76" s="130">
        <f t="shared" si="200"/>
        <v>0.11415752741774676</v>
      </c>
      <c r="CD76" s="131">
        <f t="shared" si="200"/>
        <v>3.9083732367024719E-2</v>
      </c>
      <c r="CE76" s="132">
        <f t="shared" si="200"/>
        <v>8.2567698259187625E-2</v>
      </c>
      <c r="CF76" s="129">
        <f t="shared" si="200"/>
        <v>7.1247249957691661E-2</v>
      </c>
      <c r="CG76" s="130">
        <f t="shared" si="200"/>
        <v>8.6281670851403786E-2</v>
      </c>
      <c r="CH76" s="131">
        <f t="shared" si="200"/>
        <v>6.97014026331641E-2</v>
      </c>
      <c r="CI76" s="129">
        <f t="shared" si="200"/>
        <v>5.7673644807985584E-2</v>
      </c>
      <c r="CJ76" s="135">
        <f t="shared" si="200"/>
        <v>6.4640714545837891E-2</v>
      </c>
      <c r="CK76" s="136">
        <f t="shared" si="200"/>
        <v>6.9153889726283849E-2</v>
      </c>
    </row>
    <row r="77" spans="1:89" ht="15" thickTop="1" thickBot="1" x14ac:dyDescent="0.2">
      <c r="A77" s="146" t="s">
        <v>22</v>
      </c>
      <c r="B77" s="196">
        <v>801</v>
      </c>
      <c r="C77" s="197">
        <v>760</v>
      </c>
      <c r="D77" s="198">
        <v>318</v>
      </c>
      <c r="E77" s="199">
        <v>292</v>
      </c>
      <c r="F77" s="196">
        <v>1244</v>
      </c>
      <c r="G77" s="200">
        <v>328</v>
      </c>
      <c r="H77" s="198">
        <v>986</v>
      </c>
      <c r="I77" s="199">
        <v>768</v>
      </c>
      <c r="J77" s="196">
        <v>110</v>
      </c>
      <c r="K77" s="200">
        <v>327</v>
      </c>
      <c r="L77" s="198">
        <v>306</v>
      </c>
      <c r="M77" s="196">
        <v>647</v>
      </c>
      <c r="N77" s="201">
        <v>774</v>
      </c>
      <c r="O77" s="202">
        <v>1093</v>
      </c>
      <c r="P77" s="196">
        <v>482</v>
      </c>
      <c r="Q77" s="200">
        <v>513</v>
      </c>
      <c r="R77" s="198">
        <v>656</v>
      </c>
      <c r="S77" s="199">
        <v>536</v>
      </c>
      <c r="T77" s="196">
        <v>93</v>
      </c>
      <c r="U77" s="200">
        <v>171</v>
      </c>
      <c r="V77" s="198">
        <v>368</v>
      </c>
      <c r="W77" s="199">
        <v>675</v>
      </c>
      <c r="X77" s="196">
        <v>395</v>
      </c>
      <c r="Y77" s="200">
        <v>299</v>
      </c>
      <c r="Z77" s="198">
        <v>806</v>
      </c>
      <c r="AA77" s="196">
        <v>821</v>
      </c>
      <c r="AB77" s="172">
        <f t="shared" si="193"/>
        <v>7339</v>
      </c>
      <c r="AC77" s="173">
        <f t="shared" si="194"/>
        <v>7230</v>
      </c>
      <c r="AE77" s="299" t="s">
        <v>0</v>
      </c>
      <c r="AF77" s="293" t="s">
        <v>1</v>
      </c>
      <c r="AG77" s="294"/>
      <c r="AH77" s="293" t="s">
        <v>2</v>
      </c>
      <c r="AI77" s="294"/>
      <c r="AJ77" s="293" t="s">
        <v>3</v>
      </c>
      <c r="AK77" s="294"/>
      <c r="AL77" s="293" t="s">
        <v>4</v>
      </c>
      <c r="AM77" s="294"/>
      <c r="AN77" s="293" t="s">
        <v>5</v>
      </c>
      <c r="AO77" s="294"/>
      <c r="AP77" s="293" t="s">
        <v>6</v>
      </c>
      <c r="AQ77" s="294"/>
      <c r="AR77" s="293" t="s">
        <v>7</v>
      </c>
      <c r="AS77" s="294"/>
      <c r="AT77" s="293" t="s">
        <v>8</v>
      </c>
      <c r="AU77" s="294"/>
      <c r="AV77" s="293" t="s">
        <v>9</v>
      </c>
      <c r="AW77" s="294"/>
      <c r="AX77" s="293" t="s">
        <v>10</v>
      </c>
      <c r="AY77" s="294"/>
      <c r="AZ77" s="293" t="s">
        <v>11</v>
      </c>
      <c r="BA77" s="294"/>
      <c r="BB77" s="293" t="s">
        <v>12</v>
      </c>
      <c r="BC77" s="294"/>
      <c r="BD77" s="295" t="s">
        <v>40</v>
      </c>
      <c r="BE77" s="296"/>
      <c r="BF77" s="297" t="s">
        <v>41</v>
      </c>
      <c r="BG77" s="298"/>
      <c r="BI77" s="146" t="s">
        <v>22</v>
      </c>
      <c r="BJ77" s="129">
        <f t="shared" ref="BJ77:CK77" si="201">B77/B95</f>
        <v>7.3264428793560779E-2</v>
      </c>
      <c r="BK77" s="130">
        <f t="shared" si="201"/>
        <v>7.163053722902922E-2</v>
      </c>
      <c r="BL77" s="131">
        <f t="shared" si="201"/>
        <v>6.6485469370687847E-2</v>
      </c>
      <c r="BM77" s="132">
        <f t="shared" si="201"/>
        <v>5.8717072189825054E-2</v>
      </c>
      <c r="BN77" s="129">
        <f t="shared" si="201"/>
        <v>0.10520084566596194</v>
      </c>
      <c r="BO77" s="130">
        <f t="shared" si="201"/>
        <v>3.6107441655658302E-2</v>
      </c>
      <c r="BP77" s="131">
        <f t="shared" si="201"/>
        <v>7.5192557004499352E-2</v>
      </c>
      <c r="BQ77" s="132">
        <f t="shared" si="201"/>
        <v>5.8774010867069716E-2</v>
      </c>
      <c r="BR77" s="129">
        <f t="shared" si="201"/>
        <v>4.3154178109062379E-2</v>
      </c>
      <c r="BS77" s="130">
        <f t="shared" si="201"/>
        <v>0.13517982637453493</v>
      </c>
      <c r="BT77" s="131">
        <f t="shared" si="201"/>
        <v>4.3908738699956949E-2</v>
      </c>
      <c r="BU77" s="129">
        <f t="shared" si="201"/>
        <v>0.10110954836693234</v>
      </c>
      <c r="BV77" s="133">
        <f t="shared" si="201"/>
        <v>6.1492015571621511E-2</v>
      </c>
      <c r="BW77" s="134">
        <f t="shared" si="201"/>
        <v>8.3844737649585763E-2</v>
      </c>
      <c r="BX77" s="129">
        <f t="shared" si="201"/>
        <v>7.3386114494518873E-2</v>
      </c>
      <c r="BY77" s="130">
        <f t="shared" si="201"/>
        <v>7.4036657526338576E-2</v>
      </c>
      <c r="BZ77" s="131">
        <f t="shared" si="201"/>
        <v>8.3227607206292825E-2</v>
      </c>
      <c r="CA77" s="132">
        <f t="shared" si="201"/>
        <v>6.2638775271707373E-2</v>
      </c>
      <c r="CB77" s="129">
        <f t="shared" si="201"/>
        <v>4.9468085106382981E-2</v>
      </c>
      <c r="CC77" s="130">
        <f t="shared" si="201"/>
        <v>8.5244267198404791E-2</v>
      </c>
      <c r="CD77" s="131">
        <f t="shared" si="201"/>
        <v>4.7625210301540051E-2</v>
      </c>
      <c r="CE77" s="132">
        <f t="shared" si="201"/>
        <v>8.1600580270793033E-2</v>
      </c>
      <c r="CF77" s="129">
        <f t="shared" si="201"/>
        <v>6.6847182264342525E-2</v>
      </c>
      <c r="CG77" s="130">
        <f t="shared" si="201"/>
        <v>6.8249258160237386E-2</v>
      </c>
      <c r="CH77" s="131">
        <f t="shared" si="201"/>
        <v>6.9357198175716381E-2</v>
      </c>
      <c r="CI77" s="129">
        <f t="shared" si="201"/>
        <v>5.6911132677110773E-2</v>
      </c>
      <c r="CJ77" s="135">
        <f t="shared" si="201"/>
        <v>7.0333314166331248E-2</v>
      </c>
      <c r="CK77" s="136">
        <f t="shared" si="201"/>
        <v>6.9413108804808041E-2</v>
      </c>
    </row>
    <row r="78" spans="1:89" ht="15" thickTop="1" thickBot="1" x14ac:dyDescent="0.2">
      <c r="A78" s="137" t="s">
        <v>23</v>
      </c>
      <c r="B78" s="189">
        <v>669</v>
      </c>
      <c r="C78" s="190">
        <v>621</v>
      </c>
      <c r="D78" s="191">
        <v>260</v>
      </c>
      <c r="E78" s="192">
        <v>272</v>
      </c>
      <c r="F78" s="189">
        <v>973</v>
      </c>
      <c r="G78" s="193">
        <v>374</v>
      </c>
      <c r="H78" s="191">
        <v>798</v>
      </c>
      <c r="I78" s="192">
        <v>761</v>
      </c>
      <c r="J78" s="189">
        <v>144</v>
      </c>
      <c r="K78" s="193">
        <v>233</v>
      </c>
      <c r="L78" s="191">
        <v>305</v>
      </c>
      <c r="M78" s="189">
        <v>602</v>
      </c>
      <c r="N78" s="194">
        <v>717</v>
      </c>
      <c r="O78" s="195">
        <v>1027</v>
      </c>
      <c r="P78" s="189">
        <v>387</v>
      </c>
      <c r="Q78" s="193">
        <v>393</v>
      </c>
      <c r="R78" s="191">
        <v>553</v>
      </c>
      <c r="S78" s="192">
        <v>508</v>
      </c>
      <c r="T78" s="189">
        <v>101</v>
      </c>
      <c r="U78" s="193">
        <v>96</v>
      </c>
      <c r="V78" s="191">
        <v>378</v>
      </c>
      <c r="W78" s="192">
        <v>628</v>
      </c>
      <c r="X78" s="189">
        <v>331</v>
      </c>
      <c r="Y78" s="193">
        <v>256</v>
      </c>
      <c r="Z78" s="191">
        <v>760</v>
      </c>
      <c r="AA78" s="189">
        <v>861</v>
      </c>
      <c r="AB78" s="172">
        <f t="shared" si="193"/>
        <v>6376</v>
      </c>
      <c r="AC78" s="173">
        <f t="shared" si="194"/>
        <v>6632</v>
      </c>
      <c r="AE78" s="300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6.1190889966157506E-2</v>
      </c>
      <c r="BK78" s="130">
        <f t="shared" si="202"/>
        <v>5.8529688972667297E-2</v>
      </c>
      <c r="BL78" s="131">
        <f t="shared" si="202"/>
        <v>5.4359188793644153E-2</v>
      </c>
      <c r="BM78" s="132">
        <f t="shared" si="202"/>
        <v>5.4695354916549366E-2</v>
      </c>
      <c r="BN78" s="129">
        <f t="shared" si="202"/>
        <v>8.2283298097251587E-2</v>
      </c>
      <c r="BO78" s="130">
        <f t="shared" si="202"/>
        <v>4.1171290180537209E-2</v>
      </c>
      <c r="BP78" s="131">
        <f t="shared" si="202"/>
        <v>6.0855639441775335E-2</v>
      </c>
      <c r="BQ78" s="132">
        <f t="shared" si="202"/>
        <v>5.823831024718757E-2</v>
      </c>
      <c r="BR78" s="129">
        <f t="shared" si="202"/>
        <v>5.6492742251863473E-2</v>
      </c>
      <c r="BS78" s="130">
        <f t="shared" si="202"/>
        <v>9.6320793716411737E-2</v>
      </c>
      <c r="BT78" s="131">
        <f t="shared" si="202"/>
        <v>4.3765246089826376E-2</v>
      </c>
      <c r="BU78" s="129">
        <f t="shared" si="202"/>
        <v>9.4077199562431629E-2</v>
      </c>
      <c r="BV78" s="133">
        <f t="shared" si="202"/>
        <v>5.6963533804719156E-2</v>
      </c>
      <c r="BW78" s="134">
        <f t="shared" si="202"/>
        <v>7.8781834918686719E-2</v>
      </c>
      <c r="BX78" s="129">
        <f t="shared" si="202"/>
        <v>5.8922046285018272E-2</v>
      </c>
      <c r="BY78" s="130">
        <f t="shared" si="202"/>
        <v>5.67181411459085E-2</v>
      </c>
      <c r="BZ78" s="131">
        <f t="shared" si="202"/>
        <v>7.0159857904085257E-2</v>
      </c>
      <c r="CA78" s="132">
        <f t="shared" si="202"/>
        <v>5.9366600444080868E-2</v>
      </c>
      <c r="CB78" s="129">
        <f t="shared" si="202"/>
        <v>5.372340425531915E-2</v>
      </c>
      <c r="CC78" s="130">
        <f t="shared" si="202"/>
        <v>4.7856430707876374E-2</v>
      </c>
      <c r="CD78" s="131">
        <f t="shared" si="202"/>
        <v>4.8919373624951468E-2</v>
      </c>
      <c r="CE78" s="132">
        <f t="shared" si="202"/>
        <v>7.5918762088974856E-2</v>
      </c>
      <c r="CF78" s="129">
        <f t="shared" si="202"/>
        <v>5.6016246403790826E-2</v>
      </c>
      <c r="CG78" s="130">
        <f t="shared" si="202"/>
        <v>5.8434147454918969E-2</v>
      </c>
      <c r="CH78" s="131">
        <f t="shared" si="202"/>
        <v>6.5398846915067546E-2</v>
      </c>
      <c r="CI78" s="129">
        <f t="shared" si="202"/>
        <v>5.9683904062110077E-2</v>
      </c>
      <c r="CJ78" s="135">
        <f t="shared" si="202"/>
        <v>6.1104402660379892E-2</v>
      </c>
      <c r="CK78" s="136">
        <f t="shared" si="202"/>
        <v>6.3671886250828064E-2</v>
      </c>
    </row>
    <row r="79" spans="1:89" ht="14" thickTop="1" x14ac:dyDescent="0.15">
      <c r="A79" s="146" t="s">
        <v>24</v>
      </c>
      <c r="B79" s="203">
        <v>709</v>
      </c>
      <c r="C79" s="197">
        <v>625</v>
      </c>
      <c r="D79" s="198">
        <v>217</v>
      </c>
      <c r="E79" s="199">
        <v>281</v>
      </c>
      <c r="F79" s="196">
        <v>771</v>
      </c>
      <c r="G79" s="200">
        <v>299</v>
      </c>
      <c r="H79" s="198">
        <v>740</v>
      </c>
      <c r="I79" s="199">
        <v>787</v>
      </c>
      <c r="J79" s="196">
        <v>156</v>
      </c>
      <c r="K79" s="200">
        <v>159</v>
      </c>
      <c r="L79" s="198">
        <v>310</v>
      </c>
      <c r="M79" s="196">
        <v>465</v>
      </c>
      <c r="N79" s="201">
        <v>666</v>
      </c>
      <c r="O79" s="204">
        <v>805</v>
      </c>
      <c r="P79" s="196">
        <v>340</v>
      </c>
      <c r="Q79" s="200">
        <v>360</v>
      </c>
      <c r="R79" s="198">
        <v>506</v>
      </c>
      <c r="S79" s="199">
        <v>415</v>
      </c>
      <c r="T79" s="196">
        <v>116</v>
      </c>
      <c r="U79" s="200">
        <v>115</v>
      </c>
      <c r="V79" s="198">
        <v>376</v>
      </c>
      <c r="W79" s="205">
        <v>514</v>
      </c>
      <c r="X79" s="196">
        <v>297</v>
      </c>
      <c r="Y79" s="200">
        <v>211</v>
      </c>
      <c r="Z79" s="198">
        <v>723</v>
      </c>
      <c r="AA79" s="196">
        <v>917</v>
      </c>
      <c r="AB79" s="172">
        <f t="shared" si="193"/>
        <v>5927</v>
      </c>
      <c r="AC79" s="173">
        <f t="shared" si="194"/>
        <v>5953</v>
      </c>
      <c r="AE79" s="275" t="str">
        <f>$AE$17</f>
        <v>17:00 - 17:59</v>
      </c>
      <c r="AF79" s="126">
        <f t="shared" ref="AF79:AU80" si="203">SUMIF($A$9:$A$32,$AE79,B$71:B$94)</f>
        <v>662</v>
      </c>
      <c r="AG79" s="186">
        <f t="shared" si="203"/>
        <v>1105</v>
      </c>
      <c r="AH79" s="127">
        <f t="shared" si="203"/>
        <v>332</v>
      </c>
      <c r="AI79" s="180">
        <f t="shared" si="203"/>
        <v>484</v>
      </c>
      <c r="AJ79" s="126">
        <f t="shared" si="203"/>
        <v>652</v>
      </c>
      <c r="AK79" s="128">
        <f t="shared" si="203"/>
        <v>1027</v>
      </c>
      <c r="AL79" s="127">
        <f t="shared" si="203"/>
        <v>895</v>
      </c>
      <c r="AM79" s="180">
        <f t="shared" si="203"/>
        <v>1359</v>
      </c>
      <c r="AN79" s="126">
        <f t="shared" si="203"/>
        <v>277</v>
      </c>
      <c r="AO79" s="128">
        <f t="shared" si="203"/>
        <v>83</v>
      </c>
      <c r="AP79" s="127">
        <f t="shared" si="203"/>
        <v>834</v>
      </c>
      <c r="AQ79" s="126">
        <f t="shared" si="203"/>
        <v>237</v>
      </c>
      <c r="AR79" s="179">
        <f t="shared" si="203"/>
        <v>1247</v>
      </c>
      <c r="AS79" s="181">
        <f t="shared" si="203"/>
        <v>794</v>
      </c>
      <c r="AT79" s="126">
        <f t="shared" si="203"/>
        <v>565</v>
      </c>
      <c r="AU79" s="128">
        <f t="shared" si="203"/>
        <v>555</v>
      </c>
      <c r="AV79" s="127">
        <f t="shared" ref="AP79:BE80" si="204">SUMIF($A$9:$A$32,$AE79,R$71:R$94)</f>
        <v>496</v>
      </c>
      <c r="AW79" s="180">
        <f t="shared" si="204"/>
        <v>711</v>
      </c>
      <c r="AX79" s="126">
        <f t="shared" si="204"/>
        <v>293</v>
      </c>
      <c r="AY79" s="128">
        <f t="shared" si="204"/>
        <v>51</v>
      </c>
      <c r="AZ79" s="127">
        <f t="shared" si="204"/>
        <v>780</v>
      </c>
      <c r="BA79" s="180">
        <f t="shared" si="204"/>
        <v>411</v>
      </c>
      <c r="BB79" s="126">
        <f t="shared" si="204"/>
        <v>585</v>
      </c>
      <c r="BC79" s="128">
        <f t="shared" si="204"/>
        <v>237</v>
      </c>
      <c r="BD79" s="184">
        <f t="shared" si="204"/>
        <v>758</v>
      </c>
      <c r="BE79" s="185">
        <f t="shared" si="204"/>
        <v>978</v>
      </c>
      <c r="BF79" s="170">
        <f>AF79+AH79+AJ79+AL79+AN79+AP79+AR79+AT79+AV79+AX79+AZ79+BB79+BD79</f>
        <v>8376</v>
      </c>
      <c r="BG79" s="171">
        <f>AG79+AI79+AK79+AM79+AO79+AQ79+AS79+AU79+AW79+AY79+BA79+BC79+BE79</f>
        <v>8032</v>
      </c>
      <c r="BI79" s="146" t="s">
        <v>24</v>
      </c>
      <c r="BJ79" s="129">
        <f t="shared" ref="BJ79:CK79" si="205">B79/B95</f>
        <v>6.4849538095673648E-2</v>
      </c>
      <c r="BK79" s="130">
        <f t="shared" si="205"/>
        <v>5.8906691800188503E-2</v>
      </c>
      <c r="BL79" s="131">
        <f t="shared" si="205"/>
        <v>4.5369015262387624E-2</v>
      </c>
      <c r="BM79" s="132">
        <f t="shared" si="205"/>
        <v>5.6505127689523427E-2</v>
      </c>
      <c r="BN79" s="129">
        <f t="shared" si="205"/>
        <v>6.5200845665961946E-2</v>
      </c>
      <c r="BO79" s="130">
        <f t="shared" si="205"/>
        <v>3.2915015411712899E-2</v>
      </c>
      <c r="BP79" s="131">
        <f t="shared" si="205"/>
        <v>5.6432547853275374E-2</v>
      </c>
      <c r="BQ79" s="132">
        <f t="shared" si="205"/>
        <v>6.0228055406749831E-2</v>
      </c>
      <c r="BR79" s="129">
        <f t="shared" si="205"/>
        <v>6.1200470772852102E-2</v>
      </c>
      <c r="BS79" s="130">
        <f t="shared" si="205"/>
        <v>6.5729640347250928E-2</v>
      </c>
      <c r="BT79" s="131">
        <f t="shared" si="205"/>
        <v>4.4482709140479262E-2</v>
      </c>
      <c r="BU79" s="129">
        <f t="shared" si="205"/>
        <v>7.2667604313173928E-2</v>
      </c>
      <c r="BV79" s="133">
        <f t="shared" si="205"/>
        <v>5.2911734329069676E-2</v>
      </c>
      <c r="BW79" s="134">
        <f t="shared" si="205"/>
        <v>6.1752071187480821E-2</v>
      </c>
      <c r="BX79" s="129">
        <f t="shared" si="205"/>
        <v>5.1766138855054808E-2</v>
      </c>
      <c r="BY79" s="130">
        <f t="shared" si="205"/>
        <v>5.1955549141290226E-2</v>
      </c>
      <c r="BZ79" s="131">
        <f t="shared" si="205"/>
        <v>6.4196904339000258E-2</v>
      </c>
      <c r="CA79" s="132">
        <f t="shared" si="205"/>
        <v>4.8498305480892838E-2</v>
      </c>
      <c r="CB79" s="129">
        <f t="shared" si="205"/>
        <v>6.1702127659574467E-2</v>
      </c>
      <c r="CC79" s="130">
        <f t="shared" si="205"/>
        <v>5.7328015952143568E-2</v>
      </c>
      <c r="CD79" s="131">
        <f t="shared" si="205"/>
        <v>4.8660540960269186E-2</v>
      </c>
      <c r="CE79" s="132">
        <f t="shared" si="205"/>
        <v>6.213733075435203E-2</v>
      </c>
      <c r="CF79" s="129">
        <f t="shared" si="205"/>
        <v>5.0262311727872738E-2</v>
      </c>
      <c r="CG79" s="130">
        <f t="shared" si="205"/>
        <v>4.8162519972608994E-2</v>
      </c>
      <c r="CH79" s="131">
        <f t="shared" si="205"/>
        <v>6.2214955683676104E-2</v>
      </c>
      <c r="CI79" s="129">
        <f t="shared" si="205"/>
        <v>6.3565784001109113E-2</v>
      </c>
      <c r="CJ79" s="135">
        <f t="shared" si="205"/>
        <v>5.6801410691353763E-2</v>
      </c>
      <c r="CK79" s="136">
        <f t="shared" si="205"/>
        <v>5.7153006461275552E-2</v>
      </c>
    </row>
    <row r="80" spans="1:89" x14ac:dyDescent="0.15">
      <c r="A80" s="137" t="s">
        <v>25</v>
      </c>
      <c r="B80" s="206">
        <v>598</v>
      </c>
      <c r="C80" s="190">
        <v>556</v>
      </c>
      <c r="D80" s="191">
        <v>218</v>
      </c>
      <c r="E80" s="192">
        <v>275</v>
      </c>
      <c r="F80" s="189">
        <v>684</v>
      </c>
      <c r="G80" s="193">
        <v>390</v>
      </c>
      <c r="H80" s="191">
        <v>777</v>
      </c>
      <c r="I80" s="192">
        <v>748</v>
      </c>
      <c r="J80" s="189">
        <v>163</v>
      </c>
      <c r="K80" s="190">
        <v>135</v>
      </c>
      <c r="L80" s="191">
        <v>283</v>
      </c>
      <c r="M80" s="189">
        <v>424</v>
      </c>
      <c r="N80" s="194">
        <v>581</v>
      </c>
      <c r="O80" s="207">
        <v>738</v>
      </c>
      <c r="P80" s="189">
        <v>310</v>
      </c>
      <c r="Q80" s="190">
        <v>321</v>
      </c>
      <c r="R80" s="191">
        <v>493</v>
      </c>
      <c r="S80" s="192">
        <v>441</v>
      </c>
      <c r="T80" s="198">
        <v>59</v>
      </c>
      <c r="U80" s="189">
        <v>94</v>
      </c>
      <c r="V80" s="191">
        <v>402</v>
      </c>
      <c r="W80" s="208">
        <v>475</v>
      </c>
      <c r="X80" s="189">
        <v>257</v>
      </c>
      <c r="Y80" s="193">
        <v>243</v>
      </c>
      <c r="Z80" s="191">
        <v>784</v>
      </c>
      <c r="AA80" s="189">
        <v>959</v>
      </c>
      <c r="AB80" s="172">
        <f t="shared" si="193"/>
        <v>5609</v>
      </c>
      <c r="AC80" s="173">
        <f t="shared" si="194"/>
        <v>5799</v>
      </c>
      <c r="AE80" s="277" t="str">
        <f>$AE$18</f>
        <v>18:00 - 18:59</v>
      </c>
      <c r="AF80" s="126">
        <f t="shared" si="203"/>
        <v>569</v>
      </c>
      <c r="AG80" s="190">
        <f t="shared" si="203"/>
        <v>1167</v>
      </c>
      <c r="AH80" s="191">
        <f t="shared" si="203"/>
        <v>240</v>
      </c>
      <c r="AI80" s="192">
        <f t="shared" si="203"/>
        <v>422</v>
      </c>
      <c r="AJ80" s="278">
        <f t="shared" si="203"/>
        <v>450</v>
      </c>
      <c r="AK80" s="193">
        <f t="shared" si="203"/>
        <v>944</v>
      </c>
      <c r="AL80" s="191">
        <f t="shared" si="203"/>
        <v>799</v>
      </c>
      <c r="AM80" s="192">
        <f t="shared" si="203"/>
        <v>1002</v>
      </c>
      <c r="AN80" s="278">
        <f t="shared" si="203"/>
        <v>232</v>
      </c>
      <c r="AO80" s="193">
        <f t="shared" si="203"/>
        <v>83</v>
      </c>
      <c r="AP80" s="191">
        <f t="shared" si="204"/>
        <v>751</v>
      </c>
      <c r="AQ80" s="278">
        <f t="shared" si="204"/>
        <v>205</v>
      </c>
      <c r="AR80" s="194">
        <f t="shared" si="204"/>
        <v>915</v>
      </c>
      <c r="AS80" s="195">
        <f t="shared" si="204"/>
        <v>651</v>
      </c>
      <c r="AT80" s="278">
        <f t="shared" si="204"/>
        <v>425</v>
      </c>
      <c r="AU80" s="193">
        <f t="shared" si="204"/>
        <v>476</v>
      </c>
      <c r="AV80" s="191">
        <f t="shared" si="204"/>
        <v>422</v>
      </c>
      <c r="AW80" s="192">
        <f t="shared" si="204"/>
        <v>622</v>
      </c>
      <c r="AX80" s="278">
        <f t="shared" si="204"/>
        <v>179</v>
      </c>
      <c r="AY80" s="193">
        <f t="shared" si="204"/>
        <v>46</v>
      </c>
      <c r="AZ80" s="191">
        <f t="shared" si="204"/>
        <v>714</v>
      </c>
      <c r="BA80" s="192">
        <f t="shared" si="204"/>
        <v>384</v>
      </c>
      <c r="BB80" s="278">
        <f t="shared" si="204"/>
        <v>503</v>
      </c>
      <c r="BC80" s="193">
        <f t="shared" si="204"/>
        <v>224</v>
      </c>
      <c r="BD80" s="191">
        <f t="shared" si="204"/>
        <v>564</v>
      </c>
      <c r="BE80" s="278">
        <f t="shared" si="204"/>
        <v>1065</v>
      </c>
      <c r="BF80" s="172">
        <f>SUM(AF80,AH80,AJ80,AL80,AN80,AP80,AR80,AT80,AV80,AX80,AZ80,BB80,BD80)</f>
        <v>6763</v>
      </c>
      <c r="BG80" s="173">
        <f>SUM(AG80,AI80,AK80,AM80,AO80,AQ80,AS80,AU80,AW80,AY80,BA80,BC80,BE80)</f>
        <v>7291</v>
      </c>
      <c r="BI80" s="137" t="s">
        <v>25</v>
      </c>
      <c r="BJ80" s="129">
        <f t="shared" ref="BJ80:CK80" si="206">B80/B95</f>
        <v>5.4696789536266346E-2</v>
      </c>
      <c r="BK80" s="130">
        <f t="shared" si="206"/>
        <v>5.2403393025447692E-2</v>
      </c>
      <c r="BL80" s="131">
        <f t="shared" si="206"/>
        <v>4.55780890654401E-2</v>
      </c>
      <c r="BM80" s="132">
        <f t="shared" si="206"/>
        <v>5.5298612507540722E-2</v>
      </c>
      <c r="BN80" s="129">
        <f t="shared" si="206"/>
        <v>5.784355179704017E-2</v>
      </c>
      <c r="BO80" s="130">
        <f t="shared" si="206"/>
        <v>4.2932628797886396E-2</v>
      </c>
      <c r="BP80" s="131">
        <f t="shared" si="206"/>
        <v>5.9254175245939143E-2</v>
      </c>
      <c r="BQ80" s="132">
        <f t="shared" si="206"/>
        <v>5.7243437667406444E-2</v>
      </c>
      <c r="BR80" s="129">
        <f t="shared" si="206"/>
        <v>6.3946645743428801E-2</v>
      </c>
      <c r="BS80" s="130">
        <f t="shared" si="206"/>
        <v>5.5808185200496074E-2</v>
      </c>
      <c r="BT80" s="131">
        <f t="shared" si="206"/>
        <v>4.0608408666953651E-2</v>
      </c>
      <c r="BU80" s="129">
        <f t="shared" si="206"/>
        <v>6.6260353180184403E-2</v>
      </c>
      <c r="BV80" s="133">
        <f t="shared" si="206"/>
        <v>4.615873520298721E-2</v>
      </c>
      <c r="BW80" s="134">
        <f t="shared" si="206"/>
        <v>5.661245780914391E-2</v>
      </c>
      <c r="BX80" s="129">
        <f t="shared" si="206"/>
        <v>4.7198538367844094E-2</v>
      </c>
      <c r="BY80" s="130">
        <f t="shared" si="206"/>
        <v>4.6327031317650452E-2</v>
      </c>
      <c r="BZ80" s="131">
        <f t="shared" si="206"/>
        <v>6.2547576757168225E-2</v>
      </c>
      <c r="CA80" s="132">
        <f t="shared" si="206"/>
        <v>5.1536753535117448E-2</v>
      </c>
      <c r="CB80" s="129">
        <f t="shared" si="206"/>
        <v>3.1382978723404252E-2</v>
      </c>
      <c r="CC80" s="130">
        <f t="shared" si="206"/>
        <v>4.6859421734795612E-2</v>
      </c>
      <c r="CD80" s="131">
        <f t="shared" si="206"/>
        <v>5.2025365601138865E-2</v>
      </c>
      <c r="CE80" s="132">
        <f t="shared" si="206"/>
        <v>5.7422630560928431E-2</v>
      </c>
      <c r="CF80" s="129">
        <f t="shared" si="206"/>
        <v>4.3492976815027923E-2</v>
      </c>
      <c r="CG80" s="130">
        <f t="shared" si="206"/>
        <v>5.5466788404473867E-2</v>
      </c>
      <c r="CH80" s="131">
        <f t="shared" si="206"/>
        <v>6.746407365975389E-2</v>
      </c>
      <c r="CI80" s="129">
        <f t="shared" si="206"/>
        <v>6.647719395535838E-2</v>
      </c>
      <c r="CJ80" s="135">
        <f t="shared" si="206"/>
        <v>5.3753857359170452E-2</v>
      </c>
      <c r="CK80" s="136">
        <f t="shared" si="206"/>
        <v>5.5674497643026524E-2</v>
      </c>
    </row>
    <row r="81" spans="1:89" ht="14" thickBot="1" x14ac:dyDescent="0.2">
      <c r="A81" s="146" t="s">
        <v>26</v>
      </c>
      <c r="B81" s="203">
        <v>465</v>
      </c>
      <c r="C81" s="197">
        <v>509</v>
      </c>
      <c r="D81" s="198">
        <v>198</v>
      </c>
      <c r="E81" s="199">
        <v>269</v>
      </c>
      <c r="F81" s="196">
        <v>546</v>
      </c>
      <c r="G81" s="200">
        <v>296</v>
      </c>
      <c r="H81" s="198">
        <v>616</v>
      </c>
      <c r="I81" s="199">
        <v>674</v>
      </c>
      <c r="J81" s="196">
        <v>124</v>
      </c>
      <c r="K81" s="197">
        <v>103</v>
      </c>
      <c r="L81" s="198">
        <v>258</v>
      </c>
      <c r="M81" s="196">
        <v>339</v>
      </c>
      <c r="N81" s="201">
        <v>558</v>
      </c>
      <c r="O81" s="204">
        <v>597</v>
      </c>
      <c r="P81" s="196">
        <v>317</v>
      </c>
      <c r="Q81" s="197">
        <v>292</v>
      </c>
      <c r="R81" s="198">
        <v>431</v>
      </c>
      <c r="S81" s="199">
        <v>418</v>
      </c>
      <c r="T81" s="196">
        <v>89</v>
      </c>
      <c r="U81" s="200">
        <v>68</v>
      </c>
      <c r="V81" s="198">
        <v>353</v>
      </c>
      <c r="W81" s="205">
        <v>413</v>
      </c>
      <c r="X81" s="196">
        <v>251</v>
      </c>
      <c r="Y81" s="200">
        <v>216</v>
      </c>
      <c r="Z81" s="198">
        <v>728</v>
      </c>
      <c r="AA81" s="196">
        <v>910</v>
      </c>
      <c r="AB81" s="172">
        <f t="shared" si="193"/>
        <v>4934</v>
      </c>
      <c r="AC81" s="173">
        <f t="shared" si="194"/>
        <v>5104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4.253178450562517E-2</v>
      </c>
      <c r="BK81" s="130">
        <f t="shared" si="207"/>
        <v>4.7973609802073512E-2</v>
      </c>
      <c r="BL81" s="131">
        <f t="shared" si="207"/>
        <v>4.1396613004390549E-2</v>
      </c>
      <c r="BM81" s="132">
        <f t="shared" si="207"/>
        <v>5.409209732555801E-2</v>
      </c>
      <c r="BN81" s="129">
        <f t="shared" si="207"/>
        <v>4.6173361522198732E-2</v>
      </c>
      <c r="BO81" s="130">
        <f t="shared" si="207"/>
        <v>3.2584764420959929E-2</v>
      </c>
      <c r="BP81" s="131">
        <f t="shared" si="207"/>
        <v>4.6976283077861662E-2</v>
      </c>
      <c r="BQ81" s="132">
        <f t="shared" si="207"/>
        <v>5.1580316828652328E-2</v>
      </c>
      <c r="BR81" s="129">
        <f t="shared" si="207"/>
        <v>4.864652805021577E-2</v>
      </c>
      <c r="BS81" s="130">
        <f t="shared" si="207"/>
        <v>4.257957833815626E-2</v>
      </c>
      <c r="BT81" s="131">
        <f t="shared" si="207"/>
        <v>3.7021093413689192E-2</v>
      </c>
      <c r="BU81" s="129">
        <f t="shared" si="207"/>
        <v>5.2977027660571961E-2</v>
      </c>
      <c r="BV81" s="133">
        <f t="shared" si="207"/>
        <v>4.4331453086517834E-2</v>
      </c>
      <c r="BW81" s="134">
        <f t="shared" si="207"/>
        <v>4.5796256520405032E-2</v>
      </c>
      <c r="BX81" s="129">
        <f t="shared" si="207"/>
        <v>4.8264311814859927E-2</v>
      </c>
      <c r="BY81" s="130">
        <f t="shared" si="207"/>
        <v>4.2141723192379854E-2</v>
      </c>
      <c r="BZ81" s="131">
        <f t="shared" si="207"/>
        <v>5.4681552905353974E-2</v>
      </c>
      <c r="CA81" s="132">
        <f t="shared" si="207"/>
        <v>4.8848895640995676E-2</v>
      </c>
      <c r="CB81" s="129">
        <f t="shared" si="207"/>
        <v>4.7340425531914893E-2</v>
      </c>
      <c r="CC81" s="130">
        <f t="shared" si="207"/>
        <v>3.3898305084745763E-2</v>
      </c>
      <c r="CD81" s="131">
        <f t="shared" si="207"/>
        <v>4.568396531642293E-2</v>
      </c>
      <c r="CE81" s="132">
        <f t="shared" si="207"/>
        <v>4.9927466150870403E-2</v>
      </c>
      <c r="CF81" s="129">
        <f t="shared" si="207"/>
        <v>4.2477576578101202E-2</v>
      </c>
      <c r="CG81" s="130">
        <f t="shared" si="207"/>
        <v>4.9303811915087876E-2</v>
      </c>
      <c r="CH81" s="131">
        <f t="shared" si="207"/>
        <v>6.2645211255485764E-2</v>
      </c>
      <c r="CI81" s="129">
        <f t="shared" si="207"/>
        <v>6.3080549008734235E-2</v>
      </c>
      <c r="CJ81" s="135">
        <f t="shared" si="207"/>
        <v>4.7284994154064362E-2</v>
      </c>
      <c r="CK81" s="136">
        <f t="shared" si="207"/>
        <v>4.9002006547681908E-2</v>
      </c>
    </row>
    <row r="82" spans="1:89" ht="15" thickTop="1" thickBot="1" x14ac:dyDescent="0.2">
      <c r="A82" s="137" t="s">
        <v>27</v>
      </c>
      <c r="B82" s="206">
        <v>422</v>
      </c>
      <c r="C82" s="190">
        <v>555</v>
      </c>
      <c r="D82" s="191">
        <v>208</v>
      </c>
      <c r="E82" s="192">
        <v>339</v>
      </c>
      <c r="F82" s="189">
        <v>492</v>
      </c>
      <c r="G82" s="193">
        <v>434</v>
      </c>
      <c r="H82" s="191">
        <v>633</v>
      </c>
      <c r="I82" s="192">
        <v>748</v>
      </c>
      <c r="J82" s="189">
        <v>124</v>
      </c>
      <c r="K82" s="190">
        <v>103</v>
      </c>
      <c r="L82" s="191">
        <v>362</v>
      </c>
      <c r="M82" s="189">
        <v>252</v>
      </c>
      <c r="N82" s="194">
        <v>749</v>
      </c>
      <c r="O82" s="207">
        <v>595</v>
      </c>
      <c r="P82" s="189">
        <v>366</v>
      </c>
      <c r="Q82" s="190">
        <v>254</v>
      </c>
      <c r="R82" s="191">
        <v>392</v>
      </c>
      <c r="S82" s="192">
        <v>424</v>
      </c>
      <c r="T82" s="189">
        <v>88</v>
      </c>
      <c r="U82" s="193">
        <v>61</v>
      </c>
      <c r="V82" s="191">
        <v>371</v>
      </c>
      <c r="W82" s="208">
        <v>408</v>
      </c>
      <c r="X82" s="189">
        <v>313</v>
      </c>
      <c r="Y82" s="193">
        <v>165</v>
      </c>
      <c r="Z82" s="191">
        <v>736</v>
      </c>
      <c r="AA82" s="189">
        <v>821</v>
      </c>
      <c r="AB82" s="172">
        <f t="shared" si="193"/>
        <v>5256</v>
      </c>
      <c r="AC82" s="173">
        <f t="shared" si="194"/>
        <v>5159</v>
      </c>
      <c r="AE82" s="269" t="s">
        <v>13</v>
      </c>
      <c r="AF82" s="20">
        <f t="shared" ref="AF82:BG82" si="208">SUM(AF79:AF81)</f>
        <v>1231</v>
      </c>
      <c r="AG82" s="21">
        <f t="shared" si="208"/>
        <v>2272</v>
      </c>
      <c r="AH82" s="20">
        <f t="shared" si="208"/>
        <v>572</v>
      </c>
      <c r="AI82" s="21">
        <f t="shared" si="208"/>
        <v>906</v>
      </c>
      <c r="AJ82" s="20">
        <f t="shared" si="208"/>
        <v>1102</v>
      </c>
      <c r="AK82" s="21">
        <f t="shared" si="208"/>
        <v>1971</v>
      </c>
      <c r="AL82" s="20">
        <f t="shared" si="208"/>
        <v>1694</v>
      </c>
      <c r="AM82" s="21">
        <f t="shared" si="208"/>
        <v>2361</v>
      </c>
      <c r="AN82" s="20">
        <f t="shared" si="208"/>
        <v>509</v>
      </c>
      <c r="AO82" s="21">
        <f t="shared" si="208"/>
        <v>166</v>
      </c>
      <c r="AP82" s="20">
        <f t="shared" si="208"/>
        <v>1585</v>
      </c>
      <c r="AQ82" s="21">
        <f t="shared" si="208"/>
        <v>442</v>
      </c>
      <c r="AR82" s="20">
        <f t="shared" si="208"/>
        <v>2162</v>
      </c>
      <c r="AS82" s="21">
        <f t="shared" si="208"/>
        <v>1445</v>
      </c>
      <c r="AT82" s="20">
        <f t="shared" si="208"/>
        <v>990</v>
      </c>
      <c r="AU82" s="21">
        <f t="shared" si="208"/>
        <v>1031</v>
      </c>
      <c r="AV82" s="20">
        <f t="shared" si="208"/>
        <v>918</v>
      </c>
      <c r="AW82" s="21">
        <f t="shared" si="208"/>
        <v>1333</v>
      </c>
      <c r="AX82" s="20">
        <f t="shared" si="208"/>
        <v>472</v>
      </c>
      <c r="AY82" s="21">
        <f t="shared" si="208"/>
        <v>97</v>
      </c>
      <c r="AZ82" s="20">
        <f t="shared" si="208"/>
        <v>1494</v>
      </c>
      <c r="BA82" s="21">
        <f t="shared" si="208"/>
        <v>795</v>
      </c>
      <c r="BB82" s="20">
        <f t="shared" si="208"/>
        <v>1088</v>
      </c>
      <c r="BC82" s="21">
        <f t="shared" si="208"/>
        <v>461</v>
      </c>
      <c r="BD82" s="20">
        <f t="shared" si="208"/>
        <v>1322</v>
      </c>
      <c r="BE82" s="21">
        <f t="shared" si="208"/>
        <v>2043</v>
      </c>
      <c r="BF82" s="174">
        <f t="shared" si="208"/>
        <v>15139</v>
      </c>
      <c r="BG82" s="175">
        <f t="shared" si="208"/>
        <v>15323</v>
      </c>
      <c r="BI82" s="137" t="s">
        <v>27</v>
      </c>
      <c r="BJ82" s="129">
        <f t="shared" ref="BJ82:CK82" si="209">B82/B95</f>
        <v>3.8598737766395316E-2</v>
      </c>
      <c r="BK82" s="130">
        <f t="shared" si="209"/>
        <v>5.2309142318567391E-2</v>
      </c>
      <c r="BL82" s="131">
        <f t="shared" si="209"/>
        <v>4.3487351034915328E-2</v>
      </c>
      <c r="BM82" s="132">
        <f t="shared" si="209"/>
        <v>6.8168107782022924E-2</v>
      </c>
      <c r="BN82" s="129">
        <f t="shared" si="209"/>
        <v>4.1606765327695562E-2</v>
      </c>
      <c r="BO82" s="130">
        <f t="shared" si="209"/>
        <v>4.7776309995596657E-2</v>
      </c>
      <c r="BP82" s="131">
        <f t="shared" si="209"/>
        <v>4.8272706474490966E-2</v>
      </c>
      <c r="BQ82" s="132">
        <f t="shared" si="209"/>
        <v>5.7243437667406444E-2</v>
      </c>
      <c r="BR82" s="129">
        <f t="shared" si="209"/>
        <v>4.864652805021577E-2</v>
      </c>
      <c r="BS82" s="130">
        <f t="shared" si="209"/>
        <v>4.257957833815626E-2</v>
      </c>
      <c r="BT82" s="131">
        <f t="shared" si="209"/>
        <v>5.1944324867269333E-2</v>
      </c>
      <c r="BU82" s="129">
        <f t="shared" si="209"/>
        <v>3.9381153305203941E-2</v>
      </c>
      <c r="BV82" s="133">
        <f t="shared" si="209"/>
        <v>5.9505839358067851E-2</v>
      </c>
      <c r="BW82" s="134">
        <f t="shared" si="209"/>
        <v>4.5642835225529303E-2</v>
      </c>
      <c r="BX82" s="129">
        <f t="shared" si="209"/>
        <v>5.5724725943970765E-2</v>
      </c>
      <c r="BY82" s="130">
        <f t="shared" si="209"/>
        <v>3.6657526338576996E-2</v>
      </c>
      <c r="BZ82" s="131">
        <f t="shared" si="209"/>
        <v>4.9733570159857902E-2</v>
      </c>
      <c r="CA82" s="132">
        <f t="shared" si="209"/>
        <v>4.9550075961201354E-2</v>
      </c>
      <c r="CB82" s="129">
        <f t="shared" si="209"/>
        <v>4.6808510638297871E-2</v>
      </c>
      <c r="CC82" s="130">
        <f t="shared" si="209"/>
        <v>3.0408773678963111E-2</v>
      </c>
      <c r="CD82" s="131">
        <f t="shared" si="209"/>
        <v>4.8013459298563481E-2</v>
      </c>
      <c r="CE82" s="132">
        <f t="shared" si="209"/>
        <v>4.9323017408123788E-2</v>
      </c>
      <c r="CF82" s="129">
        <f t="shared" si="209"/>
        <v>5.2970045693010663E-2</v>
      </c>
      <c r="CG82" s="130">
        <f t="shared" si="209"/>
        <v>3.766263410180324E-2</v>
      </c>
      <c r="CH82" s="131">
        <f t="shared" si="209"/>
        <v>6.3333620170381202E-2</v>
      </c>
      <c r="CI82" s="129">
        <f t="shared" si="209"/>
        <v>5.6911132677110773E-2</v>
      </c>
      <c r="CJ82" s="135">
        <f t="shared" si="209"/>
        <v>5.0370881490426081E-2</v>
      </c>
      <c r="CK82" s="136">
        <f t="shared" si="209"/>
        <v>4.9530045411342274E-2</v>
      </c>
    </row>
    <row r="83" spans="1:89" ht="14" thickTop="1" x14ac:dyDescent="0.15">
      <c r="A83" s="146" t="s">
        <v>28</v>
      </c>
      <c r="B83" s="203">
        <v>414</v>
      </c>
      <c r="C83" s="197">
        <v>692</v>
      </c>
      <c r="D83" s="198">
        <v>226</v>
      </c>
      <c r="E83" s="199">
        <v>346</v>
      </c>
      <c r="F83" s="196">
        <v>453</v>
      </c>
      <c r="G83" s="200">
        <v>610</v>
      </c>
      <c r="H83" s="198">
        <v>703</v>
      </c>
      <c r="I83" s="199">
        <v>794</v>
      </c>
      <c r="J83" s="196">
        <v>196</v>
      </c>
      <c r="K83" s="197">
        <v>76</v>
      </c>
      <c r="L83" s="198">
        <v>481</v>
      </c>
      <c r="M83" s="196">
        <v>253</v>
      </c>
      <c r="N83" s="201">
        <v>779</v>
      </c>
      <c r="O83" s="204">
        <v>536</v>
      </c>
      <c r="P83" s="196">
        <v>430</v>
      </c>
      <c r="Q83" s="197">
        <v>306</v>
      </c>
      <c r="R83" s="198">
        <v>443</v>
      </c>
      <c r="S83" s="199">
        <v>526</v>
      </c>
      <c r="T83" s="196">
        <v>141</v>
      </c>
      <c r="U83" s="200">
        <v>58</v>
      </c>
      <c r="V83" s="198">
        <v>518</v>
      </c>
      <c r="W83" s="205">
        <v>465</v>
      </c>
      <c r="X83" s="196">
        <v>303</v>
      </c>
      <c r="Y83" s="200">
        <v>161</v>
      </c>
      <c r="Z83" s="198">
        <v>749</v>
      </c>
      <c r="AA83" s="196">
        <v>864</v>
      </c>
      <c r="AB83" s="172">
        <f t="shared" si="193"/>
        <v>5836</v>
      </c>
      <c r="AC83" s="173">
        <f t="shared" si="194"/>
        <v>5687</v>
      </c>
      <c r="BI83" s="146" t="s">
        <v>28</v>
      </c>
      <c r="BJ83" s="129">
        <f t="shared" ref="BJ83:CK83" si="210">B83/B95</f>
        <v>3.7867008140492091E-2</v>
      </c>
      <c r="BK83" s="130">
        <f t="shared" si="210"/>
        <v>6.5221489161168711E-2</v>
      </c>
      <c r="BL83" s="131">
        <f t="shared" si="210"/>
        <v>4.725067948985992E-2</v>
      </c>
      <c r="BM83" s="132">
        <f t="shared" si="210"/>
        <v>6.9575708827669419E-2</v>
      </c>
      <c r="BN83" s="129">
        <f t="shared" si="210"/>
        <v>3.8308668076109935E-2</v>
      </c>
      <c r="BO83" s="130">
        <f t="shared" si="210"/>
        <v>6.7151034786437691E-2</v>
      </c>
      <c r="BP83" s="131">
        <f t="shared" si="210"/>
        <v>5.3610920460611604E-2</v>
      </c>
      <c r="BQ83" s="132">
        <f t="shared" si="210"/>
        <v>6.0763756026631977E-2</v>
      </c>
      <c r="BR83" s="129">
        <f t="shared" si="210"/>
        <v>7.6892899176147514E-2</v>
      </c>
      <c r="BS83" s="130">
        <f t="shared" si="210"/>
        <v>3.1417941298057049E-2</v>
      </c>
      <c r="BT83" s="131">
        <f t="shared" si="210"/>
        <v>6.9019945472808153E-2</v>
      </c>
      <c r="BU83" s="129">
        <f t="shared" si="210"/>
        <v>3.9537427723081733E-2</v>
      </c>
      <c r="BV83" s="133">
        <f t="shared" si="210"/>
        <v>6.1889250814332247E-2</v>
      </c>
      <c r="BW83" s="134">
        <f t="shared" si="210"/>
        <v>4.1116907026695307E-2</v>
      </c>
      <c r="BX83" s="129">
        <f t="shared" si="210"/>
        <v>6.5468940316686972E-2</v>
      </c>
      <c r="BY83" s="130">
        <f t="shared" si="210"/>
        <v>4.4162216770096692E-2</v>
      </c>
      <c r="BZ83" s="131">
        <f t="shared" si="210"/>
        <v>5.6204009134737373E-2</v>
      </c>
      <c r="CA83" s="132">
        <f t="shared" si="210"/>
        <v>6.1470141404697906E-2</v>
      </c>
      <c r="CB83" s="129">
        <f t="shared" si="210"/>
        <v>7.4999999999999997E-2</v>
      </c>
      <c r="CC83" s="130">
        <f t="shared" si="210"/>
        <v>2.8913260219341975E-2</v>
      </c>
      <c r="CD83" s="131">
        <f t="shared" si="210"/>
        <v>6.7037660152711273E-2</v>
      </c>
      <c r="CE83" s="132">
        <f t="shared" si="210"/>
        <v>5.6213733075435202E-2</v>
      </c>
      <c r="CF83" s="129">
        <f t="shared" si="210"/>
        <v>5.1277711964799459E-2</v>
      </c>
      <c r="CG83" s="130">
        <f t="shared" si="210"/>
        <v>3.674960054782013E-2</v>
      </c>
      <c r="CH83" s="131">
        <f t="shared" si="210"/>
        <v>6.4452284657086314E-2</v>
      </c>
      <c r="CI83" s="129">
        <f t="shared" si="210"/>
        <v>5.9891861915985029E-2</v>
      </c>
      <c r="CJ83" s="135">
        <f t="shared" si="210"/>
        <v>5.5929312096295015E-2</v>
      </c>
      <c r="CK83" s="136">
        <f t="shared" si="210"/>
        <v>5.4599218502481783E-2</v>
      </c>
    </row>
    <row r="84" spans="1:89" x14ac:dyDescent="0.15">
      <c r="A84" s="137" t="s">
        <v>29</v>
      </c>
      <c r="B84" s="206">
        <v>536</v>
      </c>
      <c r="C84" s="190">
        <v>884</v>
      </c>
      <c r="D84" s="191">
        <v>314</v>
      </c>
      <c r="E84" s="192">
        <v>388</v>
      </c>
      <c r="F84" s="189">
        <v>559</v>
      </c>
      <c r="G84" s="193">
        <v>849</v>
      </c>
      <c r="H84" s="191">
        <v>754</v>
      </c>
      <c r="I84" s="192">
        <v>953</v>
      </c>
      <c r="J84" s="189">
        <v>274</v>
      </c>
      <c r="K84" s="190">
        <v>70</v>
      </c>
      <c r="L84" s="191">
        <v>669</v>
      </c>
      <c r="M84" s="189">
        <v>240</v>
      </c>
      <c r="N84" s="194">
        <v>900</v>
      </c>
      <c r="O84" s="207">
        <v>706</v>
      </c>
      <c r="P84" s="189">
        <v>514</v>
      </c>
      <c r="Q84" s="190">
        <v>394</v>
      </c>
      <c r="R84" s="191">
        <v>505</v>
      </c>
      <c r="S84" s="192">
        <v>614</v>
      </c>
      <c r="T84" s="189">
        <v>258</v>
      </c>
      <c r="U84" s="193">
        <v>49</v>
      </c>
      <c r="V84" s="191">
        <v>652</v>
      </c>
      <c r="W84" s="208">
        <v>501</v>
      </c>
      <c r="X84" s="189">
        <v>514</v>
      </c>
      <c r="Y84" s="193">
        <v>188</v>
      </c>
      <c r="Z84" s="191">
        <v>833</v>
      </c>
      <c r="AA84" s="189">
        <v>928</v>
      </c>
      <c r="AB84" s="172">
        <f t="shared" si="193"/>
        <v>7282</v>
      </c>
      <c r="AC84" s="173">
        <f t="shared" si="194"/>
        <v>6764</v>
      </c>
      <c r="BI84" s="137" t="s">
        <v>29</v>
      </c>
      <c r="BJ84" s="129">
        <f t="shared" ref="BJ84:CK84" si="211">B84/B95</f>
        <v>4.902588493551633E-2</v>
      </c>
      <c r="BK84" s="130">
        <f t="shared" si="211"/>
        <v>8.3317624882186622E-2</v>
      </c>
      <c r="BL84" s="131">
        <f t="shared" si="211"/>
        <v>6.5649174158477944E-2</v>
      </c>
      <c r="BM84" s="132">
        <f t="shared" si="211"/>
        <v>7.8021315101548361E-2</v>
      </c>
      <c r="BN84" s="129">
        <f t="shared" si="211"/>
        <v>4.7272727272727272E-2</v>
      </c>
      <c r="BO84" s="130">
        <f t="shared" si="211"/>
        <v>9.3461030383091143E-2</v>
      </c>
      <c r="BP84" s="131">
        <f t="shared" si="211"/>
        <v>5.7500190650499501E-2</v>
      </c>
      <c r="BQ84" s="132">
        <f t="shared" si="211"/>
        <v>7.2931812963954998E-2</v>
      </c>
      <c r="BR84" s="129">
        <f t="shared" si="211"/>
        <v>0.10749313456257356</v>
      </c>
      <c r="BS84" s="130">
        <f t="shared" si="211"/>
        <v>2.8937577511368336E-2</v>
      </c>
      <c r="BT84" s="131">
        <f t="shared" si="211"/>
        <v>9.5996556177356862E-2</v>
      </c>
      <c r="BU84" s="129">
        <f t="shared" si="211"/>
        <v>3.750586029067042E-2</v>
      </c>
      <c r="BV84" s="133">
        <f t="shared" si="211"/>
        <v>7.1502343687931999E-2</v>
      </c>
      <c r="BW84" s="134">
        <f t="shared" si="211"/>
        <v>5.4157717091132249E-2</v>
      </c>
      <c r="BX84" s="129">
        <f t="shared" si="211"/>
        <v>7.8258221680876983E-2</v>
      </c>
      <c r="BY84" s="130">
        <f t="shared" si="211"/>
        <v>5.6862462115745416E-2</v>
      </c>
      <c r="BZ84" s="131">
        <f t="shared" si="211"/>
        <v>6.4070032986551631E-2</v>
      </c>
      <c r="CA84" s="132">
        <f t="shared" si="211"/>
        <v>7.1754119434381203E-2</v>
      </c>
      <c r="CB84" s="129">
        <f t="shared" si="211"/>
        <v>0.13723404255319149</v>
      </c>
      <c r="CC84" s="130">
        <f t="shared" si="211"/>
        <v>2.4426719840478565E-2</v>
      </c>
      <c r="CD84" s="131">
        <f t="shared" si="211"/>
        <v>8.4379448686424233E-2</v>
      </c>
      <c r="CE84" s="132">
        <f t="shared" si="211"/>
        <v>6.056576402321083E-2</v>
      </c>
      <c r="CF84" s="129">
        <f t="shared" si="211"/>
        <v>8.6985953630055846E-2</v>
      </c>
      <c r="CG84" s="130">
        <f t="shared" si="211"/>
        <v>4.291257703720612E-2</v>
      </c>
      <c r="CH84" s="131">
        <f t="shared" si="211"/>
        <v>7.1680578263488517E-2</v>
      </c>
      <c r="CI84" s="129">
        <f t="shared" si="211"/>
        <v>6.4328296131983917E-2</v>
      </c>
      <c r="CJ84" s="135">
        <f t="shared" si="211"/>
        <v>6.9787054606788954E-2</v>
      </c>
      <c r="CK84" s="136">
        <f t="shared" si="211"/>
        <v>6.4939179523612944E-2</v>
      </c>
    </row>
    <row r="85" spans="1:89" x14ac:dyDescent="0.15">
      <c r="A85" s="146" t="s">
        <v>30</v>
      </c>
      <c r="B85" s="203">
        <v>662</v>
      </c>
      <c r="C85" s="197">
        <v>1105</v>
      </c>
      <c r="D85" s="198">
        <v>332</v>
      </c>
      <c r="E85" s="199">
        <v>484</v>
      </c>
      <c r="F85" s="196">
        <v>652</v>
      </c>
      <c r="G85" s="200">
        <v>1027</v>
      </c>
      <c r="H85" s="198">
        <v>895</v>
      </c>
      <c r="I85" s="199">
        <v>1359</v>
      </c>
      <c r="J85" s="196">
        <v>277</v>
      </c>
      <c r="K85" s="197">
        <v>83</v>
      </c>
      <c r="L85" s="198">
        <v>834</v>
      </c>
      <c r="M85" s="196">
        <v>237</v>
      </c>
      <c r="N85" s="201">
        <v>1247</v>
      </c>
      <c r="O85" s="204">
        <v>794</v>
      </c>
      <c r="P85" s="196">
        <v>565</v>
      </c>
      <c r="Q85" s="197">
        <v>555</v>
      </c>
      <c r="R85" s="198">
        <v>496</v>
      </c>
      <c r="S85" s="199">
        <v>711</v>
      </c>
      <c r="T85" s="196">
        <v>293</v>
      </c>
      <c r="U85" s="200">
        <v>51</v>
      </c>
      <c r="V85" s="198">
        <v>780</v>
      </c>
      <c r="W85" s="205">
        <v>411</v>
      </c>
      <c r="X85" s="196">
        <v>585</v>
      </c>
      <c r="Y85" s="200">
        <v>237</v>
      </c>
      <c r="Z85" s="198">
        <v>758</v>
      </c>
      <c r="AA85" s="196">
        <v>978</v>
      </c>
      <c r="AB85" s="172">
        <f t="shared" si="193"/>
        <v>8376</v>
      </c>
      <c r="AC85" s="173">
        <f t="shared" si="194"/>
        <v>8032</v>
      </c>
      <c r="BI85" s="146" t="s">
        <v>30</v>
      </c>
      <c r="BJ85" s="129">
        <f t="shared" ref="BJ85:CK85" si="212">B85/B95</f>
        <v>6.0550626543492178E-2</v>
      </c>
      <c r="BK85" s="130">
        <f t="shared" si="212"/>
        <v>0.10414703110273327</v>
      </c>
      <c r="BL85" s="131">
        <f t="shared" si="212"/>
        <v>6.9412502613422536E-2</v>
      </c>
      <c r="BM85" s="132">
        <f t="shared" si="212"/>
        <v>9.7325558013271668E-2</v>
      </c>
      <c r="BN85" s="129">
        <f t="shared" si="212"/>
        <v>5.5137420718816069E-2</v>
      </c>
      <c r="BO85" s="130">
        <f t="shared" si="212"/>
        <v>0.11305592250110083</v>
      </c>
      <c r="BP85" s="131">
        <f t="shared" si="212"/>
        <v>6.8252878822542509E-2</v>
      </c>
      <c r="BQ85" s="132">
        <f t="shared" si="212"/>
        <v>0.10400244891711946</v>
      </c>
      <c r="BR85" s="129">
        <f t="shared" si="212"/>
        <v>0.10867006669282071</v>
      </c>
      <c r="BS85" s="130">
        <f t="shared" si="212"/>
        <v>3.4311699049193879E-2</v>
      </c>
      <c r="BT85" s="131">
        <f t="shared" si="212"/>
        <v>0.11967283684890229</v>
      </c>
      <c r="BU85" s="129">
        <f t="shared" si="212"/>
        <v>3.7037037037037035E-2</v>
      </c>
      <c r="BV85" s="133">
        <f t="shared" si="212"/>
        <v>9.9070469532056879E-2</v>
      </c>
      <c r="BW85" s="134">
        <f t="shared" si="212"/>
        <v>6.0908254065664316E-2</v>
      </c>
      <c r="BX85" s="129">
        <f t="shared" si="212"/>
        <v>8.6023142509135203E-2</v>
      </c>
      <c r="BY85" s="130">
        <f t="shared" si="212"/>
        <v>8.009813825948911E-2</v>
      </c>
      <c r="BZ85" s="131">
        <f t="shared" si="212"/>
        <v>6.2928190814514076E-2</v>
      </c>
      <c r="CA85" s="132">
        <f t="shared" si="212"/>
        <v>8.3089867944373022E-2</v>
      </c>
      <c r="CB85" s="129">
        <f t="shared" si="212"/>
        <v>0.15585106382978722</v>
      </c>
      <c r="CC85" s="130">
        <f t="shared" si="212"/>
        <v>2.5423728813559324E-2</v>
      </c>
      <c r="CD85" s="131">
        <f t="shared" si="212"/>
        <v>0.10094473922609033</v>
      </c>
      <c r="CE85" s="132">
        <f t="shared" si="212"/>
        <v>4.9685686653771759E-2</v>
      </c>
      <c r="CF85" s="129">
        <f t="shared" si="212"/>
        <v>9.9001523100355385E-2</v>
      </c>
      <c r="CG85" s="130">
        <f t="shared" si="212"/>
        <v>5.4097238073499199E-2</v>
      </c>
      <c r="CH85" s="131">
        <f t="shared" si="212"/>
        <v>6.5226744686343693E-2</v>
      </c>
      <c r="CI85" s="129">
        <f t="shared" si="212"/>
        <v>6.779426036323305E-2</v>
      </c>
      <c r="CJ85" s="135">
        <f t="shared" si="212"/>
        <v>8.0271404749583122E-2</v>
      </c>
      <c r="CK85" s="136">
        <f t="shared" si="212"/>
        <v>7.711287550763736E-2</v>
      </c>
    </row>
    <row r="86" spans="1:89" x14ac:dyDescent="0.15">
      <c r="A86" s="137" t="s">
        <v>31</v>
      </c>
      <c r="B86" s="206">
        <v>569</v>
      </c>
      <c r="C86" s="190">
        <v>1167</v>
      </c>
      <c r="D86" s="191">
        <v>240</v>
      </c>
      <c r="E86" s="192">
        <v>422</v>
      </c>
      <c r="F86" s="189">
        <v>450</v>
      </c>
      <c r="G86" s="193">
        <v>944</v>
      </c>
      <c r="H86" s="191">
        <v>799</v>
      </c>
      <c r="I86" s="192">
        <v>1002</v>
      </c>
      <c r="J86" s="189">
        <v>232</v>
      </c>
      <c r="K86" s="190">
        <v>83</v>
      </c>
      <c r="L86" s="191">
        <v>751</v>
      </c>
      <c r="M86" s="189">
        <v>205</v>
      </c>
      <c r="N86" s="194">
        <v>915</v>
      </c>
      <c r="O86" s="207">
        <v>651</v>
      </c>
      <c r="P86" s="189">
        <v>425</v>
      </c>
      <c r="Q86" s="190">
        <v>476</v>
      </c>
      <c r="R86" s="191">
        <v>422</v>
      </c>
      <c r="S86" s="192">
        <v>622</v>
      </c>
      <c r="T86" s="189">
        <v>179</v>
      </c>
      <c r="U86" s="193">
        <v>46</v>
      </c>
      <c r="V86" s="191">
        <v>714</v>
      </c>
      <c r="W86" s="208">
        <v>384</v>
      </c>
      <c r="X86" s="189">
        <v>503</v>
      </c>
      <c r="Y86" s="193">
        <v>224</v>
      </c>
      <c r="Z86" s="191">
        <v>564</v>
      </c>
      <c r="AA86" s="189">
        <v>1065</v>
      </c>
      <c r="AB86" s="172">
        <f t="shared" si="193"/>
        <v>6763</v>
      </c>
      <c r="AC86" s="173">
        <f t="shared" si="194"/>
        <v>7291</v>
      </c>
      <c r="BI86" s="137" t="s">
        <v>31</v>
      </c>
      <c r="BJ86" s="129">
        <f t="shared" ref="BJ86:CK86" si="213">B86/B95</f>
        <v>5.2044269642367143E-2</v>
      </c>
      <c r="BK86" s="130">
        <f t="shared" si="213"/>
        <v>0.10999057492931197</v>
      </c>
      <c r="BL86" s="131">
        <f t="shared" si="213"/>
        <v>5.0177712732594609E-2</v>
      </c>
      <c r="BM86" s="132">
        <f t="shared" si="213"/>
        <v>8.4858234466117038E-2</v>
      </c>
      <c r="BN86" s="129">
        <f t="shared" si="213"/>
        <v>3.8054968287526428E-2</v>
      </c>
      <c r="BO86" s="130">
        <f t="shared" si="213"/>
        <v>0.10391897842360194</v>
      </c>
      <c r="BP86" s="131">
        <f t="shared" si="213"/>
        <v>6.093189964157706E-2</v>
      </c>
      <c r="BQ86" s="132">
        <f t="shared" si="213"/>
        <v>7.6681717303130018E-2</v>
      </c>
      <c r="BR86" s="129">
        <f t="shared" si="213"/>
        <v>9.1016084739113379E-2</v>
      </c>
      <c r="BS86" s="130">
        <f t="shared" si="213"/>
        <v>3.4311699049193879E-2</v>
      </c>
      <c r="BT86" s="131">
        <f t="shared" si="213"/>
        <v>0.10776295020806428</v>
      </c>
      <c r="BU86" s="129">
        <f t="shared" si="213"/>
        <v>3.2036255664947645E-2</v>
      </c>
      <c r="BV86" s="133">
        <f t="shared" si="213"/>
        <v>7.2694049416064194E-2</v>
      </c>
      <c r="BW86" s="134">
        <f t="shared" si="213"/>
        <v>4.993863148204971E-2</v>
      </c>
      <c r="BX86" s="129">
        <f t="shared" si="213"/>
        <v>6.4707673568818513E-2</v>
      </c>
      <c r="BY86" s="130">
        <f t="shared" si="213"/>
        <v>6.869678164237264E-2</v>
      </c>
      <c r="BZ86" s="131">
        <f t="shared" si="213"/>
        <v>5.3539710733316419E-2</v>
      </c>
      <c r="CA86" s="132">
        <f t="shared" si="213"/>
        <v>7.2689026527988782E-2</v>
      </c>
      <c r="CB86" s="129">
        <f t="shared" si="213"/>
        <v>9.5212765957446807E-2</v>
      </c>
      <c r="CC86" s="130">
        <f t="shared" si="213"/>
        <v>2.2931206380857428E-2</v>
      </c>
      <c r="CD86" s="131">
        <f t="shared" si="213"/>
        <v>9.2403261291575001E-2</v>
      </c>
      <c r="CE86" s="132">
        <f t="shared" si="213"/>
        <v>4.6421663442940041E-2</v>
      </c>
      <c r="CF86" s="129">
        <f t="shared" si="213"/>
        <v>8.512438652902353E-2</v>
      </c>
      <c r="CG86" s="130">
        <f t="shared" si="213"/>
        <v>5.1129879023054096E-2</v>
      </c>
      <c r="CH86" s="131">
        <f t="shared" si="213"/>
        <v>4.8532828500129077E-2</v>
      </c>
      <c r="CI86" s="129">
        <f t="shared" si="213"/>
        <v>7.3825038125606549E-2</v>
      </c>
      <c r="CJ86" s="135">
        <f t="shared" si="213"/>
        <v>6.4813217564640715E-2</v>
      </c>
      <c r="CK86" s="136">
        <f t="shared" si="213"/>
        <v>6.9998751908140436E-2</v>
      </c>
    </row>
    <row r="87" spans="1:89" x14ac:dyDescent="0.15">
      <c r="A87" s="146" t="s">
        <v>32</v>
      </c>
      <c r="B87" s="203">
        <v>652</v>
      </c>
      <c r="C87" s="197">
        <v>767</v>
      </c>
      <c r="D87" s="198">
        <v>121</v>
      </c>
      <c r="E87" s="199">
        <v>322</v>
      </c>
      <c r="F87" s="196">
        <v>364</v>
      </c>
      <c r="G87" s="200">
        <v>915</v>
      </c>
      <c r="H87" s="198">
        <v>704</v>
      </c>
      <c r="I87" s="199">
        <v>985</v>
      </c>
      <c r="J87" s="196">
        <v>230</v>
      </c>
      <c r="K87" s="197">
        <v>66</v>
      </c>
      <c r="L87" s="198">
        <v>585</v>
      </c>
      <c r="M87" s="196">
        <v>187</v>
      </c>
      <c r="N87" s="201">
        <v>771</v>
      </c>
      <c r="O87" s="204">
        <v>578</v>
      </c>
      <c r="P87" s="196">
        <v>289</v>
      </c>
      <c r="Q87" s="197">
        <v>476</v>
      </c>
      <c r="R87" s="198">
        <v>366</v>
      </c>
      <c r="S87" s="199">
        <v>593</v>
      </c>
      <c r="T87" s="196">
        <v>119</v>
      </c>
      <c r="U87" s="200">
        <v>49</v>
      </c>
      <c r="V87" s="198">
        <v>670</v>
      </c>
      <c r="W87" s="205">
        <v>337</v>
      </c>
      <c r="X87" s="196">
        <v>349</v>
      </c>
      <c r="Y87" s="200">
        <v>227</v>
      </c>
      <c r="Z87" s="198">
        <v>455</v>
      </c>
      <c r="AA87" s="196">
        <v>954</v>
      </c>
      <c r="AB87" s="172">
        <f t="shared" si="193"/>
        <v>5675</v>
      </c>
      <c r="AC87" s="173">
        <f t="shared" si="194"/>
        <v>6456</v>
      </c>
      <c r="BI87" s="146" t="s">
        <v>32</v>
      </c>
      <c r="BJ87" s="129">
        <f t="shared" ref="BJ87:CK87" si="214">B87/B95</f>
        <v>5.9635964511113145E-2</v>
      </c>
      <c r="BK87" s="130">
        <f t="shared" si="214"/>
        <v>7.2290292177191323E-2</v>
      </c>
      <c r="BL87" s="131">
        <f t="shared" si="214"/>
        <v>2.529793016934978E-2</v>
      </c>
      <c r="BM87" s="132">
        <f t="shared" si="214"/>
        <v>6.4749648099738585E-2</v>
      </c>
      <c r="BN87" s="129">
        <f t="shared" si="214"/>
        <v>3.0782241014799153E-2</v>
      </c>
      <c r="BO87" s="130">
        <f t="shared" si="214"/>
        <v>0.10072655217965654</v>
      </c>
      <c r="BP87" s="131">
        <f t="shared" si="214"/>
        <v>5.3687180660413329E-2</v>
      </c>
      <c r="BQ87" s="132">
        <f t="shared" si="214"/>
        <v>7.5380730083416239E-2</v>
      </c>
      <c r="BR87" s="129">
        <f t="shared" si="214"/>
        <v>9.0231463318948602E-2</v>
      </c>
      <c r="BS87" s="130">
        <f t="shared" si="214"/>
        <v>2.7284001653575859E-2</v>
      </c>
      <c r="BT87" s="131">
        <f t="shared" si="214"/>
        <v>8.3943176926388294E-2</v>
      </c>
      <c r="BU87" s="129">
        <f t="shared" si="214"/>
        <v>2.9223316143147368E-2</v>
      </c>
      <c r="BV87" s="133">
        <f t="shared" si="214"/>
        <v>6.1253674425995074E-2</v>
      </c>
      <c r="BW87" s="134">
        <f t="shared" si="214"/>
        <v>4.4338754219085612E-2</v>
      </c>
      <c r="BX87" s="129">
        <f t="shared" si="214"/>
        <v>4.4001218026796587E-2</v>
      </c>
      <c r="BY87" s="130">
        <f t="shared" si="214"/>
        <v>6.869678164237264E-2</v>
      </c>
      <c r="BZ87" s="131">
        <f t="shared" si="214"/>
        <v>4.6434914996193857E-2</v>
      </c>
      <c r="CA87" s="132">
        <f t="shared" si="214"/>
        <v>6.9299988313661326E-2</v>
      </c>
      <c r="CB87" s="129">
        <f t="shared" si="214"/>
        <v>6.3297872340425526E-2</v>
      </c>
      <c r="CC87" s="130">
        <f t="shared" si="214"/>
        <v>2.4426719840478565E-2</v>
      </c>
      <c r="CD87" s="131">
        <f t="shared" si="214"/>
        <v>8.670894266856477E-2</v>
      </c>
      <c r="CE87" s="132">
        <f t="shared" si="214"/>
        <v>4.0739845261121857E-2</v>
      </c>
      <c r="CF87" s="129">
        <f t="shared" si="214"/>
        <v>5.9062447114570996E-2</v>
      </c>
      <c r="CG87" s="130">
        <f t="shared" si="214"/>
        <v>5.1814654188541427E-2</v>
      </c>
      <c r="CH87" s="131">
        <f t="shared" si="214"/>
        <v>3.9153257034678597E-2</v>
      </c>
      <c r="CI87" s="129">
        <f t="shared" si="214"/>
        <v>6.6130597532233465E-2</v>
      </c>
      <c r="CJ87" s="135">
        <f t="shared" si="214"/>
        <v>5.438636842811416E-2</v>
      </c>
      <c r="CK87" s="136">
        <f t="shared" si="214"/>
        <v>6.1982161887114889E-2</v>
      </c>
    </row>
    <row r="88" spans="1:89" x14ac:dyDescent="0.15">
      <c r="A88" s="137" t="s">
        <v>33</v>
      </c>
      <c r="B88" s="206">
        <v>497</v>
      </c>
      <c r="C88" s="190">
        <v>415</v>
      </c>
      <c r="D88" s="191">
        <v>88</v>
      </c>
      <c r="E88" s="192">
        <v>194</v>
      </c>
      <c r="F88" s="189">
        <v>269</v>
      </c>
      <c r="G88" s="193">
        <v>682</v>
      </c>
      <c r="H88" s="191">
        <v>545</v>
      </c>
      <c r="I88" s="192">
        <v>640</v>
      </c>
      <c r="J88" s="189">
        <v>88</v>
      </c>
      <c r="K88" s="190">
        <v>36</v>
      </c>
      <c r="L88" s="191">
        <v>369</v>
      </c>
      <c r="M88" s="189">
        <v>159</v>
      </c>
      <c r="N88" s="194">
        <v>652</v>
      </c>
      <c r="O88" s="207">
        <v>519</v>
      </c>
      <c r="P88" s="189">
        <v>212</v>
      </c>
      <c r="Q88" s="190">
        <v>293</v>
      </c>
      <c r="R88" s="191">
        <v>313</v>
      </c>
      <c r="S88" s="192">
        <v>389</v>
      </c>
      <c r="T88" s="189">
        <v>54</v>
      </c>
      <c r="U88" s="193">
        <v>61</v>
      </c>
      <c r="V88" s="191">
        <v>423</v>
      </c>
      <c r="W88" s="208">
        <v>232</v>
      </c>
      <c r="X88" s="189">
        <v>174</v>
      </c>
      <c r="Y88" s="193">
        <v>174</v>
      </c>
      <c r="Z88" s="191">
        <v>290</v>
      </c>
      <c r="AA88" s="189">
        <v>616</v>
      </c>
      <c r="AB88" s="172">
        <f t="shared" si="193"/>
        <v>3974</v>
      </c>
      <c r="AC88" s="173">
        <f t="shared" si="194"/>
        <v>4410</v>
      </c>
      <c r="BI88" s="137" t="s">
        <v>33</v>
      </c>
      <c r="BJ88" s="129">
        <f t="shared" ref="BJ88:CK88" si="215">B88/B95</f>
        <v>4.5458703009238086E-2</v>
      </c>
      <c r="BK88" s="130">
        <f t="shared" si="215"/>
        <v>3.9114043355325166E-2</v>
      </c>
      <c r="BL88" s="131">
        <f t="shared" si="215"/>
        <v>1.8398494668618023E-2</v>
      </c>
      <c r="BM88" s="132">
        <f t="shared" si="215"/>
        <v>3.901065755077418E-2</v>
      </c>
      <c r="BN88" s="129">
        <f t="shared" si="215"/>
        <v>2.2748414376321354E-2</v>
      </c>
      <c r="BO88" s="130">
        <f t="shared" si="215"/>
        <v>7.5077058564509025E-2</v>
      </c>
      <c r="BP88" s="131">
        <f t="shared" si="215"/>
        <v>4.1561808891939299E-2</v>
      </c>
      <c r="BQ88" s="132">
        <f t="shared" si="215"/>
        <v>4.8978342389224765E-2</v>
      </c>
      <c r="BR88" s="129">
        <f t="shared" si="215"/>
        <v>3.4523342487249899E-2</v>
      </c>
      <c r="BS88" s="130">
        <f t="shared" si="215"/>
        <v>1.4882182720132286E-2</v>
      </c>
      <c r="BT88" s="131">
        <f t="shared" si="215"/>
        <v>5.2948773138183386E-2</v>
      </c>
      <c r="BU88" s="129">
        <f t="shared" si="215"/>
        <v>2.4847632442569153E-2</v>
      </c>
      <c r="BV88" s="133">
        <f t="shared" si="215"/>
        <v>5.179947564947962E-2</v>
      </c>
      <c r="BW88" s="134">
        <f t="shared" si="215"/>
        <v>3.9812826020251608E-2</v>
      </c>
      <c r="BX88" s="129">
        <f t="shared" si="215"/>
        <v>3.2277710109622409E-2</v>
      </c>
      <c r="BY88" s="130">
        <f t="shared" si="215"/>
        <v>4.228604416221677E-2</v>
      </c>
      <c r="BZ88" s="131">
        <f t="shared" si="215"/>
        <v>3.9710733316417154E-2</v>
      </c>
      <c r="CA88" s="132">
        <f t="shared" si="215"/>
        <v>4.5459857426668228E-2</v>
      </c>
      <c r="CB88" s="129">
        <f t="shared" si="215"/>
        <v>2.8723404255319149E-2</v>
      </c>
      <c r="CC88" s="130">
        <f t="shared" si="215"/>
        <v>3.0408773678963111E-2</v>
      </c>
      <c r="CD88" s="131">
        <f t="shared" si="215"/>
        <v>5.4743108580302832E-2</v>
      </c>
      <c r="CE88" s="132">
        <f t="shared" si="215"/>
        <v>2.8046421663442941E-2</v>
      </c>
      <c r="CF88" s="129">
        <f t="shared" si="215"/>
        <v>2.9446606870874935E-2</v>
      </c>
      <c r="CG88" s="130">
        <f t="shared" si="215"/>
        <v>3.9716959598265239E-2</v>
      </c>
      <c r="CH88" s="131">
        <f t="shared" si="215"/>
        <v>2.4954823164959988E-2</v>
      </c>
      <c r="CI88" s="129">
        <f t="shared" si="215"/>
        <v>4.2700679328989327E-2</v>
      </c>
      <c r="CJ88" s="135">
        <f t="shared" si="215"/>
        <v>3.8084833151246812E-2</v>
      </c>
      <c r="CK88" s="136">
        <f t="shared" si="215"/>
        <v>4.2339116158949301E-2</v>
      </c>
    </row>
    <row r="89" spans="1:89" x14ac:dyDescent="0.15">
      <c r="A89" s="146" t="s">
        <v>34</v>
      </c>
      <c r="B89" s="203">
        <v>77</v>
      </c>
      <c r="C89" s="197">
        <v>313</v>
      </c>
      <c r="D89" s="198">
        <v>29</v>
      </c>
      <c r="E89" s="199">
        <v>141</v>
      </c>
      <c r="F89" s="196">
        <v>82</v>
      </c>
      <c r="G89" s="200">
        <v>453</v>
      </c>
      <c r="H89" s="198">
        <v>186</v>
      </c>
      <c r="I89" s="199">
        <v>409</v>
      </c>
      <c r="J89" s="196">
        <v>17</v>
      </c>
      <c r="K89" s="197">
        <v>31</v>
      </c>
      <c r="L89" s="198">
        <v>465</v>
      </c>
      <c r="M89" s="196">
        <v>99</v>
      </c>
      <c r="N89" s="201">
        <v>332</v>
      </c>
      <c r="O89" s="204">
        <v>354</v>
      </c>
      <c r="P89" s="196">
        <v>154</v>
      </c>
      <c r="Q89" s="197">
        <v>239</v>
      </c>
      <c r="R89" s="198">
        <v>135</v>
      </c>
      <c r="S89" s="199">
        <v>316</v>
      </c>
      <c r="T89" s="196">
        <v>35</v>
      </c>
      <c r="U89" s="200">
        <v>82</v>
      </c>
      <c r="V89" s="198">
        <v>493</v>
      </c>
      <c r="W89" s="205">
        <v>139</v>
      </c>
      <c r="X89" s="196">
        <v>104</v>
      </c>
      <c r="Y89" s="200">
        <v>136</v>
      </c>
      <c r="Z89" s="198">
        <v>278</v>
      </c>
      <c r="AA89" s="196">
        <v>415</v>
      </c>
      <c r="AB89" s="172">
        <f t="shared" si="193"/>
        <v>2387</v>
      </c>
      <c r="AC89" s="173">
        <f t="shared" si="194"/>
        <v>3127</v>
      </c>
      <c r="BI89" s="146" t="s">
        <v>34</v>
      </c>
      <c r="BJ89" s="129">
        <f t="shared" ref="BJ89:CK89" si="216">B89/B95</f>
        <v>7.0428976493185766E-3</v>
      </c>
      <c r="BK89" s="130">
        <f t="shared" si="216"/>
        <v>2.9500471253534402E-2</v>
      </c>
      <c r="BL89" s="131">
        <f t="shared" si="216"/>
        <v>6.0631402885218486E-3</v>
      </c>
      <c r="BM89" s="132">
        <f t="shared" si="216"/>
        <v>2.8353106776593605E-2</v>
      </c>
      <c r="BN89" s="129">
        <f t="shared" si="216"/>
        <v>6.9344608879492601E-3</v>
      </c>
      <c r="BO89" s="130">
        <f t="shared" si="216"/>
        <v>4.9867899603698813E-2</v>
      </c>
      <c r="BP89" s="131">
        <f t="shared" si="216"/>
        <v>1.4184397163120567E-2</v>
      </c>
      <c r="BQ89" s="132">
        <f t="shared" si="216"/>
        <v>3.130022193311395E-2</v>
      </c>
      <c r="BR89" s="129">
        <f t="shared" si="216"/>
        <v>6.669282071400549E-3</v>
      </c>
      <c r="BS89" s="130">
        <f t="shared" si="216"/>
        <v>1.2815212897891691E-2</v>
      </c>
      <c r="BT89" s="131">
        <f t="shared" si="216"/>
        <v>6.6724063710718901E-2</v>
      </c>
      <c r="BU89" s="129">
        <f t="shared" si="216"/>
        <v>1.5471167369901548E-2</v>
      </c>
      <c r="BV89" s="133">
        <f t="shared" si="216"/>
        <v>2.6376420115992692E-2</v>
      </c>
      <c r="BW89" s="134">
        <f t="shared" si="216"/>
        <v>2.7155569193003989E-2</v>
      </c>
      <c r="BX89" s="129">
        <f t="shared" si="216"/>
        <v>2.3447015834348356E-2</v>
      </c>
      <c r="BY89" s="130">
        <f t="shared" si="216"/>
        <v>3.4492711791023235E-2</v>
      </c>
      <c r="BZ89" s="131">
        <f t="shared" si="216"/>
        <v>1.712763258056331E-2</v>
      </c>
      <c r="CA89" s="132">
        <f t="shared" si="216"/>
        <v>3.6928830197499124E-2</v>
      </c>
      <c r="CB89" s="129">
        <f t="shared" si="216"/>
        <v>1.8617021276595744E-2</v>
      </c>
      <c r="CC89" s="130">
        <f t="shared" si="216"/>
        <v>4.0877367896311065E-2</v>
      </c>
      <c r="CD89" s="131">
        <f t="shared" si="216"/>
        <v>6.3802251844182742E-2</v>
      </c>
      <c r="CE89" s="132">
        <f t="shared" si="216"/>
        <v>1.68036750483559E-2</v>
      </c>
      <c r="CF89" s="129">
        <f t="shared" si="216"/>
        <v>1.7600270773396515E-2</v>
      </c>
      <c r="CG89" s="130">
        <f t="shared" si="216"/>
        <v>3.1043140835425701E-2</v>
      </c>
      <c r="CH89" s="131">
        <f t="shared" si="216"/>
        <v>2.3922209792616816E-2</v>
      </c>
      <c r="CI89" s="129">
        <f t="shared" si="216"/>
        <v>2.8767503119367807E-2</v>
      </c>
      <c r="CJ89" s="135">
        <f t="shared" si="216"/>
        <v>2.2875816993464051E-2</v>
      </c>
      <c r="CK89" s="136">
        <f t="shared" si="216"/>
        <v>3.0021409575744774E-2</v>
      </c>
    </row>
    <row r="90" spans="1:89" x14ac:dyDescent="0.15">
      <c r="A90" s="137" t="s">
        <v>35</v>
      </c>
      <c r="B90" s="206">
        <v>0</v>
      </c>
      <c r="C90" s="190">
        <v>161</v>
      </c>
      <c r="D90" s="191">
        <v>1</v>
      </c>
      <c r="E90" s="192">
        <v>72</v>
      </c>
      <c r="F90" s="189">
        <v>1</v>
      </c>
      <c r="G90" s="193">
        <v>129</v>
      </c>
      <c r="H90" s="191">
        <v>18</v>
      </c>
      <c r="I90" s="192">
        <v>109</v>
      </c>
      <c r="J90" s="189">
        <v>4</v>
      </c>
      <c r="K90" s="190">
        <v>16</v>
      </c>
      <c r="L90" s="191">
        <v>63</v>
      </c>
      <c r="M90" s="189">
        <v>10</v>
      </c>
      <c r="N90" s="194">
        <v>42</v>
      </c>
      <c r="O90" s="207">
        <v>44</v>
      </c>
      <c r="P90" s="189">
        <v>21</v>
      </c>
      <c r="Q90" s="190">
        <v>26</v>
      </c>
      <c r="R90" s="191">
        <v>34</v>
      </c>
      <c r="S90" s="192">
        <v>51</v>
      </c>
      <c r="T90" s="189">
        <v>1</v>
      </c>
      <c r="U90" s="193">
        <v>6</v>
      </c>
      <c r="V90" s="191">
        <v>29</v>
      </c>
      <c r="W90" s="208">
        <v>9</v>
      </c>
      <c r="X90" s="189">
        <v>14</v>
      </c>
      <c r="Y90" s="193">
        <v>27</v>
      </c>
      <c r="Z90" s="191">
        <v>37</v>
      </c>
      <c r="AA90" s="189">
        <v>70</v>
      </c>
      <c r="AB90" s="172">
        <f t="shared" si="193"/>
        <v>265</v>
      </c>
      <c r="AC90" s="173">
        <f t="shared" si="194"/>
        <v>730</v>
      </c>
      <c r="BI90" s="137" t="s">
        <v>35</v>
      </c>
      <c r="BJ90" s="129">
        <f t="shared" ref="BJ90:CK90" si="217">B90/B95</f>
        <v>0</v>
      </c>
      <c r="BK90" s="130">
        <f t="shared" si="217"/>
        <v>1.5174363807728557E-2</v>
      </c>
      <c r="BL90" s="131">
        <f t="shared" si="217"/>
        <v>2.0907380305247751E-4</v>
      </c>
      <c r="BM90" s="132">
        <f t="shared" si="217"/>
        <v>1.4478182183792479E-2</v>
      </c>
      <c r="BN90" s="129">
        <f t="shared" si="217"/>
        <v>8.4566596194503166E-5</v>
      </c>
      <c r="BO90" s="130">
        <f t="shared" si="217"/>
        <v>1.4200792602377808E-2</v>
      </c>
      <c r="BP90" s="131">
        <f t="shared" si="217"/>
        <v>1.3726835964310226E-3</v>
      </c>
      <c r="BQ90" s="132">
        <f t="shared" si="217"/>
        <v>8.3416239381648421E-3</v>
      </c>
      <c r="BR90" s="129">
        <f t="shared" si="217"/>
        <v>1.569242840329541E-3</v>
      </c>
      <c r="BS90" s="130">
        <f t="shared" si="217"/>
        <v>6.6143034311699047E-3</v>
      </c>
      <c r="BT90" s="131">
        <f t="shared" si="217"/>
        <v>9.0400344382264314E-3</v>
      </c>
      <c r="BU90" s="129">
        <f t="shared" si="217"/>
        <v>1.5627441787779341E-3</v>
      </c>
      <c r="BV90" s="133">
        <f t="shared" si="217"/>
        <v>3.3367760387701599E-3</v>
      </c>
      <c r="BW90" s="134">
        <f t="shared" si="217"/>
        <v>3.3752684872660325E-3</v>
      </c>
      <c r="BX90" s="129">
        <f t="shared" si="217"/>
        <v>3.1973203410475032E-3</v>
      </c>
      <c r="BY90" s="130">
        <f t="shared" si="217"/>
        <v>3.7523452157598499E-3</v>
      </c>
      <c r="BZ90" s="131">
        <f t="shared" si="217"/>
        <v>4.3136259832529814E-3</v>
      </c>
      <c r="CA90" s="132">
        <f t="shared" si="217"/>
        <v>5.9600327217482763E-3</v>
      </c>
      <c r="CB90" s="129">
        <f t="shared" si="217"/>
        <v>5.3191489361702129E-4</v>
      </c>
      <c r="CC90" s="130">
        <f t="shared" si="217"/>
        <v>2.9910269192422734E-3</v>
      </c>
      <c r="CD90" s="131">
        <f t="shared" si="217"/>
        <v>3.7530736378931021E-3</v>
      </c>
      <c r="CE90" s="132">
        <f t="shared" si="217"/>
        <v>1.0880077369439071E-3</v>
      </c>
      <c r="CF90" s="129">
        <f t="shared" si="217"/>
        <v>2.3692672194956846E-3</v>
      </c>
      <c r="CG90" s="130">
        <f t="shared" si="217"/>
        <v>6.1629764893859846E-3</v>
      </c>
      <c r="CH90" s="131">
        <f t="shared" si="217"/>
        <v>3.1838912313914467E-3</v>
      </c>
      <c r="CI90" s="129">
        <f t="shared" si="217"/>
        <v>4.8523499237487873E-3</v>
      </c>
      <c r="CJ90" s="135">
        <f t="shared" si="217"/>
        <v>2.5396277768194278E-3</v>
      </c>
      <c r="CK90" s="136">
        <f t="shared" si="217"/>
        <v>7.00851582676485E-3</v>
      </c>
    </row>
    <row r="91" spans="1:89" x14ac:dyDescent="0.15">
      <c r="A91" s="146" t="s">
        <v>36</v>
      </c>
      <c r="B91" s="203">
        <v>0</v>
      </c>
      <c r="C91" s="197">
        <v>13</v>
      </c>
      <c r="D91" s="198">
        <v>0</v>
      </c>
      <c r="E91" s="199">
        <v>3</v>
      </c>
      <c r="F91" s="196">
        <v>0</v>
      </c>
      <c r="G91" s="200">
        <v>4</v>
      </c>
      <c r="H91" s="198">
        <v>0</v>
      </c>
      <c r="I91" s="199">
        <v>1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0</v>
      </c>
      <c r="AC91" s="173">
        <f t="shared" si="194"/>
        <v>21</v>
      </c>
      <c r="BI91" s="146" t="s">
        <v>36</v>
      </c>
      <c r="BJ91" s="129">
        <f t="shared" ref="BJ91:CK91" si="218">B91/B95</f>
        <v>0</v>
      </c>
      <c r="BK91" s="130">
        <f t="shared" si="218"/>
        <v>1.2252591894439209E-3</v>
      </c>
      <c r="BL91" s="131">
        <f t="shared" si="218"/>
        <v>0</v>
      </c>
      <c r="BM91" s="132">
        <f t="shared" si="218"/>
        <v>6.0325759099135335E-4</v>
      </c>
      <c r="BN91" s="129">
        <f t="shared" si="218"/>
        <v>0</v>
      </c>
      <c r="BO91" s="130">
        <f t="shared" si="218"/>
        <v>4.4033465433729633E-4</v>
      </c>
      <c r="BP91" s="131">
        <f t="shared" si="218"/>
        <v>0</v>
      </c>
      <c r="BQ91" s="132">
        <f t="shared" si="218"/>
        <v>7.6528659983163697E-5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0</v>
      </c>
      <c r="CK91" s="136">
        <f t="shared" si="218"/>
        <v>2.0161483885213952E-4</v>
      </c>
    </row>
    <row r="92" spans="1:89" x14ac:dyDescent="0.15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15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4" thickBot="1" x14ac:dyDescent="0.2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5" thickTop="1" thickBot="1" x14ac:dyDescent="0.2">
      <c r="A95" s="269" t="s">
        <v>13</v>
      </c>
      <c r="B95" s="20">
        <f t="shared" ref="B95:AA95" si="224">SUM(B72:B94)</f>
        <v>10933</v>
      </c>
      <c r="C95" s="21">
        <f t="shared" si="224"/>
        <v>10610</v>
      </c>
      <c r="D95" s="20">
        <f t="shared" si="224"/>
        <v>4783</v>
      </c>
      <c r="E95" s="21">
        <f t="shared" si="224"/>
        <v>4973</v>
      </c>
      <c r="F95" s="20">
        <f t="shared" si="224"/>
        <v>11825</v>
      </c>
      <c r="G95" s="21">
        <f t="shared" si="224"/>
        <v>9084</v>
      </c>
      <c r="H95" s="20">
        <f t="shared" si="224"/>
        <v>13113</v>
      </c>
      <c r="I95" s="21">
        <f t="shared" si="224"/>
        <v>13067</v>
      </c>
      <c r="J95" s="20">
        <f t="shared" si="224"/>
        <v>2549</v>
      </c>
      <c r="K95" s="21">
        <f t="shared" si="224"/>
        <v>2419</v>
      </c>
      <c r="L95" s="20">
        <f t="shared" si="224"/>
        <v>6969</v>
      </c>
      <c r="M95" s="21">
        <f t="shared" si="224"/>
        <v>6399</v>
      </c>
      <c r="N95" s="20">
        <f t="shared" si="224"/>
        <v>12587</v>
      </c>
      <c r="O95" s="21">
        <f t="shared" si="224"/>
        <v>13036</v>
      </c>
      <c r="P95" s="20">
        <f t="shared" si="224"/>
        <v>6568</v>
      </c>
      <c r="Q95" s="21">
        <f t="shared" si="224"/>
        <v>6929</v>
      </c>
      <c r="R95" s="20">
        <f t="shared" si="224"/>
        <v>7882</v>
      </c>
      <c r="S95" s="21">
        <f t="shared" si="224"/>
        <v>8557</v>
      </c>
      <c r="T95" s="20">
        <f t="shared" si="224"/>
        <v>1880</v>
      </c>
      <c r="U95" s="21">
        <f t="shared" si="224"/>
        <v>2006</v>
      </c>
      <c r="V95" s="20">
        <f t="shared" si="224"/>
        <v>7727</v>
      </c>
      <c r="W95" s="21">
        <f t="shared" si="224"/>
        <v>8272</v>
      </c>
      <c r="X95" s="20">
        <f t="shared" si="224"/>
        <v>5909</v>
      </c>
      <c r="Y95" s="21">
        <f t="shared" si="224"/>
        <v>4381</v>
      </c>
      <c r="Z95" s="20">
        <f t="shared" si="224"/>
        <v>11621</v>
      </c>
      <c r="AA95" s="21">
        <f t="shared" si="224"/>
        <v>14426</v>
      </c>
      <c r="AB95" s="174">
        <f>SUM(AB71:AB94)</f>
        <v>104346</v>
      </c>
      <c r="AC95" s="175">
        <f>SUM(AC71:AC94)</f>
        <v>104159</v>
      </c>
      <c r="BI95" s="269" t="s">
        <v>13</v>
      </c>
      <c r="BJ95" s="155">
        <f t="shared" ref="BJ95:CK95" si="225">SUM(BJ71:BJ94)</f>
        <v>0.99999999999999989</v>
      </c>
      <c r="BK95" s="156">
        <f t="shared" si="225"/>
        <v>0.99999999999999989</v>
      </c>
      <c r="BL95" s="155">
        <f t="shared" si="225"/>
        <v>1</v>
      </c>
      <c r="BM95" s="156">
        <f t="shared" si="225"/>
        <v>1</v>
      </c>
      <c r="BN95" s="155">
        <f t="shared" si="225"/>
        <v>1</v>
      </c>
      <c r="BO95" s="156">
        <f t="shared" si="225"/>
        <v>1.0000000000000002</v>
      </c>
      <c r="BP95" s="155">
        <f t="shared" si="225"/>
        <v>1</v>
      </c>
      <c r="BQ95" s="156">
        <f t="shared" si="225"/>
        <v>1</v>
      </c>
      <c r="BR95" s="155">
        <f t="shared" si="225"/>
        <v>1</v>
      </c>
      <c r="BS95" s="156">
        <f t="shared" si="225"/>
        <v>1.0000000000000002</v>
      </c>
      <c r="BT95" s="155">
        <f t="shared" si="225"/>
        <v>1</v>
      </c>
      <c r="BU95" s="156">
        <f t="shared" si="225"/>
        <v>0.99999999999999989</v>
      </c>
      <c r="BV95" s="155">
        <f t="shared" si="225"/>
        <v>0.99999999999999978</v>
      </c>
      <c r="BW95" s="156">
        <f t="shared" si="225"/>
        <v>1.0000000000000002</v>
      </c>
      <c r="BX95" s="155">
        <f t="shared" si="225"/>
        <v>1.0000000000000002</v>
      </c>
      <c r="BY95" s="156">
        <f t="shared" si="225"/>
        <v>1.0000000000000002</v>
      </c>
      <c r="BZ95" s="155">
        <f t="shared" si="225"/>
        <v>1</v>
      </c>
      <c r="CA95" s="156">
        <f t="shared" si="225"/>
        <v>0.99999999999999989</v>
      </c>
      <c r="CB95" s="155">
        <f t="shared" si="225"/>
        <v>0.99999999999999989</v>
      </c>
      <c r="CC95" s="156">
        <f t="shared" si="225"/>
        <v>1.0000000000000002</v>
      </c>
      <c r="CD95" s="155">
        <f t="shared" si="225"/>
        <v>1</v>
      </c>
      <c r="CE95" s="156">
        <f t="shared" si="225"/>
        <v>1</v>
      </c>
      <c r="CF95" s="155">
        <f t="shared" si="225"/>
        <v>1</v>
      </c>
      <c r="CG95" s="156">
        <f t="shared" si="225"/>
        <v>1</v>
      </c>
      <c r="CH95" s="155">
        <f t="shared" si="225"/>
        <v>1.0000000000000002</v>
      </c>
      <c r="CI95" s="156">
        <f t="shared" si="225"/>
        <v>1.0000000000000002</v>
      </c>
      <c r="CJ95" s="155">
        <f t="shared" si="225"/>
        <v>1.0000000000000002</v>
      </c>
      <c r="CK95" s="156">
        <f t="shared" si="225"/>
        <v>1</v>
      </c>
    </row>
    <row r="96" spans="1:89" ht="14" thickTop="1" x14ac:dyDescent="0.15">
      <c r="A96" s="187"/>
    </row>
    <row r="98" spans="1:89" x14ac:dyDescent="0.15">
      <c r="A98" s="302">
        <f>+A67+1</f>
        <v>44139</v>
      </c>
      <c r="B98" s="302"/>
      <c r="C98" s="302"/>
      <c r="D98" s="302"/>
      <c r="BI98" s="301">
        <f>+BI67+1</f>
        <v>44139</v>
      </c>
      <c r="BJ98" s="301"/>
      <c r="BK98" s="301"/>
      <c r="BL98" s="301"/>
    </row>
    <row r="99" spans="1:89" ht="14" thickBot="1" x14ac:dyDescent="0.2">
      <c r="AE99" s="272" t="s">
        <v>84</v>
      </c>
    </row>
    <row r="100" spans="1:89" ht="15" thickTop="1" thickBot="1" x14ac:dyDescent="0.2">
      <c r="A100" s="299" t="s">
        <v>0</v>
      </c>
      <c r="B100" s="293" t="s">
        <v>1</v>
      </c>
      <c r="C100" s="294"/>
      <c r="D100" s="293" t="s">
        <v>2</v>
      </c>
      <c r="E100" s="294"/>
      <c r="F100" s="293" t="s">
        <v>3</v>
      </c>
      <c r="G100" s="294"/>
      <c r="H100" s="293" t="s">
        <v>4</v>
      </c>
      <c r="I100" s="294"/>
      <c r="J100" s="293" t="s">
        <v>5</v>
      </c>
      <c r="K100" s="294"/>
      <c r="L100" s="293" t="s">
        <v>6</v>
      </c>
      <c r="M100" s="294"/>
      <c r="N100" s="293" t="s">
        <v>7</v>
      </c>
      <c r="O100" s="294"/>
      <c r="P100" s="293" t="s">
        <v>8</v>
      </c>
      <c r="Q100" s="294"/>
      <c r="R100" s="293" t="s">
        <v>9</v>
      </c>
      <c r="S100" s="294"/>
      <c r="T100" s="293" t="s">
        <v>10</v>
      </c>
      <c r="U100" s="294"/>
      <c r="V100" s="293" t="s">
        <v>11</v>
      </c>
      <c r="W100" s="294"/>
      <c r="X100" s="293" t="s">
        <v>12</v>
      </c>
      <c r="Y100" s="294"/>
      <c r="Z100" s="295" t="s">
        <v>40</v>
      </c>
      <c r="AA100" s="296"/>
      <c r="AB100" s="297" t="s">
        <v>41</v>
      </c>
      <c r="AC100" s="298"/>
      <c r="AE100" s="299" t="s">
        <v>0</v>
      </c>
      <c r="AF100" s="293" t="s">
        <v>1</v>
      </c>
      <c r="AG100" s="294"/>
      <c r="AH100" s="293" t="s">
        <v>2</v>
      </c>
      <c r="AI100" s="294"/>
      <c r="AJ100" s="293" t="s">
        <v>3</v>
      </c>
      <c r="AK100" s="294"/>
      <c r="AL100" s="293" t="s">
        <v>4</v>
      </c>
      <c r="AM100" s="294"/>
      <c r="AN100" s="293" t="s">
        <v>5</v>
      </c>
      <c r="AO100" s="294"/>
      <c r="AP100" s="293" t="s">
        <v>6</v>
      </c>
      <c r="AQ100" s="294"/>
      <c r="AR100" s="293" t="s">
        <v>7</v>
      </c>
      <c r="AS100" s="294"/>
      <c r="AT100" s="293" t="s">
        <v>8</v>
      </c>
      <c r="AU100" s="294"/>
      <c r="AV100" s="293" t="s">
        <v>9</v>
      </c>
      <c r="AW100" s="294"/>
      <c r="AX100" s="293" t="s">
        <v>10</v>
      </c>
      <c r="AY100" s="294"/>
      <c r="AZ100" s="293" t="s">
        <v>11</v>
      </c>
      <c r="BA100" s="294"/>
      <c r="BB100" s="293" t="s">
        <v>12</v>
      </c>
      <c r="BC100" s="294"/>
      <c r="BD100" s="295" t="s">
        <v>40</v>
      </c>
      <c r="BE100" s="296"/>
      <c r="BF100" s="297" t="s">
        <v>41</v>
      </c>
      <c r="BG100" s="298"/>
      <c r="BI100" s="299" t="s">
        <v>0</v>
      </c>
      <c r="BJ100" s="293" t="s">
        <v>1</v>
      </c>
      <c r="BK100" s="294"/>
      <c r="BL100" s="293" t="s">
        <v>2</v>
      </c>
      <c r="BM100" s="294"/>
      <c r="BN100" s="293" t="s">
        <v>3</v>
      </c>
      <c r="BO100" s="294"/>
      <c r="BP100" s="293" t="s">
        <v>4</v>
      </c>
      <c r="BQ100" s="294"/>
      <c r="BR100" s="293" t="s">
        <v>5</v>
      </c>
      <c r="BS100" s="294"/>
      <c r="BT100" s="293" t="s">
        <v>6</v>
      </c>
      <c r="BU100" s="294"/>
      <c r="BV100" s="293" t="s">
        <v>7</v>
      </c>
      <c r="BW100" s="294"/>
      <c r="BX100" s="293" t="s">
        <v>8</v>
      </c>
      <c r="BY100" s="294"/>
      <c r="BZ100" s="293" t="s">
        <v>9</v>
      </c>
      <c r="CA100" s="294"/>
      <c r="CB100" s="293" t="s">
        <v>10</v>
      </c>
      <c r="CC100" s="294"/>
      <c r="CD100" s="293" t="s">
        <v>11</v>
      </c>
      <c r="CE100" s="294"/>
      <c r="CF100" s="293" t="s">
        <v>12</v>
      </c>
      <c r="CG100" s="294"/>
      <c r="CH100" s="295" t="s">
        <v>40</v>
      </c>
      <c r="CI100" s="296"/>
      <c r="CJ100" s="293" t="s">
        <v>41</v>
      </c>
      <c r="CK100" s="294"/>
    </row>
    <row r="101" spans="1:89" ht="15" thickTop="1" thickBot="1" x14ac:dyDescent="0.2">
      <c r="A101" s="300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300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300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 x14ac:dyDescent="0.15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882</v>
      </c>
      <c r="AG102" s="186">
        <f t="shared" ref="AG102:AV103" si="226">SUMIF($A$9:$A$32,$AE102,C$102:C$125)</f>
        <v>543</v>
      </c>
      <c r="AH102" s="127">
        <f t="shared" si="226"/>
        <v>262</v>
      </c>
      <c r="AI102" s="180">
        <f t="shared" si="226"/>
        <v>314</v>
      </c>
      <c r="AJ102" s="126">
        <f t="shared" si="226"/>
        <v>882</v>
      </c>
      <c r="AK102" s="128">
        <f t="shared" si="226"/>
        <v>491</v>
      </c>
      <c r="AL102" s="127">
        <f t="shared" si="226"/>
        <v>994</v>
      </c>
      <c r="AM102" s="180">
        <f t="shared" si="226"/>
        <v>777</v>
      </c>
      <c r="AN102" s="126">
        <f t="shared" si="226"/>
        <v>109</v>
      </c>
      <c r="AO102" s="128">
        <f t="shared" si="226"/>
        <v>285</v>
      </c>
      <c r="AP102" s="127">
        <f t="shared" si="226"/>
        <v>319</v>
      </c>
      <c r="AQ102" s="126">
        <f t="shared" si="226"/>
        <v>726</v>
      </c>
      <c r="AR102" s="179">
        <f t="shared" si="226"/>
        <v>787</v>
      </c>
      <c r="AS102" s="181">
        <f t="shared" si="226"/>
        <v>1131</v>
      </c>
      <c r="AT102" s="126">
        <f t="shared" si="226"/>
        <v>592</v>
      </c>
      <c r="AU102" s="128">
        <f t="shared" si="226"/>
        <v>529</v>
      </c>
      <c r="AV102" s="127">
        <f t="shared" si="226"/>
        <v>677</v>
      </c>
      <c r="AW102" s="180">
        <f t="shared" ref="AW102:BE103" si="227">SUMIF($A$9:$A$32,$AE102,S$102:S$125)</f>
        <v>512</v>
      </c>
      <c r="AX102" s="126">
        <f t="shared" si="227"/>
        <v>147</v>
      </c>
      <c r="AY102" s="128">
        <f t="shared" si="227"/>
        <v>237</v>
      </c>
      <c r="AZ102" s="127">
        <f t="shared" si="227"/>
        <v>300</v>
      </c>
      <c r="BA102" s="180">
        <f t="shared" si="227"/>
        <v>564</v>
      </c>
      <c r="BB102" s="126">
        <f t="shared" si="227"/>
        <v>431</v>
      </c>
      <c r="BC102" s="128">
        <f t="shared" si="227"/>
        <v>403</v>
      </c>
      <c r="BD102" s="184">
        <f t="shared" si="227"/>
        <v>880</v>
      </c>
      <c r="BE102" s="185">
        <f t="shared" si="227"/>
        <v>748</v>
      </c>
      <c r="BF102" s="170">
        <f>AF102+AH102+AJ102+AL102+AN102+AP102+AR102+AT102+AV102+AX102+AZ102+BB102+BD102</f>
        <v>7262</v>
      </c>
      <c r="BG102" s="171">
        <f>AG102+AI102+AK102+AM102+AO102+AQ102+AS102+AU102+AW102+AY102+BA102+BC102+BE102</f>
        <v>7260</v>
      </c>
      <c r="BI102" s="125" t="s">
        <v>16</v>
      </c>
      <c r="BJ102" s="129">
        <f>B102/B126</f>
        <v>0</v>
      </c>
      <c r="BK102" s="130">
        <f t="shared" ref="BK102" si="228">C102/C126</f>
        <v>0</v>
      </c>
      <c r="BL102" s="131">
        <f t="shared" ref="BL102" si="229">D102/D126</f>
        <v>0</v>
      </c>
      <c r="BM102" s="132">
        <f t="shared" ref="BM102" si="230">E102/E126</f>
        <v>0</v>
      </c>
      <c r="BN102" s="129">
        <f t="shared" ref="BN102" si="231">F102/F126</f>
        <v>0</v>
      </c>
      <c r="BO102" s="130">
        <f t="shared" ref="BO102" si="232">G102/G126</f>
        <v>0</v>
      </c>
      <c r="BP102" s="131">
        <f t="shared" ref="BP102" si="233">H102/H126</f>
        <v>0</v>
      </c>
      <c r="BQ102" s="132">
        <f t="shared" ref="BQ102" si="234">I102/I126</f>
        <v>0</v>
      </c>
      <c r="BR102" s="129">
        <f t="shared" ref="BR102" si="235">J102/J126</f>
        <v>0</v>
      </c>
      <c r="BS102" s="130">
        <f t="shared" ref="BS102" si="236">K102/K126</f>
        <v>0</v>
      </c>
      <c r="BT102" s="131">
        <f t="shared" ref="BT102" si="237">L102/L126</f>
        <v>0</v>
      </c>
      <c r="BU102" s="129">
        <f t="shared" ref="BU102" si="238">M102/M126</f>
        <v>0</v>
      </c>
      <c r="BV102" s="133">
        <f t="shared" ref="BV102" si="239">N102/N126</f>
        <v>0</v>
      </c>
      <c r="BW102" s="134">
        <f t="shared" ref="BW102" si="240">O102/O126</f>
        <v>0</v>
      </c>
      <c r="BX102" s="129">
        <f t="shared" ref="BX102" si="241">P102/P126</f>
        <v>0</v>
      </c>
      <c r="BY102" s="130">
        <f t="shared" ref="BY102" si="242">Q102/Q126</f>
        <v>0</v>
      </c>
      <c r="BZ102" s="131">
        <f t="shared" ref="BZ102" si="243">R102/R126</f>
        <v>0</v>
      </c>
      <c r="CA102" s="132">
        <f t="shared" ref="CA102" si="244">S102/S126</f>
        <v>0</v>
      </c>
      <c r="CB102" s="129">
        <f t="shared" ref="CB102" si="245">T102/T126</f>
        <v>0</v>
      </c>
      <c r="CC102" s="130">
        <f t="shared" ref="CC102" si="246">U102/U126</f>
        <v>0</v>
      </c>
      <c r="CD102" s="131">
        <f t="shared" ref="CD102" si="247">V102/V126</f>
        <v>0</v>
      </c>
      <c r="CE102" s="132">
        <f t="shared" ref="CE102" si="248">W102/W126</f>
        <v>0</v>
      </c>
      <c r="CF102" s="129">
        <f t="shared" ref="CF102" si="249">X102/X126</f>
        <v>0</v>
      </c>
      <c r="CG102" s="130">
        <f t="shared" ref="CG102" si="250">Y102/Y126</f>
        <v>0</v>
      </c>
      <c r="CH102" s="131">
        <f t="shared" ref="CH102" si="251">Z102/Z126</f>
        <v>0</v>
      </c>
      <c r="CI102" s="129">
        <f t="shared" ref="CI102" si="252">AA102/AA126</f>
        <v>0</v>
      </c>
      <c r="CJ102" s="135">
        <f t="shared" ref="CJ102" si="253">AB102/AB126</f>
        <v>0</v>
      </c>
      <c r="CK102" s="136">
        <f t="shared" ref="CK102" si="254">AC102/AC126</f>
        <v>0</v>
      </c>
    </row>
    <row r="103" spans="1:89" x14ac:dyDescent="0.15">
      <c r="A103" s="137" t="s">
        <v>17</v>
      </c>
      <c r="B103" s="189">
        <v>128</v>
      </c>
      <c r="C103" s="190">
        <v>0</v>
      </c>
      <c r="D103" s="191">
        <v>70</v>
      </c>
      <c r="E103" s="192">
        <v>2</v>
      </c>
      <c r="F103" s="189">
        <v>269</v>
      </c>
      <c r="G103" s="193">
        <v>3</v>
      </c>
      <c r="H103" s="191">
        <v>177</v>
      </c>
      <c r="I103" s="192">
        <v>23</v>
      </c>
      <c r="J103" s="189">
        <v>6</v>
      </c>
      <c r="K103" s="193">
        <v>9</v>
      </c>
      <c r="L103" s="191">
        <v>7</v>
      </c>
      <c r="M103" s="189">
        <v>45</v>
      </c>
      <c r="N103" s="194">
        <v>59</v>
      </c>
      <c r="O103" s="195">
        <v>62</v>
      </c>
      <c r="P103" s="189">
        <v>20</v>
      </c>
      <c r="Q103" s="193">
        <v>34</v>
      </c>
      <c r="R103" s="191">
        <v>7</v>
      </c>
      <c r="S103" s="192">
        <v>24</v>
      </c>
      <c r="T103" s="189">
        <v>0</v>
      </c>
      <c r="U103" s="193">
        <v>0</v>
      </c>
      <c r="V103" s="191">
        <v>0</v>
      </c>
      <c r="W103" s="192">
        <v>0</v>
      </c>
      <c r="X103" s="189">
        <v>3</v>
      </c>
      <c r="Y103" s="193">
        <v>0</v>
      </c>
      <c r="Z103" s="191">
        <v>0</v>
      </c>
      <c r="AA103" s="189">
        <v>0</v>
      </c>
      <c r="AB103" s="172">
        <f t="shared" ref="AB103:AB125" si="255">SUM(B103,D103,F103,H103,J103,L103,N103,P103,R103,T103,V103,X103,Z103)</f>
        <v>746</v>
      </c>
      <c r="AC103" s="173">
        <f t="shared" ref="AC103:AC125" si="256">SUM(C103,E103,G103,I103,K103,M103,O103,Q103,S103,U103,W103,Y103,AA103)</f>
        <v>202</v>
      </c>
      <c r="AE103" s="277" t="str">
        <f>$AE$10</f>
        <v>08:00 - 08:59</v>
      </c>
      <c r="AF103" s="126">
        <f>SUMIF($A$9:$A$32,$AE103,B$102:B$125)</f>
        <v>771</v>
      </c>
      <c r="AG103" s="190">
        <f t="shared" si="226"/>
        <v>560</v>
      </c>
      <c r="AH103" s="191">
        <f t="shared" si="226"/>
        <v>236</v>
      </c>
      <c r="AI103" s="192">
        <f t="shared" si="226"/>
        <v>312</v>
      </c>
      <c r="AJ103" s="278">
        <f t="shared" si="226"/>
        <v>896</v>
      </c>
      <c r="AK103" s="193">
        <f t="shared" si="226"/>
        <v>370</v>
      </c>
      <c r="AL103" s="191">
        <f t="shared" si="226"/>
        <v>889</v>
      </c>
      <c r="AM103" s="192">
        <f t="shared" si="226"/>
        <v>693</v>
      </c>
      <c r="AN103" s="278">
        <f t="shared" si="226"/>
        <v>102</v>
      </c>
      <c r="AO103" s="193">
        <f t="shared" si="226"/>
        <v>287</v>
      </c>
      <c r="AP103" s="191">
        <f t="shared" si="226"/>
        <v>283</v>
      </c>
      <c r="AQ103" s="278">
        <f t="shared" si="226"/>
        <v>657</v>
      </c>
      <c r="AR103" s="194">
        <f t="shared" si="226"/>
        <v>801</v>
      </c>
      <c r="AS103" s="195">
        <f t="shared" si="226"/>
        <v>1034</v>
      </c>
      <c r="AT103" s="278">
        <f t="shared" si="226"/>
        <v>479</v>
      </c>
      <c r="AU103" s="193">
        <f t="shared" si="226"/>
        <v>413</v>
      </c>
      <c r="AV103" s="191">
        <f t="shared" si="226"/>
        <v>633</v>
      </c>
      <c r="AW103" s="192">
        <f t="shared" si="227"/>
        <v>427</v>
      </c>
      <c r="AX103" s="278">
        <f t="shared" si="227"/>
        <v>79</v>
      </c>
      <c r="AY103" s="193">
        <f t="shared" si="227"/>
        <v>219</v>
      </c>
      <c r="AZ103" s="191">
        <f t="shared" si="227"/>
        <v>315</v>
      </c>
      <c r="BA103" s="192">
        <f t="shared" si="227"/>
        <v>533</v>
      </c>
      <c r="BB103" s="278">
        <f t="shared" si="227"/>
        <v>389</v>
      </c>
      <c r="BC103" s="193">
        <f t="shared" si="227"/>
        <v>370</v>
      </c>
      <c r="BD103" s="191">
        <f t="shared" si="227"/>
        <v>858</v>
      </c>
      <c r="BE103" s="278">
        <f t="shared" si="227"/>
        <v>647</v>
      </c>
      <c r="BF103" s="172">
        <f>SUM(AF103,AH103,AJ103,AL103,AN103,AP103,AR103,AT103,AV103,AX103,AZ103,BB103,BD103)</f>
        <v>6731</v>
      </c>
      <c r="BG103" s="173">
        <f>SUM(AG103,AI103,AK103,AM103,AO103,AQ103,AS103,AU103,AW103,AY103,BA103,BC103,BE103)</f>
        <v>6522</v>
      </c>
      <c r="BI103" s="137" t="s">
        <v>17</v>
      </c>
      <c r="BJ103" s="129">
        <f>B103/B126</f>
        <v>1.3099989765632996E-2</v>
      </c>
      <c r="BK103" s="130">
        <f t="shared" ref="BK103" si="257">C103/C126</f>
        <v>0</v>
      </c>
      <c r="BL103" s="131">
        <f t="shared" ref="BL103" si="258">D103/D126</f>
        <v>1.8430753027909426E-2</v>
      </c>
      <c r="BM103" s="132">
        <f t="shared" ref="BM103" si="259">E103/E126</f>
        <v>4.0774719673802244E-4</v>
      </c>
      <c r="BN103" s="129">
        <f t="shared" ref="BN103" si="260">F103/F126</f>
        <v>2.5215598050243721E-2</v>
      </c>
      <c r="BO103" s="130">
        <f t="shared" ref="BO103" si="261">G103/G126</f>
        <v>3.3377837116154872E-4</v>
      </c>
      <c r="BP103" s="131">
        <f t="shared" ref="BP103" si="262">H103/H126</f>
        <v>1.4252355262098398E-2</v>
      </c>
      <c r="BQ103" s="132">
        <f t="shared" ref="BQ103" si="263">I103/I126</f>
        <v>1.8107384663832468E-3</v>
      </c>
      <c r="BR103" s="129">
        <f t="shared" ref="BR103" si="264">J103/J126</f>
        <v>2.3724792408066431E-3</v>
      </c>
      <c r="BS103" s="130">
        <f t="shared" ref="BS103" si="265">K103/K126</f>
        <v>3.8087177316969952E-3</v>
      </c>
      <c r="BT103" s="131">
        <f t="shared" ref="BT103" si="266">L103/L126</f>
        <v>1.0210035005834305E-3</v>
      </c>
      <c r="BU103" s="129">
        <f t="shared" ref="BU103" si="267">M103/M126</f>
        <v>7.0699135899450118E-3</v>
      </c>
      <c r="BV103" s="133">
        <f t="shared" ref="BV103" si="268">N103/N126</f>
        <v>4.8348766696713922E-3</v>
      </c>
      <c r="BW103" s="134">
        <f t="shared" ref="BW103" si="269">O103/O126</f>
        <v>5.0451623403043374E-3</v>
      </c>
      <c r="BX103" s="129">
        <f t="shared" ref="BX103" si="270">P103/P126</f>
        <v>3.0618493570116348E-3</v>
      </c>
      <c r="BY103" s="130">
        <f t="shared" ref="BY103" si="271">Q103/Q126</f>
        <v>5.3526448362720405E-3</v>
      </c>
      <c r="BZ103" s="131">
        <f t="shared" ref="BZ103" si="272">R103/R126</f>
        <v>8.8495575221238937E-4</v>
      </c>
      <c r="CA103" s="132">
        <f t="shared" ref="CA103" si="273">S103/S126</f>
        <v>2.9865604778496766E-3</v>
      </c>
      <c r="CB103" s="129">
        <f t="shared" ref="CB103" si="274">T103/T126</f>
        <v>0</v>
      </c>
      <c r="CC103" s="130">
        <f t="shared" ref="CC103" si="275">U103/U126</f>
        <v>0</v>
      </c>
      <c r="CD103" s="131">
        <f t="shared" ref="CD103" si="276">V103/V126</f>
        <v>0</v>
      </c>
      <c r="CE103" s="132">
        <f t="shared" ref="CE103" si="277">W103/W126</f>
        <v>0</v>
      </c>
      <c r="CF103" s="129">
        <f t="shared" ref="CF103" si="278">X103/X126</f>
        <v>5.2319497732821764E-4</v>
      </c>
      <c r="CG103" s="130">
        <f t="shared" ref="CG103" si="279">Y103/Y126</f>
        <v>0</v>
      </c>
      <c r="CH103" s="131">
        <f t="shared" ref="CH103" si="280">Z103/Z126</f>
        <v>0</v>
      </c>
      <c r="CI103" s="129">
        <f t="shared" ref="CI103" si="281">AA103/AA126</f>
        <v>0</v>
      </c>
      <c r="CJ103" s="135">
        <f t="shared" ref="CJ103" si="282">AB103/AB126</f>
        <v>7.5043507127121288E-3</v>
      </c>
      <c r="CK103" s="136">
        <f t="shared" ref="CK103" si="283">AC103/AC126</f>
        <v>2.0351619565764948E-3</v>
      </c>
    </row>
    <row r="104" spans="1:89" ht="14" thickBot="1" x14ac:dyDescent="0.2">
      <c r="A104" s="146" t="s">
        <v>18</v>
      </c>
      <c r="B104" s="196">
        <v>606</v>
      </c>
      <c r="C104" s="197">
        <v>0</v>
      </c>
      <c r="D104" s="198">
        <v>166</v>
      </c>
      <c r="E104" s="199">
        <v>52</v>
      </c>
      <c r="F104" s="196">
        <v>783</v>
      </c>
      <c r="G104" s="200">
        <v>102</v>
      </c>
      <c r="H104" s="198">
        <v>531</v>
      </c>
      <c r="I104" s="199">
        <v>184</v>
      </c>
      <c r="J104" s="196">
        <v>33</v>
      </c>
      <c r="K104" s="200">
        <v>102</v>
      </c>
      <c r="L104" s="198">
        <v>78</v>
      </c>
      <c r="M104" s="196">
        <v>229</v>
      </c>
      <c r="N104" s="201">
        <v>402</v>
      </c>
      <c r="O104" s="202">
        <v>431</v>
      </c>
      <c r="P104" s="196">
        <v>232</v>
      </c>
      <c r="Q104" s="200">
        <v>315</v>
      </c>
      <c r="R104" s="198">
        <v>198</v>
      </c>
      <c r="S104" s="199">
        <v>257</v>
      </c>
      <c r="T104" s="196">
        <v>11</v>
      </c>
      <c r="U104" s="200">
        <v>116</v>
      </c>
      <c r="V104" s="198">
        <v>152</v>
      </c>
      <c r="W104" s="199">
        <v>266</v>
      </c>
      <c r="X104" s="196">
        <v>195</v>
      </c>
      <c r="Y104" s="200">
        <v>192</v>
      </c>
      <c r="Z104" s="198">
        <v>440</v>
      </c>
      <c r="AA104" s="196">
        <v>332</v>
      </c>
      <c r="AB104" s="172">
        <f t="shared" si="255"/>
        <v>3827</v>
      </c>
      <c r="AC104" s="173">
        <f t="shared" si="256"/>
        <v>2578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6.2020264046668716E-2</v>
      </c>
      <c r="BK104" s="130">
        <f t="shared" ref="BK104" si="284">C104/C126</f>
        <v>0</v>
      </c>
      <c r="BL104" s="131">
        <f t="shared" ref="BL104" si="285">D104/D126</f>
        <v>4.3707214323328067E-2</v>
      </c>
      <c r="BM104" s="132">
        <f t="shared" ref="BM104" si="286">E104/E126</f>
        <v>1.0601427115188583E-2</v>
      </c>
      <c r="BN104" s="129">
        <f t="shared" ref="BN104" si="287">F104/F126</f>
        <v>7.3397075365579309E-2</v>
      </c>
      <c r="BO104" s="130">
        <f t="shared" ref="BO104" si="288">G104/G126</f>
        <v>1.1348464619492658E-2</v>
      </c>
      <c r="BP104" s="131">
        <f t="shared" ref="BP104" si="289">H104/H126</f>
        <v>4.2757065786295192E-2</v>
      </c>
      <c r="BQ104" s="132">
        <f t="shared" ref="BQ104" si="290">I104/I126</f>
        <v>1.4485907731065974E-2</v>
      </c>
      <c r="BR104" s="129">
        <f t="shared" ref="BR104" si="291">J104/J126</f>
        <v>1.3048635824436536E-2</v>
      </c>
      <c r="BS104" s="130">
        <f t="shared" ref="BS104" si="292">K104/K126</f>
        <v>4.3165467625899283E-2</v>
      </c>
      <c r="BT104" s="131">
        <f t="shared" ref="BT104" si="293">L104/L126</f>
        <v>1.1376896149358226E-2</v>
      </c>
      <c r="BU104" s="129">
        <f t="shared" ref="BU104" si="294">M104/M126</f>
        <v>3.5978004713275724E-2</v>
      </c>
      <c r="BV104" s="133">
        <f t="shared" ref="BV104" si="295">N104/N126</f>
        <v>3.2942719003523725E-2</v>
      </c>
      <c r="BW104" s="134">
        <f t="shared" ref="BW104" si="296">O104/O126</f>
        <v>3.5072015623728539E-2</v>
      </c>
      <c r="BX104" s="129">
        <f t="shared" ref="BX104" si="297">P104/P126</f>
        <v>3.5517452541334968E-2</v>
      </c>
      <c r="BY104" s="130">
        <f t="shared" ref="BY104" si="298">Q104/Q126</f>
        <v>4.9590680100755666E-2</v>
      </c>
      <c r="BZ104" s="131">
        <f t="shared" ref="BZ104" si="299">R104/R126</f>
        <v>2.5031605562579013E-2</v>
      </c>
      <c r="CA104" s="132">
        <f t="shared" ref="CA104" si="300">S104/S126</f>
        <v>3.1981085116973618E-2</v>
      </c>
      <c r="CB104" s="129">
        <f t="shared" ref="CB104" si="301">T104/T126</f>
        <v>5.37109375E-3</v>
      </c>
      <c r="CC104" s="130">
        <f t="shared" ref="CC104" si="302">U104/U126</f>
        <v>6.0732984293193716E-2</v>
      </c>
      <c r="CD104" s="131">
        <f t="shared" ref="CD104" si="303">V104/V126</f>
        <v>2.0463112547119008E-2</v>
      </c>
      <c r="CE104" s="132">
        <f t="shared" ref="CE104" si="304">W104/W126</f>
        <v>3.6353696870302037E-2</v>
      </c>
      <c r="CF104" s="129">
        <f t="shared" ref="CF104" si="305">X104/X126</f>
        <v>3.4007673526334145E-2</v>
      </c>
      <c r="CG104" s="130">
        <f t="shared" ref="CG104" si="306">Y104/Y126</f>
        <v>4.7773077880069667E-2</v>
      </c>
      <c r="CH104" s="131">
        <f t="shared" ref="CH104" si="307">Z104/Z126</f>
        <v>3.8217666985147225E-2</v>
      </c>
      <c r="CI104" s="129">
        <f t="shared" ref="CI104" si="308">AA104/AA126</f>
        <v>2.4462127910403773E-2</v>
      </c>
      <c r="CJ104" s="135">
        <f t="shared" ref="CJ104" si="309">AB104/AB126</f>
        <v>3.8497520345240371E-2</v>
      </c>
      <c r="CK104" s="136">
        <f t="shared" ref="CK104" si="310">AC104/AC126</f>
        <v>2.5973502594327742E-2</v>
      </c>
    </row>
    <row r="105" spans="1:89" ht="15" thickTop="1" thickBot="1" x14ac:dyDescent="0.2">
      <c r="A105" s="137" t="s">
        <v>19</v>
      </c>
      <c r="B105" s="189">
        <v>920</v>
      </c>
      <c r="C105" s="190">
        <v>323</v>
      </c>
      <c r="D105" s="191">
        <v>309</v>
      </c>
      <c r="E105" s="192">
        <v>225</v>
      </c>
      <c r="F105" s="189">
        <v>897</v>
      </c>
      <c r="G105" s="193">
        <v>354</v>
      </c>
      <c r="H105" s="191">
        <v>833</v>
      </c>
      <c r="I105" s="192">
        <v>567</v>
      </c>
      <c r="J105" s="189">
        <v>89</v>
      </c>
      <c r="K105" s="193">
        <v>224</v>
      </c>
      <c r="L105" s="191">
        <v>244</v>
      </c>
      <c r="M105" s="189">
        <v>522</v>
      </c>
      <c r="N105" s="194">
        <v>757</v>
      </c>
      <c r="O105" s="195">
        <v>975</v>
      </c>
      <c r="P105" s="189">
        <v>470</v>
      </c>
      <c r="Q105" s="193">
        <v>487</v>
      </c>
      <c r="R105" s="191">
        <v>553</v>
      </c>
      <c r="S105" s="192">
        <v>380</v>
      </c>
      <c r="T105" s="189">
        <v>71</v>
      </c>
      <c r="U105" s="193">
        <v>267</v>
      </c>
      <c r="V105" s="191">
        <v>379</v>
      </c>
      <c r="W105" s="192">
        <v>604</v>
      </c>
      <c r="X105" s="189">
        <v>394</v>
      </c>
      <c r="Y105" s="193">
        <v>368</v>
      </c>
      <c r="Z105" s="191">
        <v>739</v>
      </c>
      <c r="AA105" s="189">
        <v>676</v>
      </c>
      <c r="AB105" s="172">
        <f t="shared" si="255"/>
        <v>6655</v>
      </c>
      <c r="AC105" s="173">
        <f t="shared" si="256"/>
        <v>5972</v>
      </c>
      <c r="AE105" s="269" t="s">
        <v>13</v>
      </c>
      <c r="AF105" s="20">
        <f t="shared" ref="AF105:BG105" si="311">SUM(AF102:AF104)</f>
        <v>1653</v>
      </c>
      <c r="AG105" s="21">
        <f t="shared" si="311"/>
        <v>1103</v>
      </c>
      <c r="AH105" s="20">
        <f t="shared" si="311"/>
        <v>498</v>
      </c>
      <c r="AI105" s="21">
        <f t="shared" si="311"/>
        <v>626</v>
      </c>
      <c r="AJ105" s="20">
        <f t="shared" si="311"/>
        <v>1778</v>
      </c>
      <c r="AK105" s="21">
        <f t="shared" si="311"/>
        <v>861</v>
      </c>
      <c r="AL105" s="20">
        <f t="shared" si="311"/>
        <v>1883</v>
      </c>
      <c r="AM105" s="21">
        <f t="shared" si="311"/>
        <v>1470</v>
      </c>
      <c r="AN105" s="20">
        <f t="shared" si="311"/>
        <v>211</v>
      </c>
      <c r="AO105" s="21">
        <f t="shared" si="311"/>
        <v>572</v>
      </c>
      <c r="AP105" s="20">
        <f t="shared" si="311"/>
        <v>602</v>
      </c>
      <c r="AQ105" s="21">
        <f t="shared" si="311"/>
        <v>1383</v>
      </c>
      <c r="AR105" s="20">
        <f t="shared" si="311"/>
        <v>1588</v>
      </c>
      <c r="AS105" s="21">
        <f t="shared" si="311"/>
        <v>2165</v>
      </c>
      <c r="AT105" s="20">
        <f t="shared" si="311"/>
        <v>1071</v>
      </c>
      <c r="AU105" s="21">
        <f t="shared" si="311"/>
        <v>942</v>
      </c>
      <c r="AV105" s="20">
        <f t="shared" si="311"/>
        <v>1310</v>
      </c>
      <c r="AW105" s="21">
        <f t="shared" si="311"/>
        <v>939</v>
      </c>
      <c r="AX105" s="20">
        <f t="shared" si="311"/>
        <v>226</v>
      </c>
      <c r="AY105" s="21">
        <f t="shared" si="311"/>
        <v>456</v>
      </c>
      <c r="AZ105" s="20">
        <f t="shared" si="311"/>
        <v>615</v>
      </c>
      <c r="BA105" s="21">
        <f t="shared" si="311"/>
        <v>1097</v>
      </c>
      <c r="BB105" s="20">
        <f t="shared" si="311"/>
        <v>820</v>
      </c>
      <c r="BC105" s="21">
        <f t="shared" si="311"/>
        <v>773</v>
      </c>
      <c r="BD105" s="20">
        <f t="shared" si="311"/>
        <v>1738</v>
      </c>
      <c r="BE105" s="21">
        <f t="shared" si="311"/>
        <v>1395</v>
      </c>
      <c r="BF105" s="174">
        <f t="shared" si="311"/>
        <v>13993</v>
      </c>
      <c r="BG105" s="175">
        <f t="shared" si="311"/>
        <v>13782</v>
      </c>
      <c r="BI105" s="137" t="s">
        <v>19</v>
      </c>
      <c r="BJ105" s="129">
        <f>B105/B126</f>
        <v>9.4156176440487155E-2</v>
      </c>
      <c r="BK105" s="130">
        <f t="shared" ref="BK105" si="312">C105/C126</f>
        <v>3.0947590303727124E-2</v>
      </c>
      <c r="BL105" s="131">
        <f t="shared" ref="BL105" si="313">D105/D126</f>
        <v>8.135860979462875E-2</v>
      </c>
      <c r="BM105" s="132">
        <f t="shared" ref="BM105" si="314">E105/E126</f>
        <v>4.5871559633027525E-2</v>
      </c>
      <c r="BN105" s="129">
        <f t="shared" ref="BN105" si="315">F105/F126</f>
        <v>8.4083239595050624E-2</v>
      </c>
      <c r="BO105" s="130">
        <f t="shared" ref="BO105" si="316">G105/G126</f>
        <v>3.9385847797062751E-2</v>
      </c>
      <c r="BP105" s="131">
        <f t="shared" ref="BP105" si="317">H105/H126</f>
        <v>6.7074643691118443E-2</v>
      </c>
      <c r="BQ105" s="132">
        <f t="shared" ref="BQ105" si="318">I105/I126</f>
        <v>4.4638639584317429E-2</v>
      </c>
      <c r="BR105" s="129">
        <f t="shared" ref="BR105" si="319">J105/J126</f>
        <v>3.5191775405298539E-2</v>
      </c>
      <c r="BS105" s="130">
        <f t="shared" ref="BS105" si="320">K105/K126</f>
        <v>9.4794752433347437E-2</v>
      </c>
      <c r="BT105" s="131">
        <f t="shared" ref="BT105" si="321">L105/L126</f>
        <v>3.5589264877479578E-2</v>
      </c>
      <c r="BU105" s="129">
        <f t="shared" ref="BU105" si="322">M105/M126</f>
        <v>8.2010997643362143E-2</v>
      </c>
      <c r="BV105" s="133">
        <f t="shared" ref="BV105" si="323">N105/N126</f>
        <v>6.2033926083749899E-2</v>
      </c>
      <c r="BW105" s="134">
        <f t="shared" ref="BW105" si="324">O105/O126</f>
        <v>7.9339246480592401E-2</v>
      </c>
      <c r="BX105" s="129">
        <f t="shared" ref="BX105" si="325">P105/P126</f>
        <v>7.1953459889773419E-2</v>
      </c>
      <c r="BY105" s="130">
        <f t="shared" ref="BY105" si="326">Q105/Q126</f>
        <v>7.6668765743073047E-2</v>
      </c>
      <c r="BZ105" s="131">
        <f t="shared" ref="BZ105" si="327">R105/R126</f>
        <v>6.9911504424778767E-2</v>
      </c>
      <c r="CA105" s="132">
        <f t="shared" ref="CA105" si="328">S105/S126</f>
        <v>4.7287207565953213E-2</v>
      </c>
      <c r="CB105" s="129">
        <f t="shared" ref="CB105" si="329">T105/T126</f>
        <v>3.466796875E-2</v>
      </c>
      <c r="CC105" s="130">
        <f t="shared" ref="CC105" si="330">U105/U126</f>
        <v>0.13979057591623037</v>
      </c>
      <c r="CD105" s="131">
        <f t="shared" ref="CD105" si="331">V105/V126</f>
        <v>5.1023155627355953E-2</v>
      </c>
      <c r="CE105" s="132">
        <f t="shared" ref="CE105" si="332">W105/W126</f>
        <v>8.2547492141588089E-2</v>
      </c>
      <c r="CF105" s="129">
        <f t="shared" ref="CF105" si="333">X105/X126</f>
        <v>6.8712940355772578E-2</v>
      </c>
      <c r="CG105" s="130">
        <f t="shared" ref="CG105" si="334">Y105/Y126</f>
        <v>9.1565065936800194E-2</v>
      </c>
      <c r="CH105" s="131">
        <f t="shared" ref="CH105" si="335">Z105/Z126</f>
        <v>6.4188308868235913E-2</v>
      </c>
      <c r="CI105" s="129">
        <f t="shared" ref="CI105" si="336">AA105/AA126</f>
        <v>4.9808429118773943E-2</v>
      </c>
      <c r="CJ105" s="135">
        <f t="shared" ref="CJ105" si="337">AB105/AB126</f>
        <v>6.6945648784315304E-2</v>
      </c>
      <c r="CK105" s="136">
        <f t="shared" ref="CK105" si="338">AC105/AC126</f>
        <v>6.0168253488489247E-2</v>
      </c>
    </row>
    <row r="106" spans="1:89" ht="14" thickTop="1" x14ac:dyDescent="0.15">
      <c r="A106" s="146" t="s">
        <v>20</v>
      </c>
      <c r="B106" s="196">
        <v>882</v>
      </c>
      <c r="C106" s="197">
        <v>543</v>
      </c>
      <c r="D106" s="198">
        <v>262</v>
      </c>
      <c r="E106" s="199">
        <v>314</v>
      </c>
      <c r="F106" s="196">
        <v>882</v>
      </c>
      <c r="G106" s="200">
        <v>491</v>
      </c>
      <c r="H106" s="198">
        <v>994</v>
      </c>
      <c r="I106" s="199">
        <v>777</v>
      </c>
      <c r="J106" s="196">
        <v>109</v>
      </c>
      <c r="K106" s="200">
        <v>285</v>
      </c>
      <c r="L106" s="198">
        <v>319</v>
      </c>
      <c r="M106" s="196">
        <v>726</v>
      </c>
      <c r="N106" s="201">
        <v>787</v>
      </c>
      <c r="O106" s="202">
        <v>1131</v>
      </c>
      <c r="P106" s="196">
        <v>592</v>
      </c>
      <c r="Q106" s="200">
        <v>529</v>
      </c>
      <c r="R106" s="198">
        <v>677</v>
      </c>
      <c r="S106" s="199">
        <v>512</v>
      </c>
      <c r="T106" s="196">
        <v>147</v>
      </c>
      <c r="U106" s="200">
        <v>237</v>
      </c>
      <c r="V106" s="198">
        <v>300</v>
      </c>
      <c r="W106" s="199">
        <v>564</v>
      </c>
      <c r="X106" s="196">
        <v>431</v>
      </c>
      <c r="Y106" s="200">
        <v>403</v>
      </c>
      <c r="Z106" s="198">
        <v>880</v>
      </c>
      <c r="AA106" s="196">
        <v>748</v>
      </c>
      <c r="AB106" s="172">
        <f t="shared" si="255"/>
        <v>7262</v>
      </c>
      <c r="AC106" s="173">
        <f t="shared" si="256"/>
        <v>7260</v>
      </c>
      <c r="BI106" s="146" t="s">
        <v>20</v>
      </c>
      <c r="BJ106" s="129">
        <f>B106/B126</f>
        <v>9.0267116978814857E-2</v>
      </c>
      <c r="BK106" s="130">
        <f t="shared" ref="BK106" si="339">C106/C126</f>
        <v>5.202644438056913E-2</v>
      </c>
      <c r="BL106" s="131">
        <f t="shared" ref="BL106" si="340">D106/D126</f>
        <v>6.8983675618746715E-2</v>
      </c>
      <c r="BM106" s="132">
        <f t="shared" ref="BM106" si="341">E106/E126</f>
        <v>6.4016309887869521E-2</v>
      </c>
      <c r="BN106" s="129">
        <f t="shared" ref="BN106" si="342">F106/F126</f>
        <v>8.2677165354330714E-2</v>
      </c>
      <c r="BO106" s="130">
        <f t="shared" ref="BO106" si="343">G106/G126</f>
        <v>5.4628393413440141E-2</v>
      </c>
      <c r="BP106" s="131">
        <f t="shared" ref="BP106" si="344">H106/H126</f>
        <v>8.0038650454948068E-2</v>
      </c>
      <c r="BQ106" s="132">
        <f t="shared" ref="BQ106" si="345">I106/I126</f>
        <v>6.1171469059990553E-2</v>
      </c>
      <c r="BR106" s="129">
        <f t="shared" ref="BR106" si="346">J106/J126</f>
        <v>4.3100039541320682E-2</v>
      </c>
      <c r="BS106" s="130">
        <f t="shared" ref="BS106" si="347">K106/K126</f>
        <v>0.12060939483707152</v>
      </c>
      <c r="BT106" s="131">
        <f t="shared" ref="BT106" si="348">L106/L126</f>
        <v>4.6528588098016334E-2</v>
      </c>
      <c r="BU106" s="129">
        <f t="shared" ref="BU106" si="349">M106/M126</f>
        <v>0.11406127258444619</v>
      </c>
      <c r="BV106" s="133">
        <f t="shared" ref="BV106" si="350">N106/N126</f>
        <v>6.4492337949684508E-2</v>
      </c>
      <c r="BW106" s="134">
        <f t="shared" ref="BW106" si="351">O106/O126</f>
        <v>9.2033525917487188E-2</v>
      </c>
      <c r="BX106" s="129">
        <f t="shared" ref="BX106" si="352">P106/P126</f>
        <v>9.0630740967544393E-2</v>
      </c>
      <c r="BY106" s="130">
        <f t="shared" ref="BY106" si="353">Q106/Q126</f>
        <v>8.3280856423173802E-2</v>
      </c>
      <c r="BZ106" s="131">
        <f t="shared" ref="BZ106" si="354">R106/R126</f>
        <v>8.5587863463969654E-2</v>
      </c>
      <c r="CA106" s="132">
        <f t="shared" ref="CA106" si="355">S106/S126</f>
        <v>6.3713290194126429E-2</v>
      </c>
      <c r="CB106" s="129">
        <f t="shared" ref="CB106" si="356">T106/T126</f>
        <v>7.177734375E-2</v>
      </c>
      <c r="CC106" s="130">
        <f t="shared" ref="CC106" si="357">U106/U126</f>
        <v>0.12408376963350785</v>
      </c>
      <c r="CD106" s="131">
        <f t="shared" ref="CD106" si="358">V106/V126</f>
        <v>4.0387722132471729E-2</v>
      </c>
      <c r="CE106" s="132">
        <f t="shared" ref="CE106" si="359">W106/W126</f>
        <v>7.7080770807708074E-2</v>
      </c>
      <c r="CF106" s="129">
        <f t="shared" ref="CF106" si="360">X106/X126</f>
        <v>7.5165678409487263E-2</v>
      </c>
      <c r="CG106" s="130">
        <f t="shared" ref="CG106" si="361">Y106/Y126</f>
        <v>0.10027369992535456</v>
      </c>
      <c r="CH106" s="131">
        <f t="shared" ref="CH106" si="362">Z106/Z126</f>
        <v>7.643533397029445E-2</v>
      </c>
      <c r="CI106" s="129">
        <f t="shared" ref="CI106" si="363">AA106/AA126</f>
        <v>5.5113468906572358E-2</v>
      </c>
      <c r="CJ106" s="135">
        <f t="shared" ref="CJ106" si="364">AB106/AB126</f>
        <v>7.3051735758331737E-2</v>
      </c>
      <c r="CK106" s="136">
        <f t="shared" ref="CK106" si="365">AC106/AC126</f>
        <v>7.3144929726462138E-2</v>
      </c>
    </row>
    <row r="107" spans="1:89" ht="14" thickBot="1" x14ac:dyDescent="0.2">
      <c r="A107" s="137" t="s">
        <v>21</v>
      </c>
      <c r="B107" s="189">
        <v>771</v>
      </c>
      <c r="C107" s="190">
        <v>560</v>
      </c>
      <c r="D107" s="191">
        <v>236</v>
      </c>
      <c r="E107" s="192">
        <v>312</v>
      </c>
      <c r="F107" s="189">
        <v>896</v>
      </c>
      <c r="G107" s="193">
        <v>370</v>
      </c>
      <c r="H107" s="191">
        <v>889</v>
      </c>
      <c r="I107" s="192">
        <v>693</v>
      </c>
      <c r="J107" s="189">
        <v>102</v>
      </c>
      <c r="K107" s="193">
        <v>287</v>
      </c>
      <c r="L107" s="191">
        <v>283</v>
      </c>
      <c r="M107" s="189">
        <v>657</v>
      </c>
      <c r="N107" s="194">
        <v>801</v>
      </c>
      <c r="O107" s="195">
        <v>1034</v>
      </c>
      <c r="P107" s="189">
        <v>479</v>
      </c>
      <c r="Q107" s="193">
        <v>413</v>
      </c>
      <c r="R107" s="191">
        <v>633</v>
      </c>
      <c r="S107" s="192">
        <v>427</v>
      </c>
      <c r="T107" s="189">
        <v>79</v>
      </c>
      <c r="U107" s="193">
        <v>219</v>
      </c>
      <c r="V107" s="191">
        <v>315</v>
      </c>
      <c r="W107" s="192">
        <v>533</v>
      </c>
      <c r="X107" s="189">
        <v>389</v>
      </c>
      <c r="Y107" s="193">
        <v>370</v>
      </c>
      <c r="Z107" s="191">
        <v>858</v>
      </c>
      <c r="AA107" s="189">
        <v>647</v>
      </c>
      <c r="AB107" s="172">
        <f t="shared" si="255"/>
        <v>6731</v>
      </c>
      <c r="AC107" s="173">
        <f t="shared" si="256"/>
        <v>6522</v>
      </c>
      <c r="AE107" s="272" t="s">
        <v>85</v>
      </c>
      <c r="BI107" s="137" t="s">
        <v>21</v>
      </c>
      <c r="BJ107" s="129">
        <f>B107/B126</f>
        <v>7.8906969603929997E-2</v>
      </c>
      <c r="BK107" s="130">
        <f t="shared" ref="BK107" si="366">C107/C126</f>
        <v>5.3655264922870559E-2</v>
      </c>
      <c r="BL107" s="131">
        <f t="shared" ref="BL107" si="367">D107/D126</f>
        <v>6.2137967351237493E-2</v>
      </c>
      <c r="BM107" s="132">
        <f t="shared" ref="BM107" si="368">E107/E126</f>
        <v>6.3608562691131493E-2</v>
      </c>
      <c r="BN107" s="129">
        <f t="shared" ref="BN107" si="369">F107/F126</f>
        <v>8.3989501312335957E-2</v>
      </c>
      <c r="BO107" s="130">
        <f t="shared" ref="BO107" si="370">G107/G126</f>
        <v>4.1165999109924342E-2</v>
      </c>
      <c r="BP107" s="131">
        <f t="shared" ref="BP107" si="371">H107/H126</f>
        <v>7.1583863435059181E-2</v>
      </c>
      <c r="BQ107" s="132">
        <f t="shared" ref="BQ107" si="372">I107/I126</f>
        <v>5.4558337269721306E-2</v>
      </c>
      <c r="BR107" s="129">
        <f t="shared" ref="BR107" si="373">J107/J126</f>
        <v>4.0332147093712932E-2</v>
      </c>
      <c r="BS107" s="130">
        <f t="shared" ref="BS107" si="374">K107/K126</f>
        <v>0.12145577655522641</v>
      </c>
      <c r="BT107" s="131">
        <f t="shared" ref="BT107" si="375">L107/L126</f>
        <v>4.1277712952158693E-2</v>
      </c>
      <c r="BU107" s="129">
        <f t="shared" ref="BU107" si="376">M107/M126</f>
        <v>0.10322073841319718</v>
      </c>
      <c r="BV107" s="133">
        <f t="shared" ref="BV107" si="377">N107/N126</f>
        <v>6.5639596820453991E-2</v>
      </c>
      <c r="BW107" s="134">
        <f t="shared" ref="BW107" si="378">O107/O126</f>
        <v>8.414028806249492E-2</v>
      </c>
      <c r="BX107" s="129">
        <f t="shared" ref="BX107" si="379">P107/P126</f>
        <v>7.3331292100428658E-2</v>
      </c>
      <c r="BY107" s="130">
        <f t="shared" ref="BY107" si="380">Q107/Q126</f>
        <v>6.5018891687657426E-2</v>
      </c>
      <c r="BZ107" s="131">
        <f t="shared" ref="BZ107" si="381">R107/R126</f>
        <v>8.0025284450063211E-2</v>
      </c>
      <c r="CA107" s="132">
        <f t="shared" ref="CA107" si="382">S107/S126</f>
        <v>5.3135888501742161E-2</v>
      </c>
      <c r="CB107" s="129">
        <f t="shared" ref="CB107" si="383">T107/T126</f>
        <v>3.857421875E-2</v>
      </c>
      <c r="CC107" s="130">
        <f t="shared" ref="CC107" si="384">U107/U126</f>
        <v>0.11465968586387434</v>
      </c>
      <c r="CD107" s="131">
        <f t="shared" ref="CD107" si="385">V107/V126</f>
        <v>4.2407108239095312E-2</v>
      </c>
      <c r="CE107" s="132">
        <f t="shared" ref="CE107" si="386">W107/W126</f>
        <v>7.2844061773951072E-2</v>
      </c>
      <c r="CF107" s="129">
        <f t="shared" ref="CF107" si="387">X107/X126</f>
        <v>6.7840948726892225E-2</v>
      </c>
      <c r="CG107" s="130">
        <f t="shared" ref="CG107" si="388">Y107/Y126</f>
        <v>9.2062702164717597E-2</v>
      </c>
      <c r="CH107" s="131">
        <f t="shared" ref="CH107" si="389">Z107/Z126</f>
        <v>7.4524450621037089E-2</v>
      </c>
      <c r="CI107" s="129">
        <f t="shared" ref="CI107" si="390">AA107/AA126</f>
        <v>4.7671676982021807E-2</v>
      </c>
      <c r="CJ107" s="135">
        <f t="shared" ref="CJ107" si="391">AB107/AB126</f>
        <v>6.7710167087487047E-2</v>
      </c>
      <c r="CK107" s="136">
        <f t="shared" ref="CK107" si="392">AC107/AC126</f>
        <v>6.5709536043524253E-2</v>
      </c>
    </row>
    <row r="108" spans="1:89" ht="15" thickTop="1" thickBot="1" x14ac:dyDescent="0.2">
      <c r="A108" s="146" t="s">
        <v>22</v>
      </c>
      <c r="B108" s="196">
        <v>813</v>
      </c>
      <c r="C108" s="197">
        <v>665</v>
      </c>
      <c r="D108" s="198">
        <v>277</v>
      </c>
      <c r="E108" s="199">
        <v>247</v>
      </c>
      <c r="F108" s="196">
        <v>1039</v>
      </c>
      <c r="G108" s="200">
        <v>290</v>
      </c>
      <c r="H108" s="198">
        <v>874</v>
      </c>
      <c r="I108" s="199">
        <v>743</v>
      </c>
      <c r="J108" s="196">
        <v>120</v>
      </c>
      <c r="K108" s="200">
        <v>289</v>
      </c>
      <c r="L108" s="198">
        <v>286</v>
      </c>
      <c r="M108" s="196">
        <v>741</v>
      </c>
      <c r="N108" s="201">
        <v>752</v>
      </c>
      <c r="O108" s="202">
        <v>1014</v>
      </c>
      <c r="P108" s="196">
        <v>433</v>
      </c>
      <c r="Q108" s="200">
        <v>403</v>
      </c>
      <c r="R108" s="198">
        <v>694</v>
      </c>
      <c r="S108" s="199">
        <v>488</v>
      </c>
      <c r="T108" s="196">
        <v>86</v>
      </c>
      <c r="U108" s="200">
        <v>161</v>
      </c>
      <c r="V108" s="198">
        <v>322</v>
      </c>
      <c r="W108" s="199">
        <v>640</v>
      </c>
      <c r="X108" s="196">
        <v>384</v>
      </c>
      <c r="Y108" s="200">
        <v>308</v>
      </c>
      <c r="Z108" s="198">
        <v>804</v>
      </c>
      <c r="AA108" s="196">
        <v>867</v>
      </c>
      <c r="AB108" s="172">
        <f t="shared" si="255"/>
        <v>6884</v>
      </c>
      <c r="AC108" s="173">
        <f t="shared" si="256"/>
        <v>6856</v>
      </c>
      <c r="AE108" s="299" t="s">
        <v>0</v>
      </c>
      <c r="AF108" s="293" t="s">
        <v>1</v>
      </c>
      <c r="AG108" s="294"/>
      <c r="AH108" s="293" t="s">
        <v>2</v>
      </c>
      <c r="AI108" s="294"/>
      <c r="AJ108" s="293" t="s">
        <v>3</v>
      </c>
      <c r="AK108" s="294"/>
      <c r="AL108" s="293" t="s">
        <v>4</v>
      </c>
      <c r="AM108" s="294"/>
      <c r="AN108" s="293" t="s">
        <v>5</v>
      </c>
      <c r="AO108" s="294"/>
      <c r="AP108" s="293" t="s">
        <v>6</v>
      </c>
      <c r="AQ108" s="294"/>
      <c r="AR108" s="293" t="s">
        <v>7</v>
      </c>
      <c r="AS108" s="294"/>
      <c r="AT108" s="293" t="s">
        <v>8</v>
      </c>
      <c r="AU108" s="294"/>
      <c r="AV108" s="293" t="s">
        <v>9</v>
      </c>
      <c r="AW108" s="294"/>
      <c r="AX108" s="293" t="s">
        <v>10</v>
      </c>
      <c r="AY108" s="294"/>
      <c r="AZ108" s="293" t="s">
        <v>11</v>
      </c>
      <c r="BA108" s="294"/>
      <c r="BB108" s="293" t="s">
        <v>12</v>
      </c>
      <c r="BC108" s="294"/>
      <c r="BD108" s="295" t="s">
        <v>40</v>
      </c>
      <c r="BE108" s="296"/>
      <c r="BF108" s="297" t="s">
        <v>41</v>
      </c>
      <c r="BG108" s="298"/>
      <c r="BI108" s="146" t="s">
        <v>22</v>
      </c>
      <c r="BJ108" s="129">
        <f>B108/B126</f>
        <v>8.3205403745778325E-2</v>
      </c>
      <c r="BK108" s="130">
        <f t="shared" ref="BK108" si="393">C108/C126</f>
        <v>6.3715627095908792E-2</v>
      </c>
      <c r="BL108" s="131">
        <f t="shared" ref="BL108" si="394">D108/D126</f>
        <v>7.2933122696155872E-2</v>
      </c>
      <c r="BM108" s="132">
        <f t="shared" ref="BM108" si="395">E108/E126</f>
        <v>5.0356778797145771E-2</v>
      </c>
      <c r="BN108" s="129">
        <f t="shared" ref="BN108" si="396">F108/F126</f>
        <v>9.7394075740532438E-2</v>
      </c>
      <c r="BO108" s="130">
        <f t="shared" ref="BO108" si="397">G108/G126</f>
        <v>3.2265242545616378E-2</v>
      </c>
      <c r="BP108" s="131">
        <f t="shared" ref="BP108" si="398">H108/H126</f>
        <v>7.0376036717932203E-2</v>
      </c>
      <c r="BQ108" s="132">
        <f t="shared" ref="BQ108" si="399">I108/I126</f>
        <v>5.8494725240119665E-2</v>
      </c>
      <c r="BR108" s="129">
        <f t="shared" ref="BR108" si="400">J108/J126</f>
        <v>4.7449584816132859E-2</v>
      </c>
      <c r="BS108" s="130">
        <f t="shared" ref="BS108" si="401">K108/K126</f>
        <v>0.1223021582733813</v>
      </c>
      <c r="BT108" s="131">
        <f t="shared" ref="BT108" si="402">L108/L126</f>
        <v>4.1715285880980162E-2</v>
      </c>
      <c r="BU108" s="129">
        <f t="shared" ref="BU108" si="403">M108/M126</f>
        <v>0.11641791044776119</v>
      </c>
      <c r="BV108" s="133">
        <f t="shared" ref="BV108" si="404">N108/N126</f>
        <v>6.1624190772760795E-2</v>
      </c>
      <c r="BW108" s="134">
        <f t="shared" ref="BW108" si="405">O108/O126</f>
        <v>8.2512816339816095E-2</v>
      </c>
      <c r="BX108" s="129">
        <f t="shared" ref="BX108" si="406">P108/P126</f>
        <v>6.6289038579301893E-2</v>
      </c>
      <c r="BY108" s="130">
        <f t="shared" ref="BY108" si="407">Q108/Q126</f>
        <v>6.3444584382871538E-2</v>
      </c>
      <c r="BZ108" s="131">
        <f t="shared" ref="BZ108" si="408">R108/R126</f>
        <v>8.7737041719342601E-2</v>
      </c>
      <c r="CA108" s="132">
        <f t="shared" ref="CA108" si="409">S108/S126</f>
        <v>6.0726729716276753E-2</v>
      </c>
      <c r="CB108" s="129">
        <f t="shared" ref="CB108" si="410">T108/T126</f>
        <v>4.19921875E-2</v>
      </c>
      <c r="CC108" s="130">
        <f t="shared" ref="CC108" si="411">U108/U126</f>
        <v>8.429319371727749E-2</v>
      </c>
      <c r="CD108" s="131">
        <f t="shared" ref="CD108" si="412">V108/V126</f>
        <v>4.3349488422186319E-2</v>
      </c>
      <c r="CE108" s="132">
        <f t="shared" ref="CE108" si="413">W108/W126</f>
        <v>8.7467541342080082E-2</v>
      </c>
      <c r="CF108" s="129">
        <f t="shared" ref="CF108" si="414">X108/X126</f>
        <v>6.6968957098011858E-2</v>
      </c>
      <c r="CG108" s="130">
        <f t="shared" ref="CG108" si="415">Y108/Y126</f>
        <v>7.6635979099278426E-2</v>
      </c>
      <c r="CH108" s="131">
        <f t="shared" ref="CH108" si="416">Z108/Z126</f>
        <v>6.9834100581950845E-2</v>
      </c>
      <c r="CI108" s="129">
        <f t="shared" ref="CI108" si="417">AA108/AA126</f>
        <v>6.3881520778072506E-2</v>
      </c>
      <c r="CJ108" s="135">
        <f t="shared" ref="CJ108" si="418">AB108/AB126</f>
        <v>6.9249263145188061E-2</v>
      </c>
      <c r="CK108" s="136">
        <f t="shared" ref="CK108" si="419">AC108/AC126</f>
        <v>6.9074605813309153E-2</v>
      </c>
    </row>
    <row r="109" spans="1:89" ht="15" thickTop="1" thickBot="1" x14ac:dyDescent="0.2">
      <c r="A109" s="137" t="s">
        <v>23</v>
      </c>
      <c r="B109" s="189">
        <v>683</v>
      </c>
      <c r="C109" s="190">
        <v>582</v>
      </c>
      <c r="D109" s="191">
        <v>268</v>
      </c>
      <c r="E109" s="192">
        <v>223</v>
      </c>
      <c r="F109" s="189">
        <v>885</v>
      </c>
      <c r="G109" s="193">
        <v>293</v>
      </c>
      <c r="H109" s="191">
        <v>788</v>
      </c>
      <c r="I109" s="192">
        <v>700</v>
      </c>
      <c r="J109" s="189">
        <v>143</v>
      </c>
      <c r="K109" s="193">
        <v>215</v>
      </c>
      <c r="L109" s="191">
        <v>316</v>
      </c>
      <c r="M109" s="189">
        <v>516</v>
      </c>
      <c r="N109" s="194">
        <v>593</v>
      </c>
      <c r="O109" s="195">
        <v>926</v>
      </c>
      <c r="P109" s="189">
        <v>364</v>
      </c>
      <c r="Q109" s="193">
        <v>315</v>
      </c>
      <c r="R109" s="191">
        <v>591</v>
      </c>
      <c r="S109" s="192">
        <v>466</v>
      </c>
      <c r="T109" s="189">
        <v>76</v>
      </c>
      <c r="U109" s="193">
        <v>107</v>
      </c>
      <c r="V109" s="191">
        <v>320</v>
      </c>
      <c r="W109" s="192">
        <v>649</v>
      </c>
      <c r="X109" s="189">
        <v>309</v>
      </c>
      <c r="Y109" s="193">
        <v>258</v>
      </c>
      <c r="Z109" s="191">
        <v>649</v>
      </c>
      <c r="AA109" s="189">
        <v>858</v>
      </c>
      <c r="AB109" s="172">
        <f t="shared" si="255"/>
        <v>5985</v>
      </c>
      <c r="AC109" s="173">
        <f t="shared" si="256"/>
        <v>6108</v>
      </c>
      <c r="AE109" s="300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6.9900726640057309E-2</v>
      </c>
      <c r="BK109" s="130">
        <f t="shared" ref="BK109" si="420">C109/C126</f>
        <v>5.5763150330554755E-2</v>
      </c>
      <c r="BL109" s="131">
        <f t="shared" ref="BL109" si="421">D109/D126</f>
        <v>7.0563454449710378E-2</v>
      </c>
      <c r="BM109" s="132">
        <f t="shared" ref="BM109" si="422">E109/E126</f>
        <v>4.5463812436289504E-2</v>
      </c>
      <c r="BN109" s="129">
        <f t="shared" ref="BN109" si="423">F109/F126</f>
        <v>8.2958380202474688E-2</v>
      </c>
      <c r="BO109" s="130">
        <f t="shared" ref="BO109" si="424">G109/G126</f>
        <v>3.2599020916777924E-2</v>
      </c>
      <c r="BP109" s="131">
        <f t="shared" ref="BP109" si="425">H109/H126</f>
        <v>6.3451163539737496E-2</v>
      </c>
      <c r="BQ109" s="132">
        <f t="shared" ref="BQ109" si="426">I109/I126</f>
        <v>5.5109431585577073E-2</v>
      </c>
      <c r="BR109" s="129">
        <f t="shared" ref="BR109" si="427">J109/J126</f>
        <v>5.6544088572558326E-2</v>
      </c>
      <c r="BS109" s="130">
        <f t="shared" ref="BS109" si="428">K109/K126</f>
        <v>9.0986034701650439E-2</v>
      </c>
      <c r="BT109" s="131">
        <f t="shared" ref="BT109" si="429">L109/L126</f>
        <v>4.6091015169194866E-2</v>
      </c>
      <c r="BU109" s="129">
        <f t="shared" ref="BU109" si="430">M109/M126</f>
        <v>8.1068342498036142E-2</v>
      </c>
      <c r="BV109" s="133">
        <f t="shared" ref="BV109" si="431">N109/N126</f>
        <v>4.8594607883307384E-2</v>
      </c>
      <c r="BW109" s="134">
        <f t="shared" ref="BW109" si="432">O109/O126</f>
        <v>7.5351940760029296E-2</v>
      </c>
      <c r="BX109" s="129">
        <f t="shared" ref="BX109" si="433">P109/P126</f>
        <v>5.5725658297611759E-2</v>
      </c>
      <c r="BY109" s="130">
        <f t="shared" ref="BY109" si="434">Q109/Q126</f>
        <v>4.9590680100755666E-2</v>
      </c>
      <c r="BZ109" s="131">
        <f t="shared" ref="BZ109" si="435">R109/R126</f>
        <v>7.4715549936788875E-2</v>
      </c>
      <c r="CA109" s="132">
        <f t="shared" ref="CA109" si="436">S109/S126</f>
        <v>5.7989049278247884E-2</v>
      </c>
      <c r="CB109" s="129">
        <f t="shared" ref="CB109" si="437">T109/T126</f>
        <v>3.7109375E-2</v>
      </c>
      <c r="CC109" s="130">
        <f t="shared" ref="CC109" si="438">U109/U126</f>
        <v>5.6020942408376961E-2</v>
      </c>
      <c r="CD109" s="131">
        <f t="shared" ref="CD109" si="439">V109/V126</f>
        <v>4.3080236941303175E-2</v>
      </c>
      <c r="CE109" s="132">
        <f t="shared" ref="CE109" si="440">W109/W126</f>
        <v>8.8697553642203095E-2</v>
      </c>
      <c r="CF109" s="129">
        <f t="shared" ref="CF109" si="441">X109/X126</f>
        <v>5.3889082664806416E-2</v>
      </c>
      <c r="CG109" s="130">
        <f t="shared" ref="CG109" si="442">Y109/Y126</f>
        <v>6.4195073401343616E-2</v>
      </c>
      <c r="CH109" s="131">
        <f t="shared" ref="CH109" si="443">Z109/Z126</f>
        <v>5.6371058803092157E-2</v>
      </c>
      <c r="CI109" s="129">
        <f t="shared" ref="CI109" si="444">AA109/AA126</f>
        <v>6.3218390804597707E-2</v>
      </c>
      <c r="CJ109" s="135">
        <f t="shared" ref="CJ109" si="445">AB109/AB126</f>
        <v>6.0205816374774922E-2</v>
      </c>
      <c r="CK109" s="136">
        <f t="shared" ref="CK109" si="446">AC109/AC126</f>
        <v>6.1538461538461542E-2</v>
      </c>
    </row>
    <row r="110" spans="1:89" ht="14" thickTop="1" x14ac:dyDescent="0.15">
      <c r="A110" s="146" t="s">
        <v>24</v>
      </c>
      <c r="B110" s="203">
        <v>582</v>
      </c>
      <c r="C110" s="197">
        <v>584</v>
      </c>
      <c r="D110" s="198">
        <v>225</v>
      </c>
      <c r="E110" s="199">
        <v>274</v>
      </c>
      <c r="F110" s="196">
        <v>754</v>
      </c>
      <c r="G110" s="200">
        <v>339</v>
      </c>
      <c r="H110" s="198">
        <v>704</v>
      </c>
      <c r="I110" s="199">
        <v>656</v>
      </c>
      <c r="J110" s="196">
        <v>149</v>
      </c>
      <c r="K110" s="200">
        <v>149</v>
      </c>
      <c r="L110" s="198">
        <v>296</v>
      </c>
      <c r="M110" s="196">
        <v>544</v>
      </c>
      <c r="N110" s="201">
        <v>634</v>
      </c>
      <c r="O110" s="204">
        <v>708</v>
      </c>
      <c r="P110" s="196">
        <v>327</v>
      </c>
      <c r="Q110" s="200">
        <v>341</v>
      </c>
      <c r="R110" s="198">
        <v>523</v>
      </c>
      <c r="S110" s="199">
        <v>437</v>
      </c>
      <c r="T110" s="196">
        <v>122</v>
      </c>
      <c r="U110" s="200">
        <v>145</v>
      </c>
      <c r="V110" s="198">
        <v>335</v>
      </c>
      <c r="W110" s="205">
        <v>538</v>
      </c>
      <c r="X110" s="196">
        <v>251</v>
      </c>
      <c r="Y110" s="200">
        <v>210</v>
      </c>
      <c r="Z110" s="198">
        <v>762</v>
      </c>
      <c r="AA110" s="196">
        <v>902</v>
      </c>
      <c r="AB110" s="172">
        <f t="shared" si="255"/>
        <v>5664</v>
      </c>
      <c r="AC110" s="173">
        <f t="shared" si="256"/>
        <v>5827</v>
      </c>
      <c r="AE110" s="275" t="str">
        <f>$AE$17</f>
        <v>17:00 - 17:59</v>
      </c>
      <c r="AF110" s="126">
        <f t="shared" ref="AF110:AU111" si="447">SUMIF($A$9:$A$32,$AE110,B$102:B$125)</f>
        <v>555</v>
      </c>
      <c r="AG110" s="186">
        <f t="shared" si="447"/>
        <v>1189</v>
      </c>
      <c r="AH110" s="127">
        <f t="shared" si="447"/>
        <v>305</v>
      </c>
      <c r="AI110" s="180">
        <f t="shared" si="447"/>
        <v>420</v>
      </c>
      <c r="AJ110" s="126">
        <f t="shared" si="447"/>
        <v>525</v>
      </c>
      <c r="AK110" s="128">
        <f t="shared" si="447"/>
        <v>1073</v>
      </c>
      <c r="AL110" s="127">
        <f t="shared" si="447"/>
        <v>849</v>
      </c>
      <c r="AM110" s="180">
        <f t="shared" si="447"/>
        <v>1260</v>
      </c>
      <c r="AN110" s="126">
        <f t="shared" si="447"/>
        <v>289</v>
      </c>
      <c r="AO110" s="128">
        <f t="shared" si="447"/>
        <v>84</v>
      </c>
      <c r="AP110" s="127">
        <f t="shared" si="447"/>
        <v>816</v>
      </c>
      <c r="AQ110" s="126">
        <f t="shared" si="447"/>
        <v>234</v>
      </c>
      <c r="AR110" s="179">
        <f t="shared" si="447"/>
        <v>1261</v>
      </c>
      <c r="AS110" s="181">
        <f t="shared" si="447"/>
        <v>822</v>
      </c>
      <c r="AT110" s="126">
        <f t="shared" si="447"/>
        <v>661</v>
      </c>
      <c r="AU110" s="128">
        <f t="shared" si="447"/>
        <v>537</v>
      </c>
      <c r="AV110" s="127">
        <f t="shared" ref="AP110:BE111" si="448">SUMIF($A$9:$A$32,$AE110,R$102:R$125)</f>
        <v>514</v>
      </c>
      <c r="AW110" s="180">
        <f t="shared" si="448"/>
        <v>800</v>
      </c>
      <c r="AX110" s="126">
        <f t="shared" si="448"/>
        <v>304</v>
      </c>
      <c r="AY110" s="128">
        <f t="shared" si="448"/>
        <v>41</v>
      </c>
      <c r="AZ110" s="127">
        <f t="shared" si="448"/>
        <v>836</v>
      </c>
      <c r="BA110" s="180">
        <f t="shared" si="448"/>
        <v>443</v>
      </c>
      <c r="BB110" s="126">
        <f t="shared" si="448"/>
        <v>655</v>
      </c>
      <c r="BC110" s="128">
        <f t="shared" si="448"/>
        <v>249</v>
      </c>
      <c r="BD110" s="184">
        <f t="shared" si="448"/>
        <v>860</v>
      </c>
      <c r="BE110" s="185">
        <f t="shared" si="448"/>
        <v>1274</v>
      </c>
      <c r="BF110" s="170">
        <f>AF110+AH110+AJ110+AL110+AN110+AP110+AR110+AT110+AV110+AX110+AZ110+BB110+BD110</f>
        <v>8430</v>
      </c>
      <c r="BG110" s="171">
        <f>AG110+AI110+AK110+AM110+AO110+AQ110+AS110+AU110+AW110+AY110+BA110+BC110+BE110</f>
        <v>8426</v>
      </c>
      <c r="BI110" s="146" t="s">
        <v>24</v>
      </c>
      <c r="BJ110" s="129">
        <f>B110/B126</f>
        <v>5.9564015965612525E-2</v>
      </c>
      <c r="BK110" s="130">
        <f t="shared" ref="BK110" si="449">C110/C126</f>
        <v>5.595477627670787E-2</v>
      </c>
      <c r="BL110" s="131">
        <f t="shared" ref="BL110" si="450">D110/D126</f>
        <v>5.9241706161137442E-2</v>
      </c>
      <c r="BM110" s="132">
        <f t="shared" ref="BM110" si="451">E110/E126</f>
        <v>5.5861365953109074E-2</v>
      </c>
      <c r="BN110" s="129">
        <f t="shared" ref="BN110" si="452">F110/F126</f>
        <v>7.0678665166854143E-2</v>
      </c>
      <c r="BO110" s="130">
        <f t="shared" ref="BO110" si="453">G110/G126</f>
        <v>3.7716955941255008E-2</v>
      </c>
      <c r="BP110" s="131">
        <f t="shared" ref="BP110" si="454">H110/H126</f>
        <v>5.6687333923826397E-2</v>
      </c>
      <c r="BQ110" s="132">
        <f t="shared" ref="BQ110" si="455">I110/I126</f>
        <v>5.1645410171626514E-2</v>
      </c>
      <c r="BR110" s="129">
        <f t="shared" ref="BR110" si="456">J110/J126</f>
        <v>5.8916567813364969E-2</v>
      </c>
      <c r="BS110" s="130">
        <f t="shared" ref="BS110" si="457">K110/K126</f>
        <v>6.3055438002539141E-2</v>
      </c>
      <c r="BT110" s="131">
        <f t="shared" ref="BT110" si="458">L110/L126</f>
        <v>4.3173862310385065E-2</v>
      </c>
      <c r="BU110" s="129">
        <f t="shared" ref="BU110" si="459">M110/M126</f>
        <v>8.5467399842890812E-2</v>
      </c>
      <c r="BV110" s="133">
        <f t="shared" ref="BV110" si="460">N110/N126</f>
        <v>5.1954437433418009E-2</v>
      </c>
      <c r="BW110" s="134">
        <f t="shared" ref="BW110" si="461">O110/O126</f>
        <v>5.7612498982830176E-2</v>
      </c>
      <c r="BX110" s="129">
        <f t="shared" ref="BX110" si="462">P110/P126</f>
        <v>5.0061236987140233E-2</v>
      </c>
      <c r="BY110" s="130">
        <f t="shared" ref="BY110" si="463">Q110/Q126</f>
        <v>5.3683879093198994E-2</v>
      </c>
      <c r="BZ110" s="131">
        <f t="shared" ref="BZ110" si="464">R110/R126</f>
        <v>6.6118836915297088E-2</v>
      </c>
      <c r="CA110" s="132">
        <f t="shared" ref="CA110" si="465">S110/S126</f>
        <v>5.4380288700846192E-2</v>
      </c>
      <c r="CB110" s="129">
        <f t="shared" ref="CB110" si="466">T110/T126</f>
        <v>5.95703125E-2</v>
      </c>
      <c r="CC110" s="130">
        <f t="shared" ref="CC110" si="467">U110/U126</f>
        <v>7.5916230366492143E-2</v>
      </c>
      <c r="CD110" s="131">
        <f t="shared" ref="CD110" si="468">V110/V126</f>
        <v>4.5099623047926765E-2</v>
      </c>
      <c r="CE110" s="132">
        <f t="shared" ref="CE110" si="469">W110/W126</f>
        <v>7.3527401940686077E-2</v>
      </c>
      <c r="CF110" s="129">
        <f t="shared" ref="CF110" si="470">X110/X126</f>
        <v>4.3773979769794212E-2</v>
      </c>
      <c r="CG110" s="130">
        <f t="shared" ref="CG110" si="471">Y110/Y126</f>
        <v>5.2251803931326203E-2</v>
      </c>
      <c r="CH110" s="131">
        <f t="shared" ref="CH110" si="472">Z110/Z126</f>
        <v>6.6186050551550427E-2</v>
      </c>
      <c r="CI110" s="129">
        <f t="shared" ref="CI110" si="473">AA110/AA126</f>
        <v>6.6460359563807844E-2</v>
      </c>
      <c r="CJ110" s="135">
        <f t="shared" ref="CJ110" si="474">AB110/AB126</f>
        <v>5.697673248901005E-2</v>
      </c>
      <c r="CK110" s="136">
        <f t="shared" ref="CK110" si="475">AC110/AC126</f>
        <v>5.8707369905798196E-2</v>
      </c>
    </row>
    <row r="111" spans="1:89" x14ac:dyDescent="0.15">
      <c r="A111" s="137" t="s">
        <v>25</v>
      </c>
      <c r="B111" s="206">
        <v>495</v>
      </c>
      <c r="C111" s="190">
        <v>538</v>
      </c>
      <c r="D111" s="191">
        <v>211</v>
      </c>
      <c r="E111" s="192">
        <v>240</v>
      </c>
      <c r="F111" s="189">
        <v>625</v>
      </c>
      <c r="G111" s="193">
        <v>314</v>
      </c>
      <c r="H111" s="191">
        <v>679</v>
      </c>
      <c r="I111" s="192">
        <v>705</v>
      </c>
      <c r="J111" s="189">
        <v>126</v>
      </c>
      <c r="K111" s="190">
        <v>145</v>
      </c>
      <c r="L111" s="191">
        <v>256</v>
      </c>
      <c r="M111" s="189">
        <v>387</v>
      </c>
      <c r="N111" s="194">
        <v>575</v>
      </c>
      <c r="O111" s="207">
        <v>637</v>
      </c>
      <c r="P111" s="189">
        <v>326</v>
      </c>
      <c r="Q111" s="190">
        <v>298</v>
      </c>
      <c r="R111" s="191">
        <v>442</v>
      </c>
      <c r="S111" s="192">
        <v>447</v>
      </c>
      <c r="T111" s="198">
        <v>105</v>
      </c>
      <c r="U111" s="189">
        <v>104</v>
      </c>
      <c r="V111" s="191">
        <v>330</v>
      </c>
      <c r="W111" s="208">
        <v>460</v>
      </c>
      <c r="X111" s="189">
        <v>272</v>
      </c>
      <c r="Y111" s="193">
        <v>203</v>
      </c>
      <c r="Z111" s="191">
        <v>701</v>
      </c>
      <c r="AA111" s="189">
        <v>975</v>
      </c>
      <c r="AB111" s="172">
        <f t="shared" si="255"/>
        <v>5143</v>
      </c>
      <c r="AC111" s="173">
        <f t="shared" si="256"/>
        <v>5453</v>
      </c>
      <c r="AE111" s="277" t="str">
        <f>$AE$18</f>
        <v>18:00 - 18:59</v>
      </c>
      <c r="AF111" s="126">
        <f t="shared" si="447"/>
        <v>569</v>
      </c>
      <c r="AG111" s="190">
        <f t="shared" si="447"/>
        <v>1008</v>
      </c>
      <c r="AH111" s="191">
        <f t="shared" si="447"/>
        <v>256</v>
      </c>
      <c r="AI111" s="192">
        <f t="shared" si="447"/>
        <v>443</v>
      </c>
      <c r="AJ111" s="278">
        <f t="shared" si="447"/>
        <v>425</v>
      </c>
      <c r="AK111" s="193">
        <f t="shared" si="447"/>
        <v>1029</v>
      </c>
      <c r="AL111" s="191">
        <f t="shared" si="447"/>
        <v>874</v>
      </c>
      <c r="AM111" s="192">
        <f t="shared" si="447"/>
        <v>1059</v>
      </c>
      <c r="AN111" s="278">
        <f t="shared" si="447"/>
        <v>274</v>
      </c>
      <c r="AO111" s="193">
        <f t="shared" si="447"/>
        <v>72</v>
      </c>
      <c r="AP111" s="191">
        <f t="shared" si="448"/>
        <v>713</v>
      </c>
      <c r="AQ111" s="278">
        <f t="shared" si="448"/>
        <v>203</v>
      </c>
      <c r="AR111" s="194">
        <f t="shared" si="448"/>
        <v>905</v>
      </c>
      <c r="AS111" s="195">
        <f t="shared" si="448"/>
        <v>670</v>
      </c>
      <c r="AT111" s="278">
        <f t="shared" si="448"/>
        <v>389</v>
      </c>
      <c r="AU111" s="193">
        <f t="shared" si="448"/>
        <v>543</v>
      </c>
      <c r="AV111" s="191">
        <f t="shared" si="448"/>
        <v>422</v>
      </c>
      <c r="AW111" s="192">
        <f t="shared" si="448"/>
        <v>686</v>
      </c>
      <c r="AX111" s="278">
        <f t="shared" si="448"/>
        <v>169</v>
      </c>
      <c r="AY111" s="193">
        <f t="shared" si="448"/>
        <v>33</v>
      </c>
      <c r="AZ111" s="191">
        <f t="shared" si="448"/>
        <v>685</v>
      </c>
      <c r="BA111" s="192">
        <f t="shared" si="448"/>
        <v>432</v>
      </c>
      <c r="BB111" s="278">
        <f t="shared" si="448"/>
        <v>509</v>
      </c>
      <c r="BC111" s="193">
        <f t="shared" si="448"/>
        <v>260</v>
      </c>
      <c r="BD111" s="191">
        <f t="shared" si="448"/>
        <v>597</v>
      </c>
      <c r="BE111" s="278">
        <f t="shared" si="448"/>
        <v>1181</v>
      </c>
      <c r="BF111" s="172">
        <f>SUM(AF111,AH111,AJ111,AL111,AN111,AP111,AR111,AT111,AV111,AX111,AZ111,BB111,BD111)</f>
        <v>6787</v>
      </c>
      <c r="BG111" s="173">
        <f>SUM(AG111,AI111,AK111,AM111,AO111,AQ111,AS111,AU111,AW111,AY111,BA111,BC111,BE111)</f>
        <v>7619</v>
      </c>
      <c r="BI111" s="137" t="s">
        <v>25</v>
      </c>
      <c r="BJ111" s="129">
        <f>B111/B126</f>
        <v>5.0660116671783849E-2</v>
      </c>
      <c r="BK111" s="130">
        <f t="shared" ref="BK111" si="476">C111/C126</f>
        <v>5.1547379515186356E-2</v>
      </c>
      <c r="BL111" s="131">
        <f t="shared" ref="BL111" si="477">D111/D126</f>
        <v>5.5555555555555552E-2</v>
      </c>
      <c r="BM111" s="132">
        <f t="shared" ref="BM111" si="478">E111/E126</f>
        <v>4.8929663608562692E-2</v>
      </c>
      <c r="BN111" s="129">
        <f t="shared" ref="BN111" si="479">F111/F126</f>
        <v>5.8586426696662919E-2</v>
      </c>
      <c r="BO111" s="130">
        <f t="shared" ref="BO111" si="480">G111/G126</f>
        <v>3.4935469514908765E-2</v>
      </c>
      <c r="BP111" s="131">
        <f t="shared" ref="BP111" si="481">H111/H126</f>
        <v>5.4674289395281427E-2</v>
      </c>
      <c r="BQ111" s="132">
        <f t="shared" ref="BQ111" si="482">I111/I126</f>
        <v>5.5503070382616912E-2</v>
      </c>
      <c r="BR111" s="129">
        <f t="shared" ref="BR111" si="483">J111/J126</f>
        <v>4.9822064056939501E-2</v>
      </c>
      <c r="BS111" s="130">
        <f t="shared" ref="BS111" si="484">K111/K126</f>
        <v>6.1362674566229368E-2</v>
      </c>
      <c r="BT111" s="131">
        <f t="shared" ref="BT111" si="485">L111/L126</f>
        <v>3.7339556592765458E-2</v>
      </c>
      <c r="BU111" s="129">
        <f t="shared" ref="BU111" si="486">M111/M126</f>
        <v>6.0801256873527103E-2</v>
      </c>
      <c r="BV111" s="133">
        <f t="shared" ref="BV111" si="487">N111/N126</f>
        <v>4.7119560763746619E-2</v>
      </c>
      <c r="BW111" s="134">
        <f t="shared" ref="BW111" si="488">O111/O126</f>
        <v>5.1834974367320368E-2</v>
      </c>
      <c r="BX111" s="129">
        <f t="shared" ref="BX111" si="489">P111/P126</f>
        <v>4.9908144519289648E-2</v>
      </c>
      <c r="BY111" s="130">
        <f t="shared" ref="BY111" si="490">Q111/Q126</f>
        <v>4.6914357682619645E-2</v>
      </c>
      <c r="BZ111" s="131">
        <f t="shared" ref="BZ111" si="491">R111/R126</f>
        <v>5.5878634639696584E-2</v>
      </c>
      <c r="CA111" s="132">
        <f t="shared" ref="CA111" si="492">S111/S126</f>
        <v>5.5624688899950224E-2</v>
      </c>
      <c r="CB111" s="129">
        <f t="shared" ref="CB111" si="493">T111/T126</f>
        <v>5.126953125E-2</v>
      </c>
      <c r="CC111" s="130">
        <f t="shared" ref="CC111" si="494">U111/U126</f>
        <v>5.445026178010471E-2</v>
      </c>
      <c r="CD111" s="131">
        <f t="shared" ref="CD111" si="495">V111/V126</f>
        <v>4.4426494345718902E-2</v>
      </c>
      <c r="CE111" s="132">
        <f t="shared" ref="CE111" si="496">W111/W126</f>
        <v>6.2867295339620058E-2</v>
      </c>
      <c r="CF111" s="129">
        <f t="shared" ref="CF111" si="497">X111/X126</f>
        <v>4.7436344611091731E-2</v>
      </c>
      <c r="CG111" s="130">
        <f t="shared" ref="CG111" si="498">Y111/Y126</f>
        <v>5.0510077133615328E-2</v>
      </c>
      <c r="CH111" s="131">
        <f t="shared" ref="CH111" si="499">Z111/Z126</f>
        <v>6.0887692174064104E-2</v>
      </c>
      <c r="CI111" s="129">
        <f t="shared" ref="CI111" si="500">AA111/AA126</f>
        <v>7.183908045977011E-2</v>
      </c>
      <c r="CJ111" s="135">
        <f t="shared" ref="CJ111" si="501">AB111/AB126</f>
        <v>5.1735758331740586E-2</v>
      </c>
      <c r="CK111" s="136">
        <f t="shared" ref="CK111" si="502">AC111/AC126</f>
        <v>5.493929776837439E-2</v>
      </c>
    </row>
    <row r="112" spans="1:89" ht="14" thickBot="1" x14ac:dyDescent="0.2">
      <c r="A112" s="146" t="s">
        <v>26</v>
      </c>
      <c r="B112" s="203">
        <v>414</v>
      </c>
      <c r="C112" s="197">
        <v>533</v>
      </c>
      <c r="D112" s="198">
        <v>190</v>
      </c>
      <c r="E112" s="199">
        <v>333</v>
      </c>
      <c r="F112" s="196">
        <v>431</v>
      </c>
      <c r="G112" s="200">
        <v>321</v>
      </c>
      <c r="H112" s="198">
        <v>654</v>
      </c>
      <c r="I112" s="199">
        <v>581</v>
      </c>
      <c r="J112" s="196">
        <v>141</v>
      </c>
      <c r="K112" s="197">
        <v>110</v>
      </c>
      <c r="L112" s="198">
        <v>324</v>
      </c>
      <c r="M112" s="196">
        <v>312</v>
      </c>
      <c r="N112" s="201">
        <v>541</v>
      </c>
      <c r="O112" s="204">
        <v>566</v>
      </c>
      <c r="P112" s="196">
        <v>314</v>
      </c>
      <c r="Q112" s="197">
        <v>242</v>
      </c>
      <c r="R112" s="198">
        <v>478</v>
      </c>
      <c r="S112" s="199">
        <v>372</v>
      </c>
      <c r="T112" s="196">
        <v>94</v>
      </c>
      <c r="U112" s="200">
        <v>91</v>
      </c>
      <c r="V112" s="198">
        <v>348</v>
      </c>
      <c r="W112" s="205">
        <v>392</v>
      </c>
      <c r="X112" s="196">
        <v>227</v>
      </c>
      <c r="Y112" s="200">
        <v>193</v>
      </c>
      <c r="Z112" s="198">
        <v>716</v>
      </c>
      <c r="AA112" s="196">
        <v>836</v>
      </c>
      <c r="AB112" s="172">
        <f t="shared" si="255"/>
        <v>4872</v>
      </c>
      <c r="AC112" s="173">
        <f t="shared" si="256"/>
        <v>4882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4.2370279398219218E-2</v>
      </c>
      <c r="BK112" s="130">
        <f t="shared" ref="BK112" si="503">C112/C126</f>
        <v>5.1068314649803583E-2</v>
      </c>
      <c r="BL112" s="131">
        <f t="shared" ref="BL112" si="504">D112/D126</f>
        <v>5.0026329647182725E-2</v>
      </c>
      <c r="BM112" s="132">
        <f t="shared" ref="BM112" si="505">E112/E126</f>
        <v>6.7889908256880738E-2</v>
      </c>
      <c r="BN112" s="129">
        <f t="shared" ref="BN112" si="506">F112/F126</f>
        <v>4.0401199850018749E-2</v>
      </c>
      <c r="BO112" s="130">
        <f t="shared" ref="BO112" si="507">G112/G126</f>
        <v>3.5714285714285712E-2</v>
      </c>
      <c r="BP112" s="131">
        <f t="shared" ref="BP112" si="508">H112/H126</f>
        <v>5.2661244866736449E-2</v>
      </c>
      <c r="BQ112" s="132">
        <f t="shared" ref="BQ112" si="509">I112/I126</f>
        <v>4.574082821602897E-2</v>
      </c>
      <c r="BR112" s="129">
        <f t="shared" ref="BR112" si="510">J112/J126</f>
        <v>5.575326215895611E-2</v>
      </c>
      <c r="BS112" s="130">
        <f t="shared" ref="BS112" si="511">K112/K126</f>
        <v>4.6550994498518829E-2</v>
      </c>
      <c r="BT112" s="131">
        <f t="shared" ref="BT112" si="512">L112/L126</f>
        <v>4.7257876312718786E-2</v>
      </c>
      <c r="BU112" s="129">
        <f t="shared" ref="BU112" si="513">M112/M126</f>
        <v>4.901806755695208E-2</v>
      </c>
      <c r="BV112" s="133">
        <f t="shared" ref="BV112" si="514">N112/N126</f>
        <v>4.4333360649020735E-2</v>
      </c>
      <c r="BW112" s="134">
        <f t="shared" ref="BW112" si="515">O112/O126</f>
        <v>4.6057449751810565E-2</v>
      </c>
      <c r="BX112" s="129">
        <f t="shared" ref="BX112" si="516">P112/P126</f>
        <v>4.8071034905082667E-2</v>
      </c>
      <c r="BY112" s="130">
        <f t="shared" ref="BY112" si="517">Q112/Q126</f>
        <v>3.8098236775818639E-2</v>
      </c>
      <c r="BZ112" s="131">
        <f t="shared" ref="BZ112" si="518">R112/R126</f>
        <v>6.0429835651074591E-2</v>
      </c>
      <c r="CA112" s="132">
        <f t="shared" ref="CA112" si="519">S112/S126</f>
        <v>4.6291687406669987E-2</v>
      </c>
      <c r="CB112" s="129">
        <f t="shared" ref="CB112" si="520">T112/T126</f>
        <v>4.58984375E-2</v>
      </c>
      <c r="CC112" s="130">
        <f t="shared" ref="CC112" si="521">U112/U126</f>
        <v>4.7643979057591622E-2</v>
      </c>
      <c r="CD112" s="131">
        <f t="shared" ref="CD112" si="522">V112/V126</f>
        <v>4.6849757673667204E-2</v>
      </c>
      <c r="CE112" s="132">
        <f t="shared" ref="CE112" si="523">W112/W126</f>
        <v>5.3573869072024057E-2</v>
      </c>
      <c r="CF112" s="129">
        <f t="shared" ref="CF112" si="524">X112/X126</f>
        <v>3.958841995116847E-2</v>
      </c>
      <c r="CG112" s="130">
        <f t="shared" ref="CG112" si="525">Y112/Y126</f>
        <v>4.8021895994028369E-2</v>
      </c>
      <c r="CH112" s="131">
        <f t="shared" ref="CH112" si="526">Z112/Z126</f>
        <v>6.2190567184921393E-2</v>
      </c>
      <c r="CI112" s="129">
        <f t="shared" ref="CI112" si="527">AA112/AA126</f>
        <v>6.1597406424992632E-2</v>
      </c>
      <c r="CJ112" s="135">
        <f t="shared" ref="CJ112" si="528">AB112/AB126</f>
        <v>4.9009647013851868E-2</v>
      </c>
      <c r="CK112" s="136">
        <f t="shared" ref="CK112" si="529">AC112/AC126</f>
        <v>4.9186438970328948E-2</v>
      </c>
    </row>
    <row r="113" spans="1:89" ht="15" thickTop="1" thickBot="1" x14ac:dyDescent="0.2">
      <c r="A113" s="137" t="s">
        <v>27</v>
      </c>
      <c r="B113" s="206">
        <v>329</v>
      </c>
      <c r="C113" s="190">
        <v>624</v>
      </c>
      <c r="D113" s="191">
        <v>227</v>
      </c>
      <c r="E113" s="192">
        <v>297</v>
      </c>
      <c r="F113" s="189">
        <v>507</v>
      </c>
      <c r="G113" s="193">
        <v>376</v>
      </c>
      <c r="H113" s="191">
        <v>659</v>
      </c>
      <c r="I113" s="192">
        <v>729</v>
      </c>
      <c r="J113" s="189">
        <v>156</v>
      </c>
      <c r="K113" s="190">
        <v>80</v>
      </c>
      <c r="L113" s="191">
        <v>364</v>
      </c>
      <c r="M113" s="189">
        <v>279</v>
      </c>
      <c r="N113" s="194">
        <v>626</v>
      </c>
      <c r="O113" s="207">
        <v>572</v>
      </c>
      <c r="P113" s="189">
        <v>372</v>
      </c>
      <c r="Q113" s="190">
        <v>274</v>
      </c>
      <c r="R113" s="191">
        <v>384</v>
      </c>
      <c r="S113" s="192">
        <v>397</v>
      </c>
      <c r="T113" s="189">
        <v>102</v>
      </c>
      <c r="U113" s="193">
        <v>73</v>
      </c>
      <c r="V113" s="191">
        <v>387</v>
      </c>
      <c r="W113" s="208">
        <v>346</v>
      </c>
      <c r="X113" s="189">
        <v>289</v>
      </c>
      <c r="Y113" s="193">
        <v>161</v>
      </c>
      <c r="Z113" s="191">
        <v>721</v>
      </c>
      <c r="AA113" s="189">
        <v>806</v>
      </c>
      <c r="AB113" s="172">
        <f t="shared" si="255"/>
        <v>5123</v>
      </c>
      <c r="AC113" s="173">
        <f t="shared" si="256"/>
        <v>5014</v>
      </c>
      <c r="AE113" s="269" t="s">
        <v>13</v>
      </c>
      <c r="AF113" s="20">
        <f t="shared" ref="AF113:BG113" si="530">SUM(AF110:AF112)</f>
        <v>1124</v>
      </c>
      <c r="AG113" s="21">
        <f t="shared" si="530"/>
        <v>2197</v>
      </c>
      <c r="AH113" s="20">
        <f t="shared" si="530"/>
        <v>561</v>
      </c>
      <c r="AI113" s="21">
        <f t="shared" si="530"/>
        <v>863</v>
      </c>
      <c r="AJ113" s="20">
        <f t="shared" si="530"/>
        <v>950</v>
      </c>
      <c r="AK113" s="21">
        <f t="shared" si="530"/>
        <v>2102</v>
      </c>
      <c r="AL113" s="20">
        <f t="shared" si="530"/>
        <v>1723</v>
      </c>
      <c r="AM113" s="21">
        <f t="shared" si="530"/>
        <v>2319</v>
      </c>
      <c r="AN113" s="20">
        <f t="shared" si="530"/>
        <v>563</v>
      </c>
      <c r="AO113" s="21">
        <f t="shared" si="530"/>
        <v>156</v>
      </c>
      <c r="AP113" s="20">
        <f t="shared" si="530"/>
        <v>1529</v>
      </c>
      <c r="AQ113" s="21">
        <f t="shared" si="530"/>
        <v>437</v>
      </c>
      <c r="AR113" s="20">
        <f t="shared" si="530"/>
        <v>2166</v>
      </c>
      <c r="AS113" s="21">
        <f t="shared" si="530"/>
        <v>1492</v>
      </c>
      <c r="AT113" s="20">
        <f t="shared" si="530"/>
        <v>1050</v>
      </c>
      <c r="AU113" s="21">
        <f t="shared" si="530"/>
        <v>1080</v>
      </c>
      <c r="AV113" s="20">
        <f t="shared" si="530"/>
        <v>936</v>
      </c>
      <c r="AW113" s="21">
        <f t="shared" si="530"/>
        <v>1486</v>
      </c>
      <c r="AX113" s="20">
        <f t="shared" si="530"/>
        <v>473</v>
      </c>
      <c r="AY113" s="21">
        <f t="shared" si="530"/>
        <v>74</v>
      </c>
      <c r="AZ113" s="20">
        <f t="shared" si="530"/>
        <v>1521</v>
      </c>
      <c r="BA113" s="21">
        <f t="shared" si="530"/>
        <v>875</v>
      </c>
      <c r="BB113" s="20">
        <f t="shared" si="530"/>
        <v>1164</v>
      </c>
      <c r="BC113" s="21">
        <f t="shared" si="530"/>
        <v>509</v>
      </c>
      <c r="BD113" s="20">
        <f t="shared" si="530"/>
        <v>1457</v>
      </c>
      <c r="BE113" s="21">
        <f t="shared" si="530"/>
        <v>2455</v>
      </c>
      <c r="BF113" s="174">
        <f t="shared" si="530"/>
        <v>15217</v>
      </c>
      <c r="BG113" s="175">
        <f t="shared" si="530"/>
        <v>16045</v>
      </c>
      <c r="BI113" s="137" t="s">
        <v>27</v>
      </c>
      <c r="BJ113" s="129">
        <f>B113/B126</f>
        <v>3.3671067444478557E-2</v>
      </c>
      <c r="BK113" s="130">
        <f t="shared" ref="BK113" si="531">C113/C126</f>
        <v>5.9787295199770052E-2</v>
      </c>
      <c r="BL113" s="131">
        <f t="shared" ref="BL113" si="532">D113/D126</f>
        <v>5.9768299104791998E-2</v>
      </c>
      <c r="BM113" s="132">
        <f t="shared" ref="BM113" si="533">E113/E126</f>
        <v>6.0550458715596334E-2</v>
      </c>
      <c r="BN113" s="129">
        <f t="shared" ref="BN113" si="534">F113/F126</f>
        <v>4.7525309336332956E-2</v>
      </c>
      <c r="BO113" s="130">
        <f t="shared" ref="BO113" si="535">G113/G126</f>
        <v>4.1833555852247441E-2</v>
      </c>
      <c r="BP113" s="131">
        <f t="shared" ref="BP113" si="536">H113/H126</f>
        <v>5.3063853772445449E-2</v>
      </c>
      <c r="BQ113" s="132">
        <f t="shared" ref="BQ113" si="537">I113/I126</f>
        <v>5.7392536608408123E-2</v>
      </c>
      <c r="BR113" s="129">
        <f t="shared" ref="BR113" si="538">J113/J126</f>
        <v>6.1684460260972719E-2</v>
      </c>
      <c r="BS113" s="130">
        <f t="shared" ref="BS113" si="539">K113/K126</f>
        <v>3.3855268726195514E-2</v>
      </c>
      <c r="BT113" s="131">
        <f t="shared" ref="BT113" si="540">L113/L126</f>
        <v>5.3092182030338393E-2</v>
      </c>
      <c r="BU113" s="129">
        <f t="shared" ref="BU113" si="541">M113/M126</f>
        <v>4.383346425765907E-2</v>
      </c>
      <c r="BV113" s="133">
        <f t="shared" ref="BV113" si="542">N113/N126</f>
        <v>5.1298860935835452E-2</v>
      </c>
      <c r="BW113" s="134">
        <f t="shared" ref="BW113" si="543">O113/O126</f>
        <v>4.6545691268614207E-2</v>
      </c>
      <c r="BX113" s="129">
        <f t="shared" ref="BX113" si="544">P113/P126</f>
        <v>5.6950398040416413E-2</v>
      </c>
      <c r="BY113" s="130">
        <f t="shared" ref="BY113" si="545">Q113/Q126</f>
        <v>4.3136020151133499E-2</v>
      </c>
      <c r="BZ113" s="131">
        <f t="shared" ref="BZ113" si="546">R113/R126</f>
        <v>4.8546144121365362E-2</v>
      </c>
      <c r="CA113" s="132">
        <f t="shared" ref="CA113" si="547">S113/S126</f>
        <v>4.9402687904430066E-2</v>
      </c>
      <c r="CB113" s="129">
        <f t="shared" ref="CB113" si="548">T113/T126</f>
        <v>4.98046875E-2</v>
      </c>
      <c r="CC113" s="130">
        <f t="shared" ref="CC113" si="549">U113/U126</f>
        <v>3.8219895287958112E-2</v>
      </c>
      <c r="CD113" s="131">
        <f t="shared" ref="CD113" si="550">V113/V126</f>
        <v>5.2100161550888528E-2</v>
      </c>
      <c r="CE113" s="132">
        <f t="shared" ref="CE113" si="551">W113/W126</f>
        <v>4.7287139538062045E-2</v>
      </c>
      <c r="CF113" s="129">
        <f t="shared" ref="CF113" si="552">X113/X126</f>
        <v>5.0401116149284969E-2</v>
      </c>
      <c r="CG113" s="130">
        <f t="shared" ref="CG113" si="553">Y113/Y126</f>
        <v>4.0059716347350088E-2</v>
      </c>
      <c r="CH113" s="131">
        <f t="shared" ref="CH113" si="554">Z113/Z126</f>
        <v>6.2624858855207161E-2</v>
      </c>
      <c r="CI113" s="129">
        <f t="shared" ref="CI113" si="555">AA113/AA126</f>
        <v>5.938697318007663E-2</v>
      </c>
      <c r="CJ113" s="135">
        <f t="shared" ref="CJ113" si="556">AB113/AB126</f>
        <v>5.1534569304590126E-2</v>
      </c>
      <c r="CK113" s="136">
        <f t="shared" ref="CK113" si="557">AC113/AC126</f>
        <v>5.0516346783537357E-2</v>
      </c>
    </row>
    <row r="114" spans="1:89" ht="14" thickTop="1" x14ac:dyDescent="0.15">
      <c r="A114" s="146" t="s">
        <v>28</v>
      </c>
      <c r="B114" s="203">
        <v>364</v>
      </c>
      <c r="C114" s="197">
        <v>731</v>
      </c>
      <c r="D114" s="198">
        <v>215</v>
      </c>
      <c r="E114" s="199">
        <v>357</v>
      </c>
      <c r="F114" s="196">
        <v>446</v>
      </c>
      <c r="G114" s="200">
        <v>594</v>
      </c>
      <c r="H114" s="198">
        <v>674</v>
      </c>
      <c r="I114" s="199">
        <v>829</v>
      </c>
      <c r="J114" s="196">
        <v>183</v>
      </c>
      <c r="K114" s="197">
        <v>76</v>
      </c>
      <c r="L114" s="198">
        <v>521</v>
      </c>
      <c r="M114" s="196">
        <v>223</v>
      </c>
      <c r="N114" s="201">
        <v>723</v>
      </c>
      <c r="O114" s="204">
        <v>552</v>
      </c>
      <c r="P114" s="196">
        <v>355</v>
      </c>
      <c r="Q114" s="197">
        <v>256</v>
      </c>
      <c r="R114" s="198">
        <v>446</v>
      </c>
      <c r="S114" s="199">
        <v>520</v>
      </c>
      <c r="T114" s="196">
        <v>157</v>
      </c>
      <c r="U114" s="200">
        <v>71</v>
      </c>
      <c r="V114" s="198">
        <v>401</v>
      </c>
      <c r="W114" s="205">
        <v>382</v>
      </c>
      <c r="X114" s="196">
        <v>306</v>
      </c>
      <c r="Y114" s="200">
        <v>153</v>
      </c>
      <c r="Z114" s="198">
        <v>820</v>
      </c>
      <c r="AA114" s="196">
        <v>810</v>
      </c>
      <c r="AB114" s="172">
        <f t="shared" si="255"/>
        <v>5611</v>
      </c>
      <c r="AC114" s="173">
        <f t="shared" si="256"/>
        <v>5554</v>
      </c>
      <c r="BI114" s="146" t="s">
        <v>28</v>
      </c>
      <c r="BJ114" s="129">
        <f>B114/B126</f>
        <v>3.7253095896018829E-2</v>
      </c>
      <c r="BK114" s="130">
        <f t="shared" ref="BK114" si="558">C114/C126</f>
        <v>7.0039283318961393E-2</v>
      </c>
      <c r="BL114" s="131">
        <f t="shared" ref="BL114" si="559">D114/D126</f>
        <v>5.6608741442864666E-2</v>
      </c>
      <c r="BM114" s="132">
        <f t="shared" ref="BM114" si="560">E114/E126</f>
        <v>7.2782874617736998E-2</v>
      </c>
      <c r="BN114" s="129">
        <f t="shared" ref="BN114" si="561">F114/F126</f>
        <v>4.1807274090738658E-2</v>
      </c>
      <c r="BO114" s="130">
        <f t="shared" ref="BO114" si="562">G114/G126</f>
        <v>6.608811748998665E-2</v>
      </c>
      <c r="BP114" s="131">
        <f t="shared" ref="BP114" si="563">H114/H126</f>
        <v>5.4271680489572427E-2</v>
      </c>
      <c r="BQ114" s="132">
        <f t="shared" ref="BQ114" si="564">I114/I126</f>
        <v>6.5265312549204854E-2</v>
      </c>
      <c r="BR114" s="129">
        <f t="shared" ref="BR114" si="565">J114/J126</f>
        <v>7.2360616844602613E-2</v>
      </c>
      <c r="BS114" s="130">
        <f t="shared" ref="BS114" si="566">K114/K126</f>
        <v>3.2162505289885741E-2</v>
      </c>
      <c r="BT114" s="131">
        <f t="shared" ref="BT114" si="567">L114/L126</f>
        <v>7.5991831971995327E-2</v>
      </c>
      <c r="BU114" s="129">
        <f t="shared" ref="BU114" si="568">M114/M126</f>
        <v>3.5035349567949722E-2</v>
      </c>
      <c r="BV114" s="133">
        <f t="shared" ref="BV114" si="569">N114/N126</f>
        <v>5.9247725969024008E-2</v>
      </c>
      <c r="BW114" s="134">
        <f t="shared" ref="BW114" si="570">O114/O126</f>
        <v>4.4918219545935389E-2</v>
      </c>
      <c r="BX114" s="129">
        <f t="shared" ref="BX114" si="571">P114/P126</f>
        <v>5.434782608695652E-2</v>
      </c>
      <c r="BY114" s="130">
        <f t="shared" ref="BY114" si="572">Q114/Q126</f>
        <v>4.0302267002518891E-2</v>
      </c>
      <c r="BZ114" s="131">
        <f t="shared" ref="BZ114" si="573">R114/R126</f>
        <v>5.6384323640960812E-2</v>
      </c>
      <c r="CA114" s="132">
        <f t="shared" ref="CA114" si="574">S114/S126</f>
        <v>6.4708810353409654E-2</v>
      </c>
      <c r="CB114" s="129">
        <f t="shared" ref="CB114" si="575">T114/T126</f>
        <v>7.666015625E-2</v>
      </c>
      <c r="CC114" s="130">
        <f t="shared" ref="CC114" si="576">U114/U126</f>
        <v>3.7172774869109949E-2</v>
      </c>
      <c r="CD114" s="131">
        <f t="shared" ref="CD114" si="577">V114/V126</f>
        <v>5.3984921917070543E-2</v>
      </c>
      <c r="CE114" s="132">
        <f t="shared" ref="CE114" si="578">W114/W126</f>
        <v>5.2207188738554053E-2</v>
      </c>
      <c r="CF114" s="129">
        <f t="shared" ref="CF114" si="579">X114/X126</f>
        <v>5.33658876874782E-2</v>
      </c>
      <c r="CG114" s="130">
        <f t="shared" ref="CG114" si="580">Y114/Y126</f>
        <v>3.8069171435680518E-2</v>
      </c>
      <c r="CH114" s="131">
        <f t="shared" ref="CH114" si="581">Z114/Z126</f>
        <v>7.1223833926865279E-2</v>
      </c>
      <c r="CI114" s="129">
        <f t="shared" ref="CI114" si="582">AA114/AA126</f>
        <v>5.9681697612732093E-2</v>
      </c>
      <c r="CJ114" s="135">
        <f t="shared" ref="CJ114" si="583">AB114/AB126</f>
        <v>5.6443581567061335E-2</v>
      </c>
      <c r="CK114" s="136">
        <f t="shared" ref="CK114" si="584">AC114/AC126</f>
        <v>5.5956878746662636E-2</v>
      </c>
    </row>
    <row r="115" spans="1:89" x14ac:dyDescent="0.15">
      <c r="A115" s="137" t="s">
        <v>29</v>
      </c>
      <c r="B115" s="206">
        <v>435</v>
      </c>
      <c r="C115" s="190">
        <v>856</v>
      </c>
      <c r="D115" s="191">
        <v>306</v>
      </c>
      <c r="E115" s="192">
        <v>372</v>
      </c>
      <c r="F115" s="189">
        <v>495</v>
      </c>
      <c r="G115" s="193">
        <v>836</v>
      </c>
      <c r="H115" s="191">
        <v>723</v>
      </c>
      <c r="I115" s="192">
        <v>971</v>
      </c>
      <c r="J115" s="189">
        <v>246</v>
      </c>
      <c r="K115" s="190">
        <v>76</v>
      </c>
      <c r="L115" s="191">
        <v>657</v>
      </c>
      <c r="M115" s="189">
        <v>255</v>
      </c>
      <c r="N115" s="194">
        <v>976</v>
      </c>
      <c r="O115" s="207">
        <v>637</v>
      </c>
      <c r="P115" s="189">
        <v>532</v>
      </c>
      <c r="Q115" s="190">
        <v>348</v>
      </c>
      <c r="R115" s="191">
        <v>480</v>
      </c>
      <c r="S115" s="192">
        <v>524</v>
      </c>
      <c r="T115" s="189">
        <v>269</v>
      </c>
      <c r="U115" s="193">
        <v>41</v>
      </c>
      <c r="V115" s="191">
        <v>659</v>
      </c>
      <c r="W115" s="208">
        <v>378</v>
      </c>
      <c r="X115" s="189">
        <v>500</v>
      </c>
      <c r="Y115" s="193">
        <v>159</v>
      </c>
      <c r="Z115" s="191">
        <v>933</v>
      </c>
      <c r="AA115" s="189">
        <v>798</v>
      </c>
      <c r="AB115" s="172">
        <f t="shared" si="255"/>
        <v>7211</v>
      </c>
      <c r="AC115" s="173">
        <f t="shared" si="256"/>
        <v>6251</v>
      </c>
      <c r="BI115" s="137" t="s">
        <v>29</v>
      </c>
      <c r="BJ115" s="129">
        <f>B115/B126</f>
        <v>4.4519496469143383E-2</v>
      </c>
      <c r="BK115" s="130">
        <f t="shared" ref="BK115" si="585">C115/C126</f>
        <v>8.2015904953530713E-2</v>
      </c>
      <c r="BL115" s="131">
        <f t="shared" ref="BL115" si="586">D115/D126</f>
        <v>8.0568720379146919E-2</v>
      </c>
      <c r="BM115" s="132">
        <f t="shared" ref="BM115" si="587">E115/E126</f>
        <v>7.5840978593272171E-2</v>
      </c>
      <c r="BN115" s="129">
        <f t="shared" ref="BN115" si="588">F115/F126</f>
        <v>4.6400449943757027E-2</v>
      </c>
      <c r="BO115" s="130">
        <f t="shared" ref="BO115" si="589">G115/G126</f>
        <v>9.3012906097018247E-2</v>
      </c>
      <c r="BP115" s="131">
        <f t="shared" ref="BP115" si="590">H115/H126</f>
        <v>5.821724776552057E-2</v>
      </c>
      <c r="BQ115" s="132">
        <f t="shared" ref="BQ115" si="591">I115/I126</f>
        <v>7.6444654385136201E-2</v>
      </c>
      <c r="BR115" s="129">
        <f t="shared" ref="BR115" si="592">J115/J126</f>
        <v>9.7271648873072367E-2</v>
      </c>
      <c r="BS115" s="130">
        <f t="shared" ref="BS115" si="593">K115/K126</f>
        <v>3.2162505289885741E-2</v>
      </c>
      <c r="BT115" s="131">
        <f t="shared" ref="BT115" si="594">L115/L126</f>
        <v>9.5828471411901983E-2</v>
      </c>
      <c r="BU115" s="129">
        <f t="shared" ref="BU115" si="595">M115/M126</f>
        <v>4.006284367635507E-2</v>
      </c>
      <c r="BV115" s="133">
        <f t="shared" ref="BV115" si="596">N115/N126</f>
        <v>7.9980332705072529E-2</v>
      </c>
      <c r="BW115" s="134">
        <f t="shared" ref="BW115" si="597">O115/O126</f>
        <v>5.1834974367320368E-2</v>
      </c>
      <c r="BX115" s="129">
        <f t="shared" ref="BX115" si="598">P115/P126</f>
        <v>8.1445192896509491E-2</v>
      </c>
      <c r="BY115" s="130">
        <f t="shared" ref="BY115" si="599">Q115/Q126</f>
        <v>5.478589420654912E-2</v>
      </c>
      <c r="BZ115" s="131">
        <f t="shared" ref="BZ115" si="600">R115/R126</f>
        <v>6.0682680151706699E-2</v>
      </c>
      <c r="CA115" s="132">
        <f t="shared" ref="CA115" si="601">S115/S126</f>
        <v>6.5206570433051267E-2</v>
      </c>
      <c r="CB115" s="129">
        <f t="shared" ref="CB115" si="602">T115/T126</f>
        <v>0.13134765625</v>
      </c>
      <c r="CC115" s="130">
        <f t="shared" ref="CC115" si="603">U115/U126</f>
        <v>2.1465968586387434E-2</v>
      </c>
      <c r="CD115" s="131">
        <f t="shared" ref="CD115" si="604">V115/V126</f>
        <v>8.8718362950996235E-2</v>
      </c>
      <c r="CE115" s="132">
        <f t="shared" ref="CE115" si="605">W115/W126</f>
        <v>5.1660516605166053E-2</v>
      </c>
      <c r="CF115" s="129">
        <f t="shared" ref="CF115" si="606">X115/X126</f>
        <v>8.719916288803628E-2</v>
      </c>
      <c r="CG115" s="130">
        <f t="shared" ref="CG115" si="607">Y115/Y126</f>
        <v>3.9562080119432692E-2</v>
      </c>
      <c r="CH115" s="131">
        <f t="shared" ref="CH115" si="608">Z115/Z126</f>
        <v>8.1038825675323542E-2</v>
      </c>
      <c r="CI115" s="129">
        <f t="shared" ref="CI115" si="609">AA115/AA126</f>
        <v>5.8797524314765696E-2</v>
      </c>
      <c r="CJ115" s="135">
        <f t="shared" ref="CJ115" si="610">AB115/AB126</f>
        <v>7.253870373909807E-2</v>
      </c>
      <c r="CK115" s="136">
        <f t="shared" ref="CK115" si="611">AC115/AC126</f>
        <v>6.2979195002770647E-2</v>
      </c>
    </row>
    <row r="116" spans="1:89" x14ac:dyDescent="0.15">
      <c r="A116" s="146" t="s">
        <v>30</v>
      </c>
      <c r="B116" s="203">
        <v>555</v>
      </c>
      <c r="C116" s="197">
        <v>1189</v>
      </c>
      <c r="D116" s="198">
        <v>305</v>
      </c>
      <c r="E116" s="199">
        <v>420</v>
      </c>
      <c r="F116" s="196">
        <v>525</v>
      </c>
      <c r="G116" s="200">
        <v>1073</v>
      </c>
      <c r="H116" s="198">
        <v>849</v>
      </c>
      <c r="I116" s="199">
        <v>1260</v>
      </c>
      <c r="J116" s="196">
        <v>289</v>
      </c>
      <c r="K116" s="197">
        <v>84</v>
      </c>
      <c r="L116" s="198">
        <v>816</v>
      </c>
      <c r="M116" s="196">
        <v>234</v>
      </c>
      <c r="N116" s="201">
        <v>1261</v>
      </c>
      <c r="O116" s="204">
        <v>822</v>
      </c>
      <c r="P116" s="196">
        <v>661</v>
      </c>
      <c r="Q116" s="197">
        <v>537</v>
      </c>
      <c r="R116" s="198">
        <v>514</v>
      </c>
      <c r="S116" s="199">
        <v>800</v>
      </c>
      <c r="T116" s="196">
        <v>304</v>
      </c>
      <c r="U116" s="200">
        <v>41</v>
      </c>
      <c r="V116" s="198">
        <v>836</v>
      </c>
      <c r="W116" s="205">
        <v>443</v>
      </c>
      <c r="X116" s="196">
        <v>655</v>
      </c>
      <c r="Y116" s="200">
        <v>249</v>
      </c>
      <c r="Z116" s="198">
        <v>860</v>
      </c>
      <c r="AA116" s="196">
        <v>1274</v>
      </c>
      <c r="AB116" s="172">
        <f t="shared" si="255"/>
        <v>8430</v>
      </c>
      <c r="AC116" s="173">
        <f t="shared" si="256"/>
        <v>8426</v>
      </c>
      <c r="BI116" s="146" t="s">
        <v>30</v>
      </c>
      <c r="BJ116" s="129">
        <f>B116/B126</f>
        <v>5.6800736874424315E-2</v>
      </c>
      <c r="BK116" s="130">
        <f t="shared" ref="BK116" si="612">C116/C126</f>
        <v>0.11392162498802338</v>
      </c>
      <c r="BL116" s="131">
        <f t="shared" ref="BL116" si="613">D116/D126</f>
        <v>8.0305423907319637E-2</v>
      </c>
      <c r="BM116" s="132">
        <f t="shared" ref="BM116" si="614">E116/E126</f>
        <v>8.5626911314984705E-2</v>
      </c>
      <c r="BN116" s="129">
        <f t="shared" ref="BN116" si="615">F116/F126</f>
        <v>4.9212598425196853E-2</v>
      </c>
      <c r="BO116" s="130">
        <f t="shared" ref="BO116" si="616">G116/G126</f>
        <v>0.11938139741878059</v>
      </c>
      <c r="BP116" s="131">
        <f t="shared" ref="BP116" si="617">H116/H126</f>
        <v>6.8362992189387226E-2</v>
      </c>
      <c r="BQ116" s="132">
        <f t="shared" ref="BQ116" si="618">I116/I126</f>
        <v>9.9196976854038735E-2</v>
      </c>
      <c r="BR116" s="129">
        <f t="shared" ref="BR116" si="619">J116/J126</f>
        <v>0.11427441676551997</v>
      </c>
      <c r="BS116" s="130">
        <f t="shared" ref="BS116" si="620">K116/K126</f>
        <v>3.5548032162505287E-2</v>
      </c>
      <c r="BT116" s="131">
        <f t="shared" ref="BT116" si="621">L116/L126</f>
        <v>0.11901983663943991</v>
      </c>
      <c r="BU116" s="129">
        <f t="shared" ref="BU116" si="622">M116/M126</f>
        <v>3.6763550667714064E-2</v>
      </c>
      <c r="BV116" s="133">
        <f t="shared" ref="BV116" si="623">N116/N126</f>
        <v>0.10333524543145128</v>
      </c>
      <c r="BW116" s="134">
        <f t="shared" ref="BW116" si="624">O116/O126</f>
        <v>6.6889087802099442E-2</v>
      </c>
      <c r="BX116" s="129">
        <f t="shared" ref="BX116" si="625">P116/P126</f>
        <v>0.10119412124923453</v>
      </c>
      <c r="BY116" s="130">
        <f t="shared" ref="BY116" si="626">Q116/Q126</f>
        <v>8.4540302267002515E-2</v>
      </c>
      <c r="BZ116" s="131">
        <f t="shared" ref="BZ116" si="627">R116/R126</f>
        <v>6.4981036662452585E-2</v>
      </c>
      <c r="CA116" s="132">
        <f t="shared" ref="CA116" si="628">S116/S126</f>
        <v>9.9552015928322551E-2</v>
      </c>
      <c r="CB116" s="129">
        <f t="shared" ref="CB116" si="629">T116/T126</f>
        <v>0.1484375</v>
      </c>
      <c r="CC116" s="130">
        <f t="shared" ref="CC116" si="630">U116/U126</f>
        <v>2.1465968586387434E-2</v>
      </c>
      <c r="CD116" s="131">
        <f t="shared" ref="CD116" si="631">V116/V126</f>
        <v>0.11254711900915455</v>
      </c>
      <c r="CE116" s="132">
        <f t="shared" ref="CE116" si="632">W116/W126</f>
        <v>6.0543938772721059E-2</v>
      </c>
      <c r="CF116" s="129">
        <f t="shared" ref="CF116" si="633">X116/X126</f>
        <v>0.11423090338332752</v>
      </c>
      <c r="CG116" s="130">
        <f t="shared" ref="CG116" si="634">Y116/Y126</f>
        <v>6.1955710375715352E-2</v>
      </c>
      <c r="CH116" s="131">
        <f t="shared" ref="CH116" si="635">Z116/Z126</f>
        <v>7.4698167289151393E-2</v>
      </c>
      <c r="CI116" s="129">
        <f t="shared" ref="CI116" si="636">AA116/AA126</f>
        <v>9.3869731800766285E-2</v>
      </c>
      <c r="CJ116" s="135">
        <f t="shared" ref="CJ116" si="637">AB116/AB126</f>
        <v>8.4801174943918561E-2</v>
      </c>
      <c r="CK116" s="136">
        <f t="shared" ref="CK116" si="638">AC116/AC126</f>
        <v>8.4892448743136367E-2</v>
      </c>
    </row>
    <row r="117" spans="1:89" x14ac:dyDescent="0.15">
      <c r="A117" s="137" t="s">
        <v>31</v>
      </c>
      <c r="B117" s="206">
        <v>569</v>
      </c>
      <c r="C117" s="190">
        <v>1008</v>
      </c>
      <c r="D117" s="191">
        <v>256</v>
      </c>
      <c r="E117" s="192">
        <v>443</v>
      </c>
      <c r="F117" s="189">
        <v>425</v>
      </c>
      <c r="G117" s="193">
        <v>1029</v>
      </c>
      <c r="H117" s="191">
        <v>874</v>
      </c>
      <c r="I117" s="192">
        <v>1059</v>
      </c>
      <c r="J117" s="189">
        <v>274</v>
      </c>
      <c r="K117" s="190">
        <v>72</v>
      </c>
      <c r="L117" s="191">
        <v>713</v>
      </c>
      <c r="M117" s="189">
        <v>203</v>
      </c>
      <c r="N117" s="194">
        <v>905</v>
      </c>
      <c r="O117" s="207">
        <v>670</v>
      </c>
      <c r="P117" s="189">
        <v>389</v>
      </c>
      <c r="Q117" s="190">
        <v>543</v>
      </c>
      <c r="R117" s="191">
        <v>422</v>
      </c>
      <c r="S117" s="192">
        <v>686</v>
      </c>
      <c r="T117" s="189">
        <v>169</v>
      </c>
      <c r="U117" s="193">
        <v>33</v>
      </c>
      <c r="V117" s="191">
        <v>685</v>
      </c>
      <c r="W117" s="208">
        <v>432</v>
      </c>
      <c r="X117" s="189">
        <v>509</v>
      </c>
      <c r="Y117" s="193">
        <v>260</v>
      </c>
      <c r="Z117" s="191">
        <v>597</v>
      </c>
      <c r="AA117" s="189">
        <v>1181</v>
      </c>
      <c r="AB117" s="172">
        <f t="shared" si="255"/>
        <v>6787</v>
      </c>
      <c r="AC117" s="173">
        <f t="shared" si="256"/>
        <v>7619</v>
      </c>
      <c r="BI117" s="137" t="s">
        <v>31</v>
      </c>
      <c r="BJ117" s="129">
        <f>B117/B126</f>
        <v>5.8233548255040422E-2</v>
      </c>
      <c r="BK117" s="130">
        <f t="shared" ref="BK117" si="639">C117/C126</f>
        <v>9.6579476861166996E-2</v>
      </c>
      <c r="BL117" s="131">
        <f t="shared" ref="BL117" si="640">D117/D126</f>
        <v>6.7403896787783038E-2</v>
      </c>
      <c r="BM117" s="132">
        <f t="shared" ref="BM117" si="641">E117/E126</f>
        <v>9.0316004077471965E-2</v>
      </c>
      <c r="BN117" s="129">
        <f t="shared" ref="BN117" si="642">F117/F126</f>
        <v>3.9838770153730781E-2</v>
      </c>
      <c r="BO117" s="130">
        <f t="shared" ref="BO117" si="643">G117/G126</f>
        <v>0.11448598130841121</v>
      </c>
      <c r="BP117" s="131">
        <f t="shared" ref="BP117" si="644">H117/H126</f>
        <v>7.0376036717932203E-2</v>
      </c>
      <c r="BQ117" s="132">
        <f t="shared" ref="BQ117" si="645">I117/I126</f>
        <v>8.337269721303732E-2</v>
      </c>
      <c r="BR117" s="129">
        <f t="shared" ref="BR117" si="646">J117/J126</f>
        <v>0.10834321866350335</v>
      </c>
      <c r="BS117" s="130">
        <f t="shared" ref="BS117" si="647">K117/K126</f>
        <v>3.0469741853575961E-2</v>
      </c>
      <c r="BT117" s="131">
        <f t="shared" ref="BT117" si="648">L117/L126</f>
        <v>0.10399649941656942</v>
      </c>
      <c r="BU117" s="129">
        <f t="shared" ref="BU117" si="649">M117/M126</f>
        <v>3.1893165750196385E-2</v>
      </c>
      <c r="BV117" s="133">
        <f t="shared" ref="BV117" si="650">N117/N126</f>
        <v>7.4162091289027288E-2</v>
      </c>
      <c r="BW117" s="134">
        <f t="shared" ref="BW117" si="651">O117/O126</f>
        <v>5.4520302709740419E-2</v>
      </c>
      <c r="BX117" s="129">
        <f t="shared" ref="BX117" si="652">P117/P126</f>
        <v>5.9552969993876298E-2</v>
      </c>
      <c r="BY117" s="130">
        <f t="shared" ref="BY117" si="653">Q117/Q126</f>
        <v>8.5484886649874053E-2</v>
      </c>
      <c r="BZ117" s="131">
        <f t="shared" ref="BZ117" si="654">R117/R126</f>
        <v>5.3350189633375476E-2</v>
      </c>
      <c r="CA117" s="132">
        <f t="shared" ref="CA117" si="655">S117/S126</f>
        <v>8.5365853658536592E-2</v>
      </c>
      <c r="CB117" s="129">
        <f t="shared" ref="CB117" si="656">T117/T126</f>
        <v>8.251953125E-2</v>
      </c>
      <c r="CC117" s="130">
        <f t="shared" ref="CC117" si="657">U117/U126</f>
        <v>1.7277486910994764E-2</v>
      </c>
      <c r="CD117" s="131">
        <f t="shared" ref="CD117" si="658">V117/V126</f>
        <v>9.2218632202477113E-2</v>
      </c>
      <c r="CE117" s="132">
        <f t="shared" ref="CE117" si="659">W117/W126</f>
        <v>5.9040590405904057E-2</v>
      </c>
      <c r="CF117" s="129">
        <f t="shared" ref="CF117" si="660">X117/X126</f>
        <v>8.8768747820020921E-2</v>
      </c>
      <c r="CG117" s="130">
        <f t="shared" ref="CG117" si="661">Y117/Y126</f>
        <v>6.4692709629261005E-2</v>
      </c>
      <c r="CH117" s="131">
        <f t="shared" ref="CH117" si="662">Z117/Z126</f>
        <v>5.185442543212021E-2</v>
      </c>
      <c r="CI117" s="129">
        <f t="shared" ref="CI117" si="663">AA117/AA126</f>
        <v>8.7017388741526674E-2</v>
      </c>
      <c r="CJ117" s="135">
        <f t="shared" ref="CJ117" si="664">AB117/AB126</f>
        <v>6.8273496363508338E-2</v>
      </c>
      <c r="CK117" s="136">
        <f t="shared" ref="CK117" si="665">AC117/AC126</f>
        <v>7.6761875976021354E-2</v>
      </c>
    </row>
    <row r="118" spans="1:89" x14ac:dyDescent="0.15">
      <c r="A118" s="146" t="s">
        <v>32</v>
      </c>
      <c r="B118" s="203">
        <v>641</v>
      </c>
      <c r="C118" s="197">
        <v>682</v>
      </c>
      <c r="D118" s="198">
        <v>142</v>
      </c>
      <c r="E118" s="199">
        <v>305</v>
      </c>
      <c r="F118" s="196">
        <v>373</v>
      </c>
      <c r="G118" s="200">
        <v>882</v>
      </c>
      <c r="H118" s="198">
        <v>748</v>
      </c>
      <c r="I118" s="199">
        <v>945</v>
      </c>
      <c r="J118" s="196">
        <v>258</v>
      </c>
      <c r="K118" s="197">
        <v>75</v>
      </c>
      <c r="L118" s="198">
        <v>538</v>
      </c>
      <c r="M118" s="196">
        <v>158</v>
      </c>
      <c r="N118" s="201">
        <v>797</v>
      </c>
      <c r="O118" s="204">
        <v>588</v>
      </c>
      <c r="P118" s="196">
        <v>285</v>
      </c>
      <c r="Q118" s="197">
        <v>437</v>
      </c>
      <c r="R118" s="198">
        <v>369</v>
      </c>
      <c r="S118" s="199">
        <v>576</v>
      </c>
      <c r="T118" s="196">
        <v>158</v>
      </c>
      <c r="U118" s="200">
        <v>51</v>
      </c>
      <c r="V118" s="198">
        <v>706</v>
      </c>
      <c r="W118" s="205">
        <v>307</v>
      </c>
      <c r="X118" s="196">
        <v>316</v>
      </c>
      <c r="Y118" s="200">
        <v>203</v>
      </c>
      <c r="Z118" s="198">
        <v>472</v>
      </c>
      <c r="AA118" s="196">
        <v>814</v>
      </c>
      <c r="AB118" s="172">
        <f t="shared" si="255"/>
        <v>5803</v>
      </c>
      <c r="AC118" s="173">
        <f t="shared" si="256"/>
        <v>6023</v>
      </c>
      <c r="BI118" s="146" t="s">
        <v>32</v>
      </c>
      <c r="BJ118" s="129">
        <f>B118/B126</f>
        <v>6.5602292498208981E-2</v>
      </c>
      <c r="BK118" s="130">
        <f t="shared" ref="BK118" si="666">C118/C126</f>
        <v>6.5344447638210207E-2</v>
      </c>
      <c r="BL118" s="131">
        <f t="shared" ref="BL118" si="667">D118/D126</f>
        <v>3.7388098999473408E-2</v>
      </c>
      <c r="BM118" s="132">
        <f t="shared" ref="BM118" si="668">E118/E126</f>
        <v>6.218144750254842E-2</v>
      </c>
      <c r="BN118" s="129">
        <f t="shared" ref="BN118" si="669">F118/F126</f>
        <v>3.4964379452568431E-2</v>
      </c>
      <c r="BO118" s="130">
        <f t="shared" ref="BO118" si="670">G118/G126</f>
        <v>9.8130841121495324E-2</v>
      </c>
      <c r="BP118" s="131">
        <f t="shared" ref="BP118" si="671">H118/H126</f>
        <v>6.0230292294065547E-2</v>
      </c>
      <c r="BQ118" s="132">
        <f t="shared" ref="BQ118" si="672">I118/I126</f>
        <v>7.4397732640529055E-2</v>
      </c>
      <c r="BR118" s="129">
        <f t="shared" ref="BR118" si="673">J118/J126</f>
        <v>0.10201660735468565</v>
      </c>
      <c r="BS118" s="130">
        <f t="shared" ref="BS118" si="674">K118/K126</f>
        <v>3.1739314430808296E-2</v>
      </c>
      <c r="BT118" s="131">
        <f t="shared" ref="BT118" si="675">L118/L126</f>
        <v>7.8471411901983659E-2</v>
      </c>
      <c r="BU118" s="129">
        <f t="shared" ref="BU118" si="676">M118/M126</f>
        <v>2.4823252160251375E-2</v>
      </c>
      <c r="BV118" s="133">
        <f t="shared" ref="BV118" si="677">N118/N126</f>
        <v>6.5311808571662702E-2</v>
      </c>
      <c r="BW118" s="134">
        <f t="shared" ref="BW118" si="678">O118/O126</f>
        <v>4.7847668646757262E-2</v>
      </c>
      <c r="BX118" s="129">
        <f t="shared" ref="BX118" si="679">P118/P126</f>
        <v>4.3631353337415801E-2</v>
      </c>
      <c r="BY118" s="130">
        <f t="shared" ref="BY118" si="680">Q118/Q126</f>
        <v>6.879722921914358E-2</v>
      </c>
      <c r="BZ118" s="131">
        <f t="shared" ref="BZ118" si="681">R118/R126</f>
        <v>4.6649810366624529E-2</v>
      </c>
      <c r="CA118" s="132">
        <f t="shared" ref="CA118" si="682">S118/S126</f>
        <v>7.1677451468392231E-2</v>
      </c>
      <c r="CB118" s="129">
        <f t="shared" ref="CB118" si="683">T118/T126</f>
        <v>7.71484375E-2</v>
      </c>
      <c r="CC118" s="130">
        <f t="shared" ref="CC118" si="684">U118/U126</f>
        <v>2.6701570680628273E-2</v>
      </c>
      <c r="CD118" s="131">
        <f t="shared" ref="CD118" si="685">V118/V126</f>
        <v>9.5045772751750135E-2</v>
      </c>
      <c r="CE118" s="132">
        <f t="shared" ref="CE118" si="686">W118/W126</f>
        <v>4.1957086237529043E-2</v>
      </c>
      <c r="CF118" s="129">
        <f t="shared" ref="CF118" si="687">X118/X126</f>
        <v>5.5109870945238927E-2</v>
      </c>
      <c r="CG118" s="130">
        <f t="shared" ref="CG118" si="688">Y118/Y126</f>
        <v>5.0510077133615328E-2</v>
      </c>
      <c r="CH118" s="131">
        <f t="shared" ref="CH118" si="689">Z118/Z126</f>
        <v>4.0997133674976115E-2</v>
      </c>
      <c r="CI118" s="129">
        <f t="shared" ref="CI118" si="690">AA118/AA126</f>
        <v>5.9976422045387563E-2</v>
      </c>
      <c r="CJ118" s="135">
        <f t="shared" ref="CJ118" si="691">AB118/AB126</f>
        <v>5.8374996227705742E-2</v>
      </c>
      <c r="CK118" s="136">
        <f t="shared" ref="CK118" si="692">AC118/AC126</f>
        <v>6.0682081507228855E-2</v>
      </c>
    </row>
    <row r="119" spans="1:89" x14ac:dyDescent="0.15">
      <c r="A119" s="137" t="s">
        <v>33</v>
      </c>
      <c r="B119" s="206">
        <v>493</v>
      </c>
      <c r="C119" s="190">
        <v>645</v>
      </c>
      <c r="D119" s="191">
        <v>103</v>
      </c>
      <c r="E119" s="192">
        <v>268</v>
      </c>
      <c r="F119" s="189">
        <v>328</v>
      </c>
      <c r="G119" s="193">
        <v>791</v>
      </c>
      <c r="H119" s="191">
        <v>559</v>
      </c>
      <c r="I119" s="192">
        <v>747</v>
      </c>
      <c r="J119" s="189">
        <v>75</v>
      </c>
      <c r="K119" s="190">
        <v>34</v>
      </c>
      <c r="L119" s="191">
        <v>369</v>
      </c>
      <c r="M119" s="189">
        <v>213</v>
      </c>
      <c r="N119" s="194">
        <v>622</v>
      </c>
      <c r="O119" s="207">
        <v>600</v>
      </c>
      <c r="P119" s="189">
        <v>190</v>
      </c>
      <c r="Q119" s="190">
        <v>368</v>
      </c>
      <c r="R119" s="191">
        <v>332</v>
      </c>
      <c r="S119" s="192">
        <v>411</v>
      </c>
      <c r="T119" s="189">
        <v>58</v>
      </c>
      <c r="U119" s="193">
        <v>58</v>
      </c>
      <c r="V119" s="191">
        <v>479</v>
      </c>
      <c r="W119" s="208">
        <v>239</v>
      </c>
      <c r="X119" s="189">
        <v>204</v>
      </c>
      <c r="Y119" s="193">
        <v>181</v>
      </c>
      <c r="Z119" s="191">
        <v>310</v>
      </c>
      <c r="AA119" s="189">
        <v>620</v>
      </c>
      <c r="AB119" s="172">
        <f t="shared" si="255"/>
        <v>4122</v>
      </c>
      <c r="AC119" s="173">
        <f t="shared" si="256"/>
        <v>5175</v>
      </c>
      <c r="BI119" s="137" t="s">
        <v>33</v>
      </c>
      <c r="BJ119" s="129">
        <f>B119/B126</f>
        <v>5.0455429331695834E-2</v>
      </c>
      <c r="BK119" s="130">
        <f t="shared" ref="BK119" si="693">C119/C126</f>
        <v>6.1799367634377697E-2</v>
      </c>
      <c r="BL119" s="131">
        <f t="shared" ref="BL119" si="694">D119/D126</f>
        <v>2.7119536598209586E-2</v>
      </c>
      <c r="BM119" s="132">
        <f t="shared" ref="BM119" si="695">E119/E126</f>
        <v>5.4638124362895002E-2</v>
      </c>
      <c r="BN119" s="129">
        <f t="shared" ref="BN119" si="696">F119/F126</f>
        <v>3.0746156730408699E-2</v>
      </c>
      <c r="BO119" s="130">
        <f t="shared" ref="BO119" si="697">G119/G126</f>
        <v>8.8006230529595011E-2</v>
      </c>
      <c r="BP119" s="131">
        <f t="shared" ref="BP119" si="698">H119/H126</f>
        <v>4.5011675658265561E-2</v>
      </c>
      <c r="BQ119" s="132">
        <f t="shared" ref="BQ119" si="699">I119/I126</f>
        <v>5.8809636277751536E-2</v>
      </c>
      <c r="BR119" s="129">
        <f t="shared" ref="BR119" si="700">J119/J126</f>
        <v>2.9655990510083038E-2</v>
      </c>
      <c r="BS119" s="130">
        <f t="shared" ref="BS119" si="701">K119/K126</f>
        <v>1.4388489208633094E-2</v>
      </c>
      <c r="BT119" s="131">
        <f t="shared" ref="BT119" si="702">L119/L126</f>
        <v>5.3821470245040838E-2</v>
      </c>
      <c r="BU119" s="129">
        <f t="shared" ref="BU119" si="703">M119/M126</f>
        <v>3.3464257659073057E-2</v>
      </c>
      <c r="BV119" s="133">
        <f t="shared" ref="BV119" si="704">N119/N126</f>
        <v>5.0971072687044171E-2</v>
      </c>
      <c r="BW119" s="134">
        <f t="shared" ref="BW119" si="705">O119/O126</f>
        <v>4.8824151680364553E-2</v>
      </c>
      <c r="BX119" s="129">
        <f t="shared" ref="BX119" si="706">P119/P126</f>
        <v>2.9087568891610533E-2</v>
      </c>
      <c r="BY119" s="130">
        <f t="shared" ref="BY119" si="707">Q119/Q126</f>
        <v>5.793450881612091E-2</v>
      </c>
      <c r="BZ119" s="131">
        <f t="shared" ref="BZ119" si="708">R119/R126</f>
        <v>4.1972187104930468E-2</v>
      </c>
      <c r="CA119" s="132">
        <f t="shared" ref="CA119" si="709">S119/S126</f>
        <v>5.114484818317571E-2</v>
      </c>
      <c r="CB119" s="129">
        <f t="shared" ref="CB119" si="710">T119/T126</f>
        <v>2.83203125E-2</v>
      </c>
      <c r="CC119" s="130">
        <f t="shared" ref="CC119" si="711">U119/U126</f>
        <v>3.0366492146596858E-2</v>
      </c>
      <c r="CD119" s="131">
        <f t="shared" ref="CD119" si="712">V119/V126</f>
        <v>6.4485729671513198E-2</v>
      </c>
      <c r="CE119" s="132">
        <f t="shared" ref="CE119" si="713">W119/W126</f>
        <v>3.2663659969933034E-2</v>
      </c>
      <c r="CF119" s="129">
        <f t="shared" ref="CF119" si="714">X119/X126</f>
        <v>3.55772584583188E-2</v>
      </c>
      <c r="CG119" s="130">
        <f t="shared" ref="CG119" si="715">Y119/Y126</f>
        <v>4.5036078626524013E-2</v>
      </c>
      <c r="CH119" s="131">
        <f t="shared" ref="CH119" si="716">Z119/Z126</f>
        <v>2.6926083557717362E-2</v>
      </c>
      <c r="CI119" s="129">
        <f t="shared" ref="CI119" si="717">AA119/AA126</f>
        <v>4.568228706159741E-2</v>
      </c>
      <c r="CJ119" s="135">
        <f t="shared" ref="CJ119" si="718">AB119/AB126</f>
        <v>4.1465058495709646E-2</v>
      </c>
      <c r="CK119" s="136">
        <f t="shared" ref="CK119" si="719">AC119/AC126</f>
        <v>5.2138431313283967E-2</v>
      </c>
    </row>
    <row r="120" spans="1:89" x14ac:dyDescent="0.15">
      <c r="A120" s="146" t="s">
        <v>34</v>
      </c>
      <c r="B120" s="203">
        <v>91</v>
      </c>
      <c r="C120" s="197">
        <v>224</v>
      </c>
      <c r="D120" s="198">
        <v>29</v>
      </c>
      <c r="E120" s="199">
        <v>151</v>
      </c>
      <c r="F120" s="196">
        <v>105</v>
      </c>
      <c r="G120" s="200">
        <v>401</v>
      </c>
      <c r="H120" s="198">
        <v>192</v>
      </c>
      <c r="I120" s="199">
        <v>434</v>
      </c>
      <c r="J120" s="196">
        <v>26</v>
      </c>
      <c r="K120" s="197">
        <v>39</v>
      </c>
      <c r="L120" s="198">
        <v>410</v>
      </c>
      <c r="M120" s="196">
        <v>110</v>
      </c>
      <c r="N120" s="201">
        <v>357</v>
      </c>
      <c r="O120" s="204">
        <v>319</v>
      </c>
      <c r="P120" s="196">
        <v>170</v>
      </c>
      <c r="Q120" s="197">
        <v>192</v>
      </c>
      <c r="R120" s="198">
        <v>145</v>
      </c>
      <c r="S120" s="199">
        <v>283</v>
      </c>
      <c r="T120" s="196">
        <v>37</v>
      </c>
      <c r="U120" s="200">
        <v>88</v>
      </c>
      <c r="V120" s="198">
        <v>444</v>
      </c>
      <c r="W120" s="205">
        <v>126</v>
      </c>
      <c r="X120" s="196">
        <v>90</v>
      </c>
      <c r="Y120" s="200">
        <v>119</v>
      </c>
      <c r="Z120" s="198">
        <v>224</v>
      </c>
      <c r="AA120" s="196">
        <v>376</v>
      </c>
      <c r="AB120" s="172">
        <f t="shared" si="255"/>
        <v>2320</v>
      </c>
      <c r="AC120" s="173">
        <f t="shared" si="256"/>
        <v>2862</v>
      </c>
      <c r="BI120" s="146" t="s">
        <v>34</v>
      </c>
      <c r="BJ120" s="129">
        <f>B120/B126</f>
        <v>9.3132739740047071E-3</v>
      </c>
      <c r="BK120" s="130">
        <f t="shared" ref="BK120" si="720">C120/C126</f>
        <v>2.1462105969148222E-2</v>
      </c>
      <c r="BL120" s="131">
        <f t="shared" ref="BL120" si="721">D120/D126</f>
        <v>7.6355976829910483E-3</v>
      </c>
      <c r="BM120" s="132">
        <f t="shared" ref="BM120" si="722">E120/E126</f>
        <v>3.0784913353720692E-2</v>
      </c>
      <c r="BN120" s="129">
        <f t="shared" ref="BN120" si="723">F120/F126</f>
        <v>9.8425196850393699E-3</v>
      </c>
      <c r="BO120" s="130">
        <f t="shared" ref="BO120" si="724">G120/G126</f>
        <v>4.4615042278593683E-2</v>
      </c>
      <c r="BP120" s="131">
        <f t="shared" ref="BP120" si="725">H120/H126</f>
        <v>1.5460181979225381E-2</v>
      </c>
      <c r="BQ120" s="132">
        <f t="shared" ref="BQ120" si="726">I120/I126</f>
        <v>3.4167847583057784E-2</v>
      </c>
      <c r="BR120" s="129">
        <f t="shared" ref="BR120" si="727">J120/J126</f>
        <v>1.0280743376828785E-2</v>
      </c>
      <c r="BS120" s="130">
        <f t="shared" ref="BS120" si="728">K120/K126</f>
        <v>1.6504443504020312E-2</v>
      </c>
      <c r="BT120" s="131">
        <f t="shared" ref="BT120" si="729">L120/L126</f>
        <v>5.980163360560093E-2</v>
      </c>
      <c r="BU120" s="129">
        <f t="shared" ref="BU120" si="730">M120/M126</f>
        <v>1.7282010997643361E-2</v>
      </c>
      <c r="BV120" s="133">
        <f t="shared" ref="BV120" si="731">N120/N126</f>
        <v>2.9255101204621815E-2</v>
      </c>
      <c r="BW120" s="134">
        <f t="shared" ref="BW120" si="732">O120/O126</f>
        <v>2.5958173976727155E-2</v>
      </c>
      <c r="BX120" s="129">
        <f t="shared" ref="BX120" si="733">P120/P126</f>
        <v>2.6025719534598899E-2</v>
      </c>
      <c r="BY120" s="130">
        <f t="shared" ref="BY120" si="734">Q120/Q126</f>
        <v>3.0226700251889168E-2</v>
      </c>
      <c r="BZ120" s="131">
        <f t="shared" ref="BZ120" si="735">R120/R126</f>
        <v>1.8331226295828066E-2</v>
      </c>
      <c r="CA120" s="132">
        <f t="shared" ref="CA120" si="736">S120/S126</f>
        <v>3.52165256346441E-2</v>
      </c>
      <c r="CB120" s="129">
        <f t="shared" ref="CB120" si="737">T120/T126</f>
        <v>1.806640625E-2</v>
      </c>
      <c r="CC120" s="130">
        <f t="shared" ref="CC120" si="738">U120/U126</f>
        <v>4.607329842931937E-2</v>
      </c>
      <c r="CD120" s="131">
        <f t="shared" ref="CD120" si="739">V120/V126</f>
        <v>5.9773828756058162E-2</v>
      </c>
      <c r="CE120" s="132">
        <f t="shared" ref="CE120" si="740">W120/W126</f>
        <v>1.7220172201722016E-2</v>
      </c>
      <c r="CF120" s="129">
        <f t="shared" ref="CF120" si="741">X120/X126</f>
        <v>1.5695849319846529E-2</v>
      </c>
      <c r="CG120" s="130">
        <f t="shared" ref="CG120" si="742">Y120/Y126</f>
        <v>2.9609355561084846E-2</v>
      </c>
      <c r="CH120" s="131">
        <f t="shared" ref="CH120" si="743">Z120/Z126</f>
        <v>1.9456266828802225E-2</v>
      </c>
      <c r="CI120" s="129">
        <f t="shared" ref="CI120" si="744">AA120/AA126</f>
        <v>2.770409666961391E-2</v>
      </c>
      <c r="CJ120" s="135">
        <f t="shared" ref="CJ120" si="745">AB120/AB126</f>
        <v>2.3337927149453267E-2</v>
      </c>
      <c r="CK120" s="136">
        <f t="shared" ref="CK120" si="746">AC120/AC126</f>
        <v>2.8834819404564001E-2</v>
      </c>
    </row>
    <row r="121" spans="1:89" x14ac:dyDescent="0.15">
      <c r="A121" s="137" t="s">
        <v>35</v>
      </c>
      <c r="B121" s="206">
        <v>0</v>
      </c>
      <c r="C121" s="190">
        <v>134</v>
      </c>
      <c r="D121" s="191">
        <v>1</v>
      </c>
      <c r="E121" s="192">
        <v>70</v>
      </c>
      <c r="F121" s="189">
        <v>3</v>
      </c>
      <c r="G121" s="193">
        <v>123</v>
      </c>
      <c r="H121" s="191">
        <v>18</v>
      </c>
      <c r="I121" s="192">
        <v>96</v>
      </c>
      <c r="J121" s="189">
        <v>4</v>
      </c>
      <c r="K121" s="190">
        <v>12</v>
      </c>
      <c r="L121" s="191">
        <v>59</v>
      </c>
      <c r="M121" s="189">
        <v>11</v>
      </c>
      <c r="N121" s="194">
        <v>35</v>
      </c>
      <c r="O121" s="207">
        <v>45</v>
      </c>
      <c r="P121" s="189">
        <v>21</v>
      </c>
      <c r="Q121" s="190">
        <v>20</v>
      </c>
      <c r="R121" s="191">
        <v>22</v>
      </c>
      <c r="S121" s="192">
        <v>29</v>
      </c>
      <c r="T121" s="189">
        <v>3</v>
      </c>
      <c r="U121" s="193">
        <v>7</v>
      </c>
      <c r="V121" s="191">
        <v>30</v>
      </c>
      <c r="W121" s="208">
        <v>18</v>
      </c>
      <c r="X121" s="189">
        <v>10</v>
      </c>
      <c r="Y121" s="193">
        <v>29</v>
      </c>
      <c r="Z121" s="191">
        <v>27</v>
      </c>
      <c r="AA121" s="189">
        <v>52</v>
      </c>
      <c r="AB121" s="172">
        <f t="shared" si="255"/>
        <v>233</v>
      </c>
      <c r="AC121" s="173">
        <f t="shared" si="256"/>
        <v>646</v>
      </c>
      <c r="BI121" s="137" t="s">
        <v>35</v>
      </c>
      <c r="BJ121" s="129">
        <f>B121/B126</f>
        <v>0</v>
      </c>
      <c r="BK121" s="130">
        <f t="shared" ref="BK121" si="747">C121/C126</f>
        <v>1.2838938392258312E-2</v>
      </c>
      <c r="BL121" s="131">
        <f t="shared" ref="BL121" si="748">D121/D126</f>
        <v>2.6329647182727749E-4</v>
      </c>
      <c r="BM121" s="132">
        <f t="shared" ref="BM121" si="749">E121/E126</f>
        <v>1.4271151885830785E-2</v>
      </c>
      <c r="BN121" s="129">
        <f t="shared" ref="BN121" si="750">F121/F126</f>
        <v>2.8121484814398203E-4</v>
      </c>
      <c r="BO121" s="130">
        <f t="shared" ref="BO121" si="751">G121/G126</f>
        <v>1.3684913217623497E-2</v>
      </c>
      <c r="BP121" s="131">
        <f t="shared" ref="BP121" si="752">H121/H126</f>
        <v>1.4493920605523794E-3</v>
      </c>
      <c r="BQ121" s="132">
        <f t="shared" ref="BQ121" si="753">I121/I126</f>
        <v>7.5578649031648563E-3</v>
      </c>
      <c r="BR121" s="129">
        <f t="shared" ref="BR121" si="754">J121/J126</f>
        <v>1.5816528272044287E-3</v>
      </c>
      <c r="BS121" s="130">
        <f t="shared" ref="BS121" si="755">K121/K126</f>
        <v>5.0782903089293275E-3</v>
      </c>
      <c r="BT121" s="131">
        <f t="shared" ref="BT121" si="756">L121/L126</f>
        <v>8.6056009334889143E-3</v>
      </c>
      <c r="BU121" s="129">
        <f t="shared" ref="BU121" si="757">M121/M126</f>
        <v>1.7282010997643363E-3</v>
      </c>
      <c r="BV121" s="133">
        <f t="shared" ref="BV121" si="758">N121/N126</f>
        <v>2.8681471769237072E-3</v>
      </c>
      <c r="BW121" s="134">
        <f t="shared" ref="BW121" si="759">O121/O126</f>
        <v>3.6618113760273417E-3</v>
      </c>
      <c r="BX121" s="129">
        <f t="shared" ref="BX121" si="760">P121/P126</f>
        <v>3.214941824862217E-3</v>
      </c>
      <c r="BY121" s="130">
        <f t="shared" ref="BY121" si="761">Q121/Q126</f>
        <v>3.1486146095717885E-3</v>
      </c>
      <c r="BZ121" s="131">
        <f t="shared" ref="BZ121" si="762">R121/R126</f>
        <v>2.7812895069532239E-3</v>
      </c>
      <c r="CA121" s="132">
        <f t="shared" ref="CA121" si="763">S121/S126</f>
        <v>3.6087605774016924E-3</v>
      </c>
      <c r="CB121" s="129">
        <f t="shared" ref="CB121" si="764">T121/T126</f>
        <v>1.46484375E-3</v>
      </c>
      <c r="CC121" s="130">
        <f t="shared" ref="CC121" si="765">U121/U126</f>
        <v>3.6649214659685864E-3</v>
      </c>
      <c r="CD121" s="131">
        <f t="shared" ref="CD121" si="766">V121/V126</f>
        <v>4.0387722132471729E-3</v>
      </c>
      <c r="CE121" s="132">
        <f t="shared" ref="CE121" si="767">W121/W126</f>
        <v>2.4600246002460025E-3</v>
      </c>
      <c r="CF121" s="129">
        <f t="shared" ref="CF121" si="768">X121/X126</f>
        <v>1.7439832577607255E-3</v>
      </c>
      <c r="CG121" s="130">
        <f t="shared" ref="CG121" si="769">Y121/Y126</f>
        <v>7.2157253048021897E-3</v>
      </c>
      <c r="CH121" s="131">
        <f t="shared" ref="CH121" si="770">Z121/Z126</f>
        <v>2.3451750195431251E-3</v>
      </c>
      <c r="CI121" s="129">
        <f t="shared" ref="CI121" si="771">AA121/AA126</f>
        <v>3.8314176245210726E-3</v>
      </c>
      <c r="CJ121" s="135">
        <f t="shared" ref="CJ121" si="772">AB121/AB126</f>
        <v>2.34385216630285E-3</v>
      </c>
      <c r="CK121" s="136">
        <f t="shared" ref="CK121" si="773">AC121/AC126</f>
        <v>6.5084882373683947E-3</v>
      </c>
    </row>
    <row r="122" spans="1:89" x14ac:dyDescent="0.15">
      <c r="A122" s="146" t="s">
        <v>36</v>
      </c>
      <c r="B122" s="203">
        <v>0</v>
      </c>
      <c r="C122" s="197">
        <v>16</v>
      </c>
      <c r="D122" s="198">
        <v>0</v>
      </c>
      <c r="E122" s="199">
        <v>0</v>
      </c>
      <c r="F122" s="196">
        <v>0</v>
      </c>
      <c r="G122" s="200">
        <v>6</v>
      </c>
      <c r="H122" s="198">
        <v>0</v>
      </c>
      <c r="I122" s="199">
        <v>3</v>
      </c>
      <c r="J122" s="196">
        <v>0</v>
      </c>
      <c r="K122" s="200">
        <v>0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255"/>
        <v>0</v>
      </c>
      <c r="AC122" s="173">
        <f t="shared" si="256"/>
        <v>25</v>
      </c>
      <c r="BI122" s="146" t="s">
        <v>36</v>
      </c>
      <c r="BJ122" s="129">
        <f>B122/B126</f>
        <v>0</v>
      </c>
      <c r="BK122" s="130">
        <f t="shared" ref="BK122" si="774">C122/C126</f>
        <v>1.533007569224873E-3</v>
      </c>
      <c r="BL122" s="131">
        <f t="shared" ref="BL122" si="775">D122/D126</f>
        <v>0</v>
      </c>
      <c r="BM122" s="132">
        <f t="shared" ref="BM122" si="776">E122/E126</f>
        <v>0</v>
      </c>
      <c r="BN122" s="129">
        <f t="shared" ref="BN122" si="777">F122/F126</f>
        <v>0</v>
      </c>
      <c r="BO122" s="130">
        <f t="shared" ref="BO122" si="778">G122/G126</f>
        <v>6.6755674232309744E-4</v>
      </c>
      <c r="BP122" s="131">
        <f t="shared" ref="BP122" si="779">H122/H126</f>
        <v>0</v>
      </c>
      <c r="BQ122" s="132">
        <f t="shared" ref="BQ122" si="780">I122/I126</f>
        <v>2.3618327822390176E-4</v>
      </c>
      <c r="BR122" s="129">
        <f t="shared" ref="BR122" si="781">J122/J126</f>
        <v>0</v>
      </c>
      <c r="BS122" s="130">
        <f t="shared" ref="BS122" si="782">K122/K126</f>
        <v>0</v>
      </c>
      <c r="BT122" s="131">
        <f t="shared" ref="BT122" si="783">L122/L126</f>
        <v>0</v>
      </c>
      <c r="BU122" s="129">
        <f t="shared" ref="BU122" si="784">M122/M126</f>
        <v>0</v>
      </c>
      <c r="BV122" s="133">
        <f t="shared" ref="BV122" si="785">N122/N126</f>
        <v>0</v>
      </c>
      <c r="BW122" s="134">
        <f t="shared" ref="BW122" si="786">O122/O126</f>
        <v>0</v>
      </c>
      <c r="BX122" s="129">
        <f t="shared" ref="BX122" si="787">P122/P126</f>
        <v>0</v>
      </c>
      <c r="BY122" s="130">
        <f t="shared" ref="BY122" si="788">Q122/Q126</f>
        <v>0</v>
      </c>
      <c r="BZ122" s="131">
        <f t="shared" ref="BZ122" si="789">R122/R126</f>
        <v>0</v>
      </c>
      <c r="CA122" s="132">
        <f t="shared" ref="CA122" si="790">S122/S126</f>
        <v>0</v>
      </c>
      <c r="CB122" s="129">
        <f t="shared" ref="CB122" si="791">T122/T126</f>
        <v>0</v>
      </c>
      <c r="CC122" s="130">
        <f t="shared" ref="CC122" si="792">U122/U126</f>
        <v>0</v>
      </c>
      <c r="CD122" s="131">
        <f t="shared" ref="CD122" si="793">V122/V126</f>
        <v>0</v>
      </c>
      <c r="CE122" s="132">
        <f t="shared" ref="CE122" si="794">W122/W126</f>
        <v>0</v>
      </c>
      <c r="CF122" s="129">
        <f t="shared" ref="CF122" si="795">X122/X126</f>
        <v>0</v>
      </c>
      <c r="CG122" s="130">
        <f t="shared" ref="CG122" si="796">Y122/Y126</f>
        <v>0</v>
      </c>
      <c r="CH122" s="131">
        <f t="shared" ref="CH122" si="797">Z122/Z126</f>
        <v>0</v>
      </c>
      <c r="CI122" s="129">
        <f t="shared" ref="CI122" si="798">AA122/AA126</f>
        <v>0</v>
      </c>
      <c r="CJ122" s="135">
        <f t="shared" ref="CJ122" si="799">AB122/AB126</f>
        <v>0</v>
      </c>
      <c r="CK122" s="136">
        <f t="shared" ref="CK122" si="800">AC122/AC126</f>
        <v>2.5187647977431869E-4</v>
      </c>
    </row>
    <row r="123" spans="1:89" x14ac:dyDescent="0.15">
      <c r="A123" s="137" t="s">
        <v>37</v>
      </c>
      <c r="B123" s="59">
        <v>0</v>
      </c>
      <c r="C123" s="60">
        <v>0</v>
      </c>
      <c r="D123" s="139">
        <v>0</v>
      </c>
      <c r="E123" s="140">
        <v>0</v>
      </c>
      <c r="F123" s="138">
        <v>0</v>
      </c>
      <c r="G123" s="141">
        <v>0</v>
      </c>
      <c r="H123" s="139">
        <v>0</v>
      </c>
      <c r="I123" s="140">
        <v>0</v>
      </c>
      <c r="J123" s="138">
        <v>0</v>
      </c>
      <c r="K123" s="141">
        <v>0</v>
      </c>
      <c r="L123" s="139">
        <v>0</v>
      </c>
      <c r="M123" s="138">
        <v>0</v>
      </c>
      <c r="N123" s="142">
        <v>0</v>
      </c>
      <c r="O123" s="143">
        <v>0</v>
      </c>
      <c r="P123" s="138">
        <v>0</v>
      </c>
      <c r="Q123" s="141">
        <v>0</v>
      </c>
      <c r="R123" s="139"/>
      <c r="S123" s="140">
        <v>0</v>
      </c>
      <c r="T123" s="138">
        <v>0</v>
      </c>
      <c r="U123" s="141">
        <v>0</v>
      </c>
      <c r="V123" s="139">
        <v>0</v>
      </c>
      <c r="W123" s="140">
        <v>0</v>
      </c>
      <c r="X123" s="138">
        <v>0</v>
      </c>
      <c r="Y123" s="141">
        <v>0</v>
      </c>
      <c r="Z123" s="144">
        <v>0</v>
      </c>
      <c r="AA123" s="145">
        <v>0</v>
      </c>
      <c r="AB123" s="172">
        <f t="shared" si="255"/>
        <v>0</v>
      </c>
      <c r="AC123" s="173">
        <f t="shared" si="256"/>
        <v>0</v>
      </c>
      <c r="BI123" s="137" t="s">
        <v>37</v>
      </c>
      <c r="BJ123" s="129">
        <f>B123/B126</f>
        <v>0</v>
      </c>
      <c r="BK123" s="130">
        <f t="shared" ref="BK123" si="801">C123/C126</f>
        <v>0</v>
      </c>
      <c r="BL123" s="131">
        <f t="shared" ref="BL123" si="802">D123/D126</f>
        <v>0</v>
      </c>
      <c r="BM123" s="132">
        <f t="shared" ref="BM123" si="803">E123/E126</f>
        <v>0</v>
      </c>
      <c r="BN123" s="129">
        <f t="shared" ref="BN123" si="804">F123/F126</f>
        <v>0</v>
      </c>
      <c r="BO123" s="130">
        <f t="shared" ref="BO123" si="805">G123/G126</f>
        <v>0</v>
      </c>
      <c r="BP123" s="131">
        <f t="shared" ref="BP123" si="806">H123/H126</f>
        <v>0</v>
      </c>
      <c r="BQ123" s="132">
        <f t="shared" ref="BQ123" si="807">I123/I126</f>
        <v>0</v>
      </c>
      <c r="BR123" s="129">
        <f t="shared" ref="BR123" si="808">J123/J126</f>
        <v>0</v>
      </c>
      <c r="BS123" s="130">
        <f t="shared" ref="BS123" si="809">K123/K126</f>
        <v>0</v>
      </c>
      <c r="BT123" s="131">
        <f t="shared" ref="BT123" si="810">L123/L126</f>
        <v>0</v>
      </c>
      <c r="BU123" s="129">
        <f t="shared" ref="BU123" si="811">M123/M126</f>
        <v>0</v>
      </c>
      <c r="BV123" s="133">
        <f t="shared" ref="BV123" si="812">N123/N126</f>
        <v>0</v>
      </c>
      <c r="BW123" s="134">
        <f t="shared" ref="BW123" si="813">O123/O126</f>
        <v>0</v>
      </c>
      <c r="BX123" s="129">
        <f t="shared" ref="BX123" si="814">P123/P126</f>
        <v>0</v>
      </c>
      <c r="BY123" s="130">
        <f t="shared" ref="BY123" si="815">Q123/Q126</f>
        <v>0</v>
      </c>
      <c r="BZ123" s="131">
        <f t="shared" ref="BZ123" si="816">R123/R126</f>
        <v>0</v>
      </c>
      <c r="CA123" s="132">
        <f t="shared" ref="CA123" si="817">S123/S126</f>
        <v>0</v>
      </c>
      <c r="CB123" s="129">
        <f t="shared" ref="CB123" si="818">T123/T126</f>
        <v>0</v>
      </c>
      <c r="CC123" s="130">
        <f t="shared" ref="CC123" si="819">U123/U126</f>
        <v>0</v>
      </c>
      <c r="CD123" s="131">
        <f t="shared" ref="CD123" si="820">V123/V126</f>
        <v>0</v>
      </c>
      <c r="CE123" s="132">
        <f t="shared" ref="CE123" si="821">W123/W126</f>
        <v>0</v>
      </c>
      <c r="CF123" s="129">
        <f t="shared" ref="CF123" si="822">X123/X126</f>
        <v>0</v>
      </c>
      <c r="CG123" s="130">
        <f t="shared" ref="CG123" si="823">Y123/Y126</f>
        <v>0</v>
      </c>
      <c r="CH123" s="131">
        <f t="shared" ref="CH123" si="824">Z123/Z126</f>
        <v>0</v>
      </c>
      <c r="CI123" s="129">
        <f t="shared" ref="CI123" si="825">AA123/AA126</f>
        <v>0</v>
      </c>
      <c r="CJ123" s="135">
        <f t="shared" ref="CJ123" si="826">AB123/AB126</f>
        <v>0</v>
      </c>
      <c r="CK123" s="136">
        <f t="shared" ref="CK123" si="827">AC123/AC126</f>
        <v>0</v>
      </c>
    </row>
    <row r="124" spans="1:89" x14ac:dyDescent="0.15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>
        <f>B124/B126</f>
        <v>0</v>
      </c>
      <c r="BK124" s="130">
        <f t="shared" ref="BK124" si="828">C124/C126</f>
        <v>0</v>
      </c>
      <c r="BL124" s="131">
        <f t="shared" ref="BL124" si="829">D124/D126</f>
        <v>0</v>
      </c>
      <c r="BM124" s="132">
        <f t="shared" ref="BM124" si="830">E124/E126</f>
        <v>0</v>
      </c>
      <c r="BN124" s="129">
        <f t="shared" ref="BN124" si="831">F124/F126</f>
        <v>0</v>
      </c>
      <c r="BO124" s="130">
        <f t="shared" ref="BO124" si="832">G124/G126</f>
        <v>0</v>
      </c>
      <c r="BP124" s="131">
        <f t="shared" ref="BP124" si="833">H124/H126</f>
        <v>0</v>
      </c>
      <c r="BQ124" s="132">
        <f t="shared" ref="BQ124" si="834">I124/I126</f>
        <v>0</v>
      </c>
      <c r="BR124" s="129">
        <f t="shared" ref="BR124" si="835">J124/J126</f>
        <v>0</v>
      </c>
      <c r="BS124" s="130">
        <f t="shared" ref="BS124" si="836">K124/K126</f>
        <v>0</v>
      </c>
      <c r="BT124" s="131">
        <f t="shared" ref="BT124" si="837">L124/L126</f>
        <v>0</v>
      </c>
      <c r="BU124" s="129">
        <f t="shared" ref="BU124" si="838">M124/M126</f>
        <v>0</v>
      </c>
      <c r="BV124" s="133">
        <f t="shared" ref="BV124" si="839">N124/N126</f>
        <v>0</v>
      </c>
      <c r="BW124" s="134">
        <f t="shared" ref="BW124" si="840">O124/O126</f>
        <v>0</v>
      </c>
      <c r="BX124" s="129">
        <f t="shared" ref="BX124" si="841">P124/P126</f>
        <v>0</v>
      </c>
      <c r="BY124" s="130">
        <f t="shared" ref="BY124" si="842">Q124/Q126</f>
        <v>0</v>
      </c>
      <c r="BZ124" s="131">
        <f t="shared" ref="BZ124" si="843">R124/R126</f>
        <v>0</v>
      </c>
      <c r="CA124" s="132">
        <f t="shared" ref="CA124" si="844">S124/S126</f>
        <v>0</v>
      </c>
      <c r="CB124" s="129">
        <f t="shared" ref="CB124" si="845">T124/T126</f>
        <v>0</v>
      </c>
      <c r="CC124" s="130">
        <f t="shared" ref="CC124" si="846">U124/U126</f>
        <v>0</v>
      </c>
      <c r="CD124" s="131">
        <f t="shared" ref="CD124" si="847">V124/V126</f>
        <v>0</v>
      </c>
      <c r="CE124" s="132">
        <f t="shared" ref="CE124" si="848">W124/W126</f>
        <v>0</v>
      </c>
      <c r="CF124" s="129">
        <f t="shared" ref="CF124" si="849">X124/X126</f>
        <v>0</v>
      </c>
      <c r="CG124" s="130">
        <f t="shared" ref="CG124" si="850">Y124/Y126</f>
        <v>0</v>
      </c>
      <c r="CH124" s="131">
        <f t="shared" ref="CH124" si="851">Z124/Z126</f>
        <v>0</v>
      </c>
      <c r="CI124" s="129">
        <f t="shared" ref="CI124" si="852">AA124/AA126</f>
        <v>0</v>
      </c>
      <c r="CJ124" s="135">
        <f t="shared" ref="CJ124" si="853">AB124/AB126</f>
        <v>0</v>
      </c>
      <c r="CK124" s="136">
        <f t="shared" ref="CK124" si="854">AC124/AC126</f>
        <v>0</v>
      </c>
    </row>
    <row r="125" spans="1:89" ht="14" thickBot="1" x14ac:dyDescent="0.2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>
        <f>B125/B126</f>
        <v>0</v>
      </c>
      <c r="BK125" s="130">
        <f t="shared" ref="BK125" si="855">C125/C126</f>
        <v>0</v>
      </c>
      <c r="BL125" s="131">
        <f t="shared" ref="BL125" si="856">D125/D126</f>
        <v>0</v>
      </c>
      <c r="BM125" s="132">
        <f t="shared" ref="BM125" si="857">E125/E126</f>
        <v>0</v>
      </c>
      <c r="BN125" s="129">
        <f t="shared" ref="BN125" si="858">F125/F126</f>
        <v>0</v>
      </c>
      <c r="BO125" s="130">
        <f t="shared" ref="BO125" si="859">G125/G126</f>
        <v>0</v>
      </c>
      <c r="BP125" s="131">
        <f t="shared" ref="BP125" si="860">H125/H126</f>
        <v>0</v>
      </c>
      <c r="BQ125" s="132">
        <f t="shared" ref="BQ125" si="861">I125/I126</f>
        <v>0</v>
      </c>
      <c r="BR125" s="129">
        <f t="shared" ref="BR125" si="862">J125/J126</f>
        <v>0</v>
      </c>
      <c r="BS125" s="130">
        <f t="shared" ref="BS125" si="863">K125/K126</f>
        <v>0</v>
      </c>
      <c r="BT125" s="131">
        <f t="shared" ref="BT125" si="864">L125/L126</f>
        <v>0</v>
      </c>
      <c r="BU125" s="129">
        <f t="shared" ref="BU125" si="865">M125/M126</f>
        <v>0</v>
      </c>
      <c r="BV125" s="133">
        <f t="shared" ref="BV125" si="866">N125/N126</f>
        <v>0</v>
      </c>
      <c r="BW125" s="134">
        <f t="shared" ref="BW125" si="867">O125/O126</f>
        <v>0</v>
      </c>
      <c r="BX125" s="129">
        <f t="shared" ref="BX125" si="868">P125/P126</f>
        <v>0</v>
      </c>
      <c r="BY125" s="130">
        <f t="shared" ref="BY125" si="869">Q125/Q126</f>
        <v>0</v>
      </c>
      <c r="BZ125" s="131">
        <f t="shared" ref="BZ125" si="870">R125/R126</f>
        <v>0</v>
      </c>
      <c r="CA125" s="132">
        <f t="shared" ref="CA125" si="871">S125/S126</f>
        <v>0</v>
      </c>
      <c r="CB125" s="129">
        <f t="shared" ref="CB125" si="872">T125/T126</f>
        <v>0</v>
      </c>
      <c r="CC125" s="130">
        <f t="shared" ref="CC125" si="873">U125/U126</f>
        <v>0</v>
      </c>
      <c r="CD125" s="131">
        <f t="shared" ref="CD125" si="874">V125/V126</f>
        <v>0</v>
      </c>
      <c r="CE125" s="132">
        <f t="shared" ref="CE125" si="875">W125/W126</f>
        <v>0</v>
      </c>
      <c r="CF125" s="129">
        <f t="shared" ref="CF125" si="876">X125/X126</f>
        <v>0</v>
      </c>
      <c r="CG125" s="130">
        <f t="shared" ref="CG125" si="877">Y125/Y126</f>
        <v>0</v>
      </c>
      <c r="CH125" s="131">
        <f t="shared" ref="CH125" si="878">Z125/Z126</f>
        <v>0</v>
      </c>
      <c r="CI125" s="129">
        <f t="shared" ref="CI125" si="879">AA125/AA126</f>
        <v>0</v>
      </c>
      <c r="CJ125" s="135">
        <f t="shared" ref="CJ125" si="880">AB125/AB126</f>
        <v>0</v>
      </c>
      <c r="CK125" s="136">
        <f t="shared" ref="CK125" si="881">AC125/AC126</f>
        <v>0</v>
      </c>
    </row>
    <row r="126" spans="1:89" ht="15" thickTop="1" thickBot="1" x14ac:dyDescent="0.2">
      <c r="A126" s="269" t="s">
        <v>13</v>
      </c>
      <c r="B126" s="20">
        <f t="shared" ref="B126" si="882">SUM(B103:B125)</f>
        <v>9771</v>
      </c>
      <c r="C126" s="21">
        <f t="shared" ref="C126" si="883">SUM(C103:C125)</f>
        <v>10437</v>
      </c>
      <c r="D126" s="20">
        <f t="shared" ref="D126" si="884">SUM(D103:D125)</f>
        <v>3798</v>
      </c>
      <c r="E126" s="21">
        <f t="shared" ref="E126" si="885">SUM(E103:E125)</f>
        <v>4905</v>
      </c>
      <c r="F126" s="20">
        <f t="shared" ref="F126" si="886">SUM(F103:F125)</f>
        <v>10668</v>
      </c>
      <c r="G126" s="21">
        <f t="shared" ref="G126" si="887">SUM(G103:G125)</f>
        <v>8988</v>
      </c>
      <c r="H126" s="20">
        <f t="shared" ref="H126" si="888">SUM(H103:H125)</f>
        <v>12419</v>
      </c>
      <c r="I126" s="21">
        <f t="shared" ref="I126" si="889">SUM(I103:I125)</f>
        <v>12702</v>
      </c>
      <c r="J126" s="20">
        <f t="shared" ref="J126" si="890">SUM(J103:J125)</f>
        <v>2529</v>
      </c>
      <c r="K126" s="21">
        <f t="shared" ref="K126" si="891">SUM(K103:K125)</f>
        <v>2363</v>
      </c>
      <c r="L126" s="20">
        <f t="shared" ref="L126" si="892">SUM(L103:L125)</f>
        <v>6856</v>
      </c>
      <c r="M126" s="21">
        <f t="shared" ref="M126" si="893">SUM(M103:M125)</f>
        <v>6365</v>
      </c>
      <c r="N126" s="20">
        <f t="shared" ref="N126" si="894">SUM(N103:N125)</f>
        <v>12203</v>
      </c>
      <c r="O126" s="21">
        <f t="shared" ref="O126" si="895">SUM(O103:O125)</f>
        <v>12289</v>
      </c>
      <c r="P126" s="20">
        <f t="shared" ref="P126" si="896">SUM(P103:P125)</f>
        <v>6532</v>
      </c>
      <c r="Q126" s="21">
        <f t="shared" ref="Q126" si="897">SUM(Q103:Q125)</f>
        <v>6352</v>
      </c>
      <c r="R126" s="20">
        <f t="shared" ref="R126" si="898">SUM(R103:R125)</f>
        <v>7910</v>
      </c>
      <c r="S126" s="21">
        <f t="shared" ref="S126" si="899">SUM(S103:S125)</f>
        <v>8036</v>
      </c>
      <c r="T126" s="20">
        <f t="shared" ref="T126" si="900">SUM(T103:T125)</f>
        <v>2048</v>
      </c>
      <c r="U126" s="21">
        <f t="shared" ref="U126" si="901">SUM(U103:U125)</f>
        <v>1910</v>
      </c>
      <c r="V126" s="20">
        <f t="shared" ref="V126" si="902">SUM(V103:V125)</f>
        <v>7428</v>
      </c>
      <c r="W126" s="21">
        <f t="shared" ref="W126" si="903">SUM(W103:W125)</f>
        <v>7317</v>
      </c>
      <c r="X126" s="20">
        <f t="shared" ref="X126" si="904">SUM(X103:X125)</f>
        <v>5734</v>
      </c>
      <c r="Y126" s="21">
        <f t="shared" ref="Y126" si="905">SUM(Y103:Y125)</f>
        <v>4019</v>
      </c>
      <c r="Z126" s="20">
        <f t="shared" ref="Z126" si="906">SUM(Z103:Z125)</f>
        <v>11513</v>
      </c>
      <c r="AA126" s="21">
        <f t="shared" ref="AA126" si="907">SUM(AA103:AA125)</f>
        <v>13572</v>
      </c>
      <c r="AB126" s="174">
        <f t="shared" ref="AB126:AC126" si="908">SUM(AB102:AB125)</f>
        <v>99409</v>
      </c>
      <c r="AC126" s="175">
        <f t="shared" si="908"/>
        <v>99255</v>
      </c>
      <c r="BI126" s="269" t="s">
        <v>13</v>
      </c>
      <c r="BJ126" s="155">
        <f>SUM(BJ102:BJ125)</f>
        <v>1</v>
      </c>
      <c r="BK126" s="156">
        <f t="shared" ref="BK126:CK126" si="909">SUM(BK102:BK125)</f>
        <v>1</v>
      </c>
      <c r="BL126" s="155">
        <f t="shared" si="909"/>
        <v>1</v>
      </c>
      <c r="BM126" s="156">
        <f t="shared" si="909"/>
        <v>1.0000000000000002</v>
      </c>
      <c r="BN126" s="155">
        <f t="shared" si="909"/>
        <v>1.0000000000000002</v>
      </c>
      <c r="BO126" s="156">
        <f t="shared" si="909"/>
        <v>1</v>
      </c>
      <c r="BP126" s="155">
        <f t="shared" si="909"/>
        <v>1</v>
      </c>
      <c r="BQ126" s="156">
        <f t="shared" si="909"/>
        <v>1</v>
      </c>
      <c r="BR126" s="155">
        <f t="shared" si="909"/>
        <v>1.0000000000000002</v>
      </c>
      <c r="BS126" s="156">
        <f t="shared" si="909"/>
        <v>1</v>
      </c>
      <c r="BT126" s="155">
        <f t="shared" si="909"/>
        <v>1</v>
      </c>
      <c r="BU126" s="156">
        <f t="shared" si="909"/>
        <v>1</v>
      </c>
      <c r="BV126" s="155">
        <f t="shared" si="909"/>
        <v>1</v>
      </c>
      <c r="BW126" s="156">
        <f t="shared" si="909"/>
        <v>1</v>
      </c>
      <c r="BX126" s="155">
        <f t="shared" si="909"/>
        <v>1.0000000000000002</v>
      </c>
      <c r="BY126" s="156">
        <f t="shared" si="909"/>
        <v>1</v>
      </c>
      <c r="BZ126" s="155">
        <f t="shared" si="909"/>
        <v>1</v>
      </c>
      <c r="CA126" s="156">
        <f t="shared" si="909"/>
        <v>0.99999999999999978</v>
      </c>
      <c r="CB126" s="155">
        <f t="shared" si="909"/>
        <v>1</v>
      </c>
      <c r="CC126" s="156">
        <f t="shared" si="909"/>
        <v>1</v>
      </c>
      <c r="CD126" s="155">
        <f t="shared" si="909"/>
        <v>1.0000000000000002</v>
      </c>
      <c r="CE126" s="156">
        <f t="shared" si="909"/>
        <v>1</v>
      </c>
      <c r="CF126" s="155">
        <f t="shared" si="909"/>
        <v>1.0000000000000002</v>
      </c>
      <c r="CG126" s="156">
        <f t="shared" si="909"/>
        <v>1</v>
      </c>
      <c r="CH126" s="155">
        <f t="shared" si="909"/>
        <v>1.0000000000000002</v>
      </c>
      <c r="CI126" s="156">
        <f t="shared" si="909"/>
        <v>1</v>
      </c>
      <c r="CJ126" s="155">
        <f t="shared" si="909"/>
        <v>1</v>
      </c>
      <c r="CK126" s="156">
        <f t="shared" si="909"/>
        <v>1</v>
      </c>
    </row>
    <row r="127" spans="1:89" ht="14" thickTop="1" x14ac:dyDescent="0.15">
      <c r="A127" s="187"/>
    </row>
    <row r="129" spans="1:89" x14ac:dyDescent="0.15">
      <c r="A129" s="302">
        <f>+A98+1</f>
        <v>44140</v>
      </c>
      <c r="B129" s="302"/>
      <c r="C129" s="302"/>
      <c r="D129" s="302"/>
      <c r="BI129" s="301">
        <f>+BI98+1</f>
        <v>44140</v>
      </c>
      <c r="BJ129" s="301"/>
      <c r="BK129" s="301"/>
      <c r="BL129" s="301"/>
    </row>
    <row r="130" spans="1:89" ht="14" thickBot="1" x14ac:dyDescent="0.2">
      <c r="AE130" s="272" t="s">
        <v>84</v>
      </c>
    </row>
    <row r="131" spans="1:89" ht="15" thickTop="1" thickBot="1" x14ac:dyDescent="0.2">
      <c r="A131" s="299" t="s">
        <v>0</v>
      </c>
      <c r="B131" s="293" t="s">
        <v>1</v>
      </c>
      <c r="C131" s="294"/>
      <c r="D131" s="293" t="s">
        <v>2</v>
      </c>
      <c r="E131" s="294"/>
      <c r="F131" s="293" t="s">
        <v>3</v>
      </c>
      <c r="G131" s="294"/>
      <c r="H131" s="293" t="s">
        <v>4</v>
      </c>
      <c r="I131" s="294"/>
      <c r="J131" s="293" t="s">
        <v>5</v>
      </c>
      <c r="K131" s="294"/>
      <c r="L131" s="293" t="s">
        <v>6</v>
      </c>
      <c r="M131" s="294"/>
      <c r="N131" s="293" t="s">
        <v>7</v>
      </c>
      <c r="O131" s="294"/>
      <c r="P131" s="293" t="s">
        <v>8</v>
      </c>
      <c r="Q131" s="294"/>
      <c r="R131" s="293" t="s">
        <v>9</v>
      </c>
      <c r="S131" s="294"/>
      <c r="T131" s="293" t="s">
        <v>10</v>
      </c>
      <c r="U131" s="294"/>
      <c r="V131" s="293" t="s">
        <v>11</v>
      </c>
      <c r="W131" s="294"/>
      <c r="X131" s="293" t="s">
        <v>12</v>
      </c>
      <c r="Y131" s="294"/>
      <c r="Z131" s="295" t="s">
        <v>40</v>
      </c>
      <c r="AA131" s="296"/>
      <c r="AB131" s="297" t="s">
        <v>41</v>
      </c>
      <c r="AC131" s="298"/>
      <c r="AE131" s="299" t="s">
        <v>0</v>
      </c>
      <c r="AF131" s="293" t="s">
        <v>1</v>
      </c>
      <c r="AG131" s="294"/>
      <c r="AH131" s="293" t="s">
        <v>2</v>
      </c>
      <c r="AI131" s="294"/>
      <c r="AJ131" s="293" t="s">
        <v>3</v>
      </c>
      <c r="AK131" s="294"/>
      <c r="AL131" s="293" t="s">
        <v>4</v>
      </c>
      <c r="AM131" s="294"/>
      <c r="AN131" s="293" t="s">
        <v>5</v>
      </c>
      <c r="AO131" s="294"/>
      <c r="AP131" s="293" t="s">
        <v>6</v>
      </c>
      <c r="AQ131" s="294"/>
      <c r="AR131" s="293" t="s">
        <v>7</v>
      </c>
      <c r="AS131" s="294"/>
      <c r="AT131" s="293" t="s">
        <v>8</v>
      </c>
      <c r="AU131" s="294"/>
      <c r="AV131" s="293" t="s">
        <v>9</v>
      </c>
      <c r="AW131" s="294"/>
      <c r="AX131" s="293" t="s">
        <v>10</v>
      </c>
      <c r="AY131" s="294"/>
      <c r="AZ131" s="293" t="s">
        <v>11</v>
      </c>
      <c r="BA131" s="294"/>
      <c r="BB131" s="293" t="s">
        <v>12</v>
      </c>
      <c r="BC131" s="294"/>
      <c r="BD131" s="295" t="s">
        <v>40</v>
      </c>
      <c r="BE131" s="296"/>
      <c r="BF131" s="297" t="s">
        <v>41</v>
      </c>
      <c r="BG131" s="298"/>
      <c r="BI131" s="299" t="s">
        <v>0</v>
      </c>
      <c r="BJ131" s="293" t="s">
        <v>1</v>
      </c>
      <c r="BK131" s="294"/>
      <c r="BL131" s="293" t="s">
        <v>2</v>
      </c>
      <c r="BM131" s="294"/>
      <c r="BN131" s="293" t="s">
        <v>3</v>
      </c>
      <c r="BO131" s="294"/>
      <c r="BP131" s="293" t="s">
        <v>4</v>
      </c>
      <c r="BQ131" s="294"/>
      <c r="BR131" s="293" t="s">
        <v>5</v>
      </c>
      <c r="BS131" s="294"/>
      <c r="BT131" s="293" t="s">
        <v>6</v>
      </c>
      <c r="BU131" s="294"/>
      <c r="BV131" s="293" t="s">
        <v>7</v>
      </c>
      <c r="BW131" s="294"/>
      <c r="BX131" s="293" t="s">
        <v>8</v>
      </c>
      <c r="BY131" s="294"/>
      <c r="BZ131" s="293" t="s">
        <v>9</v>
      </c>
      <c r="CA131" s="294"/>
      <c r="CB131" s="293" t="s">
        <v>10</v>
      </c>
      <c r="CC131" s="294"/>
      <c r="CD131" s="293" t="s">
        <v>11</v>
      </c>
      <c r="CE131" s="294"/>
      <c r="CF131" s="293" t="s">
        <v>12</v>
      </c>
      <c r="CG131" s="294"/>
      <c r="CH131" s="295" t="s">
        <v>40</v>
      </c>
      <c r="CI131" s="296"/>
      <c r="CJ131" s="293" t="s">
        <v>41</v>
      </c>
      <c r="CK131" s="294"/>
    </row>
    <row r="132" spans="1:89" ht="15" thickTop="1" thickBot="1" x14ac:dyDescent="0.2">
      <c r="A132" s="300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300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300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 x14ac:dyDescent="0.15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917</v>
      </c>
      <c r="AG133" s="186">
        <f t="shared" ref="AG133:AV134" si="910">SUMIF($A$9:$A$32,$AE133,C$133:C$156)</f>
        <v>542</v>
      </c>
      <c r="AH133" s="127">
        <f t="shared" si="910"/>
        <v>296</v>
      </c>
      <c r="AI133" s="180">
        <f t="shared" si="910"/>
        <v>341</v>
      </c>
      <c r="AJ133" s="126">
        <f t="shared" si="910"/>
        <v>933</v>
      </c>
      <c r="AK133" s="128">
        <f t="shared" si="910"/>
        <v>488</v>
      </c>
      <c r="AL133" s="127">
        <f t="shared" si="910"/>
        <v>970</v>
      </c>
      <c r="AM133" s="180">
        <f t="shared" si="910"/>
        <v>713</v>
      </c>
      <c r="AN133" s="126">
        <f t="shared" si="910"/>
        <v>111</v>
      </c>
      <c r="AO133" s="128">
        <f t="shared" si="910"/>
        <v>309</v>
      </c>
      <c r="AP133" s="127">
        <f t="shared" si="910"/>
        <v>316</v>
      </c>
      <c r="AQ133" s="126">
        <f t="shared" si="910"/>
        <v>737</v>
      </c>
      <c r="AR133" s="179">
        <f t="shared" si="910"/>
        <v>801</v>
      </c>
      <c r="AS133" s="181">
        <f t="shared" si="910"/>
        <v>1189</v>
      </c>
      <c r="AT133" s="126">
        <f t="shared" si="910"/>
        <v>542</v>
      </c>
      <c r="AU133" s="128">
        <f t="shared" si="910"/>
        <v>545</v>
      </c>
      <c r="AV133" s="127">
        <f t="shared" si="910"/>
        <v>682</v>
      </c>
      <c r="AW133" s="180">
        <f t="shared" ref="AW133:BE134" si="911">SUMIF($A$9:$A$32,$AE133,S$133:S$156)</f>
        <v>508</v>
      </c>
      <c r="AX133" s="126">
        <f t="shared" si="911"/>
        <v>147</v>
      </c>
      <c r="AY133" s="128">
        <f t="shared" si="911"/>
        <v>261</v>
      </c>
      <c r="AZ133" s="127">
        <f t="shared" si="911"/>
        <v>315</v>
      </c>
      <c r="BA133" s="180">
        <f t="shared" si="911"/>
        <v>602</v>
      </c>
      <c r="BB133" s="126">
        <f t="shared" si="911"/>
        <v>422</v>
      </c>
      <c r="BC133" s="128">
        <f t="shared" si="911"/>
        <v>516</v>
      </c>
      <c r="BD133" s="184">
        <f t="shared" si="911"/>
        <v>878</v>
      </c>
      <c r="BE133" s="185">
        <f t="shared" si="911"/>
        <v>893</v>
      </c>
      <c r="BF133" s="170">
        <f>AF133+AH133+AJ133+AL133+AN133+AP133+AR133+AT133+AV133+AX133+AZ133+BB133+BD133</f>
        <v>7330</v>
      </c>
      <c r="BG133" s="171">
        <f>AG133+AI133+AK133+AM133+AO133+AQ133+AS133+AU133+AW133+AY133+BA133+BC133+BE133</f>
        <v>7644</v>
      </c>
      <c r="BI133" s="125" t="s">
        <v>16</v>
      </c>
      <c r="BJ133" s="129">
        <f>B133/B157</f>
        <v>0</v>
      </c>
      <c r="BK133" s="130">
        <f t="shared" ref="BK133" si="912">C133/C157</f>
        <v>0</v>
      </c>
      <c r="BL133" s="131">
        <f t="shared" ref="BL133" si="913">D133/D157</f>
        <v>0</v>
      </c>
      <c r="BM133" s="132">
        <f t="shared" ref="BM133" si="914">E133/E157</f>
        <v>0</v>
      </c>
      <c r="BN133" s="129">
        <f t="shared" ref="BN133" si="915">F133/F157</f>
        <v>0</v>
      </c>
      <c r="BO133" s="130">
        <f t="shared" ref="BO133" si="916">G133/G157</f>
        <v>0</v>
      </c>
      <c r="BP133" s="131">
        <f t="shared" ref="BP133" si="917">H133/H157</f>
        <v>0</v>
      </c>
      <c r="BQ133" s="132">
        <f t="shared" ref="BQ133" si="918">I133/I157</f>
        <v>0</v>
      </c>
      <c r="BR133" s="129">
        <f t="shared" ref="BR133" si="919">J133/J157</f>
        <v>0</v>
      </c>
      <c r="BS133" s="130">
        <f t="shared" ref="BS133" si="920">K133/K157</f>
        <v>0</v>
      </c>
      <c r="BT133" s="131">
        <f t="shared" ref="BT133" si="921">L133/L157</f>
        <v>0</v>
      </c>
      <c r="BU133" s="129">
        <f t="shared" ref="BU133" si="922">M133/M157</f>
        <v>0</v>
      </c>
      <c r="BV133" s="133">
        <f t="shared" ref="BV133" si="923">N133/N157</f>
        <v>0</v>
      </c>
      <c r="BW133" s="134">
        <f t="shared" ref="BW133" si="924">O133/O157</f>
        <v>0</v>
      </c>
      <c r="BX133" s="129">
        <f t="shared" ref="BX133" si="925">P133/P157</f>
        <v>0</v>
      </c>
      <c r="BY133" s="130">
        <f t="shared" ref="BY133" si="926">Q133/Q157</f>
        <v>0</v>
      </c>
      <c r="BZ133" s="131">
        <f t="shared" ref="BZ133" si="927">R133/R157</f>
        <v>0</v>
      </c>
      <c r="CA133" s="132">
        <f t="shared" ref="CA133" si="928">S133/S157</f>
        <v>0</v>
      </c>
      <c r="CB133" s="129">
        <f t="shared" ref="CB133" si="929">T133/T157</f>
        <v>0</v>
      </c>
      <c r="CC133" s="130">
        <f t="shared" ref="CC133" si="930">U133/U157</f>
        <v>0</v>
      </c>
      <c r="CD133" s="131">
        <f t="shared" ref="CD133" si="931">V133/V157</f>
        <v>0</v>
      </c>
      <c r="CE133" s="132">
        <f t="shared" ref="CE133" si="932">W133/W157</f>
        <v>0</v>
      </c>
      <c r="CF133" s="129">
        <f t="shared" ref="CF133" si="933">X133/X157</f>
        <v>0</v>
      </c>
      <c r="CG133" s="130">
        <f t="shared" ref="CG133" si="934">Y133/Y157</f>
        <v>0</v>
      </c>
      <c r="CH133" s="131">
        <f t="shared" ref="CH133" si="935">Z133/Z157</f>
        <v>0</v>
      </c>
      <c r="CI133" s="129">
        <f t="shared" ref="CI133" si="936">AA133/AA157</f>
        <v>0</v>
      </c>
      <c r="CJ133" s="135">
        <f t="shared" ref="CJ133" si="937">AB133/AB157</f>
        <v>0</v>
      </c>
      <c r="CK133" s="136">
        <f t="shared" ref="CK133" si="938">AC133/AC157</f>
        <v>0</v>
      </c>
    </row>
    <row r="134" spans="1:89" x14ac:dyDescent="0.15">
      <c r="A134" s="137" t="s">
        <v>17</v>
      </c>
      <c r="B134" s="189">
        <v>110</v>
      </c>
      <c r="C134" s="190">
        <v>0</v>
      </c>
      <c r="D134" s="191">
        <v>46</v>
      </c>
      <c r="E134" s="192">
        <v>1</v>
      </c>
      <c r="F134" s="189">
        <v>219</v>
      </c>
      <c r="G134" s="193">
        <v>2</v>
      </c>
      <c r="H134" s="191">
        <v>150</v>
      </c>
      <c r="I134" s="192">
        <v>21</v>
      </c>
      <c r="J134" s="189">
        <v>8</v>
      </c>
      <c r="K134" s="193">
        <v>6</v>
      </c>
      <c r="L134" s="191">
        <v>9</v>
      </c>
      <c r="M134" s="189">
        <v>40</v>
      </c>
      <c r="N134" s="194">
        <v>41</v>
      </c>
      <c r="O134" s="195">
        <v>62</v>
      </c>
      <c r="P134" s="189">
        <v>27</v>
      </c>
      <c r="Q134" s="193">
        <v>32</v>
      </c>
      <c r="R134" s="191">
        <v>13</v>
      </c>
      <c r="S134" s="192">
        <v>16</v>
      </c>
      <c r="T134" s="189">
        <v>0</v>
      </c>
      <c r="U134" s="193">
        <v>0</v>
      </c>
      <c r="V134" s="191">
        <v>0</v>
      </c>
      <c r="W134" s="192">
        <v>0</v>
      </c>
      <c r="X134" s="189">
        <v>0</v>
      </c>
      <c r="Y134" s="193">
        <v>0</v>
      </c>
      <c r="Z134" s="191">
        <v>0</v>
      </c>
      <c r="AA134" s="189">
        <v>0</v>
      </c>
      <c r="AB134" s="172">
        <f t="shared" ref="AB134:AB156" si="939">SUM(B134,D134,F134,H134,J134,L134,N134,P134,R134,T134,V134,X134,Z134)</f>
        <v>623</v>
      </c>
      <c r="AC134" s="173">
        <f t="shared" ref="AC134:AC156" si="940">SUM(C134,E134,G134,I134,K134,M134,O134,Q134,S134,U134,W134,Y134,AA134)</f>
        <v>180</v>
      </c>
      <c r="AE134" s="277" t="str">
        <f>$AE$10</f>
        <v>08:00 - 08:59</v>
      </c>
      <c r="AF134" s="126">
        <f>SUMIF($A$9:$A$32,$AE134,B$133:B$156)</f>
        <v>766</v>
      </c>
      <c r="AG134" s="190">
        <f t="shared" si="910"/>
        <v>537</v>
      </c>
      <c r="AH134" s="191">
        <f t="shared" si="910"/>
        <v>218</v>
      </c>
      <c r="AI134" s="192">
        <f t="shared" si="910"/>
        <v>276</v>
      </c>
      <c r="AJ134" s="278">
        <f t="shared" si="910"/>
        <v>825</v>
      </c>
      <c r="AK134" s="193">
        <f t="shared" si="910"/>
        <v>385</v>
      </c>
      <c r="AL134" s="191">
        <f t="shared" si="910"/>
        <v>973</v>
      </c>
      <c r="AM134" s="192">
        <f t="shared" si="910"/>
        <v>714</v>
      </c>
      <c r="AN134" s="278">
        <f t="shared" si="910"/>
        <v>123</v>
      </c>
      <c r="AO134" s="193">
        <f t="shared" si="910"/>
        <v>268</v>
      </c>
      <c r="AP134" s="191">
        <f t="shared" si="910"/>
        <v>269</v>
      </c>
      <c r="AQ134" s="278">
        <f t="shared" si="910"/>
        <v>719</v>
      </c>
      <c r="AR134" s="194">
        <f t="shared" si="910"/>
        <v>811</v>
      </c>
      <c r="AS134" s="195">
        <f t="shared" si="910"/>
        <v>1030</v>
      </c>
      <c r="AT134" s="278">
        <f t="shared" si="910"/>
        <v>513</v>
      </c>
      <c r="AU134" s="193">
        <f t="shared" si="910"/>
        <v>435</v>
      </c>
      <c r="AV134" s="191">
        <f t="shared" si="910"/>
        <v>681</v>
      </c>
      <c r="AW134" s="192">
        <f t="shared" si="911"/>
        <v>466</v>
      </c>
      <c r="AX134" s="278">
        <f t="shared" si="911"/>
        <v>95</v>
      </c>
      <c r="AY134" s="193">
        <f t="shared" si="911"/>
        <v>263</v>
      </c>
      <c r="AZ134" s="191">
        <f t="shared" si="911"/>
        <v>335</v>
      </c>
      <c r="BA134" s="192">
        <f t="shared" si="911"/>
        <v>637</v>
      </c>
      <c r="BB134" s="278">
        <f t="shared" si="911"/>
        <v>438</v>
      </c>
      <c r="BC134" s="193">
        <f t="shared" si="911"/>
        <v>366</v>
      </c>
      <c r="BD134" s="191">
        <f t="shared" si="911"/>
        <v>900</v>
      </c>
      <c r="BE134" s="278">
        <f t="shared" si="911"/>
        <v>747</v>
      </c>
      <c r="BF134" s="172">
        <f>SUM(AF134,AH134,AJ134,AL134,AN134,AP134,AR134,AT134,AV134,AX134,AZ134,BB134,BD134)</f>
        <v>6947</v>
      </c>
      <c r="BG134" s="173">
        <f>SUM(AG134,AI134,AK134,AM134,AO134,AQ134,AS134,AU134,AW134,AY134,BA134,BC134,BE134)</f>
        <v>6843</v>
      </c>
      <c r="BI134" s="137" t="s">
        <v>17</v>
      </c>
      <c r="BJ134" s="129">
        <f>B134/B157</f>
        <v>1.1604599641312375E-2</v>
      </c>
      <c r="BK134" s="130">
        <f t="shared" ref="BK134" si="941">C134/C157</f>
        <v>0</v>
      </c>
      <c r="BL134" s="131">
        <f t="shared" ref="BL134" si="942">D134/D157</f>
        <v>1.2540894220283533E-2</v>
      </c>
      <c r="BM134" s="132">
        <f t="shared" ref="BM134" si="943">E134/E157</f>
        <v>2.0924879681941829E-4</v>
      </c>
      <c r="BN134" s="129">
        <f t="shared" ref="BN134" si="944">F134/F157</f>
        <v>2.1037463976945246E-2</v>
      </c>
      <c r="BO134" s="130">
        <f t="shared" ref="BO134" si="945">G134/G157</f>
        <v>2.2306491188935982E-4</v>
      </c>
      <c r="BP134" s="131">
        <f t="shared" ref="BP134" si="946">H134/H157</f>
        <v>1.2544952747344651E-2</v>
      </c>
      <c r="BQ134" s="132">
        <f t="shared" ref="BQ134" si="947">I134/I157</f>
        <v>1.6889174843171947E-3</v>
      </c>
      <c r="BR134" s="129">
        <f t="shared" ref="BR134" si="948">J134/J157</f>
        <v>3.1508467900748325E-3</v>
      </c>
      <c r="BS134" s="130">
        <f t="shared" ref="BS134" si="949">K134/K157</f>
        <v>2.5673940949935813E-3</v>
      </c>
      <c r="BT134" s="131">
        <f t="shared" ref="BT134" si="950">L134/L157</f>
        <v>1.324893272486383E-3</v>
      </c>
      <c r="BU134" s="129">
        <f t="shared" ref="BU134" si="951">M134/M157</f>
        <v>6.2607606824229148E-3</v>
      </c>
      <c r="BV134" s="133">
        <f t="shared" ref="BV134" si="952">N134/N157</f>
        <v>3.2958199356913184E-3</v>
      </c>
      <c r="BW134" s="134">
        <f t="shared" ref="BW134" si="953">O134/O157</f>
        <v>4.9867288667256498E-3</v>
      </c>
      <c r="BX134" s="129">
        <f t="shared" ref="BX134" si="954">P134/P157</f>
        <v>4.1653810552298677E-3</v>
      </c>
      <c r="BY134" s="130">
        <f t="shared" ref="BY134" si="955">Q134/Q157</f>
        <v>5.0433412135539799E-3</v>
      </c>
      <c r="BZ134" s="131">
        <f t="shared" ref="BZ134" si="956">R134/R157</f>
        <v>1.6733170292186897E-3</v>
      </c>
      <c r="CA134" s="132">
        <f t="shared" ref="CA134" si="957">S134/S157</f>
        <v>2.0978104103841614E-3</v>
      </c>
      <c r="CB134" s="129">
        <f t="shared" ref="CB134" si="958">T134/T157</f>
        <v>0</v>
      </c>
      <c r="CC134" s="130">
        <f t="shared" ref="CC134" si="959">U134/U157</f>
        <v>0</v>
      </c>
      <c r="CD134" s="131">
        <f t="shared" ref="CD134" si="960">V134/V157</f>
        <v>0</v>
      </c>
      <c r="CE134" s="132">
        <f t="shared" ref="CE134" si="961">W134/W157</f>
        <v>0</v>
      </c>
      <c r="CF134" s="129">
        <f t="shared" ref="CF134" si="962">X134/X157</f>
        <v>0</v>
      </c>
      <c r="CG134" s="130">
        <f t="shared" ref="CG134" si="963">Y134/Y157</f>
        <v>0</v>
      </c>
      <c r="CH134" s="131">
        <f t="shared" ref="CH134" si="964">Z134/Z157</f>
        <v>0</v>
      </c>
      <c r="CI134" s="129">
        <f t="shared" ref="CI134" si="965">AA134/AA157</f>
        <v>0</v>
      </c>
      <c r="CJ134" s="135">
        <f t="shared" ref="CJ134" si="966">AB134/AB157</f>
        <v>6.3758801375470775E-3</v>
      </c>
      <c r="CK134" s="136">
        <f t="shared" ref="CK134" si="967">AC134/AC157</f>
        <v>1.8463621536788765E-3</v>
      </c>
    </row>
    <row r="135" spans="1:89" ht="14" thickBot="1" x14ac:dyDescent="0.2">
      <c r="A135" s="146" t="s">
        <v>18</v>
      </c>
      <c r="B135" s="196">
        <v>519</v>
      </c>
      <c r="C135" s="197">
        <v>0</v>
      </c>
      <c r="D135" s="198">
        <v>162</v>
      </c>
      <c r="E135" s="199">
        <v>0</v>
      </c>
      <c r="F135" s="196">
        <v>702</v>
      </c>
      <c r="G135" s="200">
        <v>64</v>
      </c>
      <c r="H135" s="198">
        <v>472</v>
      </c>
      <c r="I135" s="199">
        <v>177</v>
      </c>
      <c r="J135" s="196">
        <v>35</v>
      </c>
      <c r="K135" s="200">
        <v>96</v>
      </c>
      <c r="L135" s="198">
        <v>106</v>
      </c>
      <c r="M135" s="196">
        <v>201</v>
      </c>
      <c r="N135" s="201">
        <v>359</v>
      </c>
      <c r="O135" s="202">
        <v>409</v>
      </c>
      <c r="P135" s="196">
        <v>209</v>
      </c>
      <c r="Q135" s="200">
        <v>318</v>
      </c>
      <c r="R135" s="198">
        <v>208</v>
      </c>
      <c r="S135" s="199">
        <v>208</v>
      </c>
      <c r="T135" s="196">
        <v>14</v>
      </c>
      <c r="U135" s="200">
        <v>115</v>
      </c>
      <c r="V135" s="198">
        <v>153</v>
      </c>
      <c r="W135" s="199">
        <v>235</v>
      </c>
      <c r="X135" s="196">
        <v>219</v>
      </c>
      <c r="Y135" s="200">
        <v>180</v>
      </c>
      <c r="Z135" s="198">
        <v>407</v>
      </c>
      <c r="AA135" s="196">
        <v>285</v>
      </c>
      <c r="AB135" s="172">
        <f t="shared" si="939"/>
        <v>3565</v>
      </c>
      <c r="AC135" s="173">
        <f t="shared" si="940"/>
        <v>2288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>
        <f>B135/B157</f>
        <v>5.4752611034919296E-2</v>
      </c>
      <c r="BK135" s="130">
        <f t="shared" ref="BK135" si="968">C135/C157</f>
        <v>0</v>
      </c>
      <c r="BL135" s="131">
        <f t="shared" ref="BL135" si="969">D135/D157</f>
        <v>4.4165757906215922E-2</v>
      </c>
      <c r="BM135" s="132">
        <f t="shared" ref="BM135" si="970">E135/E157</f>
        <v>0</v>
      </c>
      <c r="BN135" s="129">
        <f t="shared" ref="BN135" si="971">F135/F157</f>
        <v>6.7435158501440925E-2</v>
      </c>
      <c r="BO135" s="130">
        <f t="shared" ref="BO135" si="972">G135/G157</f>
        <v>7.1380771804595141E-3</v>
      </c>
      <c r="BP135" s="131">
        <f t="shared" ref="BP135" si="973">H135/H157</f>
        <v>3.9474784644977834E-2</v>
      </c>
      <c r="BQ135" s="132">
        <f t="shared" ref="BQ135" si="974">I135/I157</f>
        <v>1.4235161653530642E-2</v>
      </c>
      <c r="BR135" s="129">
        <f t="shared" ref="BR135" si="975">J135/J157</f>
        <v>1.3784954706577392E-2</v>
      </c>
      <c r="BS135" s="130">
        <f t="shared" ref="BS135" si="976">K135/K157</f>
        <v>4.1078305519897301E-2</v>
      </c>
      <c r="BT135" s="131">
        <f t="shared" ref="BT135" si="977">L135/L157</f>
        <v>1.56042985426174E-2</v>
      </c>
      <c r="BU135" s="129">
        <f t="shared" ref="BU135" si="978">M135/M157</f>
        <v>3.1460322429175146E-2</v>
      </c>
      <c r="BV135" s="133">
        <f t="shared" ref="BV135" si="979">N135/N157</f>
        <v>2.8858520900321545E-2</v>
      </c>
      <c r="BW135" s="134">
        <f t="shared" ref="BW135" si="980">O135/O157</f>
        <v>3.2896324298238556E-2</v>
      </c>
      <c r="BX135" s="129">
        <f t="shared" ref="BX135" si="981">P135/P157</f>
        <v>3.2243134834927495E-2</v>
      </c>
      <c r="BY135" s="130">
        <f t="shared" ref="BY135" si="982">Q135/Q157</f>
        <v>5.0118203309692674E-2</v>
      </c>
      <c r="BZ135" s="131">
        <f t="shared" ref="BZ135" si="983">R135/R157</f>
        <v>2.6773072467499034E-2</v>
      </c>
      <c r="CA135" s="132">
        <f t="shared" ref="CA135" si="984">S135/S157</f>
        <v>2.7271535334994101E-2</v>
      </c>
      <c r="CB135" s="129">
        <f t="shared" ref="CB135" si="985">T135/T157</f>
        <v>6.7081935793004309E-3</v>
      </c>
      <c r="CC135" s="130">
        <f t="shared" ref="CC135" si="986">U135/U157</f>
        <v>5.8853633572159669E-2</v>
      </c>
      <c r="CD135" s="131">
        <f t="shared" ref="CD135" si="987">V135/V157</f>
        <v>2.0509383378016086E-2</v>
      </c>
      <c r="CE135" s="132">
        <f t="shared" ref="CE135" si="988">W135/W157</f>
        <v>3.1881698548365214E-2</v>
      </c>
      <c r="CF135" s="129">
        <f t="shared" ref="CF135" si="989">X135/X157</f>
        <v>3.8159958180867745E-2</v>
      </c>
      <c r="CG135" s="130">
        <f t="shared" ref="CG135" si="990">Y135/Y157</f>
        <v>4.6632124352331605E-2</v>
      </c>
      <c r="CH135" s="131">
        <f t="shared" ref="CH135" si="991">Z135/Z157</f>
        <v>3.7377169620718159E-2</v>
      </c>
      <c r="CI135" s="129">
        <f t="shared" ref="CI135" si="992">AA135/AA157</f>
        <v>2.2685664252169068E-2</v>
      </c>
      <c r="CJ135" s="135">
        <f t="shared" ref="CJ135" si="993">AB135/AB157</f>
        <v>3.6484771573604059E-2</v>
      </c>
      <c r="CK135" s="136">
        <f t="shared" ref="CK135" si="994">AC135/AC157</f>
        <v>2.3469314486762607E-2</v>
      </c>
    </row>
    <row r="136" spans="1:89" ht="15" thickTop="1" thickBot="1" x14ac:dyDescent="0.2">
      <c r="A136" s="137" t="s">
        <v>19</v>
      </c>
      <c r="B136" s="189">
        <v>844</v>
      </c>
      <c r="C136" s="190">
        <v>286</v>
      </c>
      <c r="D136" s="191">
        <v>288</v>
      </c>
      <c r="E136" s="192">
        <v>227</v>
      </c>
      <c r="F136" s="189">
        <v>884</v>
      </c>
      <c r="G136" s="193">
        <v>372</v>
      </c>
      <c r="H136" s="191">
        <v>774</v>
      </c>
      <c r="I136" s="192">
        <v>499</v>
      </c>
      <c r="J136" s="189">
        <v>81</v>
      </c>
      <c r="K136" s="193">
        <v>218</v>
      </c>
      <c r="L136" s="191">
        <v>225</v>
      </c>
      <c r="M136" s="189">
        <v>504</v>
      </c>
      <c r="N136" s="194">
        <v>773</v>
      </c>
      <c r="O136" s="195">
        <v>910</v>
      </c>
      <c r="P136" s="189">
        <v>468</v>
      </c>
      <c r="Q136" s="193">
        <v>456</v>
      </c>
      <c r="R136" s="191">
        <v>485</v>
      </c>
      <c r="S136" s="192">
        <v>386</v>
      </c>
      <c r="T136" s="189">
        <v>79</v>
      </c>
      <c r="U136" s="193">
        <v>238</v>
      </c>
      <c r="V136" s="191">
        <v>335</v>
      </c>
      <c r="W136" s="192">
        <v>552</v>
      </c>
      <c r="X136" s="189">
        <v>356</v>
      </c>
      <c r="Y136" s="193">
        <v>295</v>
      </c>
      <c r="Z136" s="191">
        <v>735</v>
      </c>
      <c r="AA136" s="189">
        <v>507</v>
      </c>
      <c r="AB136" s="172">
        <f t="shared" si="939"/>
        <v>6327</v>
      </c>
      <c r="AC136" s="173">
        <f t="shared" si="940"/>
        <v>5450</v>
      </c>
      <c r="AE136" s="269" t="s">
        <v>13</v>
      </c>
      <c r="AF136" s="20">
        <f t="shared" ref="AF136:BG136" si="995">SUM(AF133:AF135)</f>
        <v>1683</v>
      </c>
      <c r="AG136" s="21">
        <f t="shared" si="995"/>
        <v>1079</v>
      </c>
      <c r="AH136" s="20">
        <f t="shared" si="995"/>
        <v>514</v>
      </c>
      <c r="AI136" s="21">
        <f t="shared" si="995"/>
        <v>617</v>
      </c>
      <c r="AJ136" s="20">
        <f t="shared" si="995"/>
        <v>1758</v>
      </c>
      <c r="AK136" s="21">
        <f t="shared" si="995"/>
        <v>873</v>
      </c>
      <c r="AL136" s="20">
        <f t="shared" si="995"/>
        <v>1943</v>
      </c>
      <c r="AM136" s="21">
        <f t="shared" si="995"/>
        <v>1427</v>
      </c>
      <c r="AN136" s="20">
        <f t="shared" si="995"/>
        <v>234</v>
      </c>
      <c r="AO136" s="21">
        <f t="shared" si="995"/>
        <v>577</v>
      </c>
      <c r="AP136" s="20">
        <f t="shared" si="995"/>
        <v>585</v>
      </c>
      <c r="AQ136" s="21">
        <f t="shared" si="995"/>
        <v>1456</v>
      </c>
      <c r="AR136" s="20">
        <f t="shared" si="995"/>
        <v>1612</v>
      </c>
      <c r="AS136" s="21">
        <f t="shared" si="995"/>
        <v>2219</v>
      </c>
      <c r="AT136" s="20">
        <f t="shared" si="995"/>
        <v>1055</v>
      </c>
      <c r="AU136" s="21">
        <f t="shared" si="995"/>
        <v>980</v>
      </c>
      <c r="AV136" s="20">
        <f t="shared" si="995"/>
        <v>1363</v>
      </c>
      <c r="AW136" s="21">
        <f t="shared" si="995"/>
        <v>974</v>
      </c>
      <c r="AX136" s="20">
        <f t="shared" si="995"/>
        <v>242</v>
      </c>
      <c r="AY136" s="21">
        <f t="shared" si="995"/>
        <v>524</v>
      </c>
      <c r="AZ136" s="20">
        <f t="shared" si="995"/>
        <v>650</v>
      </c>
      <c r="BA136" s="21">
        <f t="shared" si="995"/>
        <v>1239</v>
      </c>
      <c r="BB136" s="20">
        <f t="shared" si="995"/>
        <v>860</v>
      </c>
      <c r="BC136" s="21">
        <f t="shared" si="995"/>
        <v>882</v>
      </c>
      <c r="BD136" s="20">
        <f t="shared" si="995"/>
        <v>1778</v>
      </c>
      <c r="BE136" s="21">
        <f t="shared" si="995"/>
        <v>1640</v>
      </c>
      <c r="BF136" s="174">
        <f t="shared" si="995"/>
        <v>14277</v>
      </c>
      <c r="BG136" s="175">
        <f t="shared" si="995"/>
        <v>14487</v>
      </c>
      <c r="BI136" s="137" t="s">
        <v>19</v>
      </c>
      <c r="BJ136" s="129">
        <f>B136/B157</f>
        <v>8.9038928156978586E-2</v>
      </c>
      <c r="BK136" s="130">
        <f t="shared" ref="BK136" si="996">C136/C157</f>
        <v>2.7418272457099033E-2</v>
      </c>
      <c r="BL136" s="131">
        <f t="shared" ref="BL136" si="997">D136/D157</f>
        <v>7.8516902944383862E-2</v>
      </c>
      <c r="BM136" s="132">
        <f t="shared" ref="BM136" si="998">E136/E157</f>
        <v>4.749947687800795E-2</v>
      </c>
      <c r="BN136" s="129">
        <f t="shared" ref="BN136" si="999">F136/F157</f>
        <v>8.4918347742555231E-2</v>
      </c>
      <c r="BO136" s="130">
        <f t="shared" ref="BO136" si="1000">G136/G157</f>
        <v>4.1490073611420923E-2</v>
      </c>
      <c r="BP136" s="131">
        <f t="shared" ref="BP136" si="1001">H136/H157</f>
        <v>6.47319561762984E-2</v>
      </c>
      <c r="BQ136" s="132">
        <f t="shared" ref="BQ136" si="1002">I136/I157</f>
        <v>4.0131896413060961E-2</v>
      </c>
      <c r="BR136" s="129">
        <f t="shared" ref="BR136" si="1003">J136/J157</f>
        <v>3.1902323749507681E-2</v>
      </c>
      <c r="BS136" s="130">
        <f t="shared" ref="BS136" si="1004">K136/K157</f>
        <v>9.3281985451433458E-2</v>
      </c>
      <c r="BT136" s="131">
        <f t="shared" ref="BT136" si="1005">L136/L157</f>
        <v>3.3122331812159574E-2</v>
      </c>
      <c r="BU136" s="129">
        <f t="shared" ref="BU136" si="1006">M136/M157</f>
        <v>7.8885584598528721E-2</v>
      </c>
      <c r="BV136" s="133">
        <f t="shared" ref="BV136" si="1007">N136/N157</f>
        <v>6.2138263665594856E-2</v>
      </c>
      <c r="BW136" s="134">
        <f t="shared" ref="BW136" si="1008">O136/O157</f>
        <v>7.3192310785811954E-2</v>
      </c>
      <c r="BX136" s="129">
        <f t="shared" ref="BX136" si="1009">P136/P157</f>
        <v>7.2199938290651036E-2</v>
      </c>
      <c r="BY136" s="130">
        <f t="shared" ref="BY136" si="1010">Q136/Q157</f>
        <v>7.1867612293144215E-2</v>
      </c>
      <c r="BZ136" s="131">
        <f t="shared" ref="BZ136" si="1011">R136/R157</f>
        <v>6.2427596859312651E-2</v>
      </c>
      <c r="CA136" s="132">
        <f t="shared" ref="CA136" si="1012">S136/S157</f>
        <v>5.0609676150517896E-2</v>
      </c>
      <c r="CB136" s="129">
        <f t="shared" ref="CB136" si="1013">T136/T157</f>
        <v>3.7853378054623861E-2</v>
      </c>
      <c r="CC136" s="130">
        <f t="shared" ref="CC136" si="1014">U136/U157</f>
        <v>0.12180143295803481</v>
      </c>
      <c r="CD136" s="131">
        <f t="shared" ref="CD136" si="1015">V136/V157</f>
        <v>4.4906166219839144E-2</v>
      </c>
      <c r="CE136" s="132">
        <f t="shared" ref="CE136" si="1016">W136/W157</f>
        <v>7.488807488807489E-2</v>
      </c>
      <c r="CF136" s="129">
        <f t="shared" ref="CF136" si="1017">X136/X157</f>
        <v>6.2031712841958526E-2</v>
      </c>
      <c r="CG136" s="130">
        <f t="shared" ref="CG136" si="1018">Y136/Y157</f>
        <v>7.6424870466321237E-2</v>
      </c>
      <c r="CH136" s="131">
        <f t="shared" ref="CH136" si="1019">Z136/Z157</f>
        <v>6.7499311231518047E-2</v>
      </c>
      <c r="CI136" s="129">
        <f t="shared" ref="CI136" si="1020">AA136/AA157</f>
        <v>4.0356602722279714E-2</v>
      </c>
      <c r="CJ136" s="135">
        <f t="shared" ref="CJ136" si="1021">AB136/AB157</f>
        <v>6.4751514655313577E-2</v>
      </c>
      <c r="CK136" s="136">
        <f t="shared" ref="CK136" si="1022">AC136/AC157</f>
        <v>5.5903742986388207E-2</v>
      </c>
    </row>
    <row r="137" spans="1:89" ht="14" thickTop="1" x14ac:dyDescent="0.15">
      <c r="A137" s="146" t="s">
        <v>20</v>
      </c>
      <c r="B137" s="196">
        <v>917</v>
      </c>
      <c r="C137" s="197">
        <v>542</v>
      </c>
      <c r="D137" s="198">
        <v>296</v>
      </c>
      <c r="E137" s="199">
        <v>341</v>
      </c>
      <c r="F137" s="196">
        <v>933</v>
      </c>
      <c r="G137" s="200">
        <v>488</v>
      </c>
      <c r="H137" s="198">
        <v>970</v>
      </c>
      <c r="I137" s="199">
        <v>713</v>
      </c>
      <c r="J137" s="196">
        <v>111</v>
      </c>
      <c r="K137" s="200">
        <v>309</v>
      </c>
      <c r="L137" s="198">
        <v>316</v>
      </c>
      <c r="M137" s="196">
        <v>737</v>
      </c>
      <c r="N137" s="201">
        <v>801</v>
      </c>
      <c r="O137" s="202">
        <v>1189</v>
      </c>
      <c r="P137" s="196">
        <v>542</v>
      </c>
      <c r="Q137" s="200">
        <v>545</v>
      </c>
      <c r="R137" s="198">
        <v>682</v>
      </c>
      <c r="S137" s="199">
        <v>508</v>
      </c>
      <c r="T137" s="196">
        <v>147</v>
      </c>
      <c r="U137" s="200">
        <v>261</v>
      </c>
      <c r="V137" s="198">
        <v>315</v>
      </c>
      <c r="W137" s="199">
        <v>602</v>
      </c>
      <c r="X137" s="196">
        <v>422</v>
      </c>
      <c r="Y137" s="200">
        <v>516</v>
      </c>
      <c r="Z137" s="198">
        <v>878</v>
      </c>
      <c r="AA137" s="196">
        <v>893</v>
      </c>
      <c r="AB137" s="172">
        <f t="shared" si="939"/>
        <v>7330</v>
      </c>
      <c r="AC137" s="173">
        <f t="shared" si="940"/>
        <v>7644</v>
      </c>
      <c r="BI137" s="146" t="s">
        <v>20</v>
      </c>
      <c r="BJ137" s="129">
        <f>B137/B157</f>
        <v>9.6740162464394971E-2</v>
      </c>
      <c r="BK137" s="130">
        <f t="shared" ref="BK137" si="1023">C137/C157</f>
        <v>5.1960502348768096E-2</v>
      </c>
      <c r="BL137" s="131">
        <f t="shared" ref="BL137" si="1024">D137/D157</f>
        <v>8.0697928026172303E-2</v>
      </c>
      <c r="BM137" s="132">
        <f t="shared" ref="BM137" si="1025">E137/E157</f>
        <v>7.1353839715421641E-2</v>
      </c>
      <c r="BN137" s="129">
        <f t="shared" ref="BN137" si="1026">F137/F157</f>
        <v>8.9625360230547554E-2</v>
      </c>
      <c r="BO137" s="130">
        <f t="shared" ref="BO137" si="1027">G137/G157</f>
        <v>5.4427838501003793E-2</v>
      </c>
      <c r="BP137" s="131">
        <f t="shared" ref="BP137" si="1028">H137/H157</f>
        <v>8.112402776616208E-2</v>
      </c>
      <c r="BQ137" s="132">
        <f t="shared" ref="BQ137" si="1029">I137/I157</f>
        <v>5.7342769824674282E-2</v>
      </c>
      <c r="BR137" s="129">
        <f t="shared" ref="BR137" si="1030">J137/J157</f>
        <v>4.3717999212288305E-2</v>
      </c>
      <c r="BS137" s="130">
        <f t="shared" ref="BS137" si="1031">K137/K157</f>
        <v>0.13222079589216945</v>
      </c>
      <c r="BT137" s="131">
        <f t="shared" ref="BT137" si="1032">L137/L157</f>
        <v>4.6518474900633003E-2</v>
      </c>
      <c r="BU137" s="129">
        <f t="shared" ref="BU137" si="1033">M137/M157</f>
        <v>0.11535451557364219</v>
      </c>
      <c r="BV137" s="133">
        <f t="shared" ref="BV137" si="1034">N137/N157</f>
        <v>6.4389067524115759E-2</v>
      </c>
      <c r="BW137" s="134">
        <f t="shared" ref="BW137" si="1035">O137/O157</f>
        <v>9.5632590686077379E-2</v>
      </c>
      <c r="BX137" s="129">
        <f t="shared" ref="BX137" si="1036">P137/P157</f>
        <v>8.3616167849429185E-2</v>
      </c>
      <c r="BY137" s="130">
        <f t="shared" ref="BY137" si="1037">Q137/Q157</f>
        <v>8.5894405043341213E-2</v>
      </c>
      <c r="BZ137" s="131">
        <f t="shared" ref="BZ137" si="1038">R137/R157</f>
        <v>8.7784785686703559E-2</v>
      </c>
      <c r="CA137" s="132">
        <f t="shared" ref="CA137" si="1039">S137/S157</f>
        <v>6.6605480529697128E-2</v>
      </c>
      <c r="CB137" s="129">
        <f t="shared" ref="CB137" si="1040">T137/T157</f>
        <v>7.0436032582654531E-2</v>
      </c>
      <c r="CC137" s="130">
        <f t="shared" ref="CC137" si="1041">U137/U157</f>
        <v>0.13357215967246674</v>
      </c>
      <c r="CD137" s="131">
        <f t="shared" ref="CD137" si="1042">V137/V157</f>
        <v>4.2225201072386059E-2</v>
      </c>
      <c r="CE137" s="132">
        <f t="shared" ref="CE137" si="1043">W137/W157</f>
        <v>8.1671415004748338E-2</v>
      </c>
      <c r="CF137" s="129">
        <f t="shared" ref="CF137" si="1044">X137/X157</f>
        <v>7.3531974211535109E-2</v>
      </c>
      <c r="CG137" s="130">
        <f t="shared" ref="CG137" si="1045">Y137/Y157</f>
        <v>0.13367875647668392</v>
      </c>
      <c r="CH137" s="131">
        <f t="shared" ref="CH137" si="1046">Z137/Z157</f>
        <v>8.0631830287446041E-2</v>
      </c>
      <c r="CI137" s="129">
        <f t="shared" ref="CI137" si="1047">AA137/AA157</f>
        <v>7.1081747990129743E-2</v>
      </c>
      <c r="CJ137" s="135">
        <f t="shared" ref="CJ137" si="1048">AB137/AB157</f>
        <v>7.5016374652038642E-2</v>
      </c>
      <c r="CK137" s="136">
        <f t="shared" ref="CK137" si="1049">AC137/AC157</f>
        <v>7.8408846126229628E-2</v>
      </c>
    </row>
    <row r="138" spans="1:89" ht="14" thickBot="1" x14ac:dyDescent="0.2">
      <c r="A138" s="137" t="s">
        <v>21</v>
      </c>
      <c r="B138" s="189">
        <v>766</v>
      </c>
      <c r="C138" s="190">
        <v>537</v>
      </c>
      <c r="D138" s="191">
        <v>218</v>
      </c>
      <c r="E138" s="192">
        <v>276</v>
      </c>
      <c r="F138" s="189">
        <v>825</v>
      </c>
      <c r="G138" s="193">
        <v>385</v>
      </c>
      <c r="H138" s="191">
        <v>973</v>
      </c>
      <c r="I138" s="192">
        <v>714</v>
      </c>
      <c r="J138" s="189">
        <v>123</v>
      </c>
      <c r="K138" s="193">
        <v>268</v>
      </c>
      <c r="L138" s="191">
        <v>269</v>
      </c>
      <c r="M138" s="189">
        <v>719</v>
      </c>
      <c r="N138" s="194">
        <v>811</v>
      </c>
      <c r="O138" s="195">
        <v>1030</v>
      </c>
      <c r="P138" s="189">
        <v>513</v>
      </c>
      <c r="Q138" s="193">
        <v>435</v>
      </c>
      <c r="R138" s="191">
        <v>681</v>
      </c>
      <c r="S138" s="192">
        <v>466</v>
      </c>
      <c r="T138" s="189">
        <v>95</v>
      </c>
      <c r="U138" s="193">
        <v>263</v>
      </c>
      <c r="V138" s="191">
        <v>335</v>
      </c>
      <c r="W138" s="192">
        <v>637</v>
      </c>
      <c r="X138" s="189">
        <v>438</v>
      </c>
      <c r="Y138" s="193">
        <v>366</v>
      </c>
      <c r="Z138" s="191">
        <v>900</v>
      </c>
      <c r="AA138" s="189">
        <v>747</v>
      </c>
      <c r="AB138" s="172">
        <f t="shared" si="939"/>
        <v>6947</v>
      </c>
      <c r="AC138" s="173">
        <f t="shared" si="940"/>
        <v>6843</v>
      </c>
      <c r="AE138" s="272" t="s">
        <v>85</v>
      </c>
      <c r="BI138" s="137" t="s">
        <v>21</v>
      </c>
      <c r="BJ138" s="129">
        <f>B138/B157</f>
        <v>8.0810212047684349E-2</v>
      </c>
      <c r="BK138" s="130">
        <f t="shared" ref="BK138" si="1050">C138/C157</f>
        <v>5.1481161921196436E-2</v>
      </c>
      <c r="BL138" s="131">
        <f t="shared" ref="BL138" si="1051">D138/D157</f>
        <v>5.9432933478735003E-2</v>
      </c>
      <c r="BM138" s="132">
        <f t="shared" ref="BM138" si="1052">E138/E157</f>
        <v>5.7752667922159447E-2</v>
      </c>
      <c r="BN138" s="129">
        <f t="shared" ref="BN138" si="1053">F138/F157</f>
        <v>7.9250720461095103E-2</v>
      </c>
      <c r="BO138" s="130">
        <f t="shared" ref="BO138" si="1054">G138/G157</f>
        <v>4.2939995538701765E-2</v>
      </c>
      <c r="BP138" s="131">
        <f t="shared" ref="BP138" si="1055">H138/H157</f>
        <v>8.1374926821108973E-2</v>
      </c>
      <c r="BQ138" s="132">
        <f t="shared" ref="BQ138" si="1056">I138/I157</f>
        <v>5.7423194466784622E-2</v>
      </c>
      <c r="BR138" s="129">
        <f t="shared" ref="BR138" si="1057">J138/J157</f>
        <v>4.8444269397400548E-2</v>
      </c>
      <c r="BS138" s="130">
        <f t="shared" ref="BS138" si="1058">K138/K157</f>
        <v>0.11467693624304665</v>
      </c>
      <c r="BT138" s="131">
        <f t="shared" ref="BT138" si="1059">L138/L157</f>
        <v>3.9599587810981891E-2</v>
      </c>
      <c r="BU138" s="129">
        <f t="shared" ref="BU138" si="1060">M138/M157</f>
        <v>0.11253717326655188</v>
      </c>
      <c r="BV138" s="133">
        <f t="shared" ref="BV138" si="1061">N138/N157</f>
        <v>6.5192926045016072E-2</v>
      </c>
      <c r="BW138" s="134">
        <f t="shared" ref="BW138" si="1062">O138/O157</f>
        <v>8.2844044076248693E-2</v>
      </c>
      <c r="BX138" s="129">
        <f t="shared" ref="BX138" si="1063">P138/P157</f>
        <v>7.9142240049367485E-2</v>
      </c>
      <c r="BY138" s="130">
        <f t="shared" ref="BY138" si="1064">Q138/Q157</f>
        <v>6.8557919621749411E-2</v>
      </c>
      <c r="BZ138" s="131">
        <f t="shared" ref="BZ138" si="1065">R138/R157</f>
        <v>8.7656068992148284E-2</v>
      </c>
      <c r="CA138" s="132">
        <f t="shared" ref="CA138" si="1066">S138/S157</f>
        <v>6.1098728202438703E-2</v>
      </c>
      <c r="CB138" s="129">
        <f t="shared" ref="CB138" si="1067">T138/T157</f>
        <v>4.5519885002395781E-2</v>
      </c>
      <c r="CC138" s="130">
        <f t="shared" ref="CC138" si="1068">U138/U157</f>
        <v>0.13459570112589561</v>
      </c>
      <c r="CD138" s="131">
        <f t="shared" ref="CD138" si="1069">V138/V157</f>
        <v>4.4906166219839144E-2</v>
      </c>
      <c r="CE138" s="132">
        <f t="shared" ref="CE138" si="1070">W138/W157</f>
        <v>8.6419753086419748E-2</v>
      </c>
      <c r="CF138" s="129">
        <f t="shared" ref="CF138" si="1071">X138/X157</f>
        <v>7.631991636173549E-2</v>
      </c>
      <c r="CG138" s="130">
        <f t="shared" ref="CG138" si="1072">Y138/Y157</f>
        <v>9.4818652849740934E-2</v>
      </c>
      <c r="CH138" s="131">
        <f t="shared" ref="CH138" si="1073">Z138/Z157</f>
        <v>8.265221783451189E-2</v>
      </c>
      <c r="CI138" s="129">
        <f t="shared" ref="CI138" si="1074">AA138/AA157</f>
        <v>5.9460319987264192E-2</v>
      </c>
      <c r="CJ138" s="135">
        <f t="shared" ref="CJ138" si="1075">AB138/AB157</f>
        <v>7.1096692320288188E-2</v>
      </c>
      <c r="CK138" s="136">
        <f t="shared" ref="CK138" si="1076">AC138/AC157</f>
        <v>7.0192534542358631E-2</v>
      </c>
    </row>
    <row r="139" spans="1:89" ht="15" thickTop="1" thickBot="1" x14ac:dyDescent="0.2">
      <c r="A139" s="146" t="s">
        <v>22</v>
      </c>
      <c r="B139" s="196">
        <v>786</v>
      </c>
      <c r="C139" s="197">
        <v>799</v>
      </c>
      <c r="D139" s="198">
        <v>283</v>
      </c>
      <c r="E139" s="199">
        <v>262</v>
      </c>
      <c r="F139" s="196">
        <v>1091</v>
      </c>
      <c r="G139" s="200">
        <v>315</v>
      </c>
      <c r="H139" s="198">
        <v>888</v>
      </c>
      <c r="I139" s="199">
        <v>691</v>
      </c>
      <c r="J139" s="196">
        <v>132</v>
      </c>
      <c r="K139" s="200">
        <v>305</v>
      </c>
      <c r="L139" s="198">
        <v>293</v>
      </c>
      <c r="M139" s="196">
        <v>701</v>
      </c>
      <c r="N139" s="201">
        <v>758</v>
      </c>
      <c r="O139" s="202">
        <v>1097</v>
      </c>
      <c r="P139" s="196">
        <v>426</v>
      </c>
      <c r="Q139" s="200">
        <v>406</v>
      </c>
      <c r="R139" s="198">
        <v>671</v>
      </c>
      <c r="S139" s="199">
        <v>426</v>
      </c>
      <c r="T139" s="196">
        <v>111</v>
      </c>
      <c r="U139" s="200">
        <v>154</v>
      </c>
      <c r="V139" s="198">
        <v>293</v>
      </c>
      <c r="W139" s="199">
        <v>617</v>
      </c>
      <c r="X139" s="196">
        <v>365</v>
      </c>
      <c r="Y139" s="200">
        <v>249</v>
      </c>
      <c r="Z139" s="198">
        <v>822</v>
      </c>
      <c r="AA139" s="196">
        <v>781</v>
      </c>
      <c r="AB139" s="172">
        <f t="shared" si="939"/>
        <v>6919</v>
      </c>
      <c r="AC139" s="173">
        <f t="shared" si="940"/>
        <v>6803</v>
      </c>
      <c r="AE139" s="299" t="s">
        <v>0</v>
      </c>
      <c r="AF139" s="293" t="s">
        <v>1</v>
      </c>
      <c r="AG139" s="294"/>
      <c r="AH139" s="293" t="s">
        <v>2</v>
      </c>
      <c r="AI139" s="294"/>
      <c r="AJ139" s="293" t="s">
        <v>3</v>
      </c>
      <c r="AK139" s="294"/>
      <c r="AL139" s="293" t="s">
        <v>4</v>
      </c>
      <c r="AM139" s="294"/>
      <c r="AN139" s="293" t="s">
        <v>5</v>
      </c>
      <c r="AO139" s="294"/>
      <c r="AP139" s="293" t="s">
        <v>6</v>
      </c>
      <c r="AQ139" s="294"/>
      <c r="AR139" s="293" t="s">
        <v>7</v>
      </c>
      <c r="AS139" s="294"/>
      <c r="AT139" s="293" t="s">
        <v>8</v>
      </c>
      <c r="AU139" s="294"/>
      <c r="AV139" s="293" t="s">
        <v>9</v>
      </c>
      <c r="AW139" s="294"/>
      <c r="AX139" s="293" t="s">
        <v>10</v>
      </c>
      <c r="AY139" s="294"/>
      <c r="AZ139" s="293" t="s">
        <v>11</v>
      </c>
      <c r="BA139" s="294"/>
      <c r="BB139" s="293" t="s">
        <v>12</v>
      </c>
      <c r="BC139" s="294"/>
      <c r="BD139" s="295" t="s">
        <v>40</v>
      </c>
      <c r="BE139" s="296"/>
      <c r="BF139" s="297" t="s">
        <v>41</v>
      </c>
      <c r="BG139" s="298"/>
      <c r="BI139" s="146" t="s">
        <v>22</v>
      </c>
      <c r="BJ139" s="129">
        <f>B139/B157</f>
        <v>8.2920139255195702E-2</v>
      </c>
      <c r="BK139" s="130">
        <f t="shared" ref="BK139" si="1077">C139/C157</f>
        <v>7.6598600325951491E-2</v>
      </c>
      <c r="BL139" s="131">
        <f t="shared" ref="BL139" si="1078">D139/D157</f>
        <v>7.7153762268266091E-2</v>
      </c>
      <c r="BM139" s="132">
        <f t="shared" ref="BM139" si="1079">E139/E157</f>
        <v>5.4823184766687592E-2</v>
      </c>
      <c r="BN139" s="129">
        <f t="shared" ref="BN139" si="1080">F139/F157</f>
        <v>0.10480307396733909</v>
      </c>
      <c r="BO139" s="130">
        <f t="shared" ref="BO139" si="1081">G139/G157</f>
        <v>3.513272362257417E-2</v>
      </c>
      <c r="BP139" s="131">
        <f t="shared" ref="BP139" si="1082">H139/H157</f>
        <v>7.4266120264280339E-2</v>
      </c>
      <c r="BQ139" s="132">
        <f t="shared" ref="BQ139" si="1083">I139/I157</f>
        <v>5.557342769824674E-2</v>
      </c>
      <c r="BR139" s="129">
        <f t="shared" ref="BR139" si="1084">J139/J157</f>
        <v>5.1988972036234739E-2</v>
      </c>
      <c r="BS139" s="130">
        <f t="shared" ref="BS139" si="1085">K139/K157</f>
        <v>0.13050919982884041</v>
      </c>
      <c r="BT139" s="131">
        <f t="shared" ref="BT139" si="1086">L139/L157</f>
        <v>4.3132636537612248E-2</v>
      </c>
      <c r="BU139" s="129">
        <f t="shared" ref="BU139" si="1087">M139/M157</f>
        <v>0.10971983095946157</v>
      </c>
      <c r="BV139" s="133">
        <f t="shared" ref="BV139" si="1088">N139/N157</f>
        <v>6.0932475884244372E-2</v>
      </c>
      <c r="BW139" s="134">
        <f t="shared" ref="BW139" si="1089">O139/O157</f>
        <v>8.8232928496742538E-2</v>
      </c>
      <c r="BX139" s="129">
        <f t="shared" ref="BX139" si="1090">P139/P157</f>
        <v>6.5720456649182357E-2</v>
      </c>
      <c r="BY139" s="130">
        <f t="shared" ref="BY139" si="1091">Q139/Q157</f>
        <v>6.398739164696611E-2</v>
      </c>
      <c r="BZ139" s="131">
        <f t="shared" ref="BZ139" si="1092">R139/R157</f>
        <v>8.6368902046595447E-2</v>
      </c>
      <c r="CA139" s="132">
        <f t="shared" ref="CA139" si="1093">S139/S157</f>
        <v>5.5854202176478303E-2</v>
      </c>
      <c r="CB139" s="129">
        <f t="shared" ref="CB139" si="1094">T139/T157</f>
        <v>5.3186391950167708E-2</v>
      </c>
      <c r="CC139" s="130">
        <f t="shared" ref="CC139" si="1095">U139/U157</f>
        <v>7.8812691914022515E-2</v>
      </c>
      <c r="CD139" s="131">
        <f t="shared" ref="CD139" si="1096">V139/V157</f>
        <v>3.927613941018767E-2</v>
      </c>
      <c r="CE139" s="132">
        <f t="shared" ref="CE139" si="1097">W139/W157</f>
        <v>8.3706417039750375E-2</v>
      </c>
      <c r="CF139" s="129">
        <f t="shared" ref="CF139" si="1098">X139/X157</f>
        <v>6.3599930301446242E-2</v>
      </c>
      <c r="CG139" s="130">
        <f t="shared" ref="CG139" si="1099">Y139/Y157</f>
        <v>6.4507772020725385E-2</v>
      </c>
      <c r="CH139" s="131">
        <f t="shared" ref="CH139" si="1100">Z139/Z157</f>
        <v>7.5489025622187525E-2</v>
      </c>
      <c r="CI139" s="129">
        <f t="shared" ref="CI139" si="1101">AA139/AA157</f>
        <v>6.2166679933136987E-2</v>
      </c>
      <c r="CJ139" s="135">
        <f t="shared" ref="CJ139" si="1102">AB139/AB157</f>
        <v>7.0810135909611924E-2</v>
      </c>
      <c r="CK139" s="136">
        <f t="shared" ref="CK139" si="1103">AC139/AC157</f>
        <v>6.9782231841541101E-2</v>
      </c>
    </row>
    <row r="140" spans="1:89" ht="15" thickTop="1" thickBot="1" x14ac:dyDescent="0.2">
      <c r="A140" s="137" t="s">
        <v>23</v>
      </c>
      <c r="B140" s="189">
        <v>587</v>
      </c>
      <c r="C140" s="190">
        <v>605</v>
      </c>
      <c r="D140" s="191">
        <v>241</v>
      </c>
      <c r="E140" s="192">
        <v>237</v>
      </c>
      <c r="F140" s="189">
        <v>885</v>
      </c>
      <c r="G140" s="193">
        <v>318</v>
      </c>
      <c r="H140" s="191">
        <v>737</v>
      </c>
      <c r="I140" s="192">
        <v>709</v>
      </c>
      <c r="J140" s="189">
        <v>143</v>
      </c>
      <c r="K140" s="193">
        <v>226</v>
      </c>
      <c r="L140" s="191">
        <v>268</v>
      </c>
      <c r="M140" s="189">
        <v>644</v>
      </c>
      <c r="N140" s="194">
        <v>637</v>
      </c>
      <c r="O140" s="195">
        <v>1010</v>
      </c>
      <c r="P140" s="189">
        <v>385</v>
      </c>
      <c r="Q140" s="193">
        <v>344</v>
      </c>
      <c r="R140" s="191">
        <v>599</v>
      </c>
      <c r="S140" s="192">
        <v>402</v>
      </c>
      <c r="T140" s="189">
        <v>99</v>
      </c>
      <c r="U140" s="193">
        <v>154</v>
      </c>
      <c r="V140" s="191">
        <v>297</v>
      </c>
      <c r="W140" s="192">
        <v>654</v>
      </c>
      <c r="X140" s="189">
        <v>296</v>
      </c>
      <c r="Y140" s="193">
        <v>238</v>
      </c>
      <c r="Z140" s="191">
        <v>739</v>
      </c>
      <c r="AA140" s="189">
        <v>816</v>
      </c>
      <c r="AB140" s="172">
        <f t="shared" si="939"/>
        <v>5913</v>
      </c>
      <c r="AC140" s="173">
        <f t="shared" si="940"/>
        <v>6357</v>
      </c>
      <c r="AE140" s="300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>
        <f>B140/B157</f>
        <v>6.1926363540457857E-2</v>
      </c>
      <c r="BK140" s="130">
        <f t="shared" ref="BK140" si="1104">C140/C157</f>
        <v>5.8000191736171026E-2</v>
      </c>
      <c r="BL140" s="131">
        <f t="shared" ref="BL140" si="1105">D140/D157</f>
        <v>6.5703380588876772E-2</v>
      </c>
      <c r="BM140" s="132">
        <f t="shared" ref="BM140" si="1106">E140/E157</f>
        <v>4.9591964846202131E-2</v>
      </c>
      <c r="BN140" s="129">
        <f t="shared" ref="BN140" si="1107">F140/F157</f>
        <v>8.5014409221902024E-2</v>
      </c>
      <c r="BO140" s="130">
        <f t="shared" ref="BO140" si="1108">G140/G157</f>
        <v>3.546732099040821E-2</v>
      </c>
      <c r="BP140" s="131">
        <f t="shared" ref="BP140" si="1109">H140/H157</f>
        <v>6.1637534498620056E-2</v>
      </c>
      <c r="BQ140" s="132">
        <f t="shared" ref="BQ140" si="1110">I140/I157</f>
        <v>5.7021071256232909E-2</v>
      </c>
      <c r="BR140" s="129">
        <f t="shared" ref="BR140" si="1111">J140/J157</f>
        <v>5.6321386372587635E-2</v>
      </c>
      <c r="BS140" s="130">
        <f t="shared" ref="BS140" si="1112">K140/K157</f>
        <v>9.6705177578091564E-2</v>
      </c>
      <c r="BT140" s="131">
        <f t="shared" ref="BT140" si="1113">L140/L157</f>
        <v>3.9452377447372296E-2</v>
      </c>
      <c r="BU140" s="129">
        <f t="shared" ref="BU140" si="1114">M140/M157</f>
        <v>0.10079824698700893</v>
      </c>
      <c r="BV140" s="133">
        <f t="shared" ref="BV140" si="1115">N140/N157</f>
        <v>5.120578778135048E-2</v>
      </c>
      <c r="BW140" s="134">
        <f t="shared" ref="BW140" si="1116">O140/O157</f>
        <v>8.1235421861175897E-2</v>
      </c>
      <c r="BX140" s="129">
        <f t="shared" ref="BX140" si="1117">P140/P157</f>
        <v>5.9395248380129592E-2</v>
      </c>
      <c r="BY140" s="130">
        <f t="shared" ref="BY140" si="1118">Q140/Q157</f>
        <v>5.4215918045705282E-2</v>
      </c>
      <c r="BZ140" s="131">
        <f t="shared" ref="BZ140" si="1119">R140/R157</f>
        <v>7.7101300038615012E-2</v>
      </c>
      <c r="CA140" s="132">
        <f t="shared" ref="CA140" si="1120">S140/S157</f>
        <v>5.2707486560902059E-2</v>
      </c>
      <c r="CB140" s="129">
        <f t="shared" ref="CB140" si="1121">T140/T157</f>
        <v>4.7436511739338764E-2</v>
      </c>
      <c r="CC140" s="130">
        <f t="shared" ref="CC140" si="1122">U140/U157</f>
        <v>7.8812691914022515E-2</v>
      </c>
      <c r="CD140" s="131">
        <f t="shared" ref="CD140" si="1123">V140/V157</f>
        <v>3.9812332439678286E-2</v>
      </c>
      <c r="CE140" s="132">
        <f t="shared" ref="CE140" si="1124">W140/W157</f>
        <v>8.8726088726088725E-2</v>
      </c>
      <c r="CF140" s="129">
        <f t="shared" ref="CF140" si="1125">X140/X157</f>
        <v>5.1576929778707092E-2</v>
      </c>
      <c r="CG140" s="130">
        <f t="shared" ref="CG140" si="1126">Y140/Y157</f>
        <v>6.1658031088082904E-2</v>
      </c>
      <c r="CH140" s="131">
        <f t="shared" ref="CH140" si="1127">Z140/Z157</f>
        <v>6.7866654421893657E-2</v>
      </c>
      <c r="CI140" s="129">
        <f t="shared" ref="CI140" si="1128">AA140/AA157</f>
        <v>6.4952638700947224E-2</v>
      </c>
      <c r="CJ140" s="135">
        <f t="shared" ref="CJ140" si="1129">AB140/AB157</f>
        <v>6.0514573440314391E-2</v>
      </c>
      <c r="CK140" s="136">
        <f t="shared" ref="CK140" si="1130">AC140/AC157</f>
        <v>6.5207356727425655E-2</v>
      </c>
    </row>
    <row r="141" spans="1:89" ht="14" thickTop="1" x14ac:dyDescent="0.15">
      <c r="A141" s="146" t="s">
        <v>24</v>
      </c>
      <c r="B141" s="203">
        <v>486</v>
      </c>
      <c r="C141" s="197">
        <v>600</v>
      </c>
      <c r="D141" s="198">
        <v>223</v>
      </c>
      <c r="E141" s="199">
        <v>320</v>
      </c>
      <c r="F141" s="196">
        <v>718</v>
      </c>
      <c r="G141" s="200">
        <v>317</v>
      </c>
      <c r="H141" s="198">
        <v>716</v>
      </c>
      <c r="I141" s="199">
        <v>663</v>
      </c>
      <c r="J141" s="196">
        <v>158</v>
      </c>
      <c r="K141" s="200">
        <v>131</v>
      </c>
      <c r="L141" s="198">
        <v>301</v>
      </c>
      <c r="M141" s="196">
        <v>490</v>
      </c>
      <c r="N141" s="201">
        <v>582</v>
      </c>
      <c r="O141" s="204">
        <v>682</v>
      </c>
      <c r="P141" s="196">
        <v>306</v>
      </c>
      <c r="Q141" s="200">
        <v>292</v>
      </c>
      <c r="R141" s="198">
        <v>483</v>
      </c>
      <c r="S141" s="199">
        <v>389</v>
      </c>
      <c r="T141" s="196">
        <v>101</v>
      </c>
      <c r="U141" s="200">
        <v>106</v>
      </c>
      <c r="V141" s="198">
        <v>332</v>
      </c>
      <c r="W141" s="205">
        <v>535</v>
      </c>
      <c r="X141" s="196">
        <v>265</v>
      </c>
      <c r="Y141" s="200">
        <v>186</v>
      </c>
      <c r="Z141" s="198">
        <v>615</v>
      </c>
      <c r="AA141" s="196">
        <v>738</v>
      </c>
      <c r="AB141" s="172">
        <f t="shared" si="939"/>
        <v>5286</v>
      </c>
      <c r="AC141" s="173">
        <f t="shared" si="940"/>
        <v>5449</v>
      </c>
      <c r="AE141" s="275" t="str">
        <f>$AE$17</f>
        <v>17:00 - 17:59</v>
      </c>
      <c r="AF141" s="126">
        <f t="shared" ref="AF141:AU142" si="1131">SUMIF($A$9:$A$32,$AE141,B$133:B$156)</f>
        <v>594</v>
      </c>
      <c r="AG141" s="186">
        <f t="shared" si="1131"/>
        <v>1134</v>
      </c>
      <c r="AH141" s="127">
        <f t="shared" si="1131"/>
        <v>335</v>
      </c>
      <c r="AI141" s="180">
        <f t="shared" si="1131"/>
        <v>429</v>
      </c>
      <c r="AJ141" s="126">
        <f t="shared" si="1131"/>
        <v>609</v>
      </c>
      <c r="AK141" s="128">
        <f t="shared" si="1131"/>
        <v>1043</v>
      </c>
      <c r="AL141" s="127">
        <f t="shared" si="1131"/>
        <v>880</v>
      </c>
      <c r="AM141" s="180">
        <f t="shared" si="1131"/>
        <v>1287</v>
      </c>
      <c r="AN141" s="126">
        <f t="shared" si="1131"/>
        <v>312</v>
      </c>
      <c r="AO141" s="128">
        <f t="shared" si="1131"/>
        <v>81</v>
      </c>
      <c r="AP141" s="127">
        <f t="shared" si="1131"/>
        <v>839</v>
      </c>
      <c r="AQ141" s="126">
        <f t="shared" si="1131"/>
        <v>272</v>
      </c>
      <c r="AR141" s="179">
        <f t="shared" si="1131"/>
        <v>1320</v>
      </c>
      <c r="AS141" s="181">
        <f t="shared" si="1131"/>
        <v>799</v>
      </c>
      <c r="AT141" s="126">
        <f t="shared" si="1131"/>
        <v>619</v>
      </c>
      <c r="AU141" s="128">
        <f t="shared" si="1131"/>
        <v>600</v>
      </c>
      <c r="AV141" s="127">
        <f t="shared" ref="AP141:BE142" si="1132">SUMIF($A$9:$A$32,$AE141,R$133:R$156)</f>
        <v>494</v>
      </c>
      <c r="AW141" s="180">
        <f t="shared" si="1132"/>
        <v>724</v>
      </c>
      <c r="AX141" s="126">
        <f t="shared" si="1132"/>
        <v>326</v>
      </c>
      <c r="AY141" s="128">
        <f t="shared" si="1132"/>
        <v>52</v>
      </c>
      <c r="AZ141" s="127">
        <f t="shared" si="1132"/>
        <v>814</v>
      </c>
      <c r="BA141" s="180">
        <f t="shared" si="1132"/>
        <v>433</v>
      </c>
      <c r="BB141" s="126">
        <f t="shared" si="1132"/>
        <v>663</v>
      </c>
      <c r="BC141" s="128">
        <f t="shared" si="1132"/>
        <v>265</v>
      </c>
      <c r="BD141" s="184">
        <f t="shared" si="1132"/>
        <v>799</v>
      </c>
      <c r="BE141" s="185">
        <f t="shared" si="1132"/>
        <v>1193</v>
      </c>
      <c r="BF141" s="170">
        <f>AF141+AH141+AJ141+AL141+AN141+AP141+AR141+AT141+AV141+AX141+AZ141+BB141+BD141</f>
        <v>8604</v>
      </c>
      <c r="BG141" s="171">
        <f>AG141+AI141+AK141+AM141+AO141+AQ141+AS141+AU141+AW141+AY141+BA141+BC141+BE141</f>
        <v>8312</v>
      </c>
      <c r="BI141" s="146" t="s">
        <v>24</v>
      </c>
      <c r="BJ141" s="129">
        <f>B141/B157</f>
        <v>5.1271231142525582E-2</v>
      </c>
      <c r="BK141" s="130">
        <f t="shared" ref="BK141" si="1133">C141/C157</f>
        <v>5.7520851308599366E-2</v>
      </c>
      <c r="BL141" s="131">
        <f t="shared" ref="BL141" si="1134">D141/D157</f>
        <v>6.0796074154852782E-2</v>
      </c>
      <c r="BM141" s="132">
        <f t="shared" ref="BM141" si="1135">E141/E157</f>
        <v>6.6959614982213853E-2</v>
      </c>
      <c r="BN141" s="129">
        <f t="shared" ref="BN141" si="1136">F141/F157</f>
        <v>6.8972142170989431E-2</v>
      </c>
      <c r="BO141" s="130">
        <f t="shared" ref="BO141" si="1137">G141/G157</f>
        <v>3.5355788534463528E-2</v>
      </c>
      <c r="BP141" s="131">
        <f t="shared" ref="BP141" si="1138">H141/H157</f>
        <v>5.9881241113991804E-2</v>
      </c>
      <c r="BQ141" s="132">
        <f t="shared" ref="BQ141" si="1139">I141/I157</f>
        <v>5.3321537719157153E-2</v>
      </c>
      <c r="BR141" s="129">
        <f t="shared" ref="BR141" si="1140">J141/J157</f>
        <v>6.2229224103977944E-2</v>
      </c>
      <c r="BS141" s="130">
        <f t="shared" ref="BS141" si="1141">K141/K157</f>
        <v>5.6054771074026531E-2</v>
      </c>
      <c r="BT141" s="131">
        <f t="shared" ref="BT141" si="1142">L141/L157</f>
        <v>4.4310319446489034E-2</v>
      </c>
      <c r="BU141" s="129">
        <f t="shared" ref="BU141" si="1143">M141/M157</f>
        <v>7.6694318359680699E-2</v>
      </c>
      <c r="BV141" s="133">
        <f t="shared" ref="BV141" si="1144">N141/N157</f>
        <v>4.6784565916398714E-2</v>
      </c>
      <c r="BW141" s="134">
        <f t="shared" ref="BW141" si="1145">O141/O157</f>
        <v>5.4854017533982141E-2</v>
      </c>
      <c r="BX141" s="129">
        <f t="shared" ref="BX141" si="1146">P141/P157</f>
        <v>4.7207651959271832E-2</v>
      </c>
      <c r="BY141" s="130">
        <f t="shared" ref="BY141" si="1147">Q141/Q157</f>
        <v>4.602048857368006E-2</v>
      </c>
      <c r="BZ141" s="131">
        <f t="shared" ref="BZ141" si="1148">R141/R157</f>
        <v>6.2170163470202086E-2</v>
      </c>
      <c r="CA141" s="132">
        <f t="shared" ref="CA141" si="1149">S141/S157</f>
        <v>5.1003015602464924E-2</v>
      </c>
      <c r="CB141" s="129">
        <f t="shared" ref="CB141" si="1150">T141/T157</f>
        <v>4.8394825107810256E-2</v>
      </c>
      <c r="CC141" s="130">
        <f t="shared" ref="CC141" si="1151">U141/U157</f>
        <v>5.4247697031729783E-2</v>
      </c>
      <c r="CD141" s="131">
        <f t="shared" ref="CD141" si="1152">V141/V157</f>
        <v>4.4504021447721177E-2</v>
      </c>
      <c r="CE141" s="132">
        <f t="shared" ref="CE141" si="1153">W141/W157</f>
        <v>7.2581739248405913E-2</v>
      </c>
      <c r="CF141" s="129">
        <f t="shared" ref="CF141" si="1154">X141/X157</f>
        <v>4.6175291862693847E-2</v>
      </c>
      <c r="CG141" s="130">
        <f t="shared" ref="CG141" si="1155">Y141/Y157</f>
        <v>4.8186528497409328E-2</v>
      </c>
      <c r="CH141" s="131">
        <f t="shared" ref="CH141" si="1156">Z141/Z157</f>
        <v>5.6479015520249795E-2</v>
      </c>
      <c r="CI141" s="129">
        <f t="shared" ref="CI141" si="1157">AA141/AA157</f>
        <v>5.874393058982727E-2</v>
      </c>
      <c r="CJ141" s="135">
        <f t="shared" ref="CJ141" si="1158">AB141/AB157</f>
        <v>5.4097756672670708E-2</v>
      </c>
      <c r="CK141" s="136">
        <f t="shared" ref="CK141" si="1159">AC141/AC157</f>
        <v>5.5893485418867767E-2</v>
      </c>
    </row>
    <row r="142" spans="1:89" x14ac:dyDescent="0.15">
      <c r="A142" s="137" t="s">
        <v>25</v>
      </c>
      <c r="B142" s="206">
        <v>420</v>
      </c>
      <c r="C142" s="190">
        <v>494</v>
      </c>
      <c r="D142" s="191">
        <v>215</v>
      </c>
      <c r="E142" s="192">
        <v>241</v>
      </c>
      <c r="F142" s="189">
        <v>620</v>
      </c>
      <c r="G142" s="193">
        <v>334</v>
      </c>
      <c r="H142" s="191">
        <v>583</v>
      </c>
      <c r="I142" s="192">
        <v>627</v>
      </c>
      <c r="J142" s="189">
        <v>135</v>
      </c>
      <c r="K142" s="190">
        <v>130</v>
      </c>
      <c r="L142" s="191">
        <v>314</v>
      </c>
      <c r="M142" s="189">
        <v>392</v>
      </c>
      <c r="N142" s="194">
        <v>586</v>
      </c>
      <c r="O142" s="207">
        <v>655</v>
      </c>
      <c r="P142" s="189">
        <v>270</v>
      </c>
      <c r="Q142" s="190">
        <v>252</v>
      </c>
      <c r="R142" s="191">
        <v>423</v>
      </c>
      <c r="S142" s="192">
        <v>404</v>
      </c>
      <c r="T142" s="198">
        <v>84</v>
      </c>
      <c r="U142" s="189">
        <v>84</v>
      </c>
      <c r="V142" s="191">
        <v>338</v>
      </c>
      <c r="W142" s="208">
        <v>460</v>
      </c>
      <c r="X142" s="189">
        <v>224</v>
      </c>
      <c r="Y142" s="193">
        <v>187</v>
      </c>
      <c r="Z142" s="191">
        <v>653</v>
      </c>
      <c r="AA142" s="189">
        <v>734</v>
      </c>
      <c r="AB142" s="172">
        <f t="shared" si="939"/>
        <v>4865</v>
      </c>
      <c r="AC142" s="173">
        <f t="shared" si="940"/>
        <v>4994</v>
      </c>
      <c r="AE142" s="277" t="str">
        <f>$AE$18</f>
        <v>18:00 - 18:59</v>
      </c>
      <c r="AF142" s="126">
        <f t="shared" si="1131"/>
        <v>559</v>
      </c>
      <c r="AG142" s="190">
        <f t="shared" si="1131"/>
        <v>1102</v>
      </c>
      <c r="AH142" s="191">
        <f t="shared" si="1131"/>
        <v>241</v>
      </c>
      <c r="AI142" s="192">
        <f t="shared" si="1131"/>
        <v>455</v>
      </c>
      <c r="AJ142" s="278">
        <f t="shared" si="1131"/>
        <v>387</v>
      </c>
      <c r="AK142" s="193">
        <f t="shared" si="1131"/>
        <v>1055</v>
      </c>
      <c r="AL142" s="191">
        <f t="shared" si="1131"/>
        <v>802</v>
      </c>
      <c r="AM142" s="192">
        <f t="shared" si="1131"/>
        <v>1260</v>
      </c>
      <c r="AN142" s="278">
        <f t="shared" si="1131"/>
        <v>242</v>
      </c>
      <c r="AO142" s="193">
        <f t="shared" si="1131"/>
        <v>70</v>
      </c>
      <c r="AP142" s="191">
        <f t="shared" si="1132"/>
        <v>683</v>
      </c>
      <c r="AQ142" s="278">
        <f t="shared" si="1132"/>
        <v>191</v>
      </c>
      <c r="AR142" s="194">
        <f t="shared" si="1132"/>
        <v>993</v>
      </c>
      <c r="AS142" s="195">
        <f t="shared" si="1132"/>
        <v>711</v>
      </c>
      <c r="AT142" s="278">
        <f t="shared" si="1132"/>
        <v>442</v>
      </c>
      <c r="AU142" s="193">
        <f t="shared" si="1132"/>
        <v>496</v>
      </c>
      <c r="AV142" s="191">
        <f t="shared" si="1132"/>
        <v>459</v>
      </c>
      <c r="AW142" s="192">
        <f t="shared" si="1132"/>
        <v>576</v>
      </c>
      <c r="AX142" s="278">
        <f t="shared" si="1132"/>
        <v>186</v>
      </c>
      <c r="AY142" s="193">
        <f t="shared" si="1132"/>
        <v>53</v>
      </c>
      <c r="AZ142" s="191">
        <f t="shared" si="1132"/>
        <v>710</v>
      </c>
      <c r="BA142" s="192">
        <f t="shared" si="1132"/>
        <v>406</v>
      </c>
      <c r="BB142" s="278">
        <f t="shared" si="1132"/>
        <v>517</v>
      </c>
      <c r="BC142" s="193">
        <f t="shared" si="1132"/>
        <v>266</v>
      </c>
      <c r="BD142" s="191">
        <f t="shared" si="1132"/>
        <v>534</v>
      </c>
      <c r="BE142" s="278">
        <f t="shared" si="1132"/>
        <v>1011</v>
      </c>
      <c r="BF142" s="172">
        <f>SUM(AF142,AH142,AJ142,AL142,AN142,AP142,AR142,AT142,AV142,AX142,AZ142,BB142,BD142)</f>
        <v>6755</v>
      </c>
      <c r="BG142" s="173">
        <f>SUM(AG142,AI142,AK142,AM142,AO142,AQ142,AS142,AU142,AW142,AY142,BA142,BC142,BE142)</f>
        <v>7652</v>
      </c>
      <c r="BI142" s="137" t="s">
        <v>25</v>
      </c>
      <c r="BJ142" s="129">
        <f>B142/B157</f>
        <v>4.4308471357738161E-2</v>
      </c>
      <c r="BK142" s="130">
        <f t="shared" ref="BK142" si="1160">C142/C157</f>
        <v>4.7358834244080147E-2</v>
      </c>
      <c r="BL142" s="131">
        <f t="shared" ref="BL142" si="1161">D142/D157</f>
        <v>5.8615049073064342E-2</v>
      </c>
      <c r="BM142" s="132">
        <f t="shared" ref="BM142" si="1162">E142/E157</f>
        <v>5.0428960033479804E-2</v>
      </c>
      <c r="BN142" s="129">
        <f t="shared" ref="BN142" si="1163">F142/F157</f>
        <v>5.9558117195004805E-2</v>
      </c>
      <c r="BO142" s="130">
        <f t="shared" ref="BO142" si="1164">G142/G157</f>
        <v>3.7251840285523086E-2</v>
      </c>
      <c r="BP142" s="131">
        <f t="shared" ref="BP142" si="1165">H142/H157</f>
        <v>4.875804967801288E-2</v>
      </c>
      <c r="BQ142" s="132">
        <f t="shared" ref="BQ142" si="1166">I142/I157</f>
        <v>5.0426250603184813E-2</v>
      </c>
      <c r="BR142" s="129">
        <f t="shared" ref="BR142" si="1167">J142/J157</f>
        <v>5.3170539582512798E-2</v>
      </c>
      <c r="BS142" s="130">
        <f t="shared" ref="BS142" si="1168">K142/K157</f>
        <v>5.5626872058194263E-2</v>
      </c>
      <c r="BT142" s="131">
        <f t="shared" ref="BT142" si="1169">L142/L157</f>
        <v>4.6224054173413812E-2</v>
      </c>
      <c r="BU142" s="129">
        <f t="shared" ref="BU142" si="1170">M142/M157</f>
        <v>6.1355454687744559E-2</v>
      </c>
      <c r="BV142" s="133">
        <f t="shared" ref="BV142" si="1171">N142/N157</f>
        <v>4.7106109324758845E-2</v>
      </c>
      <c r="BW142" s="134">
        <f t="shared" ref="BW142" si="1172">O142/O157</f>
        <v>5.2682377543633876E-2</v>
      </c>
      <c r="BX142" s="129">
        <f t="shared" ref="BX142" si="1173">P142/P157</f>
        <v>4.1653810552298672E-2</v>
      </c>
      <c r="BY142" s="130">
        <f t="shared" ref="BY142" si="1174">Q142/Q157</f>
        <v>3.971631205673759E-2</v>
      </c>
      <c r="BZ142" s="131">
        <f t="shared" ref="BZ142" si="1175">R142/R157</f>
        <v>5.4447161796885059E-2</v>
      </c>
      <c r="CA142" s="132">
        <f t="shared" ref="CA142" si="1176">S142/S157</f>
        <v>5.2969712862200077E-2</v>
      </c>
      <c r="CB142" s="129">
        <f t="shared" ref="CB142" si="1177">T142/T157</f>
        <v>4.024916147580259E-2</v>
      </c>
      <c r="CC142" s="130">
        <f t="shared" ref="CC142" si="1178">U142/U157</f>
        <v>4.2988741044012284E-2</v>
      </c>
      <c r="CD142" s="131">
        <f t="shared" ref="CD142" si="1179">V142/V157</f>
        <v>4.5308310991957104E-2</v>
      </c>
      <c r="CE142" s="132">
        <f t="shared" ref="CE142" si="1180">W142/W157</f>
        <v>6.2406729073395742E-2</v>
      </c>
      <c r="CF142" s="129">
        <f t="shared" ref="CF142" si="1181">X142/X157</f>
        <v>3.9031190102805369E-2</v>
      </c>
      <c r="CG142" s="130">
        <f t="shared" ref="CG142" si="1182">Y142/Y157</f>
        <v>4.844559585492228E-2</v>
      </c>
      <c r="CH142" s="131">
        <f t="shared" ref="CH142" si="1183">Z142/Z157</f>
        <v>5.9968775828818072E-2</v>
      </c>
      <c r="CI142" s="129">
        <f t="shared" ref="CI142" si="1184">AA142/AA157</f>
        <v>5.842553530207753E-2</v>
      </c>
      <c r="CJ142" s="135">
        <f t="shared" ref="CJ142" si="1185">AB142/AB157</f>
        <v>4.9789176355002455E-2</v>
      </c>
      <c r="CK142" s="136">
        <f t="shared" ref="CK142" si="1186">AC142/AC157</f>
        <v>5.1226292197068389E-2</v>
      </c>
    </row>
    <row r="143" spans="1:89" ht="14" thickBot="1" x14ac:dyDescent="0.2">
      <c r="A143" s="146" t="s">
        <v>26</v>
      </c>
      <c r="B143" s="203">
        <v>424</v>
      </c>
      <c r="C143" s="197">
        <v>494</v>
      </c>
      <c r="D143" s="198">
        <v>202</v>
      </c>
      <c r="E143" s="199">
        <v>276</v>
      </c>
      <c r="F143" s="196">
        <v>423</v>
      </c>
      <c r="G143" s="200">
        <v>299</v>
      </c>
      <c r="H143" s="198">
        <v>636</v>
      </c>
      <c r="I143" s="199">
        <v>570</v>
      </c>
      <c r="J143" s="196">
        <v>115</v>
      </c>
      <c r="K143" s="197">
        <v>92</v>
      </c>
      <c r="L143" s="198">
        <v>299</v>
      </c>
      <c r="M143" s="196">
        <v>291</v>
      </c>
      <c r="N143" s="201">
        <v>565</v>
      </c>
      <c r="O143" s="204">
        <v>598</v>
      </c>
      <c r="P143" s="196">
        <v>304</v>
      </c>
      <c r="Q143" s="197">
        <v>239</v>
      </c>
      <c r="R143" s="198">
        <v>391</v>
      </c>
      <c r="S143" s="199">
        <v>352</v>
      </c>
      <c r="T143" s="196">
        <v>91</v>
      </c>
      <c r="U143" s="200">
        <v>89</v>
      </c>
      <c r="V143" s="198">
        <v>323</v>
      </c>
      <c r="W143" s="205">
        <v>410</v>
      </c>
      <c r="X143" s="196">
        <v>219</v>
      </c>
      <c r="Y143" s="200">
        <v>158</v>
      </c>
      <c r="Z143" s="198">
        <v>649</v>
      </c>
      <c r="AA143" s="196">
        <v>688</v>
      </c>
      <c r="AB143" s="172">
        <f t="shared" si="939"/>
        <v>4641</v>
      </c>
      <c r="AC143" s="173">
        <f t="shared" si="940"/>
        <v>4556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>
        <f>B143/B157</f>
        <v>4.4730456799240426E-2</v>
      </c>
      <c r="BK143" s="130">
        <f t="shared" ref="BK143" si="1187">C143/C157</f>
        <v>4.7358834244080147E-2</v>
      </c>
      <c r="BL143" s="131">
        <f t="shared" ref="BL143" si="1188">D143/D157</f>
        <v>5.5070883315158123E-2</v>
      </c>
      <c r="BM143" s="132">
        <f t="shared" ref="BM143" si="1189">E143/E157</f>
        <v>5.7752667922159447E-2</v>
      </c>
      <c r="BN143" s="129">
        <f t="shared" ref="BN143" si="1190">F143/F157</f>
        <v>4.0634005763688759E-2</v>
      </c>
      <c r="BO143" s="130">
        <f t="shared" ref="BO143" si="1191">G143/G157</f>
        <v>3.3348204327459288E-2</v>
      </c>
      <c r="BP143" s="131">
        <f t="shared" ref="BP143" si="1192">H143/H157</f>
        <v>5.3190599648741323E-2</v>
      </c>
      <c r="BQ143" s="132">
        <f t="shared" ref="BQ143" si="1193">I143/I157</f>
        <v>4.5842046002895286E-2</v>
      </c>
      <c r="BR143" s="129">
        <f t="shared" ref="BR143" si="1194">J143/J157</f>
        <v>4.5293422607325717E-2</v>
      </c>
      <c r="BS143" s="130">
        <f t="shared" ref="BS143" si="1195">K143/K157</f>
        <v>3.9366709456568248E-2</v>
      </c>
      <c r="BT143" s="131">
        <f t="shared" ref="BT143" si="1196">L143/L157</f>
        <v>4.4015898719269836E-2</v>
      </c>
      <c r="BU143" s="129">
        <f t="shared" ref="BU143" si="1197">M143/M157</f>
        <v>4.5547033964626706E-2</v>
      </c>
      <c r="BV143" s="133">
        <f t="shared" ref="BV143" si="1198">N143/N157</f>
        <v>4.5418006430868164E-2</v>
      </c>
      <c r="BW143" s="134">
        <f t="shared" ref="BW143" si="1199">O143/O157</f>
        <v>4.8097804230676423E-2</v>
      </c>
      <c r="BX143" s="129">
        <f t="shared" ref="BX143" si="1200">P143/P157</f>
        <v>4.689910521443999E-2</v>
      </c>
      <c r="BY143" s="130">
        <f t="shared" ref="BY143" si="1201">Q143/Q157</f>
        <v>3.7667454688731283E-2</v>
      </c>
      <c r="BZ143" s="131">
        <f t="shared" ref="BZ143" si="1202">R143/R157</f>
        <v>5.0328227571115977E-2</v>
      </c>
      <c r="CA143" s="132">
        <f t="shared" ref="CA143" si="1203">S143/S157</f>
        <v>4.6151829028451552E-2</v>
      </c>
      <c r="CB143" s="129">
        <f t="shared" ref="CB143" si="1204">T143/T157</f>
        <v>4.3603258265452804E-2</v>
      </c>
      <c r="CC143" s="130">
        <f t="shared" ref="CC143" si="1205">U143/U157</f>
        <v>4.5547594677584444E-2</v>
      </c>
      <c r="CD143" s="131">
        <f t="shared" ref="CD143" si="1206">V143/V157</f>
        <v>4.3297587131367291E-2</v>
      </c>
      <c r="CE143" s="132">
        <f t="shared" ref="CE143" si="1207">W143/W157</f>
        <v>5.5623388956722288E-2</v>
      </c>
      <c r="CF143" s="129">
        <f t="shared" ref="CF143" si="1208">X143/X157</f>
        <v>3.8159958180867745E-2</v>
      </c>
      <c r="CG143" s="130">
        <f t="shared" ref="CG143" si="1209">Y143/Y157</f>
        <v>4.093264248704663E-2</v>
      </c>
      <c r="CH143" s="131">
        <f t="shared" ref="CH143" si="1210">Z143/Z157</f>
        <v>5.9601432638442461E-2</v>
      </c>
      <c r="CI143" s="129">
        <f t="shared" ref="CI143" si="1211">AA143/AA157</f>
        <v>5.4763989492955502E-2</v>
      </c>
      <c r="CJ143" s="135">
        <f t="shared" ref="CJ143" si="1212">AB143/AB157</f>
        <v>4.7496725069592273E-2</v>
      </c>
      <c r="CK143" s="136">
        <f t="shared" ref="CK143" si="1213">AC143/AC157</f>
        <v>4.6733477623116457E-2</v>
      </c>
    </row>
    <row r="144" spans="1:89" ht="15" thickTop="1" thickBot="1" x14ac:dyDescent="0.2">
      <c r="A144" s="137" t="s">
        <v>27</v>
      </c>
      <c r="B144" s="206">
        <v>391</v>
      </c>
      <c r="C144" s="190">
        <v>589</v>
      </c>
      <c r="D144" s="191">
        <v>195</v>
      </c>
      <c r="E144" s="192">
        <v>287</v>
      </c>
      <c r="F144" s="189">
        <v>408</v>
      </c>
      <c r="G144" s="193">
        <v>381</v>
      </c>
      <c r="H144" s="191">
        <v>576</v>
      </c>
      <c r="I144" s="192">
        <v>619</v>
      </c>
      <c r="J144" s="189">
        <v>146</v>
      </c>
      <c r="K144" s="190">
        <v>105</v>
      </c>
      <c r="L144" s="191">
        <v>337</v>
      </c>
      <c r="M144" s="189">
        <v>279</v>
      </c>
      <c r="N144" s="194">
        <v>624</v>
      </c>
      <c r="O144" s="207">
        <v>514</v>
      </c>
      <c r="P144" s="189">
        <v>312</v>
      </c>
      <c r="Q144" s="190">
        <v>252</v>
      </c>
      <c r="R144" s="191">
        <v>398</v>
      </c>
      <c r="S144" s="192">
        <v>381</v>
      </c>
      <c r="T144" s="189">
        <v>126</v>
      </c>
      <c r="U144" s="193">
        <v>75</v>
      </c>
      <c r="V144" s="191">
        <v>398</v>
      </c>
      <c r="W144" s="208">
        <v>352</v>
      </c>
      <c r="X144" s="189">
        <v>275</v>
      </c>
      <c r="Y144" s="193">
        <v>153</v>
      </c>
      <c r="Z144" s="191">
        <v>671</v>
      </c>
      <c r="AA144" s="189">
        <v>731</v>
      </c>
      <c r="AB144" s="172">
        <f t="shared" si="939"/>
        <v>4857</v>
      </c>
      <c r="AC144" s="173">
        <f t="shared" si="940"/>
        <v>4718</v>
      </c>
      <c r="AE144" s="269" t="s">
        <v>13</v>
      </c>
      <c r="AF144" s="20">
        <f t="shared" ref="AF144:BG144" si="1214">SUM(AF141:AF143)</f>
        <v>1153</v>
      </c>
      <c r="AG144" s="21">
        <f t="shared" si="1214"/>
        <v>2236</v>
      </c>
      <c r="AH144" s="20">
        <f t="shared" si="1214"/>
        <v>576</v>
      </c>
      <c r="AI144" s="21">
        <f t="shared" si="1214"/>
        <v>884</v>
      </c>
      <c r="AJ144" s="20">
        <f t="shared" si="1214"/>
        <v>996</v>
      </c>
      <c r="AK144" s="21">
        <f t="shared" si="1214"/>
        <v>2098</v>
      </c>
      <c r="AL144" s="20">
        <f t="shared" si="1214"/>
        <v>1682</v>
      </c>
      <c r="AM144" s="21">
        <f t="shared" si="1214"/>
        <v>2547</v>
      </c>
      <c r="AN144" s="20">
        <f t="shared" si="1214"/>
        <v>554</v>
      </c>
      <c r="AO144" s="21">
        <f t="shared" si="1214"/>
        <v>151</v>
      </c>
      <c r="AP144" s="20">
        <f t="shared" si="1214"/>
        <v>1522</v>
      </c>
      <c r="AQ144" s="21">
        <f t="shared" si="1214"/>
        <v>463</v>
      </c>
      <c r="AR144" s="20">
        <f t="shared" si="1214"/>
        <v>2313</v>
      </c>
      <c r="AS144" s="21">
        <f t="shared" si="1214"/>
        <v>1510</v>
      </c>
      <c r="AT144" s="20">
        <f t="shared" si="1214"/>
        <v>1061</v>
      </c>
      <c r="AU144" s="21">
        <f t="shared" si="1214"/>
        <v>1096</v>
      </c>
      <c r="AV144" s="20">
        <f t="shared" si="1214"/>
        <v>953</v>
      </c>
      <c r="AW144" s="21">
        <f t="shared" si="1214"/>
        <v>1300</v>
      </c>
      <c r="AX144" s="20">
        <f t="shared" si="1214"/>
        <v>512</v>
      </c>
      <c r="AY144" s="21">
        <f t="shared" si="1214"/>
        <v>105</v>
      </c>
      <c r="AZ144" s="20">
        <f t="shared" si="1214"/>
        <v>1524</v>
      </c>
      <c r="BA144" s="21">
        <f t="shared" si="1214"/>
        <v>839</v>
      </c>
      <c r="BB144" s="20">
        <f t="shared" si="1214"/>
        <v>1180</v>
      </c>
      <c r="BC144" s="21">
        <f t="shared" si="1214"/>
        <v>531</v>
      </c>
      <c r="BD144" s="20">
        <f t="shared" si="1214"/>
        <v>1333</v>
      </c>
      <c r="BE144" s="21">
        <f t="shared" si="1214"/>
        <v>2204</v>
      </c>
      <c r="BF144" s="174">
        <f t="shared" si="1214"/>
        <v>15359</v>
      </c>
      <c r="BG144" s="175">
        <f t="shared" si="1214"/>
        <v>15964</v>
      </c>
      <c r="BI144" s="137" t="s">
        <v>27</v>
      </c>
      <c r="BJ144" s="129">
        <f>B144/B157</f>
        <v>4.1249076906846711E-2</v>
      </c>
      <c r="BK144" s="130">
        <f t="shared" ref="BK144" si="1215">C144/C157</f>
        <v>5.6466302367941715E-2</v>
      </c>
      <c r="BL144" s="131">
        <f t="shared" ref="BL144" si="1216">D144/D157</f>
        <v>5.3162486368593241E-2</v>
      </c>
      <c r="BM144" s="132">
        <f t="shared" ref="BM144" si="1217">E144/E157</f>
        <v>6.0054404687173046E-2</v>
      </c>
      <c r="BN144" s="129">
        <f t="shared" ref="BN144" si="1218">F144/F157</f>
        <v>3.9193083573487032E-2</v>
      </c>
      <c r="BO144" s="130">
        <f t="shared" ref="BO144" si="1219">G144/G157</f>
        <v>4.2493865714923043E-2</v>
      </c>
      <c r="BP144" s="131">
        <f t="shared" ref="BP144" si="1220">H144/H157</f>
        <v>4.817261854980346E-2</v>
      </c>
      <c r="BQ144" s="132">
        <f t="shared" ref="BQ144" si="1221">I144/I157</f>
        <v>4.9782853466302075E-2</v>
      </c>
      <c r="BR144" s="129">
        <f t="shared" ref="BR144" si="1222">J144/J157</f>
        <v>5.7502953918865694E-2</v>
      </c>
      <c r="BS144" s="130">
        <f t="shared" ref="BS144" si="1223">K144/K157</f>
        <v>4.4929396662387676E-2</v>
      </c>
      <c r="BT144" s="131">
        <f t="shared" ref="BT144" si="1224">L144/L157</f>
        <v>4.9609892536434566E-2</v>
      </c>
      <c r="BU144" s="129">
        <f t="shared" ref="BU144" si="1225">M144/M157</f>
        <v>4.3668805759899829E-2</v>
      </c>
      <c r="BV144" s="133">
        <f t="shared" ref="BV144" si="1226">N144/N157</f>
        <v>5.0160771704180061E-2</v>
      </c>
      <c r="BW144" s="134">
        <f t="shared" ref="BW144" si="1227">O144/O157</f>
        <v>4.1341590927370706E-2</v>
      </c>
      <c r="BX144" s="129">
        <f t="shared" ref="BX144" si="1228">P144/P157</f>
        <v>4.8133292193767357E-2</v>
      </c>
      <c r="BY144" s="130">
        <f t="shared" ref="BY144" si="1229">Q144/Q157</f>
        <v>3.971631205673759E-2</v>
      </c>
      <c r="BZ144" s="131">
        <f t="shared" ref="BZ144" si="1230">R144/R157</f>
        <v>5.122924443300296E-2</v>
      </c>
      <c r="CA144" s="132">
        <f t="shared" ref="CA144" si="1231">S144/S157</f>
        <v>4.995411039727285E-2</v>
      </c>
      <c r="CB144" s="129">
        <f t="shared" ref="CB144" si="1232">T144/T157</f>
        <v>6.0373742213703882E-2</v>
      </c>
      <c r="CC144" s="130">
        <f t="shared" ref="CC144" si="1233">U144/U157</f>
        <v>3.8382804503582398E-2</v>
      </c>
      <c r="CD144" s="131">
        <f t="shared" ref="CD144" si="1234">V144/V157</f>
        <v>5.3351206434316352E-2</v>
      </c>
      <c r="CE144" s="132">
        <f t="shared" ref="CE144" si="1235">W144/W157</f>
        <v>4.7754714421381086E-2</v>
      </c>
      <c r="CF144" s="129">
        <f t="shared" ref="CF144" si="1236">X144/X157</f>
        <v>4.7917755706569087E-2</v>
      </c>
      <c r="CG144" s="130">
        <f t="shared" ref="CG144" si="1237">Y144/Y157</f>
        <v>3.9637305699481866E-2</v>
      </c>
      <c r="CH144" s="131">
        <f t="shared" ref="CH144" si="1238">Z144/Z157</f>
        <v>6.1621820185508311E-2</v>
      </c>
      <c r="CI144" s="129">
        <f t="shared" ref="CI144" si="1239">AA144/AA157</f>
        <v>5.8186738836265225E-2</v>
      </c>
      <c r="CJ144" s="135">
        <f t="shared" ref="CJ144" si="1240">AB144/AB157</f>
        <v>4.9707303094809238E-2</v>
      </c>
      <c r="CK144" s="136">
        <f t="shared" ref="CK144" si="1241">AC144/AC157</f>
        <v>4.8395203561427444E-2</v>
      </c>
    </row>
    <row r="145" spans="1:89" ht="14" thickTop="1" x14ac:dyDescent="0.15">
      <c r="A145" s="146" t="s">
        <v>28</v>
      </c>
      <c r="B145" s="203">
        <v>348</v>
      </c>
      <c r="C145" s="197">
        <v>577</v>
      </c>
      <c r="D145" s="198">
        <v>207</v>
      </c>
      <c r="E145" s="199">
        <v>283</v>
      </c>
      <c r="F145" s="196">
        <v>442</v>
      </c>
      <c r="G145" s="200">
        <v>519</v>
      </c>
      <c r="H145" s="198">
        <v>615</v>
      </c>
      <c r="I145" s="199">
        <v>799</v>
      </c>
      <c r="J145" s="196">
        <v>183</v>
      </c>
      <c r="K145" s="197">
        <v>67</v>
      </c>
      <c r="L145" s="198">
        <v>455</v>
      </c>
      <c r="M145" s="196">
        <v>220</v>
      </c>
      <c r="N145" s="201">
        <v>784</v>
      </c>
      <c r="O145" s="204">
        <v>542</v>
      </c>
      <c r="P145" s="196">
        <v>425</v>
      </c>
      <c r="Q145" s="197">
        <v>251</v>
      </c>
      <c r="R145" s="198">
        <v>446</v>
      </c>
      <c r="S145" s="199">
        <v>434</v>
      </c>
      <c r="T145" s="196">
        <v>125</v>
      </c>
      <c r="U145" s="200">
        <v>56</v>
      </c>
      <c r="V145" s="198">
        <v>509</v>
      </c>
      <c r="W145" s="205">
        <v>370</v>
      </c>
      <c r="X145" s="196">
        <v>308</v>
      </c>
      <c r="Y145" s="200">
        <v>146</v>
      </c>
      <c r="Z145" s="198">
        <v>668</v>
      </c>
      <c r="AA145" s="196">
        <v>801</v>
      </c>
      <c r="AB145" s="172">
        <f t="shared" si="939"/>
        <v>5515</v>
      </c>
      <c r="AC145" s="173">
        <f t="shared" si="940"/>
        <v>5065</v>
      </c>
      <c r="BI145" s="146" t="s">
        <v>28</v>
      </c>
      <c r="BJ145" s="129">
        <f>B145/B157</f>
        <v>3.6712733410697328E-2</v>
      </c>
      <c r="BK145" s="130">
        <f t="shared" ref="BK145" si="1242">C145/C157</f>
        <v>5.5315885341769726E-2</v>
      </c>
      <c r="BL145" s="131">
        <f t="shared" ref="BL145" si="1243">D145/D157</f>
        <v>5.6434023991275901E-2</v>
      </c>
      <c r="BM145" s="132">
        <f t="shared" ref="BM145" si="1244">E145/E157</f>
        <v>5.9217409499895374E-2</v>
      </c>
      <c r="BN145" s="129">
        <f t="shared" ref="BN145" si="1245">F145/F157</f>
        <v>4.2459173871277615E-2</v>
      </c>
      <c r="BO145" s="130">
        <f t="shared" ref="BO145" si="1246">G145/G157</f>
        <v>5.7885344635288868E-2</v>
      </c>
      <c r="BP145" s="131">
        <f t="shared" ref="BP145" si="1247">H145/H157</f>
        <v>5.1434306264113071E-2</v>
      </c>
      <c r="BQ145" s="132">
        <f t="shared" ref="BQ145" si="1248">I145/I157</f>
        <v>6.4259289046163751E-2</v>
      </c>
      <c r="BR145" s="129">
        <f t="shared" ref="BR145" si="1249">J145/J157</f>
        <v>7.2075620322961789E-2</v>
      </c>
      <c r="BS145" s="130">
        <f t="shared" ref="BS145" si="1250">K145/K157</f>
        <v>2.8669234060761661E-2</v>
      </c>
      <c r="BT145" s="131">
        <f t="shared" ref="BT145" si="1251">L145/L157</f>
        <v>6.6980715442367139E-2</v>
      </c>
      <c r="BU145" s="129">
        <f t="shared" ref="BU145" si="1252">M145/M157</f>
        <v>3.4434183753326027E-2</v>
      </c>
      <c r="BV145" s="133">
        <f t="shared" ref="BV145" si="1253">N145/N157</f>
        <v>6.3022508038585209E-2</v>
      </c>
      <c r="BW145" s="134">
        <f t="shared" ref="BW145" si="1254">O145/O157</f>
        <v>4.3593662028472611E-2</v>
      </c>
      <c r="BX145" s="129">
        <f t="shared" ref="BX145" si="1255">P145/P157</f>
        <v>6.5566183276766429E-2</v>
      </c>
      <c r="BY145" s="130">
        <f t="shared" ref="BY145" si="1256">Q145/Q157</f>
        <v>3.9558707643814028E-2</v>
      </c>
      <c r="BZ145" s="131">
        <f t="shared" ref="BZ145" si="1257">R145/R157</f>
        <v>5.7407645771656586E-2</v>
      </c>
      <c r="CA145" s="132">
        <f t="shared" ref="CA145" si="1258">S145/S157</f>
        <v>5.6903107381670384E-2</v>
      </c>
      <c r="CB145" s="129">
        <f t="shared" ref="CB145" si="1259">T145/T157</f>
        <v>5.9894585529468136E-2</v>
      </c>
      <c r="CC145" s="130">
        <f t="shared" ref="CC145" si="1260">U145/U157</f>
        <v>2.8659160696008188E-2</v>
      </c>
      <c r="CD145" s="131">
        <f t="shared" ref="CD145" si="1261">V145/V157</f>
        <v>6.8230563002680961E-2</v>
      </c>
      <c r="CE145" s="132">
        <f t="shared" ref="CE145" si="1262">W145/W157</f>
        <v>5.0196716863383527E-2</v>
      </c>
      <c r="CF145" s="129">
        <f t="shared" ref="CF145" si="1263">X145/X157</f>
        <v>5.3667886391357382E-2</v>
      </c>
      <c r="CG145" s="130">
        <f t="shared" ref="CG145" si="1264">Y145/Y157</f>
        <v>3.7823834196891191E-2</v>
      </c>
      <c r="CH145" s="131">
        <f t="shared" ref="CH145" si="1265">Z145/Z157</f>
        <v>6.1346312792726607E-2</v>
      </c>
      <c r="CI145" s="129">
        <f t="shared" ref="CI145" si="1266">AA145/AA157</f>
        <v>6.37586563718857E-2</v>
      </c>
      <c r="CJ145" s="135">
        <f t="shared" ref="CJ145" si="1267">AB145/AB157</f>
        <v>5.6441378745701654E-2</v>
      </c>
      <c r="CK145" s="136">
        <f t="shared" ref="CK145" si="1268">AC145/AC157</f>
        <v>5.1954579491019497E-2</v>
      </c>
    </row>
    <row r="146" spans="1:89" x14ac:dyDescent="0.15">
      <c r="A146" s="137" t="s">
        <v>29</v>
      </c>
      <c r="B146" s="206">
        <v>461</v>
      </c>
      <c r="C146" s="190">
        <v>916</v>
      </c>
      <c r="D146" s="191">
        <v>293</v>
      </c>
      <c r="E146" s="192">
        <v>359</v>
      </c>
      <c r="F146" s="189">
        <v>508</v>
      </c>
      <c r="G146" s="193">
        <v>842</v>
      </c>
      <c r="H146" s="191">
        <v>731</v>
      </c>
      <c r="I146" s="192">
        <v>926</v>
      </c>
      <c r="J146" s="189">
        <v>243</v>
      </c>
      <c r="K146" s="190">
        <v>78</v>
      </c>
      <c r="L146" s="191">
        <v>665</v>
      </c>
      <c r="M146" s="189">
        <v>208</v>
      </c>
      <c r="N146" s="194">
        <v>961</v>
      </c>
      <c r="O146" s="207">
        <v>698</v>
      </c>
      <c r="P146" s="189">
        <v>530</v>
      </c>
      <c r="Q146" s="190">
        <v>413</v>
      </c>
      <c r="R146" s="191">
        <v>534</v>
      </c>
      <c r="S146" s="192">
        <v>593</v>
      </c>
      <c r="T146" s="189">
        <v>309</v>
      </c>
      <c r="U146" s="193">
        <v>46</v>
      </c>
      <c r="V146" s="191">
        <v>629</v>
      </c>
      <c r="W146" s="208">
        <v>413</v>
      </c>
      <c r="X146" s="189">
        <v>469</v>
      </c>
      <c r="Y146" s="193">
        <v>160</v>
      </c>
      <c r="Z146" s="191">
        <v>797</v>
      </c>
      <c r="AA146" s="189">
        <v>787</v>
      </c>
      <c r="AB146" s="172">
        <f t="shared" si="939"/>
        <v>7130</v>
      </c>
      <c r="AC146" s="173">
        <f t="shared" si="940"/>
        <v>6439</v>
      </c>
      <c r="BI146" s="137" t="s">
        <v>29</v>
      </c>
      <c r="BJ146" s="129">
        <f>B146/B157</f>
        <v>4.8633822133136405E-2</v>
      </c>
      <c r="BK146" s="130">
        <f t="shared" ref="BK146" si="1269">C146/C157</f>
        <v>8.7815166331128361E-2</v>
      </c>
      <c r="BL146" s="131">
        <f t="shared" ref="BL146" si="1270">D146/D157</f>
        <v>7.9880043620501634E-2</v>
      </c>
      <c r="BM146" s="132">
        <f t="shared" ref="BM146" si="1271">E146/E157</f>
        <v>7.5120318058171168E-2</v>
      </c>
      <c r="BN146" s="129">
        <f t="shared" ref="BN146" si="1272">F146/F157</f>
        <v>4.8799231508165224E-2</v>
      </c>
      <c r="BO146" s="130">
        <f t="shared" ref="BO146" si="1273">G146/G157</f>
        <v>9.3910327905420476E-2</v>
      </c>
      <c r="BP146" s="131">
        <f t="shared" ref="BP146" si="1274">H146/H157</f>
        <v>6.1135736388726269E-2</v>
      </c>
      <c r="BQ146" s="132">
        <f t="shared" ref="BQ146" si="1275">I146/I157</f>
        <v>7.4473218594177257E-2</v>
      </c>
      <c r="BR146" s="129">
        <f t="shared" ref="BR146" si="1276">J146/J157</f>
        <v>9.5706971248523037E-2</v>
      </c>
      <c r="BS146" s="130">
        <f t="shared" ref="BS146" si="1277">K146/K157</f>
        <v>3.3376123234916559E-2</v>
      </c>
      <c r="BT146" s="131">
        <f t="shared" ref="BT146" si="1278">L146/L157</f>
        <v>9.7894891800382744E-2</v>
      </c>
      <c r="BU146" s="129">
        <f t="shared" ref="BU146" si="1279">M146/M157</f>
        <v>3.2555955548599157E-2</v>
      </c>
      <c r="BV146" s="133">
        <f t="shared" ref="BV146" si="1280">N146/N157</f>
        <v>7.72508038585209E-2</v>
      </c>
      <c r="BW146" s="134">
        <f t="shared" ref="BW146" si="1281">O146/O157</f>
        <v>5.6140915306040373E-2</v>
      </c>
      <c r="BX146" s="129">
        <f t="shared" ref="BX146" si="1282">P146/P157</f>
        <v>8.1764887380438134E-2</v>
      </c>
      <c r="BY146" s="130">
        <f t="shared" ref="BY146" si="1283">Q146/Q157</f>
        <v>6.5090622537431045E-2</v>
      </c>
      <c r="BZ146" s="131">
        <f t="shared" ref="BZ146" si="1284">R146/R157</f>
        <v>6.8734714892521559E-2</v>
      </c>
      <c r="CA146" s="132">
        <f t="shared" ref="CA146" si="1285">S146/S157</f>
        <v>7.7750098334862988E-2</v>
      </c>
      <c r="CB146" s="129">
        <f t="shared" ref="CB146" si="1286">T146/T157</f>
        <v>0.14805941542884524</v>
      </c>
      <c r="CC146" s="130">
        <f t="shared" ref="CC146" si="1287">U146/U157</f>
        <v>2.3541453428863868E-2</v>
      </c>
      <c r="CD146" s="131">
        <f t="shared" ref="CD146" si="1288">V146/V157</f>
        <v>8.431635388739947E-2</v>
      </c>
      <c r="CE146" s="132">
        <f t="shared" ref="CE146" si="1289">W146/W157</f>
        <v>5.6030389363722698E-2</v>
      </c>
      <c r="CF146" s="129">
        <f t="shared" ref="CF146" si="1290">X146/X157</f>
        <v>8.1721554277748742E-2</v>
      </c>
      <c r="CG146" s="130">
        <f t="shared" ref="CG146" si="1291">Y146/Y157</f>
        <v>4.145077720207254E-2</v>
      </c>
      <c r="CH146" s="131">
        <f t="shared" ref="CH146" si="1292">Z146/Z157</f>
        <v>7.3193130682339971E-2</v>
      </c>
      <c r="CI146" s="129">
        <f t="shared" ref="CI146" si="1293">AA146/AA157</f>
        <v>6.2644272864761597E-2</v>
      </c>
      <c r="CJ146" s="135">
        <f t="shared" ref="CJ146" si="1294">AB146/AB157</f>
        <v>7.2969543147208119E-2</v>
      </c>
      <c r="CK146" s="136">
        <f t="shared" ref="CK146" si="1295">AC146/AC157</f>
        <v>6.6048477264101596E-2</v>
      </c>
    </row>
    <row r="147" spans="1:89" x14ac:dyDescent="0.15">
      <c r="A147" s="146" t="s">
        <v>30</v>
      </c>
      <c r="B147" s="203">
        <v>594</v>
      </c>
      <c r="C147" s="197">
        <v>1134</v>
      </c>
      <c r="D147" s="198">
        <v>335</v>
      </c>
      <c r="E147" s="199">
        <v>429</v>
      </c>
      <c r="F147" s="196">
        <v>609</v>
      </c>
      <c r="G147" s="200">
        <v>1043</v>
      </c>
      <c r="H147" s="198">
        <v>880</v>
      </c>
      <c r="I147" s="199">
        <v>1287</v>
      </c>
      <c r="J147" s="196">
        <v>312</v>
      </c>
      <c r="K147" s="197">
        <v>81</v>
      </c>
      <c r="L147" s="198">
        <v>839</v>
      </c>
      <c r="M147" s="196">
        <v>272</v>
      </c>
      <c r="N147" s="201">
        <v>1320</v>
      </c>
      <c r="O147" s="204">
        <v>799</v>
      </c>
      <c r="P147" s="196">
        <v>619</v>
      </c>
      <c r="Q147" s="197">
        <v>600</v>
      </c>
      <c r="R147" s="198">
        <v>494</v>
      </c>
      <c r="S147" s="199">
        <v>724</v>
      </c>
      <c r="T147" s="196">
        <v>326</v>
      </c>
      <c r="U147" s="200">
        <v>52</v>
      </c>
      <c r="V147" s="198">
        <v>814</v>
      </c>
      <c r="W147" s="205">
        <v>433</v>
      </c>
      <c r="X147" s="196">
        <v>663</v>
      </c>
      <c r="Y147" s="200">
        <v>265</v>
      </c>
      <c r="Z147" s="198">
        <v>799</v>
      </c>
      <c r="AA147" s="196">
        <v>1193</v>
      </c>
      <c r="AB147" s="172">
        <f t="shared" si="939"/>
        <v>8604</v>
      </c>
      <c r="AC147" s="173">
        <f t="shared" si="940"/>
        <v>8312</v>
      </c>
      <c r="BI147" s="146" t="s">
        <v>30</v>
      </c>
      <c r="BJ147" s="129">
        <f>B147/B157</f>
        <v>6.2664838063086828E-2</v>
      </c>
      <c r="BK147" s="130">
        <f t="shared" ref="BK147" si="1296">C147/C157</f>
        <v>0.10871440897325281</v>
      </c>
      <c r="BL147" s="131">
        <f t="shared" ref="BL147" si="1297">D147/D157</f>
        <v>9.1330425299890952E-2</v>
      </c>
      <c r="BM147" s="132">
        <f t="shared" ref="BM147" si="1298">E147/E157</f>
        <v>8.9767733835530439E-2</v>
      </c>
      <c r="BN147" s="129">
        <f t="shared" ref="BN147" si="1299">F147/F157</f>
        <v>5.8501440922190201E-2</v>
      </c>
      <c r="BO147" s="130">
        <f t="shared" ref="BO147" si="1300">G147/G157</f>
        <v>0.11632835155030113</v>
      </c>
      <c r="BP147" s="131">
        <f t="shared" ref="BP147" si="1301">H147/H157</f>
        <v>7.3597056117755286E-2</v>
      </c>
      <c r="BQ147" s="132">
        <f t="shared" ref="BQ147" si="1302">I147/I157</f>
        <v>0.10350651439601094</v>
      </c>
      <c r="BR147" s="129">
        <f t="shared" ref="BR147" si="1303">J147/J157</f>
        <v>0.12288302481291848</v>
      </c>
      <c r="BS147" s="130">
        <f t="shared" ref="BS147" si="1304">K147/K157</f>
        <v>3.4659820282413351E-2</v>
      </c>
      <c r="BT147" s="131">
        <f t="shared" ref="BT147" si="1305">L147/L157</f>
        <v>0.12350949506845282</v>
      </c>
      <c r="BU147" s="129">
        <f t="shared" ref="BU147" si="1306">M147/M157</f>
        <v>4.2573172640475818E-2</v>
      </c>
      <c r="BV147" s="133">
        <f t="shared" ref="BV147" si="1307">N147/N157</f>
        <v>0.10610932475884244</v>
      </c>
      <c r="BW147" s="134">
        <f t="shared" ref="BW147" si="1308">O147/O157</f>
        <v>6.4264457492157964E-2</v>
      </c>
      <c r="BX147" s="129">
        <f t="shared" ref="BX147" si="1309">P147/P157</f>
        <v>9.5495217525455103E-2</v>
      </c>
      <c r="BY147" s="130">
        <f t="shared" ref="BY147" si="1310">Q147/Q157</f>
        <v>9.4562647754137114E-2</v>
      </c>
      <c r="BZ147" s="131">
        <f t="shared" ref="BZ147" si="1311">R147/R157</f>
        <v>6.3586047110310212E-2</v>
      </c>
      <c r="CA147" s="132">
        <f t="shared" ref="CA147" si="1312">S147/S157</f>
        <v>9.4925921069883304E-2</v>
      </c>
      <c r="CB147" s="129">
        <f t="shared" ref="CB147" si="1313">T147/T157</f>
        <v>0.1562050790608529</v>
      </c>
      <c r="CC147" s="130">
        <f t="shared" ref="CC147" si="1314">U147/U157</f>
        <v>2.6612077789150462E-2</v>
      </c>
      <c r="CD147" s="131">
        <f t="shared" ref="CD147" si="1315">V147/V157</f>
        <v>0.10911528150134048</v>
      </c>
      <c r="CE147" s="132">
        <f t="shared" ref="CE147" si="1316">W147/W157</f>
        <v>5.8743725410392078E-2</v>
      </c>
      <c r="CF147" s="129">
        <f t="shared" ref="CF147" si="1317">X147/X157</f>
        <v>0.11552535284892838</v>
      </c>
      <c r="CG147" s="130">
        <f t="shared" ref="CG147" si="1318">Y147/Y157</f>
        <v>6.8652849740932637E-2</v>
      </c>
      <c r="CH147" s="131">
        <f t="shared" ref="CH147" si="1319">Z147/Z157</f>
        <v>7.3376802277527783E-2</v>
      </c>
      <c r="CI147" s="129">
        <f t="shared" ref="CI147" si="1320">AA147/AA157</f>
        <v>9.4961394571360339E-2</v>
      </c>
      <c r="CJ147" s="135">
        <f t="shared" ref="CJ147" si="1321">AB147/AB157</f>
        <v>8.8054691337809077E-2</v>
      </c>
      <c r="CK147" s="136">
        <f t="shared" ref="CK147" si="1322">AC147/AC157</f>
        <v>8.5260901229882349E-2</v>
      </c>
    </row>
    <row r="148" spans="1:89" x14ac:dyDescent="0.15">
      <c r="A148" s="137" t="s">
        <v>31</v>
      </c>
      <c r="B148" s="206">
        <v>559</v>
      </c>
      <c r="C148" s="190">
        <v>1102</v>
      </c>
      <c r="D148" s="191">
        <v>241</v>
      </c>
      <c r="E148" s="192">
        <v>455</v>
      </c>
      <c r="F148" s="189">
        <v>387</v>
      </c>
      <c r="G148" s="193">
        <v>1055</v>
      </c>
      <c r="H148" s="191">
        <v>802</v>
      </c>
      <c r="I148" s="192">
        <v>1260</v>
      </c>
      <c r="J148" s="189">
        <v>242</v>
      </c>
      <c r="K148" s="190">
        <v>70</v>
      </c>
      <c r="L148" s="191">
        <v>683</v>
      </c>
      <c r="M148" s="189">
        <v>191</v>
      </c>
      <c r="N148" s="194">
        <v>993</v>
      </c>
      <c r="O148" s="207">
        <v>711</v>
      </c>
      <c r="P148" s="189">
        <v>442</v>
      </c>
      <c r="Q148" s="190">
        <v>496</v>
      </c>
      <c r="R148" s="191">
        <v>459</v>
      </c>
      <c r="S148" s="192">
        <v>576</v>
      </c>
      <c r="T148" s="189">
        <v>186</v>
      </c>
      <c r="U148" s="193">
        <v>53</v>
      </c>
      <c r="V148" s="191">
        <v>710</v>
      </c>
      <c r="W148" s="208">
        <v>406</v>
      </c>
      <c r="X148" s="189">
        <v>517</v>
      </c>
      <c r="Y148" s="193">
        <v>266</v>
      </c>
      <c r="Z148" s="191">
        <v>534</v>
      </c>
      <c r="AA148" s="189">
        <v>1011</v>
      </c>
      <c r="AB148" s="172">
        <f t="shared" si="939"/>
        <v>6755</v>
      </c>
      <c r="AC148" s="173">
        <f t="shared" si="940"/>
        <v>7652</v>
      </c>
      <c r="BI148" s="137" t="s">
        <v>31</v>
      </c>
      <c r="BJ148" s="129">
        <f>B148/B157</f>
        <v>5.8972465449941974E-2</v>
      </c>
      <c r="BK148" s="130">
        <f t="shared" ref="BK148" si="1323">C148/C157</f>
        <v>0.10564663023679417</v>
      </c>
      <c r="BL148" s="131">
        <f t="shared" ref="BL148" si="1324">D148/D157</f>
        <v>6.5703380588876772E-2</v>
      </c>
      <c r="BM148" s="132">
        <f t="shared" ref="BM148" si="1325">E148/E157</f>
        <v>9.5208202552835325E-2</v>
      </c>
      <c r="BN148" s="129">
        <f t="shared" ref="BN148" si="1326">F148/F157</f>
        <v>3.7175792507204611E-2</v>
      </c>
      <c r="BO148" s="130">
        <f t="shared" ref="BO148" si="1327">G148/G157</f>
        <v>0.11766674102163729</v>
      </c>
      <c r="BP148" s="131">
        <f t="shared" ref="BP148" si="1328">H148/H157</f>
        <v>6.7073680689136064E-2</v>
      </c>
      <c r="BQ148" s="132">
        <f t="shared" ref="BQ148" si="1329">I148/I157</f>
        <v>0.10133504905903169</v>
      </c>
      <c r="BR148" s="129">
        <f t="shared" ref="BR148" si="1330">J148/J157</f>
        <v>9.5313115399763684E-2</v>
      </c>
      <c r="BS148" s="130">
        <f t="shared" ref="BS148" si="1331">K148/K157</f>
        <v>2.9952931108258449E-2</v>
      </c>
      <c r="BT148" s="131">
        <f t="shared" ref="BT148" si="1332">L148/L157</f>
        <v>0.10054467834535551</v>
      </c>
      <c r="BU148" s="129">
        <f t="shared" ref="BU148" si="1333">M148/M157</f>
        <v>2.9895132258569417E-2</v>
      </c>
      <c r="BV148" s="133">
        <f t="shared" ref="BV148" si="1334">N148/N157</f>
        <v>7.9823151125401934E-2</v>
      </c>
      <c r="BW148" s="134">
        <f t="shared" ref="BW148" si="1335">O148/O157</f>
        <v>5.7186519745837688E-2</v>
      </c>
      <c r="BX148" s="129">
        <f t="shared" ref="BX148" si="1336">P148/P157</f>
        <v>6.8188830607837092E-2</v>
      </c>
      <c r="BY148" s="130">
        <f t="shared" ref="BY148" si="1337">Q148/Q157</f>
        <v>7.8171788810086684E-2</v>
      </c>
      <c r="BZ148" s="131">
        <f t="shared" ref="BZ148" si="1338">R148/R157</f>
        <v>5.9080962800875277E-2</v>
      </c>
      <c r="CA148" s="132">
        <f t="shared" ref="CA148" si="1339">S148/S157</f>
        <v>7.5521174773829816E-2</v>
      </c>
      <c r="CB148" s="129">
        <f t="shared" ref="CB148" si="1340">T148/T157</f>
        <v>8.9123143267848592E-2</v>
      </c>
      <c r="CC148" s="130">
        <f t="shared" ref="CC148" si="1341">U148/U157</f>
        <v>2.7123848515864891E-2</v>
      </c>
      <c r="CD148" s="131">
        <f t="shared" ref="CD148" si="1342">V148/V157</f>
        <v>9.5174262734584444E-2</v>
      </c>
      <c r="CE148" s="132">
        <f t="shared" ref="CE148" si="1343">W148/W157</f>
        <v>5.5080721747388414E-2</v>
      </c>
      <c r="CF148" s="129">
        <f t="shared" ref="CF148" si="1344">X148/X157</f>
        <v>9.0085380728349887E-2</v>
      </c>
      <c r="CG148" s="130">
        <f t="shared" ref="CG148" si="1345">Y148/Y157</f>
        <v>6.8911917098445602E-2</v>
      </c>
      <c r="CH148" s="131">
        <f t="shared" ref="CH148" si="1346">Z148/Z157</f>
        <v>4.9040315915143726E-2</v>
      </c>
      <c r="CI148" s="129">
        <f t="shared" ref="CI148" si="1347">AA148/AA157</f>
        <v>8.0474408978747108E-2</v>
      </c>
      <c r="CJ148" s="135">
        <f t="shared" ref="CJ148" si="1348">AB148/AB157</f>
        <v>6.9131734075650889E-2</v>
      </c>
      <c r="CK148" s="136">
        <f t="shared" ref="CK148" si="1349">AC148/AC157</f>
        <v>7.8490906666393134E-2</v>
      </c>
    </row>
    <row r="149" spans="1:89" x14ac:dyDescent="0.15">
      <c r="A149" s="146" t="s">
        <v>32</v>
      </c>
      <c r="B149" s="203">
        <v>637</v>
      </c>
      <c r="C149" s="197">
        <v>790</v>
      </c>
      <c r="D149" s="198">
        <v>110</v>
      </c>
      <c r="E149" s="199">
        <v>313</v>
      </c>
      <c r="F149" s="196">
        <v>337</v>
      </c>
      <c r="G149" s="200">
        <v>860</v>
      </c>
      <c r="H149" s="198">
        <v>670</v>
      </c>
      <c r="I149" s="199">
        <v>905</v>
      </c>
      <c r="J149" s="196">
        <v>272</v>
      </c>
      <c r="K149" s="197">
        <v>61</v>
      </c>
      <c r="L149" s="198">
        <v>551</v>
      </c>
      <c r="M149" s="196">
        <v>197</v>
      </c>
      <c r="N149" s="201">
        <v>762</v>
      </c>
      <c r="O149" s="204">
        <v>575</v>
      </c>
      <c r="P149" s="196">
        <v>298</v>
      </c>
      <c r="Q149" s="197">
        <v>440</v>
      </c>
      <c r="R149" s="198">
        <v>302</v>
      </c>
      <c r="S149" s="199">
        <v>609</v>
      </c>
      <c r="T149" s="196">
        <v>106</v>
      </c>
      <c r="U149" s="200">
        <v>42</v>
      </c>
      <c r="V149" s="198">
        <v>682</v>
      </c>
      <c r="W149" s="205">
        <v>313</v>
      </c>
      <c r="X149" s="196">
        <v>375</v>
      </c>
      <c r="Y149" s="200">
        <v>194</v>
      </c>
      <c r="Z149" s="198">
        <v>441</v>
      </c>
      <c r="AA149" s="196">
        <v>848</v>
      </c>
      <c r="AB149" s="172">
        <f t="shared" si="939"/>
        <v>5543</v>
      </c>
      <c r="AC149" s="173">
        <f t="shared" si="940"/>
        <v>6147</v>
      </c>
      <c r="BI149" s="146" t="s">
        <v>32</v>
      </c>
      <c r="BJ149" s="129">
        <f>B149/B157</f>
        <v>6.7201181559236212E-2</v>
      </c>
      <c r="BK149" s="130">
        <f t="shared" ref="BK149" si="1350">C149/C157</f>
        <v>7.5735787556322501E-2</v>
      </c>
      <c r="BL149" s="131">
        <f t="shared" ref="BL149" si="1351">D149/D157</f>
        <v>2.9989094874591057E-2</v>
      </c>
      <c r="BM149" s="132">
        <f t="shared" ref="BM149" si="1352">E149/E157</f>
        <v>6.5494873404477918E-2</v>
      </c>
      <c r="BN149" s="129">
        <f t="shared" ref="BN149" si="1353">F149/F157</f>
        <v>3.2372718539865515E-2</v>
      </c>
      <c r="BO149" s="130">
        <f t="shared" ref="BO149" si="1354">G149/G157</f>
        <v>9.5917912112424716E-2</v>
      </c>
      <c r="BP149" s="131">
        <f t="shared" ref="BP149" si="1355">H149/H157</f>
        <v>5.603412227147278E-2</v>
      </c>
      <c r="BQ149" s="132">
        <f t="shared" ref="BQ149" si="1356">I149/I157</f>
        <v>7.2784301109860061E-2</v>
      </c>
      <c r="BR149" s="129">
        <f t="shared" ref="BR149" si="1357">J149/J157</f>
        <v>0.10712879086254432</v>
      </c>
      <c r="BS149" s="130">
        <f t="shared" ref="BS149" si="1358">K149/K157</f>
        <v>2.6101839965768078E-2</v>
      </c>
      <c r="BT149" s="131">
        <f t="shared" ref="BT149" si="1359">L149/L157</f>
        <v>8.1112910348888567E-2</v>
      </c>
      <c r="BU149" s="129">
        <f t="shared" ref="BU149" si="1360">M149/M157</f>
        <v>3.0834246360932852E-2</v>
      </c>
      <c r="BV149" s="133">
        <f t="shared" ref="BV149" si="1361">N149/N157</f>
        <v>6.1254019292604503E-2</v>
      </c>
      <c r="BW149" s="134">
        <f t="shared" ref="BW149" si="1362">O149/O157</f>
        <v>4.6247888683342717E-2</v>
      </c>
      <c r="BX149" s="129">
        <f t="shared" ref="BX149" si="1363">P149/P157</f>
        <v>4.5973464979944464E-2</v>
      </c>
      <c r="BY149" s="130">
        <f t="shared" ref="BY149" si="1364">Q149/Q157</f>
        <v>6.9345941686367221E-2</v>
      </c>
      <c r="BZ149" s="131">
        <f t="shared" ref="BZ149" si="1365">R149/R157</f>
        <v>3.8872441755695715E-2</v>
      </c>
      <c r="CA149" s="132">
        <f t="shared" ref="CA149" si="1366">S149/S157</f>
        <v>7.9847908745247151E-2</v>
      </c>
      <c r="CB149" s="129">
        <f t="shared" ref="CB149" si="1367">T149/T157</f>
        <v>5.0790608528988979E-2</v>
      </c>
      <c r="CC149" s="130">
        <f t="shared" ref="CC149" si="1368">U149/U157</f>
        <v>2.1494370522006142E-2</v>
      </c>
      <c r="CD149" s="131">
        <f t="shared" ref="CD149" si="1369">V149/V157</f>
        <v>9.1420911528150128E-2</v>
      </c>
      <c r="CE149" s="132">
        <f t="shared" ref="CE149" si="1370">W149/W157</f>
        <v>4.2463709130375796E-2</v>
      </c>
      <c r="CF149" s="129">
        <f t="shared" ref="CF149" si="1371">X149/X157</f>
        <v>6.5342394145321489E-2</v>
      </c>
      <c r="CG149" s="130">
        <f t="shared" ref="CG149" si="1372">Y149/Y157</f>
        <v>5.0259067357512954E-2</v>
      </c>
      <c r="CH149" s="131">
        <f t="shared" ref="CH149" si="1373">Z149/Z157</f>
        <v>4.0499586738910826E-2</v>
      </c>
      <c r="CI149" s="129">
        <f t="shared" ref="CI149" si="1374">AA149/AA157</f>
        <v>6.7499801002945156E-2</v>
      </c>
      <c r="CJ149" s="135">
        <f t="shared" ref="CJ149" si="1375">AB149/AB157</f>
        <v>5.6727935156377925E-2</v>
      </c>
      <c r="CK149" s="136">
        <f t="shared" ref="CK149" si="1376">AC149/AC157</f>
        <v>6.3053267548133632E-2</v>
      </c>
    </row>
    <row r="150" spans="1:89" x14ac:dyDescent="0.15">
      <c r="A150" s="137" t="s">
        <v>33</v>
      </c>
      <c r="B150" s="206">
        <v>521</v>
      </c>
      <c r="C150" s="190">
        <v>549</v>
      </c>
      <c r="D150" s="191">
        <v>86</v>
      </c>
      <c r="E150" s="192">
        <v>240</v>
      </c>
      <c r="F150" s="189">
        <v>314</v>
      </c>
      <c r="G150" s="193">
        <v>749</v>
      </c>
      <c r="H150" s="191">
        <v>573</v>
      </c>
      <c r="I150" s="192">
        <v>714</v>
      </c>
      <c r="J150" s="189">
        <v>81</v>
      </c>
      <c r="K150" s="190">
        <v>42</v>
      </c>
      <c r="L150" s="191">
        <v>390</v>
      </c>
      <c r="M150" s="189">
        <v>183</v>
      </c>
      <c r="N150" s="194">
        <v>660</v>
      </c>
      <c r="O150" s="207">
        <v>572</v>
      </c>
      <c r="P150" s="189">
        <v>209</v>
      </c>
      <c r="Q150" s="190">
        <v>331</v>
      </c>
      <c r="R150" s="191">
        <v>307</v>
      </c>
      <c r="S150" s="192">
        <v>404</v>
      </c>
      <c r="T150" s="189">
        <v>51</v>
      </c>
      <c r="U150" s="193">
        <v>73</v>
      </c>
      <c r="V150" s="191">
        <v>489</v>
      </c>
      <c r="W150" s="208">
        <v>260</v>
      </c>
      <c r="X150" s="189">
        <v>197</v>
      </c>
      <c r="Y150" s="193">
        <v>163</v>
      </c>
      <c r="Z150" s="191">
        <v>299</v>
      </c>
      <c r="AA150" s="189">
        <v>599</v>
      </c>
      <c r="AB150" s="172">
        <f t="shared" si="939"/>
        <v>4177</v>
      </c>
      <c r="AC150" s="173">
        <f t="shared" si="940"/>
        <v>4879</v>
      </c>
      <c r="BI150" s="137" t="s">
        <v>33</v>
      </c>
      <c r="BJ150" s="129">
        <f>B150/B157</f>
        <v>5.4963603755670429E-2</v>
      </c>
      <c r="BK150" s="130">
        <f t="shared" ref="BK150" si="1377">C150/C157</f>
        <v>5.2631578947368418E-2</v>
      </c>
      <c r="BL150" s="131">
        <f t="shared" ref="BL150" si="1378">D150/D157</f>
        <v>2.3446019629225736E-2</v>
      </c>
      <c r="BM150" s="132">
        <f t="shared" ref="BM150" si="1379">E150/E157</f>
        <v>5.0219711236660386E-2</v>
      </c>
      <c r="BN150" s="129">
        <f t="shared" ref="BN150" si="1380">F150/F157</f>
        <v>3.0163304514889529E-2</v>
      </c>
      <c r="BO150" s="130">
        <f t="shared" ref="BO150" si="1381">G150/G157</f>
        <v>8.3537809502565244E-2</v>
      </c>
      <c r="BP150" s="131">
        <f t="shared" ref="BP150" si="1382">H150/H157</f>
        <v>4.7921719494856567E-2</v>
      </c>
      <c r="BQ150" s="132">
        <f t="shared" ref="BQ150" si="1383">I150/I157</f>
        <v>5.7423194466784622E-2</v>
      </c>
      <c r="BR150" s="129">
        <f t="shared" ref="BR150" si="1384">J150/J157</f>
        <v>3.1902323749507681E-2</v>
      </c>
      <c r="BS150" s="130">
        <f t="shared" ref="BS150" si="1385">K150/K157</f>
        <v>1.7971758664955071E-2</v>
      </c>
      <c r="BT150" s="131">
        <f t="shared" ref="BT150" si="1386">L150/L157</f>
        <v>5.7412041807743265E-2</v>
      </c>
      <c r="BU150" s="129">
        <f t="shared" ref="BU150" si="1387">M150/M157</f>
        <v>2.8642980122084834E-2</v>
      </c>
      <c r="BV150" s="133">
        <f t="shared" ref="BV150" si="1388">N150/N157</f>
        <v>5.3054662379421219E-2</v>
      </c>
      <c r="BW150" s="134">
        <f t="shared" ref="BW150" si="1389">O150/O157</f>
        <v>4.60065953510818E-2</v>
      </c>
      <c r="BX150" s="129">
        <f t="shared" ref="BX150" si="1390">P150/P157</f>
        <v>3.2243134834927495E-2</v>
      </c>
      <c r="BY150" s="130">
        <f t="shared" ref="BY150" si="1391">Q150/Q157</f>
        <v>5.2167060677698975E-2</v>
      </c>
      <c r="BZ150" s="131">
        <f t="shared" ref="BZ150" si="1392">R150/R157</f>
        <v>3.9516025228472133E-2</v>
      </c>
      <c r="CA150" s="132">
        <f t="shared" ref="CA150" si="1393">S150/S157</f>
        <v>5.2969712862200077E-2</v>
      </c>
      <c r="CB150" s="129">
        <f t="shared" ref="CB150" si="1394">T150/T157</f>
        <v>2.4436990896023001E-2</v>
      </c>
      <c r="CC150" s="130">
        <f t="shared" ref="CC150" si="1395">U150/U157</f>
        <v>3.7359263050153531E-2</v>
      </c>
      <c r="CD150" s="131">
        <f t="shared" ref="CD150" si="1396">V150/V157</f>
        <v>6.5549597855227876E-2</v>
      </c>
      <c r="CE150" s="132">
        <f t="shared" ref="CE150" si="1397">W150/W157</f>
        <v>3.5273368606701938E-2</v>
      </c>
      <c r="CF150" s="129">
        <f t="shared" ref="CF150" si="1398">X150/X157</f>
        <v>3.4326537724342222E-2</v>
      </c>
      <c r="CG150" s="130">
        <f t="shared" ref="CG150" si="1399">Y150/Y157</f>
        <v>4.2227979274611402E-2</v>
      </c>
      <c r="CH150" s="131">
        <f t="shared" ref="CH150" si="1400">Z150/Z157</f>
        <v>2.7458903480576728E-2</v>
      </c>
      <c r="CI150" s="129">
        <f t="shared" ref="CI150" si="1401">AA150/AA157</f>
        <v>4.7679694340523764E-2</v>
      </c>
      <c r="CJ150" s="135">
        <f t="shared" ref="CJ150" si="1402">AB150/AB157</f>
        <v>4.2748075978385459E-2</v>
      </c>
      <c r="CK150" s="136">
        <f t="shared" ref="CK150" si="1403">AC150/AC157</f>
        <v>5.0046671932217991E-2</v>
      </c>
    </row>
    <row r="151" spans="1:89" x14ac:dyDescent="0.15">
      <c r="A151" s="146" t="s">
        <v>34</v>
      </c>
      <c r="B151" s="203">
        <v>109</v>
      </c>
      <c r="C151" s="197">
        <v>246</v>
      </c>
      <c r="D151" s="198">
        <v>26</v>
      </c>
      <c r="E151" s="199">
        <v>142</v>
      </c>
      <c r="F151" s="196">
        <v>100</v>
      </c>
      <c r="G151" s="200">
        <v>459</v>
      </c>
      <c r="H151" s="198">
        <v>186</v>
      </c>
      <c r="I151" s="199">
        <v>396</v>
      </c>
      <c r="J151" s="196">
        <v>15</v>
      </c>
      <c r="K151" s="197">
        <v>38</v>
      </c>
      <c r="L151" s="198">
        <v>416</v>
      </c>
      <c r="M151" s="196">
        <v>97</v>
      </c>
      <c r="N151" s="201">
        <v>372</v>
      </c>
      <c r="O151" s="204">
        <v>327</v>
      </c>
      <c r="P151" s="196">
        <v>165</v>
      </c>
      <c r="Q151" s="197">
        <v>206</v>
      </c>
      <c r="R151" s="198">
        <v>171</v>
      </c>
      <c r="S151" s="199">
        <v>310</v>
      </c>
      <c r="T151" s="196">
        <v>31</v>
      </c>
      <c r="U151" s="200">
        <v>84</v>
      </c>
      <c r="V151" s="198">
        <v>478</v>
      </c>
      <c r="W151" s="205">
        <v>115</v>
      </c>
      <c r="X151" s="196">
        <v>119</v>
      </c>
      <c r="Y151" s="200">
        <v>111</v>
      </c>
      <c r="Z151" s="198">
        <v>240</v>
      </c>
      <c r="AA151" s="196">
        <v>342</v>
      </c>
      <c r="AB151" s="172">
        <f t="shared" si="939"/>
        <v>2428</v>
      </c>
      <c r="AC151" s="173">
        <f t="shared" si="940"/>
        <v>2873</v>
      </c>
      <c r="BI151" s="146" t="s">
        <v>34</v>
      </c>
      <c r="BJ151" s="129">
        <f>B151/B157</f>
        <v>1.1499103280936807E-2</v>
      </c>
      <c r="BK151" s="130">
        <f t="shared" ref="BK151" si="1404">C151/C157</f>
        <v>2.358354903652574E-2</v>
      </c>
      <c r="BL151" s="131">
        <f t="shared" ref="BL151" si="1405">D151/D157</f>
        <v>7.0883315158124316E-3</v>
      </c>
      <c r="BM151" s="132">
        <f t="shared" ref="BM151" si="1406">E151/E157</f>
        <v>2.9713329148357396E-2</v>
      </c>
      <c r="BN151" s="129">
        <f t="shared" ref="BN151" si="1407">F151/F157</f>
        <v>9.6061479346781949E-3</v>
      </c>
      <c r="BO151" s="130">
        <f t="shared" ref="BO151" si="1408">G151/G157</f>
        <v>5.1193397278608076E-2</v>
      </c>
      <c r="BP151" s="131">
        <f t="shared" ref="BP151" si="1409">H151/H157</f>
        <v>1.5555741406707369E-2</v>
      </c>
      <c r="BQ151" s="132">
        <f t="shared" ref="BQ151" si="1410">I151/I157</f>
        <v>3.1848158275695676E-2</v>
      </c>
      <c r="BR151" s="129">
        <f t="shared" ref="BR151" si="1411">J151/J157</f>
        <v>5.9078377313903111E-3</v>
      </c>
      <c r="BS151" s="130">
        <f t="shared" ref="BS151" si="1412">K151/K157</f>
        <v>1.6260162601626018E-2</v>
      </c>
      <c r="BT151" s="131">
        <f t="shared" ref="BT151" si="1413">L151/L157</f>
        <v>6.1239511261592813E-2</v>
      </c>
      <c r="BU151" s="129">
        <f t="shared" ref="BU151" si="1414">M151/M157</f>
        <v>1.5182344654875567E-2</v>
      </c>
      <c r="BV151" s="133">
        <f t="shared" ref="BV151" si="1415">N151/N157</f>
        <v>2.990353697749196E-2</v>
      </c>
      <c r="BW151" s="134">
        <f t="shared" ref="BW151" si="1416">O151/O157</f>
        <v>2.6300973216440118E-2</v>
      </c>
      <c r="BX151" s="129">
        <f t="shared" ref="BX151" si="1417">P151/P157</f>
        <v>2.5455106448626967E-2</v>
      </c>
      <c r="BY151" s="130">
        <f t="shared" ref="BY151" si="1418">Q151/Q157</f>
        <v>3.2466509062253741E-2</v>
      </c>
      <c r="BZ151" s="131">
        <f t="shared" ref="BZ151" si="1419">R151/R157</f>
        <v>2.2010554768953534E-2</v>
      </c>
      <c r="CA151" s="132">
        <f t="shared" ref="CA151" si="1420">S151/S157</f>
        <v>4.0645076701193127E-2</v>
      </c>
      <c r="CB151" s="129">
        <f t="shared" ref="CB151" si="1421">T151/T157</f>
        <v>1.4853857211308098E-2</v>
      </c>
      <c r="CC151" s="130">
        <f t="shared" ref="CC151" si="1422">U151/U157</f>
        <v>4.2988741044012284E-2</v>
      </c>
      <c r="CD151" s="131">
        <f t="shared" ref="CD151" si="1423">V151/V157</f>
        <v>6.4075067024128685E-2</v>
      </c>
      <c r="CE151" s="132">
        <f t="shared" ref="CE151" si="1424">W151/W157</f>
        <v>1.5601682268348935E-2</v>
      </c>
      <c r="CF151" s="129">
        <f t="shared" ref="CF151" si="1425">X151/X157</f>
        <v>2.073531974211535E-2</v>
      </c>
      <c r="CG151" s="130">
        <f t="shared" ref="CG151" si="1426">Y151/Y157</f>
        <v>2.8756476683937823E-2</v>
      </c>
      <c r="CH151" s="131">
        <f t="shared" ref="CH151" si="1427">Z151/Z157</f>
        <v>2.2040591422536504E-2</v>
      </c>
      <c r="CI151" s="129">
        <f t="shared" ref="CI151" si="1428">AA151/AA157</f>
        <v>2.7222797102602881E-2</v>
      </c>
      <c r="CJ151" s="135">
        <f t="shared" ref="CJ151" si="1429">AB151/AB157</f>
        <v>2.484853446864254E-2</v>
      </c>
      <c r="CK151" s="136">
        <f t="shared" ref="CK151" si="1430">AC151/AC157</f>
        <v>2.9469991486218958E-2</v>
      </c>
    </row>
    <row r="152" spans="1:89" x14ac:dyDescent="0.15">
      <c r="A152" s="137" t="s">
        <v>35</v>
      </c>
      <c r="B152" s="206">
        <v>0</v>
      </c>
      <c r="C152" s="190">
        <v>151</v>
      </c>
      <c r="D152" s="191">
        <v>1</v>
      </c>
      <c r="E152" s="192">
        <v>85</v>
      </c>
      <c r="F152" s="189">
        <v>5</v>
      </c>
      <c r="G152" s="193">
        <v>163</v>
      </c>
      <c r="H152" s="191">
        <v>25</v>
      </c>
      <c r="I152" s="192">
        <v>143</v>
      </c>
      <c r="J152" s="189">
        <v>4</v>
      </c>
      <c r="K152" s="190">
        <v>14</v>
      </c>
      <c r="L152" s="191">
        <v>57</v>
      </c>
      <c r="M152" s="189">
        <v>23</v>
      </c>
      <c r="N152" s="194">
        <v>51</v>
      </c>
      <c r="O152" s="207">
        <v>53</v>
      </c>
      <c r="P152" s="189">
        <v>32</v>
      </c>
      <c r="Q152" s="190">
        <v>37</v>
      </c>
      <c r="R152" s="191">
        <v>22</v>
      </c>
      <c r="S152" s="192">
        <v>39</v>
      </c>
      <c r="T152" s="189">
        <v>6</v>
      </c>
      <c r="U152" s="193">
        <v>9</v>
      </c>
      <c r="V152" s="191">
        <v>30</v>
      </c>
      <c r="W152" s="208">
        <v>7</v>
      </c>
      <c r="X152" s="189">
        <v>12</v>
      </c>
      <c r="Y152" s="193">
        <v>27</v>
      </c>
      <c r="Z152" s="191">
        <v>42</v>
      </c>
      <c r="AA152" s="189">
        <v>62</v>
      </c>
      <c r="AB152" s="172">
        <f t="shared" si="939"/>
        <v>287</v>
      </c>
      <c r="AC152" s="173">
        <f t="shared" si="940"/>
        <v>813</v>
      </c>
      <c r="BI152" s="137" t="s">
        <v>35</v>
      </c>
      <c r="BJ152" s="129">
        <f>B152/B157</f>
        <v>0</v>
      </c>
      <c r="BK152" s="130">
        <f t="shared" ref="BK152" si="1431">C152/C157</f>
        <v>1.4476080912664174E-2</v>
      </c>
      <c r="BL152" s="131">
        <f t="shared" ref="BL152" si="1432">D152/D157</f>
        <v>2.7262813522355508E-4</v>
      </c>
      <c r="BM152" s="132">
        <f t="shared" ref="BM152" si="1433">E152/E157</f>
        <v>1.7786147729650554E-2</v>
      </c>
      <c r="BN152" s="129">
        <f t="shared" ref="BN152" si="1434">F152/F157</f>
        <v>4.8030739673390969E-4</v>
      </c>
      <c r="BO152" s="130">
        <f t="shared" ref="BO152" si="1435">G152/G157</f>
        <v>1.8179790318982824E-2</v>
      </c>
      <c r="BP152" s="131">
        <f t="shared" ref="BP152" si="1436">H152/H157</f>
        <v>2.0908254578907754E-3</v>
      </c>
      <c r="BQ152" s="132">
        <f t="shared" ref="BQ152" si="1437">I152/I157</f>
        <v>1.1500723821778993E-2</v>
      </c>
      <c r="BR152" s="129">
        <f t="shared" ref="BR152" si="1438">J152/J157</f>
        <v>1.5754233950374162E-3</v>
      </c>
      <c r="BS152" s="130">
        <f t="shared" ref="BS152" si="1439">K152/K157</f>
        <v>5.9905862216516901E-3</v>
      </c>
      <c r="BT152" s="131">
        <f t="shared" ref="BT152" si="1440">L152/L157</f>
        <v>8.3909907257470918E-3</v>
      </c>
      <c r="BU152" s="129">
        <f t="shared" ref="BU152" si="1441">M152/M157</f>
        <v>3.5999373923931758E-3</v>
      </c>
      <c r="BV152" s="133">
        <f t="shared" ref="BV152" si="1442">N152/N157</f>
        <v>4.0996784565916402E-3</v>
      </c>
      <c r="BW152" s="134">
        <f t="shared" ref="BW152" si="1443">O152/O157</f>
        <v>4.2628488699428943E-3</v>
      </c>
      <c r="BX152" s="129">
        <f t="shared" ref="BX152" si="1444">P152/P157</f>
        <v>4.9367479173094723E-3</v>
      </c>
      <c r="BY152" s="130">
        <f t="shared" ref="BY152" si="1445">Q152/Q157</f>
        <v>5.8313632781717886E-3</v>
      </c>
      <c r="BZ152" s="131">
        <f t="shared" ref="BZ152" si="1446">R152/R157</f>
        <v>2.8317672802162441E-3</v>
      </c>
      <c r="CA152" s="132">
        <f t="shared" ref="CA152" si="1447">S152/S157</f>
        <v>5.113412875311394E-3</v>
      </c>
      <c r="CB152" s="129">
        <f t="shared" ref="CB152" si="1448">T152/T157</f>
        <v>2.8749401054144704E-3</v>
      </c>
      <c r="CC152" s="130">
        <f t="shared" ref="CC152" si="1449">U152/U157</f>
        <v>4.6059365404298872E-3</v>
      </c>
      <c r="CD152" s="131">
        <f t="shared" ref="CD152" si="1450">V152/V157</f>
        <v>4.0214477211796247E-3</v>
      </c>
      <c r="CE152" s="132">
        <f t="shared" ref="CE152" si="1451">W152/W157</f>
        <v>9.4966761633428305E-4</v>
      </c>
      <c r="CF152" s="129">
        <f t="shared" ref="CF152" si="1452">X152/X157</f>
        <v>2.0909566126502874E-3</v>
      </c>
      <c r="CG152" s="130">
        <f t="shared" ref="CG152" si="1453">Y152/Y157</f>
        <v>6.9948186528497412E-3</v>
      </c>
      <c r="CH152" s="131">
        <f t="shared" ref="CH152" si="1454">Z152/Z157</f>
        <v>3.8571034989438881E-3</v>
      </c>
      <c r="CI152" s="129">
        <f t="shared" ref="CI152" si="1455">AA152/AA157</f>
        <v>4.9351269601209903E-3</v>
      </c>
      <c r="CJ152" s="135">
        <f t="shared" ref="CJ152" si="1456">AB152/AB157</f>
        <v>2.9372032094317994E-3</v>
      </c>
      <c r="CK152" s="136">
        <f t="shared" ref="CK152" si="1457">AC152/AC157</f>
        <v>8.3394023941162597E-3</v>
      </c>
    </row>
    <row r="153" spans="1:89" x14ac:dyDescent="0.15">
      <c r="A153" s="146" t="s">
        <v>36</v>
      </c>
      <c r="B153" s="203">
        <v>0</v>
      </c>
      <c r="C153" s="197">
        <v>20</v>
      </c>
      <c r="D153" s="198">
        <v>0</v>
      </c>
      <c r="E153" s="199">
        <v>5</v>
      </c>
      <c r="F153" s="196">
        <v>0</v>
      </c>
      <c r="G153" s="200">
        <v>1</v>
      </c>
      <c r="H153" s="198">
        <v>0</v>
      </c>
      <c r="I153" s="199">
        <v>1</v>
      </c>
      <c r="J153" s="196">
        <v>0</v>
      </c>
      <c r="K153" s="200">
        <v>0</v>
      </c>
      <c r="L153" s="198">
        <v>0</v>
      </c>
      <c r="M153" s="196">
        <v>0</v>
      </c>
      <c r="N153" s="201">
        <v>0</v>
      </c>
      <c r="O153" s="204">
        <v>0</v>
      </c>
      <c r="P153" s="196">
        <v>0</v>
      </c>
      <c r="Q153" s="200">
        <v>0</v>
      </c>
      <c r="R153" s="198">
        <v>0</v>
      </c>
      <c r="S153" s="199">
        <v>0</v>
      </c>
      <c r="T153" s="196">
        <v>0</v>
      </c>
      <c r="U153" s="200">
        <v>0</v>
      </c>
      <c r="V153" s="198">
        <v>0</v>
      </c>
      <c r="W153" s="199">
        <v>0</v>
      </c>
      <c r="X153" s="196">
        <v>0</v>
      </c>
      <c r="Y153" s="200">
        <v>0</v>
      </c>
      <c r="Z153" s="198">
        <v>0</v>
      </c>
      <c r="AA153" s="196">
        <v>0</v>
      </c>
      <c r="AB153" s="172">
        <f t="shared" si="939"/>
        <v>0</v>
      </c>
      <c r="AC153" s="173">
        <f t="shared" si="940"/>
        <v>27</v>
      </c>
      <c r="BI153" s="146" t="s">
        <v>36</v>
      </c>
      <c r="BJ153" s="129">
        <f>B153/B157</f>
        <v>0</v>
      </c>
      <c r="BK153" s="130">
        <f t="shared" ref="BK153" si="1458">C153/C157</f>
        <v>1.9173617102866455E-3</v>
      </c>
      <c r="BL153" s="131">
        <f t="shared" ref="BL153" si="1459">D153/D157</f>
        <v>0</v>
      </c>
      <c r="BM153" s="132">
        <f t="shared" ref="BM153" si="1460">E153/E157</f>
        <v>1.0462439840970914E-3</v>
      </c>
      <c r="BN153" s="129">
        <f t="shared" ref="BN153" si="1461">F153/F157</f>
        <v>0</v>
      </c>
      <c r="BO153" s="130">
        <f t="shared" ref="BO153" si="1462">G153/G157</f>
        <v>1.1153245594467991E-4</v>
      </c>
      <c r="BP153" s="131">
        <f t="shared" ref="BP153" si="1463">H153/H157</f>
        <v>0</v>
      </c>
      <c r="BQ153" s="132">
        <f t="shared" ref="BQ153" si="1464">I153/I157</f>
        <v>8.0424642110342613E-5</v>
      </c>
      <c r="BR153" s="129">
        <f t="shared" ref="BR153" si="1465">J153/J157</f>
        <v>0</v>
      </c>
      <c r="BS153" s="130">
        <f t="shared" ref="BS153" si="1466">K153/K157</f>
        <v>0</v>
      </c>
      <c r="BT153" s="131">
        <f t="shared" ref="BT153" si="1467">L153/L157</f>
        <v>0</v>
      </c>
      <c r="BU153" s="129">
        <f t="shared" ref="BU153" si="1468">M153/M157</f>
        <v>0</v>
      </c>
      <c r="BV153" s="133">
        <f t="shared" ref="BV153" si="1469">N153/N157</f>
        <v>0</v>
      </c>
      <c r="BW153" s="134">
        <f t="shared" ref="BW153" si="1470">O153/O157</f>
        <v>0</v>
      </c>
      <c r="BX153" s="129">
        <f t="shared" ref="BX153" si="1471">P153/P157</f>
        <v>0</v>
      </c>
      <c r="BY153" s="130">
        <f t="shared" ref="BY153" si="1472">Q153/Q157</f>
        <v>0</v>
      </c>
      <c r="BZ153" s="131">
        <f t="shared" ref="BZ153" si="1473">R153/R157</f>
        <v>0</v>
      </c>
      <c r="CA153" s="132">
        <f t="shared" ref="CA153" si="1474">S153/S157</f>
        <v>0</v>
      </c>
      <c r="CB153" s="129">
        <f t="shared" ref="CB153" si="1475">T153/T157</f>
        <v>0</v>
      </c>
      <c r="CC153" s="130">
        <f t="shared" ref="CC153" si="1476">U153/U157</f>
        <v>0</v>
      </c>
      <c r="CD153" s="131">
        <f t="shared" ref="CD153" si="1477">V153/V157</f>
        <v>0</v>
      </c>
      <c r="CE153" s="132">
        <f t="shared" ref="CE153" si="1478">W153/W157</f>
        <v>0</v>
      </c>
      <c r="CF153" s="129">
        <f t="shared" ref="CF153" si="1479">X153/X157</f>
        <v>0</v>
      </c>
      <c r="CG153" s="130">
        <f t="shared" ref="CG153" si="1480">Y153/Y157</f>
        <v>0</v>
      </c>
      <c r="CH153" s="131">
        <f t="shared" ref="CH153" si="1481">Z153/Z157</f>
        <v>0</v>
      </c>
      <c r="CI153" s="129">
        <f t="shared" ref="CI153" si="1482">AA153/AA157</f>
        <v>0</v>
      </c>
      <c r="CJ153" s="135">
        <f t="shared" ref="CJ153" si="1483">AB153/AB157</f>
        <v>0</v>
      </c>
      <c r="CK153" s="136">
        <f t="shared" ref="CK153" si="1484">AC153/AC157</f>
        <v>2.7695432305183148E-4</v>
      </c>
    </row>
    <row r="154" spans="1:89" x14ac:dyDescent="0.15">
      <c r="A154" s="137" t="s">
        <v>37</v>
      </c>
      <c r="B154" s="59">
        <v>0</v>
      </c>
      <c r="C154" s="60">
        <v>0</v>
      </c>
      <c r="D154" s="139">
        <v>0</v>
      </c>
      <c r="E154" s="140">
        <v>0</v>
      </c>
      <c r="F154" s="138">
        <v>0</v>
      </c>
      <c r="G154" s="141">
        <v>0</v>
      </c>
      <c r="H154" s="139">
        <v>0</v>
      </c>
      <c r="I154" s="140">
        <v>0</v>
      </c>
      <c r="J154" s="138">
        <v>0</v>
      </c>
      <c r="K154" s="141">
        <v>0</v>
      </c>
      <c r="L154" s="139">
        <v>0</v>
      </c>
      <c r="M154" s="138">
        <v>0</v>
      </c>
      <c r="N154" s="142">
        <v>0</v>
      </c>
      <c r="O154" s="143">
        <v>0</v>
      </c>
      <c r="P154" s="138">
        <v>0</v>
      </c>
      <c r="Q154" s="141">
        <v>0</v>
      </c>
      <c r="R154" s="139"/>
      <c r="S154" s="140">
        <v>0</v>
      </c>
      <c r="T154" s="138">
        <v>0</v>
      </c>
      <c r="U154" s="141">
        <v>0</v>
      </c>
      <c r="V154" s="139">
        <v>0</v>
      </c>
      <c r="W154" s="140">
        <v>0</v>
      </c>
      <c r="X154" s="138">
        <v>0</v>
      </c>
      <c r="Y154" s="141">
        <v>0</v>
      </c>
      <c r="Z154" s="144">
        <v>0</v>
      </c>
      <c r="AA154" s="145">
        <v>0</v>
      </c>
      <c r="AB154" s="172">
        <f t="shared" si="939"/>
        <v>0</v>
      </c>
      <c r="AC154" s="173">
        <f t="shared" si="940"/>
        <v>0</v>
      </c>
      <c r="BI154" s="137" t="s">
        <v>37</v>
      </c>
      <c r="BJ154" s="129">
        <f>B154/B157</f>
        <v>0</v>
      </c>
      <c r="BK154" s="130">
        <f t="shared" ref="BK154" si="1485">C154/C157</f>
        <v>0</v>
      </c>
      <c r="BL154" s="131">
        <f t="shared" ref="BL154" si="1486">D154/D157</f>
        <v>0</v>
      </c>
      <c r="BM154" s="132">
        <f t="shared" ref="BM154" si="1487">E154/E157</f>
        <v>0</v>
      </c>
      <c r="BN154" s="129">
        <f t="shared" ref="BN154" si="1488">F154/F157</f>
        <v>0</v>
      </c>
      <c r="BO154" s="130">
        <f t="shared" ref="BO154" si="1489">G154/G157</f>
        <v>0</v>
      </c>
      <c r="BP154" s="131">
        <f t="shared" ref="BP154" si="1490">H154/H157</f>
        <v>0</v>
      </c>
      <c r="BQ154" s="132">
        <f t="shared" ref="BQ154" si="1491">I154/I157</f>
        <v>0</v>
      </c>
      <c r="BR154" s="129">
        <f t="shared" ref="BR154" si="1492">J154/J157</f>
        <v>0</v>
      </c>
      <c r="BS154" s="130">
        <f t="shared" ref="BS154" si="1493">K154/K157</f>
        <v>0</v>
      </c>
      <c r="BT154" s="131">
        <f t="shared" ref="BT154" si="1494">L154/L157</f>
        <v>0</v>
      </c>
      <c r="BU154" s="129">
        <f t="shared" ref="BU154" si="1495">M154/M157</f>
        <v>0</v>
      </c>
      <c r="BV154" s="133">
        <f t="shared" ref="BV154" si="1496">N154/N157</f>
        <v>0</v>
      </c>
      <c r="BW154" s="134">
        <f t="shared" ref="BW154" si="1497">O154/O157</f>
        <v>0</v>
      </c>
      <c r="BX154" s="129">
        <f t="shared" ref="BX154" si="1498">P154/P157</f>
        <v>0</v>
      </c>
      <c r="BY154" s="130">
        <f t="shared" ref="BY154" si="1499">Q154/Q157</f>
        <v>0</v>
      </c>
      <c r="BZ154" s="131">
        <f t="shared" ref="BZ154" si="1500">R154/R157</f>
        <v>0</v>
      </c>
      <c r="CA154" s="132">
        <f t="shared" ref="CA154" si="1501">S154/S157</f>
        <v>0</v>
      </c>
      <c r="CB154" s="129">
        <f t="shared" ref="CB154" si="1502">T154/T157</f>
        <v>0</v>
      </c>
      <c r="CC154" s="130">
        <f t="shared" ref="CC154" si="1503">U154/U157</f>
        <v>0</v>
      </c>
      <c r="CD154" s="131">
        <f t="shared" ref="CD154" si="1504">V154/V157</f>
        <v>0</v>
      </c>
      <c r="CE154" s="132">
        <f t="shared" ref="CE154" si="1505">W154/W157</f>
        <v>0</v>
      </c>
      <c r="CF154" s="129">
        <f t="shared" ref="CF154" si="1506">X154/X157</f>
        <v>0</v>
      </c>
      <c r="CG154" s="130">
        <f t="shared" ref="CG154" si="1507">Y154/Y157</f>
        <v>0</v>
      </c>
      <c r="CH154" s="131">
        <f t="shared" ref="CH154" si="1508">Z154/Z157</f>
        <v>0</v>
      </c>
      <c r="CI154" s="129">
        <f t="shared" ref="CI154" si="1509">AA154/AA157</f>
        <v>0</v>
      </c>
      <c r="CJ154" s="135">
        <f t="shared" ref="CJ154" si="1510">AB154/AB157</f>
        <v>0</v>
      </c>
      <c r="CK154" s="136">
        <f t="shared" ref="CK154" si="1511">AC154/AC157</f>
        <v>0</v>
      </c>
    </row>
    <row r="155" spans="1:89" x14ac:dyDescent="0.15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>
        <f>B155/B157</f>
        <v>0</v>
      </c>
      <c r="BK155" s="130">
        <f t="shared" ref="BK155" si="1512">C155/C157</f>
        <v>0</v>
      </c>
      <c r="BL155" s="131">
        <f t="shared" ref="BL155" si="1513">D155/D157</f>
        <v>0</v>
      </c>
      <c r="BM155" s="132">
        <f t="shared" ref="BM155" si="1514">E155/E157</f>
        <v>0</v>
      </c>
      <c r="BN155" s="129">
        <f t="shared" ref="BN155" si="1515">F155/F157</f>
        <v>0</v>
      </c>
      <c r="BO155" s="130">
        <f t="shared" ref="BO155" si="1516">G155/G157</f>
        <v>0</v>
      </c>
      <c r="BP155" s="131">
        <f t="shared" ref="BP155" si="1517">H155/H157</f>
        <v>0</v>
      </c>
      <c r="BQ155" s="132">
        <f t="shared" ref="BQ155" si="1518">I155/I157</f>
        <v>0</v>
      </c>
      <c r="BR155" s="129">
        <f t="shared" ref="BR155" si="1519">J155/J157</f>
        <v>0</v>
      </c>
      <c r="BS155" s="130">
        <f t="shared" ref="BS155" si="1520">K155/K157</f>
        <v>0</v>
      </c>
      <c r="BT155" s="131">
        <f t="shared" ref="BT155" si="1521">L155/L157</f>
        <v>0</v>
      </c>
      <c r="BU155" s="129">
        <f t="shared" ref="BU155" si="1522">M155/M157</f>
        <v>0</v>
      </c>
      <c r="BV155" s="133">
        <f t="shared" ref="BV155" si="1523">N155/N157</f>
        <v>0</v>
      </c>
      <c r="BW155" s="134">
        <f t="shared" ref="BW155" si="1524">O155/O157</f>
        <v>0</v>
      </c>
      <c r="BX155" s="129">
        <f t="shared" ref="BX155" si="1525">P155/P157</f>
        <v>0</v>
      </c>
      <c r="BY155" s="130">
        <f t="shared" ref="BY155" si="1526">Q155/Q157</f>
        <v>0</v>
      </c>
      <c r="BZ155" s="131">
        <f t="shared" ref="BZ155" si="1527">R155/R157</f>
        <v>0</v>
      </c>
      <c r="CA155" s="132">
        <f t="shared" ref="CA155" si="1528">S155/S157</f>
        <v>0</v>
      </c>
      <c r="CB155" s="129">
        <f t="shared" ref="CB155" si="1529">T155/T157</f>
        <v>0</v>
      </c>
      <c r="CC155" s="130">
        <f t="shared" ref="CC155" si="1530">U155/U157</f>
        <v>0</v>
      </c>
      <c r="CD155" s="131">
        <f t="shared" ref="CD155" si="1531">V155/V157</f>
        <v>0</v>
      </c>
      <c r="CE155" s="132">
        <f t="shared" ref="CE155" si="1532">W155/W157</f>
        <v>0</v>
      </c>
      <c r="CF155" s="129">
        <f t="shared" ref="CF155" si="1533">X155/X157</f>
        <v>0</v>
      </c>
      <c r="CG155" s="130">
        <f t="shared" ref="CG155" si="1534">Y155/Y157</f>
        <v>0</v>
      </c>
      <c r="CH155" s="131">
        <f t="shared" ref="CH155" si="1535">Z155/Z157</f>
        <v>0</v>
      </c>
      <c r="CI155" s="129">
        <f t="shared" ref="CI155" si="1536">AA155/AA157</f>
        <v>0</v>
      </c>
      <c r="CJ155" s="135">
        <f t="shared" ref="CJ155" si="1537">AB155/AB157</f>
        <v>0</v>
      </c>
      <c r="CK155" s="136">
        <f t="shared" ref="CK155" si="1538">AC155/AC157</f>
        <v>0</v>
      </c>
    </row>
    <row r="156" spans="1:89" ht="14" thickBot="1" x14ac:dyDescent="0.2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>
        <f>B156/B157</f>
        <v>0</v>
      </c>
      <c r="BK156" s="130">
        <f t="shared" ref="BK156" si="1539">C156/C157</f>
        <v>0</v>
      </c>
      <c r="BL156" s="131">
        <f t="shared" ref="BL156" si="1540">D156/D157</f>
        <v>0</v>
      </c>
      <c r="BM156" s="132">
        <f t="shared" ref="BM156" si="1541">E156/E157</f>
        <v>0</v>
      </c>
      <c r="BN156" s="129">
        <f t="shared" ref="BN156" si="1542">F156/F157</f>
        <v>0</v>
      </c>
      <c r="BO156" s="130">
        <f t="shared" ref="BO156" si="1543">G156/G157</f>
        <v>0</v>
      </c>
      <c r="BP156" s="131">
        <f t="shared" ref="BP156" si="1544">H156/H157</f>
        <v>0</v>
      </c>
      <c r="BQ156" s="132">
        <f t="shared" ref="BQ156" si="1545">I156/I157</f>
        <v>0</v>
      </c>
      <c r="BR156" s="129">
        <f t="shared" ref="BR156" si="1546">J156/J157</f>
        <v>0</v>
      </c>
      <c r="BS156" s="130">
        <f t="shared" ref="BS156" si="1547">K156/K157</f>
        <v>0</v>
      </c>
      <c r="BT156" s="131">
        <f t="shared" ref="BT156" si="1548">L156/L157</f>
        <v>0</v>
      </c>
      <c r="BU156" s="129">
        <f t="shared" ref="BU156" si="1549">M156/M157</f>
        <v>0</v>
      </c>
      <c r="BV156" s="133">
        <f t="shared" ref="BV156" si="1550">N156/N157</f>
        <v>0</v>
      </c>
      <c r="BW156" s="134">
        <f t="shared" ref="BW156" si="1551">O156/O157</f>
        <v>0</v>
      </c>
      <c r="BX156" s="129">
        <f t="shared" ref="BX156" si="1552">P156/P157</f>
        <v>0</v>
      </c>
      <c r="BY156" s="130">
        <f t="shared" ref="BY156" si="1553">Q156/Q157</f>
        <v>0</v>
      </c>
      <c r="BZ156" s="131">
        <f t="shared" ref="BZ156" si="1554">R156/R157</f>
        <v>0</v>
      </c>
      <c r="CA156" s="132">
        <f t="shared" ref="CA156" si="1555">S156/S157</f>
        <v>0</v>
      </c>
      <c r="CB156" s="129">
        <f t="shared" ref="CB156" si="1556">T156/T157</f>
        <v>0</v>
      </c>
      <c r="CC156" s="130">
        <f t="shared" ref="CC156" si="1557">U156/U157</f>
        <v>0</v>
      </c>
      <c r="CD156" s="131">
        <f t="shared" ref="CD156" si="1558">V156/V157</f>
        <v>0</v>
      </c>
      <c r="CE156" s="132">
        <f t="shared" ref="CE156" si="1559">W156/W157</f>
        <v>0</v>
      </c>
      <c r="CF156" s="129">
        <f t="shared" ref="CF156" si="1560">X156/X157</f>
        <v>0</v>
      </c>
      <c r="CG156" s="130">
        <f t="shared" ref="CG156" si="1561">Y156/Y157</f>
        <v>0</v>
      </c>
      <c r="CH156" s="131">
        <f t="shared" ref="CH156" si="1562">Z156/Z157</f>
        <v>0</v>
      </c>
      <c r="CI156" s="129">
        <f t="shared" ref="CI156" si="1563">AA156/AA157</f>
        <v>0</v>
      </c>
      <c r="CJ156" s="135">
        <f t="shared" ref="CJ156" si="1564">AB156/AB157</f>
        <v>0</v>
      </c>
      <c r="CK156" s="136">
        <f t="shared" ref="CK156" si="1565">AC156/AC157</f>
        <v>0</v>
      </c>
    </row>
    <row r="157" spans="1:89" ht="15" thickTop="1" thickBot="1" x14ac:dyDescent="0.2">
      <c r="A157" s="269" t="s">
        <v>13</v>
      </c>
      <c r="B157" s="20">
        <f t="shared" ref="B157" si="1566">SUM(B134:B156)</f>
        <v>9479</v>
      </c>
      <c r="C157" s="21">
        <f t="shared" ref="C157" si="1567">SUM(C134:C156)</f>
        <v>10431</v>
      </c>
      <c r="D157" s="20">
        <f t="shared" ref="D157" si="1568">SUM(D134:D156)</f>
        <v>3668</v>
      </c>
      <c r="E157" s="21">
        <f t="shared" ref="E157" si="1569">SUM(E134:E156)</f>
        <v>4779</v>
      </c>
      <c r="F157" s="20">
        <f t="shared" ref="F157" si="1570">SUM(F134:F156)</f>
        <v>10410</v>
      </c>
      <c r="G157" s="21">
        <f t="shared" ref="G157" si="1571">SUM(G134:G156)</f>
        <v>8966</v>
      </c>
      <c r="H157" s="20">
        <f t="shared" ref="H157" si="1572">SUM(H134:H156)</f>
        <v>11957</v>
      </c>
      <c r="I157" s="21">
        <f t="shared" ref="I157" si="1573">SUM(I134:I156)</f>
        <v>12434</v>
      </c>
      <c r="J157" s="20">
        <f t="shared" ref="J157" si="1574">SUM(J134:J156)</f>
        <v>2539</v>
      </c>
      <c r="K157" s="21">
        <f t="shared" ref="K157" si="1575">SUM(K134:K156)</f>
        <v>2337</v>
      </c>
      <c r="L157" s="20">
        <f t="shared" ref="L157" si="1576">SUM(L134:L156)</f>
        <v>6793</v>
      </c>
      <c r="M157" s="21">
        <f t="shared" ref="M157" si="1577">SUM(M134:M156)</f>
        <v>6389</v>
      </c>
      <c r="N157" s="20">
        <f t="shared" ref="N157" si="1578">SUM(N134:N156)</f>
        <v>12440</v>
      </c>
      <c r="O157" s="21">
        <f t="shared" ref="O157" si="1579">SUM(O134:O156)</f>
        <v>12433</v>
      </c>
      <c r="P157" s="20">
        <f t="shared" ref="P157" si="1580">SUM(P134:P156)</f>
        <v>6482</v>
      </c>
      <c r="Q157" s="21">
        <f t="shared" ref="Q157" si="1581">SUM(Q134:Q156)</f>
        <v>6345</v>
      </c>
      <c r="R157" s="20">
        <f t="shared" ref="R157" si="1582">SUM(R134:R156)</f>
        <v>7769</v>
      </c>
      <c r="S157" s="21">
        <f t="shared" ref="S157" si="1583">SUM(S134:S156)</f>
        <v>7627</v>
      </c>
      <c r="T157" s="20">
        <f t="shared" ref="T157" si="1584">SUM(T134:T156)</f>
        <v>2087</v>
      </c>
      <c r="U157" s="21">
        <f t="shared" ref="U157" si="1585">SUM(U134:U156)</f>
        <v>1954</v>
      </c>
      <c r="V157" s="20">
        <f t="shared" ref="V157" si="1586">SUM(V134:V156)</f>
        <v>7460</v>
      </c>
      <c r="W157" s="21">
        <f t="shared" ref="W157" si="1587">SUM(W134:W156)</f>
        <v>7371</v>
      </c>
      <c r="X157" s="20">
        <f t="shared" ref="X157" si="1588">SUM(X134:X156)</f>
        <v>5739</v>
      </c>
      <c r="Y157" s="21">
        <f t="shared" ref="Y157" si="1589">SUM(Y134:Y156)</f>
        <v>3860</v>
      </c>
      <c r="Z157" s="20">
        <f t="shared" ref="Z157" si="1590">SUM(Z134:Z156)</f>
        <v>10889</v>
      </c>
      <c r="AA157" s="21">
        <f t="shared" ref="AA157" si="1591">SUM(AA134:AA156)</f>
        <v>12563</v>
      </c>
      <c r="AB157" s="174">
        <f t="shared" ref="AB157:AC157" si="1592">SUM(AB133:AB156)</f>
        <v>97712</v>
      </c>
      <c r="AC157" s="175">
        <f t="shared" si="1592"/>
        <v>97489</v>
      </c>
      <c r="BI157" s="269" t="s">
        <v>13</v>
      </c>
      <c r="BJ157" s="155">
        <f>SUM(BJ133:BJ156)</f>
        <v>1.0000000000000002</v>
      </c>
      <c r="BK157" s="156">
        <f t="shared" ref="BK157:CK157" si="1593">SUM(BK133:BK156)</f>
        <v>1</v>
      </c>
      <c r="BL157" s="155">
        <f t="shared" si="1593"/>
        <v>1</v>
      </c>
      <c r="BM157" s="156">
        <f t="shared" si="1593"/>
        <v>1.0000000000000002</v>
      </c>
      <c r="BN157" s="155">
        <f t="shared" si="1593"/>
        <v>1.0000000000000002</v>
      </c>
      <c r="BO157" s="156">
        <f t="shared" si="1593"/>
        <v>1</v>
      </c>
      <c r="BP157" s="155">
        <f t="shared" si="1593"/>
        <v>0.99999999999999989</v>
      </c>
      <c r="BQ157" s="156">
        <f t="shared" si="1593"/>
        <v>1</v>
      </c>
      <c r="BR157" s="155">
        <f t="shared" si="1593"/>
        <v>1</v>
      </c>
      <c r="BS157" s="156">
        <f t="shared" si="1593"/>
        <v>1</v>
      </c>
      <c r="BT157" s="155">
        <f t="shared" si="1593"/>
        <v>1</v>
      </c>
      <c r="BU157" s="156">
        <f t="shared" si="1593"/>
        <v>1.0000000000000002</v>
      </c>
      <c r="BV157" s="155">
        <f t="shared" si="1593"/>
        <v>1</v>
      </c>
      <c r="BW157" s="156">
        <f t="shared" si="1593"/>
        <v>0.99999999999999978</v>
      </c>
      <c r="BX157" s="155">
        <f t="shared" si="1593"/>
        <v>1</v>
      </c>
      <c r="BY157" s="156">
        <f t="shared" si="1593"/>
        <v>1</v>
      </c>
      <c r="BZ157" s="155">
        <f t="shared" si="1593"/>
        <v>1</v>
      </c>
      <c r="CA157" s="156">
        <f t="shared" si="1593"/>
        <v>1</v>
      </c>
      <c r="CB157" s="155">
        <f t="shared" si="1593"/>
        <v>0.99999999999999989</v>
      </c>
      <c r="CC157" s="156">
        <f t="shared" si="1593"/>
        <v>0.99999999999999989</v>
      </c>
      <c r="CD157" s="155">
        <f t="shared" si="1593"/>
        <v>0.99999999999999978</v>
      </c>
      <c r="CE157" s="156">
        <f t="shared" si="1593"/>
        <v>1</v>
      </c>
      <c r="CF157" s="155">
        <f t="shared" si="1593"/>
        <v>1.0000000000000002</v>
      </c>
      <c r="CG157" s="156">
        <f t="shared" si="1593"/>
        <v>1</v>
      </c>
      <c r="CH157" s="155">
        <f t="shared" si="1593"/>
        <v>1</v>
      </c>
      <c r="CI157" s="156">
        <f t="shared" si="1593"/>
        <v>1</v>
      </c>
      <c r="CJ157" s="155">
        <f t="shared" si="1593"/>
        <v>1</v>
      </c>
      <c r="CK157" s="156">
        <f t="shared" si="1593"/>
        <v>1</v>
      </c>
    </row>
    <row r="158" spans="1:89" ht="14" thickTop="1" x14ac:dyDescent="0.15">
      <c r="A158" s="187"/>
    </row>
    <row r="160" spans="1:89" x14ac:dyDescent="0.15">
      <c r="A160" s="302">
        <f>+A129+1</f>
        <v>44141</v>
      </c>
      <c r="B160" s="302"/>
      <c r="C160" s="302"/>
      <c r="D160" s="302"/>
      <c r="BI160" s="301">
        <f>+BI129+1</f>
        <v>44141</v>
      </c>
      <c r="BJ160" s="301"/>
      <c r="BK160" s="301"/>
      <c r="BL160" s="301"/>
    </row>
    <row r="161" spans="1:89" ht="14" thickBot="1" x14ac:dyDescent="0.2">
      <c r="AE161" s="272" t="s">
        <v>84</v>
      </c>
    </row>
    <row r="162" spans="1:89" ht="15" thickTop="1" thickBot="1" x14ac:dyDescent="0.2">
      <c r="A162" s="299" t="s">
        <v>0</v>
      </c>
      <c r="B162" s="293" t="s">
        <v>1</v>
      </c>
      <c r="C162" s="294"/>
      <c r="D162" s="293" t="s">
        <v>2</v>
      </c>
      <c r="E162" s="294"/>
      <c r="F162" s="293" t="s">
        <v>3</v>
      </c>
      <c r="G162" s="294"/>
      <c r="H162" s="293" t="s">
        <v>4</v>
      </c>
      <c r="I162" s="294"/>
      <c r="J162" s="293" t="s">
        <v>5</v>
      </c>
      <c r="K162" s="294"/>
      <c r="L162" s="293" t="s">
        <v>6</v>
      </c>
      <c r="M162" s="294"/>
      <c r="N162" s="293" t="s">
        <v>7</v>
      </c>
      <c r="O162" s="294"/>
      <c r="P162" s="293" t="s">
        <v>8</v>
      </c>
      <c r="Q162" s="294"/>
      <c r="R162" s="293" t="s">
        <v>9</v>
      </c>
      <c r="S162" s="294"/>
      <c r="T162" s="293" t="s">
        <v>10</v>
      </c>
      <c r="U162" s="294"/>
      <c r="V162" s="293" t="s">
        <v>11</v>
      </c>
      <c r="W162" s="294"/>
      <c r="X162" s="293" t="s">
        <v>12</v>
      </c>
      <c r="Y162" s="294"/>
      <c r="Z162" s="295" t="s">
        <v>40</v>
      </c>
      <c r="AA162" s="296"/>
      <c r="AB162" s="297" t="s">
        <v>41</v>
      </c>
      <c r="AC162" s="298"/>
      <c r="AE162" s="299" t="s">
        <v>0</v>
      </c>
      <c r="AF162" s="293" t="s">
        <v>1</v>
      </c>
      <c r="AG162" s="294"/>
      <c r="AH162" s="293" t="s">
        <v>2</v>
      </c>
      <c r="AI162" s="294"/>
      <c r="AJ162" s="293" t="s">
        <v>3</v>
      </c>
      <c r="AK162" s="294"/>
      <c r="AL162" s="293" t="s">
        <v>4</v>
      </c>
      <c r="AM162" s="294"/>
      <c r="AN162" s="293" t="s">
        <v>5</v>
      </c>
      <c r="AO162" s="294"/>
      <c r="AP162" s="293" t="s">
        <v>6</v>
      </c>
      <c r="AQ162" s="294"/>
      <c r="AR162" s="293" t="s">
        <v>7</v>
      </c>
      <c r="AS162" s="294"/>
      <c r="AT162" s="293" t="s">
        <v>8</v>
      </c>
      <c r="AU162" s="294"/>
      <c r="AV162" s="293" t="s">
        <v>9</v>
      </c>
      <c r="AW162" s="294"/>
      <c r="AX162" s="293" t="s">
        <v>10</v>
      </c>
      <c r="AY162" s="294"/>
      <c r="AZ162" s="293" t="s">
        <v>11</v>
      </c>
      <c r="BA162" s="294"/>
      <c r="BB162" s="293" t="s">
        <v>12</v>
      </c>
      <c r="BC162" s="294"/>
      <c r="BD162" s="295" t="s">
        <v>40</v>
      </c>
      <c r="BE162" s="296"/>
      <c r="BF162" s="297" t="s">
        <v>41</v>
      </c>
      <c r="BG162" s="298"/>
      <c r="BI162" s="299" t="s">
        <v>0</v>
      </c>
      <c r="BJ162" s="293" t="s">
        <v>1</v>
      </c>
      <c r="BK162" s="294"/>
      <c r="BL162" s="293" t="s">
        <v>2</v>
      </c>
      <c r="BM162" s="294"/>
      <c r="BN162" s="293" t="s">
        <v>3</v>
      </c>
      <c r="BO162" s="294"/>
      <c r="BP162" s="293" t="s">
        <v>4</v>
      </c>
      <c r="BQ162" s="294"/>
      <c r="BR162" s="293" t="s">
        <v>5</v>
      </c>
      <c r="BS162" s="294"/>
      <c r="BT162" s="293" t="s">
        <v>6</v>
      </c>
      <c r="BU162" s="294"/>
      <c r="BV162" s="293" t="s">
        <v>7</v>
      </c>
      <c r="BW162" s="294"/>
      <c r="BX162" s="293" t="s">
        <v>8</v>
      </c>
      <c r="BY162" s="294"/>
      <c r="BZ162" s="293" t="s">
        <v>9</v>
      </c>
      <c r="CA162" s="294"/>
      <c r="CB162" s="293" t="s">
        <v>10</v>
      </c>
      <c r="CC162" s="294"/>
      <c r="CD162" s="293" t="s">
        <v>11</v>
      </c>
      <c r="CE162" s="294"/>
      <c r="CF162" s="293" t="s">
        <v>12</v>
      </c>
      <c r="CG162" s="294"/>
      <c r="CH162" s="295" t="s">
        <v>40</v>
      </c>
      <c r="CI162" s="296"/>
      <c r="CJ162" s="293" t="s">
        <v>41</v>
      </c>
      <c r="CK162" s="294"/>
    </row>
    <row r="163" spans="1:89" ht="15" thickTop="1" thickBot="1" x14ac:dyDescent="0.2">
      <c r="A163" s="300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300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300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 x14ac:dyDescent="0.15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908</v>
      </c>
      <c r="AG164" s="186">
        <f t="shared" ref="AG164:AV165" si="1594">SUMIF($A$9:$A$32,$AE164,C$164:C$187)</f>
        <v>465</v>
      </c>
      <c r="AH164" s="127">
        <f t="shared" si="1594"/>
        <v>270</v>
      </c>
      <c r="AI164" s="180">
        <f t="shared" si="1594"/>
        <v>293</v>
      </c>
      <c r="AJ164" s="126">
        <f t="shared" si="1594"/>
        <v>970</v>
      </c>
      <c r="AK164" s="128">
        <f t="shared" si="1594"/>
        <v>496</v>
      </c>
      <c r="AL164" s="127">
        <f t="shared" si="1594"/>
        <v>944</v>
      </c>
      <c r="AM164" s="180">
        <f t="shared" si="1594"/>
        <v>684</v>
      </c>
      <c r="AN164" s="126">
        <f t="shared" si="1594"/>
        <v>108</v>
      </c>
      <c r="AO164" s="128">
        <f t="shared" si="1594"/>
        <v>289</v>
      </c>
      <c r="AP164" s="127">
        <f t="shared" si="1594"/>
        <v>329</v>
      </c>
      <c r="AQ164" s="126">
        <f t="shared" si="1594"/>
        <v>749</v>
      </c>
      <c r="AR164" s="179">
        <f t="shared" si="1594"/>
        <v>829</v>
      </c>
      <c r="AS164" s="181">
        <f t="shared" si="1594"/>
        <v>1264</v>
      </c>
      <c r="AT164" s="126">
        <f t="shared" si="1594"/>
        <v>570</v>
      </c>
      <c r="AU164" s="128">
        <f t="shared" si="1594"/>
        <v>564</v>
      </c>
      <c r="AV164" s="127">
        <f t="shared" si="1594"/>
        <v>718</v>
      </c>
      <c r="AW164" s="180">
        <f t="shared" ref="AW164:BE165" si="1595">SUMIF($A$9:$A$32,$AE164,S$164:S$187)</f>
        <v>525</v>
      </c>
      <c r="AX164" s="126">
        <f t="shared" si="1595"/>
        <v>174</v>
      </c>
      <c r="AY164" s="128">
        <f t="shared" si="1595"/>
        <v>302</v>
      </c>
      <c r="AZ164" s="127">
        <f t="shared" si="1595"/>
        <v>306</v>
      </c>
      <c r="BA164" s="180">
        <f t="shared" si="1595"/>
        <v>633</v>
      </c>
      <c r="BB164" s="126">
        <f t="shared" si="1595"/>
        <v>447</v>
      </c>
      <c r="BC164" s="128">
        <f t="shared" si="1595"/>
        <v>445</v>
      </c>
      <c r="BD164" s="184">
        <f t="shared" si="1595"/>
        <v>876</v>
      </c>
      <c r="BE164" s="185">
        <f t="shared" si="1595"/>
        <v>863</v>
      </c>
      <c r="BF164" s="170">
        <f>AF164+AH164+AJ164+AL164+AN164+AP164+AR164+AT164+AV164+AX164+AZ164+BB164+BD164</f>
        <v>7449</v>
      </c>
      <c r="BG164" s="171">
        <f>AG164+AI164+AK164+AM164+AO164+AQ164+AS164+AU164+AW164+AY164+BA164+BC164+BE164</f>
        <v>7572</v>
      </c>
      <c r="BI164" s="125" t="s">
        <v>16</v>
      </c>
      <c r="BJ164" s="129">
        <f>B164/B188</f>
        <v>0</v>
      </c>
      <c r="BK164" s="130">
        <f t="shared" ref="BK164" si="1596">C164/C188</f>
        <v>0</v>
      </c>
      <c r="BL164" s="131">
        <f t="shared" ref="BL164" si="1597">D164/D188</f>
        <v>0</v>
      </c>
      <c r="BM164" s="132">
        <f t="shared" ref="BM164" si="1598">E164/E188</f>
        <v>0</v>
      </c>
      <c r="BN164" s="129">
        <f t="shared" ref="BN164" si="1599">F164/F188</f>
        <v>0</v>
      </c>
      <c r="BO164" s="130">
        <f t="shared" ref="BO164" si="1600">G164/G188</f>
        <v>0</v>
      </c>
      <c r="BP164" s="131">
        <f t="shared" ref="BP164" si="1601">H164/H188</f>
        <v>0</v>
      </c>
      <c r="BQ164" s="132">
        <f t="shared" ref="BQ164" si="1602">I164/I188</f>
        <v>0</v>
      </c>
      <c r="BR164" s="129">
        <f t="shared" ref="BR164" si="1603">J164/J188</f>
        <v>0</v>
      </c>
      <c r="BS164" s="130">
        <f t="shared" ref="BS164" si="1604">K164/K188</f>
        <v>0</v>
      </c>
      <c r="BT164" s="131">
        <f t="shared" ref="BT164" si="1605">L164/L188</f>
        <v>0</v>
      </c>
      <c r="BU164" s="129">
        <f t="shared" ref="BU164" si="1606">M164/M188</f>
        <v>0</v>
      </c>
      <c r="BV164" s="133">
        <f t="shared" ref="BV164" si="1607">N164/N188</f>
        <v>0</v>
      </c>
      <c r="BW164" s="134">
        <f t="shared" ref="BW164" si="1608">O164/O188</f>
        <v>0</v>
      </c>
      <c r="BX164" s="129">
        <f t="shared" ref="BX164" si="1609">P164/P188</f>
        <v>0</v>
      </c>
      <c r="BY164" s="130">
        <f t="shared" ref="BY164" si="1610">Q164/Q188</f>
        <v>0</v>
      </c>
      <c r="BZ164" s="131">
        <f t="shared" ref="BZ164" si="1611">R164/R188</f>
        <v>0</v>
      </c>
      <c r="CA164" s="132">
        <f t="shared" ref="CA164" si="1612">S164/S188</f>
        <v>0</v>
      </c>
      <c r="CB164" s="129">
        <f t="shared" ref="CB164" si="1613">T164/T188</f>
        <v>0</v>
      </c>
      <c r="CC164" s="130">
        <f t="shared" ref="CC164" si="1614">U164/U188</f>
        <v>0</v>
      </c>
      <c r="CD164" s="131">
        <f t="shared" ref="CD164" si="1615">V164/V188</f>
        <v>0</v>
      </c>
      <c r="CE164" s="132">
        <f t="shared" ref="CE164" si="1616">W164/W188</f>
        <v>0</v>
      </c>
      <c r="CF164" s="129">
        <f t="shared" ref="CF164" si="1617">X164/X188</f>
        <v>0</v>
      </c>
      <c r="CG164" s="130">
        <f t="shared" ref="CG164" si="1618">Y164/Y188</f>
        <v>0</v>
      </c>
      <c r="CH164" s="131">
        <f t="shared" ref="CH164" si="1619">Z164/Z188</f>
        <v>0</v>
      </c>
      <c r="CI164" s="129">
        <f t="shared" ref="CI164" si="1620">AA164/AA188</f>
        <v>0</v>
      </c>
      <c r="CJ164" s="135">
        <f t="shared" ref="CJ164" si="1621">AB164/AB188</f>
        <v>0</v>
      </c>
      <c r="CK164" s="136">
        <f t="shared" ref="CK164" si="1622">AC164/AC188</f>
        <v>0</v>
      </c>
    </row>
    <row r="165" spans="1:89" x14ac:dyDescent="0.15">
      <c r="A165" s="137" t="s">
        <v>17</v>
      </c>
      <c r="B165" s="189">
        <v>105</v>
      </c>
      <c r="C165" s="190">
        <v>0</v>
      </c>
      <c r="D165" s="191">
        <v>55</v>
      </c>
      <c r="E165" s="192">
        <v>2</v>
      </c>
      <c r="F165" s="189">
        <v>239</v>
      </c>
      <c r="G165" s="193">
        <v>4</v>
      </c>
      <c r="H165" s="191">
        <v>135</v>
      </c>
      <c r="I165" s="192">
        <v>23</v>
      </c>
      <c r="J165" s="189">
        <v>14</v>
      </c>
      <c r="K165" s="193">
        <v>10</v>
      </c>
      <c r="L165" s="191">
        <v>9</v>
      </c>
      <c r="M165" s="189">
        <v>38</v>
      </c>
      <c r="N165" s="194">
        <v>47</v>
      </c>
      <c r="O165" s="195">
        <v>45</v>
      </c>
      <c r="P165" s="189">
        <v>27</v>
      </c>
      <c r="Q165" s="193">
        <v>34</v>
      </c>
      <c r="R165" s="191">
        <v>11</v>
      </c>
      <c r="S165" s="192">
        <v>0</v>
      </c>
      <c r="T165" s="189">
        <v>0</v>
      </c>
      <c r="U165" s="193">
        <v>0</v>
      </c>
      <c r="V165" s="191">
        <v>0</v>
      </c>
      <c r="W165" s="192">
        <v>0</v>
      </c>
      <c r="X165" s="189">
        <v>0</v>
      </c>
      <c r="Y165" s="193">
        <v>0</v>
      </c>
      <c r="Z165" s="191">
        <v>0</v>
      </c>
      <c r="AA165" s="189">
        <v>0</v>
      </c>
      <c r="AB165" s="172">
        <f t="shared" ref="AB165:AB187" si="1623">SUM(B165,D165,F165,H165,J165,L165,N165,P165,R165,T165,V165,X165,Z165)</f>
        <v>642</v>
      </c>
      <c r="AC165" s="173">
        <f t="shared" ref="AC165:AC187" si="1624">SUM(C165,E165,G165,I165,K165,M165,O165,Q165,S165,U165,W165,Y165,AA165)</f>
        <v>156</v>
      </c>
      <c r="AE165" s="277" t="str">
        <f>$AE$10</f>
        <v>08:00 - 08:59</v>
      </c>
      <c r="AF165" s="126">
        <f>SUMIF($A$9:$A$32,$AE165,B$164:B$187)</f>
        <v>826</v>
      </c>
      <c r="AG165" s="190">
        <f t="shared" si="1594"/>
        <v>634</v>
      </c>
      <c r="AH165" s="191">
        <f t="shared" si="1594"/>
        <v>264</v>
      </c>
      <c r="AI165" s="192">
        <f t="shared" si="1594"/>
        <v>346</v>
      </c>
      <c r="AJ165" s="278">
        <f t="shared" si="1594"/>
        <v>1013</v>
      </c>
      <c r="AK165" s="193">
        <f t="shared" si="1594"/>
        <v>504</v>
      </c>
      <c r="AL165" s="191">
        <f t="shared" si="1594"/>
        <v>1006</v>
      </c>
      <c r="AM165" s="192">
        <f t="shared" si="1594"/>
        <v>844</v>
      </c>
      <c r="AN165" s="278">
        <f t="shared" si="1594"/>
        <v>116</v>
      </c>
      <c r="AO165" s="193">
        <f t="shared" si="1594"/>
        <v>300</v>
      </c>
      <c r="AP165" s="191">
        <f t="shared" si="1594"/>
        <v>301</v>
      </c>
      <c r="AQ165" s="278">
        <f t="shared" si="1594"/>
        <v>762</v>
      </c>
      <c r="AR165" s="194">
        <f t="shared" si="1594"/>
        <v>803</v>
      </c>
      <c r="AS165" s="195">
        <f t="shared" si="1594"/>
        <v>1150</v>
      </c>
      <c r="AT165" s="278">
        <f t="shared" si="1594"/>
        <v>500</v>
      </c>
      <c r="AU165" s="193">
        <f t="shared" si="1594"/>
        <v>508</v>
      </c>
      <c r="AV165" s="191">
        <f t="shared" si="1594"/>
        <v>677</v>
      </c>
      <c r="AW165" s="192">
        <f t="shared" si="1595"/>
        <v>509</v>
      </c>
      <c r="AX165" s="278">
        <f t="shared" si="1595"/>
        <v>80</v>
      </c>
      <c r="AY165" s="193">
        <f t="shared" si="1595"/>
        <v>277</v>
      </c>
      <c r="AZ165" s="191">
        <f t="shared" si="1595"/>
        <v>332</v>
      </c>
      <c r="BA165" s="192">
        <f t="shared" si="1595"/>
        <v>629</v>
      </c>
      <c r="BB165" s="278">
        <f t="shared" si="1595"/>
        <v>408</v>
      </c>
      <c r="BC165" s="193">
        <f t="shared" si="1595"/>
        <v>443</v>
      </c>
      <c r="BD165" s="191">
        <f t="shared" si="1595"/>
        <v>881</v>
      </c>
      <c r="BE165" s="278">
        <f t="shared" si="1595"/>
        <v>764</v>
      </c>
      <c r="BF165" s="172">
        <f>SUM(AF165,AH165,AJ165,AL165,AN165,AP165,AR165,AT165,AV165,AX165,AZ165,BB165,BD165)</f>
        <v>7207</v>
      </c>
      <c r="BG165" s="173">
        <f>SUM(AG165,AI165,AK165,AM165,AO165,AQ165,AS165,AU165,AW165,AY165,BA165,BC165,BE165)</f>
        <v>7670</v>
      </c>
      <c r="BI165" s="137" t="s">
        <v>17</v>
      </c>
      <c r="BJ165" s="129">
        <f>B165/B188</f>
        <v>1.0252904989747095E-2</v>
      </c>
      <c r="BK165" s="130">
        <f t="shared" ref="BK165" si="1625">C165/C188</f>
        <v>0</v>
      </c>
      <c r="BL165" s="131">
        <f t="shared" ref="BL165" si="1626">D165/D188</f>
        <v>1.4278296988577362E-2</v>
      </c>
      <c r="BM165" s="132">
        <f t="shared" ref="BM165" si="1627">E165/E188</f>
        <v>3.8744672607516468E-4</v>
      </c>
      <c r="BN165" s="129">
        <f t="shared" ref="BN165" si="1628">F165/F188</f>
        <v>2.2152192047455742E-2</v>
      </c>
      <c r="BO165" s="130">
        <f t="shared" ref="BO165" si="1629">G165/G188</f>
        <v>4.2136310965974928E-4</v>
      </c>
      <c r="BP165" s="131">
        <f t="shared" ref="BP165" si="1630">H165/H188</f>
        <v>1.0294341924660668E-2</v>
      </c>
      <c r="BQ165" s="132">
        <f t="shared" ref="BQ165" si="1631">I165/I188</f>
        <v>1.6766292462458085E-3</v>
      </c>
      <c r="BR165" s="129">
        <f t="shared" ref="BR165" si="1632">J165/J188</f>
        <v>5.1813471502590676E-3</v>
      </c>
      <c r="BS165" s="130">
        <f t="shared" ref="BS165" si="1633">K165/K188</f>
        <v>4.1169205434335113E-3</v>
      </c>
      <c r="BT165" s="131">
        <f t="shared" ref="BT165" si="1634">L165/L188</f>
        <v>1.2121212121212121E-3</v>
      </c>
      <c r="BU165" s="129">
        <f t="shared" ref="BU165" si="1635">M165/M188</f>
        <v>5.5636896046852126E-3</v>
      </c>
      <c r="BV165" s="133">
        <f t="shared" ref="BV165" si="1636">N165/N188</f>
        <v>3.6056770233985425E-3</v>
      </c>
      <c r="BW165" s="134">
        <f t="shared" ref="BW165" si="1637">O165/O188</f>
        <v>3.5299654847819268E-3</v>
      </c>
      <c r="BX165" s="129">
        <f t="shared" ref="BX165" si="1638">P165/P188</f>
        <v>3.9153132250580045E-3</v>
      </c>
      <c r="BY165" s="130">
        <f t="shared" ref="BY165" si="1639">Q165/Q188</f>
        <v>5.2778640173859054E-3</v>
      </c>
      <c r="BZ165" s="131">
        <f t="shared" ref="BZ165" si="1640">R165/R188</f>
        <v>1.306103063405367E-3</v>
      </c>
      <c r="CA165" s="132">
        <f t="shared" ref="CA165" si="1641">S165/S188</f>
        <v>0</v>
      </c>
      <c r="CB165" s="129">
        <f t="shared" ref="CB165" si="1642">T165/T188</f>
        <v>0</v>
      </c>
      <c r="CC165" s="130">
        <f t="shared" ref="CC165" si="1643">U165/U188</f>
        <v>0</v>
      </c>
      <c r="CD165" s="131">
        <f t="shared" ref="CD165" si="1644">V165/V188</f>
        <v>0</v>
      </c>
      <c r="CE165" s="132">
        <f t="shared" ref="CE165" si="1645">W165/W188</f>
        <v>0</v>
      </c>
      <c r="CF165" s="129">
        <f t="shared" ref="CF165" si="1646">X165/X188</f>
        <v>0</v>
      </c>
      <c r="CG165" s="130">
        <f t="shared" ref="CG165" si="1647">Y165/Y188</f>
        <v>0</v>
      </c>
      <c r="CH165" s="131">
        <f t="shared" ref="CH165" si="1648">Z165/Z188</f>
        <v>0</v>
      </c>
      <c r="CI165" s="129">
        <f t="shared" ref="CI165" si="1649">AA165/AA188</f>
        <v>0</v>
      </c>
      <c r="CJ165" s="135">
        <f t="shared" ref="CJ165" si="1650">AB165/AB188</f>
        <v>6.165074182551496E-3</v>
      </c>
      <c r="CK165" s="136">
        <f t="shared" ref="CK165" si="1651">AC165/AC188</f>
        <v>1.5022678466531205E-3</v>
      </c>
    </row>
    <row r="166" spans="1:89" ht="14" thickBot="1" x14ac:dyDescent="0.2">
      <c r="A166" s="146" t="s">
        <v>18</v>
      </c>
      <c r="B166" s="196">
        <v>527</v>
      </c>
      <c r="C166" s="197">
        <v>0</v>
      </c>
      <c r="D166" s="198">
        <v>176</v>
      </c>
      <c r="E166" s="199">
        <v>28</v>
      </c>
      <c r="F166" s="196">
        <v>660</v>
      </c>
      <c r="G166" s="200">
        <v>66</v>
      </c>
      <c r="H166" s="198">
        <v>471</v>
      </c>
      <c r="I166" s="199">
        <v>160</v>
      </c>
      <c r="J166" s="196">
        <v>35</v>
      </c>
      <c r="K166" s="200">
        <v>87</v>
      </c>
      <c r="L166" s="198">
        <v>79</v>
      </c>
      <c r="M166" s="196">
        <v>209</v>
      </c>
      <c r="N166" s="201">
        <v>335</v>
      </c>
      <c r="O166" s="202">
        <v>412</v>
      </c>
      <c r="P166" s="196">
        <v>224</v>
      </c>
      <c r="Q166" s="200">
        <v>297</v>
      </c>
      <c r="R166" s="198">
        <v>216</v>
      </c>
      <c r="S166" s="199">
        <v>202</v>
      </c>
      <c r="T166" s="196">
        <v>18</v>
      </c>
      <c r="U166" s="200">
        <v>86</v>
      </c>
      <c r="V166" s="198">
        <v>136</v>
      </c>
      <c r="W166" s="199">
        <v>248</v>
      </c>
      <c r="X166" s="196">
        <v>201</v>
      </c>
      <c r="Y166" s="200">
        <v>170</v>
      </c>
      <c r="Z166" s="198">
        <v>369</v>
      </c>
      <c r="AA166" s="196">
        <v>302</v>
      </c>
      <c r="AB166" s="172">
        <f t="shared" si="1623"/>
        <v>3447</v>
      </c>
      <c r="AC166" s="173">
        <f t="shared" si="1624"/>
        <v>2267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>
        <f>B166/B188</f>
        <v>5.145981837711161E-2</v>
      </c>
      <c r="BK166" s="130">
        <f t="shared" ref="BK166" si="1652">C166/C188</f>
        <v>0</v>
      </c>
      <c r="BL166" s="131">
        <f t="shared" ref="BL166" si="1653">D166/D188</f>
        <v>4.569055036344756E-2</v>
      </c>
      <c r="BM166" s="132">
        <f t="shared" ref="BM166" si="1654">E166/E188</f>
        <v>5.424254165052305E-3</v>
      </c>
      <c r="BN166" s="129">
        <f t="shared" ref="BN166" si="1655">F166/F188</f>
        <v>6.117341736954305E-2</v>
      </c>
      <c r="BO166" s="130">
        <f t="shared" ref="BO166" si="1656">G166/G188</f>
        <v>6.9524913093858632E-3</v>
      </c>
      <c r="BP166" s="131">
        <f t="shared" ref="BP166" si="1657">H166/H188</f>
        <v>3.5915815159371665E-2</v>
      </c>
      <c r="BQ166" s="132">
        <f t="shared" ref="BQ166" si="1658">I166/I188</f>
        <v>1.1663507799970841E-2</v>
      </c>
      <c r="BR166" s="129">
        <f t="shared" ref="BR166" si="1659">J166/J188</f>
        <v>1.2953367875647668E-2</v>
      </c>
      <c r="BS166" s="130">
        <f t="shared" ref="BS166" si="1660">K166/K188</f>
        <v>3.5817208727871551E-2</v>
      </c>
      <c r="BT166" s="131">
        <f t="shared" ref="BT166" si="1661">L166/L188</f>
        <v>1.063973063973064E-2</v>
      </c>
      <c r="BU166" s="129">
        <f t="shared" ref="BU166" si="1662">M166/M188</f>
        <v>3.0600292825768666E-2</v>
      </c>
      <c r="BV166" s="133">
        <f t="shared" ref="BV166" si="1663">N166/N188</f>
        <v>2.5700038358266206E-2</v>
      </c>
      <c r="BW166" s="134">
        <f t="shared" ref="BW166" si="1664">O166/O188</f>
        <v>3.2318795105114526E-2</v>
      </c>
      <c r="BX166" s="129">
        <f t="shared" ref="BX166" si="1665">P166/P188</f>
        <v>3.248259860788863E-2</v>
      </c>
      <c r="BY166" s="130">
        <f t="shared" ref="BY166" si="1666">Q166/Q188</f>
        <v>4.6103694504812172E-2</v>
      </c>
      <c r="BZ166" s="131">
        <f t="shared" ref="BZ166" si="1667">R166/R188</f>
        <v>2.5647114699596296E-2</v>
      </c>
      <c r="CA166" s="132">
        <f t="shared" ref="CA166" si="1668">S166/S188</f>
        <v>2.5348224369431547E-2</v>
      </c>
      <c r="CB166" s="129">
        <f t="shared" ref="CB166" si="1669">T166/T188</f>
        <v>8.119079837618403E-3</v>
      </c>
      <c r="CC166" s="130">
        <f t="shared" ref="CC166" si="1670">U166/U188</f>
        <v>4.4932079414838039E-2</v>
      </c>
      <c r="CD166" s="131">
        <f t="shared" ref="CD166" si="1671">V166/V188</f>
        <v>1.7243565360720171E-2</v>
      </c>
      <c r="CE166" s="132">
        <f t="shared" ref="CE166" si="1672">W166/W188</f>
        <v>3.2300078145350353E-2</v>
      </c>
      <c r="CF166" s="129">
        <f t="shared" ref="CF166" si="1673">X166/X188</f>
        <v>3.3086419753086418E-2</v>
      </c>
      <c r="CG166" s="130">
        <f t="shared" ref="CG166" si="1674">Y166/Y188</f>
        <v>4.2152243987106375E-2</v>
      </c>
      <c r="CH166" s="131">
        <f t="shared" ref="CH166" si="1675">Z166/Z188</f>
        <v>3.214285714285714E-2</v>
      </c>
      <c r="CI166" s="129">
        <f t="shared" ref="CI166" si="1676">AA166/AA188</f>
        <v>2.2209148404177086E-2</v>
      </c>
      <c r="CJ166" s="135">
        <f t="shared" ref="CJ166" si="1677">AB166/AB188</f>
        <v>3.3101262783886302E-2</v>
      </c>
      <c r="CK166" s="136">
        <f t="shared" ref="CK166" si="1678">AC166/AC188</f>
        <v>2.18310333869399E-2</v>
      </c>
    </row>
    <row r="167" spans="1:89" ht="15" thickTop="1" thickBot="1" x14ac:dyDescent="0.2">
      <c r="A167" s="137" t="s">
        <v>19</v>
      </c>
      <c r="B167" s="189">
        <v>788</v>
      </c>
      <c r="C167" s="190">
        <v>238</v>
      </c>
      <c r="D167" s="191">
        <v>271</v>
      </c>
      <c r="E167" s="192">
        <v>170</v>
      </c>
      <c r="F167" s="189">
        <v>869</v>
      </c>
      <c r="G167" s="193">
        <v>259</v>
      </c>
      <c r="H167" s="191">
        <v>801</v>
      </c>
      <c r="I167" s="192">
        <v>468</v>
      </c>
      <c r="J167" s="189">
        <v>79</v>
      </c>
      <c r="K167" s="193">
        <v>165</v>
      </c>
      <c r="L167" s="191">
        <v>235</v>
      </c>
      <c r="M167" s="189">
        <v>447</v>
      </c>
      <c r="N167" s="194">
        <v>759</v>
      </c>
      <c r="O167" s="195">
        <v>727</v>
      </c>
      <c r="P167" s="189">
        <v>455</v>
      </c>
      <c r="Q167" s="193">
        <v>328</v>
      </c>
      <c r="R167" s="191">
        <v>477</v>
      </c>
      <c r="S167" s="192">
        <v>335</v>
      </c>
      <c r="T167" s="189">
        <v>68</v>
      </c>
      <c r="U167" s="193">
        <v>175</v>
      </c>
      <c r="V167" s="191">
        <v>330</v>
      </c>
      <c r="W167" s="192">
        <v>403</v>
      </c>
      <c r="X167" s="189">
        <v>365</v>
      </c>
      <c r="Y167" s="193">
        <v>246</v>
      </c>
      <c r="Z167" s="191">
        <v>709</v>
      </c>
      <c r="AA167" s="189">
        <v>443</v>
      </c>
      <c r="AB167" s="172">
        <f t="shared" si="1623"/>
        <v>6206</v>
      </c>
      <c r="AC167" s="173">
        <f t="shared" si="1624"/>
        <v>4404</v>
      </c>
      <c r="AE167" s="269" t="s">
        <v>13</v>
      </c>
      <c r="AF167" s="20">
        <f t="shared" ref="AF167:BG167" si="1679">SUM(AF164:AF166)</f>
        <v>1734</v>
      </c>
      <c r="AG167" s="21">
        <f t="shared" si="1679"/>
        <v>1099</v>
      </c>
      <c r="AH167" s="20">
        <f t="shared" si="1679"/>
        <v>534</v>
      </c>
      <c r="AI167" s="21">
        <f t="shared" si="1679"/>
        <v>639</v>
      </c>
      <c r="AJ167" s="20">
        <f t="shared" si="1679"/>
        <v>1983</v>
      </c>
      <c r="AK167" s="21">
        <f t="shared" si="1679"/>
        <v>1000</v>
      </c>
      <c r="AL167" s="20">
        <f t="shared" si="1679"/>
        <v>1950</v>
      </c>
      <c r="AM167" s="21">
        <f t="shared" si="1679"/>
        <v>1528</v>
      </c>
      <c r="AN167" s="20">
        <f t="shared" si="1679"/>
        <v>224</v>
      </c>
      <c r="AO167" s="21">
        <f t="shared" si="1679"/>
        <v>589</v>
      </c>
      <c r="AP167" s="20">
        <f t="shared" si="1679"/>
        <v>630</v>
      </c>
      <c r="AQ167" s="21">
        <f t="shared" si="1679"/>
        <v>1511</v>
      </c>
      <c r="AR167" s="20">
        <f t="shared" si="1679"/>
        <v>1632</v>
      </c>
      <c r="AS167" s="21">
        <f t="shared" si="1679"/>
        <v>2414</v>
      </c>
      <c r="AT167" s="20">
        <f t="shared" si="1679"/>
        <v>1070</v>
      </c>
      <c r="AU167" s="21">
        <f t="shared" si="1679"/>
        <v>1072</v>
      </c>
      <c r="AV167" s="20">
        <f t="shared" si="1679"/>
        <v>1395</v>
      </c>
      <c r="AW167" s="21">
        <f t="shared" si="1679"/>
        <v>1034</v>
      </c>
      <c r="AX167" s="20">
        <f t="shared" si="1679"/>
        <v>254</v>
      </c>
      <c r="AY167" s="21">
        <f t="shared" si="1679"/>
        <v>579</v>
      </c>
      <c r="AZ167" s="20">
        <f t="shared" si="1679"/>
        <v>638</v>
      </c>
      <c r="BA167" s="21">
        <f t="shared" si="1679"/>
        <v>1262</v>
      </c>
      <c r="BB167" s="20">
        <f t="shared" si="1679"/>
        <v>855</v>
      </c>
      <c r="BC167" s="21">
        <f t="shared" si="1679"/>
        <v>888</v>
      </c>
      <c r="BD167" s="20">
        <f t="shared" si="1679"/>
        <v>1757</v>
      </c>
      <c r="BE167" s="21">
        <f t="shared" si="1679"/>
        <v>1627</v>
      </c>
      <c r="BF167" s="174">
        <f t="shared" si="1679"/>
        <v>14656</v>
      </c>
      <c r="BG167" s="175">
        <f t="shared" si="1679"/>
        <v>15242</v>
      </c>
      <c r="BI167" s="137" t="s">
        <v>19</v>
      </c>
      <c r="BJ167" s="129">
        <f>B167/B188</f>
        <v>7.6945610780197252E-2</v>
      </c>
      <c r="BK167" s="130">
        <f t="shared" ref="BK167" si="1680">C167/C188</f>
        <v>2.0120043959759911E-2</v>
      </c>
      <c r="BL167" s="131">
        <f t="shared" ref="BL167" si="1681">D167/D188</f>
        <v>7.0353063343717548E-2</v>
      </c>
      <c r="BM167" s="132">
        <f t="shared" ref="BM167" si="1682">E167/E188</f>
        <v>3.2932971716388995E-2</v>
      </c>
      <c r="BN167" s="129">
        <f t="shared" ref="BN167" si="1683">F167/F188</f>
        <v>8.0544999536565021E-2</v>
      </c>
      <c r="BO167" s="130">
        <f t="shared" ref="BO167" si="1684">G167/G188</f>
        <v>2.7283261350468765E-2</v>
      </c>
      <c r="BP167" s="131">
        <f t="shared" ref="BP167" si="1685">H167/H188</f>
        <v>6.1079762086319961E-2</v>
      </c>
      <c r="BQ167" s="132">
        <f t="shared" ref="BQ167" si="1686">I167/I188</f>
        <v>3.4115760314914707E-2</v>
      </c>
      <c r="BR167" s="129">
        <f t="shared" ref="BR167" si="1687">J167/J188</f>
        <v>2.9237601776461879E-2</v>
      </c>
      <c r="BS167" s="130">
        <f t="shared" ref="BS167" si="1688">K167/K188</f>
        <v>6.792918896665294E-2</v>
      </c>
      <c r="BT167" s="131">
        <f t="shared" ref="BT167" si="1689">L167/L188</f>
        <v>3.164983164983165E-2</v>
      </c>
      <c r="BU167" s="129">
        <f t="shared" ref="BU167" si="1690">M167/M188</f>
        <v>6.5446559297218154E-2</v>
      </c>
      <c r="BV167" s="133">
        <f t="shared" ref="BV167" si="1691">N167/N188</f>
        <v>5.8227848101265821E-2</v>
      </c>
      <c r="BW167" s="134">
        <f t="shared" ref="BW167" si="1692">O167/O188</f>
        <v>5.7028553498588014E-2</v>
      </c>
      <c r="BX167" s="129">
        <f t="shared" ref="BX167" si="1693">P167/P188</f>
        <v>6.5980278422273789E-2</v>
      </c>
      <c r="BY167" s="130">
        <f t="shared" ref="BY167" si="1694">Q167/Q188</f>
        <v>5.0915864638311083E-2</v>
      </c>
      <c r="BZ167" s="131">
        <f t="shared" ref="BZ167" si="1695">R167/R188</f>
        <v>5.6637378294941816E-2</v>
      </c>
      <c r="CA167" s="132">
        <f t="shared" ref="CA167" si="1696">S167/S188</f>
        <v>4.2037896850294895E-2</v>
      </c>
      <c r="CB167" s="129">
        <f t="shared" ref="CB167" si="1697">T167/T188</f>
        <v>3.0672079386558412E-2</v>
      </c>
      <c r="CC167" s="130">
        <f t="shared" ref="CC167" si="1698">U167/U188</f>
        <v>9.1431556948798329E-2</v>
      </c>
      <c r="CD167" s="131">
        <f t="shared" ref="CD167" si="1699">V167/V188</f>
        <v>4.1841004184100417E-2</v>
      </c>
      <c r="CE167" s="132">
        <f t="shared" ref="CE167" si="1700">W167/W188</f>
        <v>5.2487626986194323E-2</v>
      </c>
      <c r="CF167" s="129">
        <f t="shared" ref="CF167" si="1701">X167/X188</f>
        <v>6.0082304526748974E-2</v>
      </c>
      <c r="CG167" s="130">
        <f t="shared" ref="CG167" si="1702">Y167/Y188</f>
        <v>6.0996776593106872E-2</v>
      </c>
      <c r="CH167" s="131">
        <f t="shared" ref="CH167" si="1703">Z167/Z188</f>
        <v>6.1759581881533104E-2</v>
      </c>
      <c r="CI167" s="129">
        <f t="shared" ref="CI167" si="1704">AA167/AA188</f>
        <v>3.2578320341226652E-2</v>
      </c>
      <c r="CJ167" s="135">
        <f t="shared" ref="CJ167" si="1705">AB167/AB188</f>
        <v>5.959571709799779E-2</v>
      </c>
      <c r="CK167" s="136">
        <f t="shared" ref="CK167" si="1706">AC167/AC188</f>
        <v>4.2410176901668865E-2</v>
      </c>
    </row>
    <row r="168" spans="1:89" ht="14" thickTop="1" x14ac:dyDescent="0.15">
      <c r="A168" s="146" t="s">
        <v>20</v>
      </c>
      <c r="B168" s="196">
        <v>908</v>
      </c>
      <c r="C168" s="197">
        <v>465</v>
      </c>
      <c r="D168" s="198">
        <v>270</v>
      </c>
      <c r="E168" s="199">
        <v>293</v>
      </c>
      <c r="F168" s="196">
        <v>970</v>
      </c>
      <c r="G168" s="200">
        <v>496</v>
      </c>
      <c r="H168" s="198">
        <v>944</v>
      </c>
      <c r="I168" s="199">
        <v>684</v>
      </c>
      <c r="J168" s="196">
        <v>108</v>
      </c>
      <c r="K168" s="200">
        <v>289</v>
      </c>
      <c r="L168" s="198">
        <v>329</v>
      </c>
      <c r="M168" s="196">
        <v>749</v>
      </c>
      <c r="N168" s="201">
        <v>829</v>
      </c>
      <c r="O168" s="202">
        <v>1264</v>
      </c>
      <c r="P168" s="196">
        <v>570</v>
      </c>
      <c r="Q168" s="200">
        <v>564</v>
      </c>
      <c r="R168" s="198">
        <v>718</v>
      </c>
      <c r="S168" s="199">
        <v>525</v>
      </c>
      <c r="T168" s="196">
        <v>174</v>
      </c>
      <c r="U168" s="200">
        <v>302</v>
      </c>
      <c r="V168" s="198">
        <v>306</v>
      </c>
      <c r="W168" s="199">
        <v>633</v>
      </c>
      <c r="X168" s="196">
        <v>447</v>
      </c>
      <c r="Y168" s="200">
        <v>445</v>
      </c>
      <c r="Z168" s="198">
        <v>876</v>
      </c>
      <c r="AA168" s="196">
        <v>863</v>
      </c>
      <c r="AB168" s="172">
        <f t="shared" si="1623"/>
        <v>7449</v>
      </c>
      <c r="AC168" s="173">
        <f t="shared" si="1624"/>
        <v>7572</v>
      </c>
      <c r="BI168" s="146" t="s">
        <v>20</v>
      </c>
      <c r="BJ168" s="129">
        <f>B168/B188</f>
        <v>8.8663216482765358E-2</v>
      </c>
      <c r="BK168" s="130">
        <f t="shared" ref="BK168" si="1707">C168/C188</f>
        <v>3.9310169921379659E-2</v>
      </c>
      <c r="BL168" s="131">
        <f t="shared" ref="BL168" si="1708">D168/D188</f>
        <v>7.0093457943925228E-2</v>
      </c>
      <c r="BM168" s="132">
        <f t="shared" ref="BM168" si="1709">E168/E188</f>
        <v>5.6760945370011626E-2</v>
      </c>
      <c r="BN168" s="129">
        <f t="shared" ref="BN168" si="1710">F168/F188</f>
        <v>8.9906386134025393E-2</v>
      </c>
      <c r="BO168" s="130">
        <f t="shared" ref="BO168" si="1711">G168/G188</f>
        <v>5.2249025597808911E-2</v>
      </c>
      <c r="BP168" s="131">
        <f t="shared" ref="BP168" si="1712">H168/H188</f>
        <v>7.1984139087997556E-2</v>
      </c>
      <c r="BQ168" s="132">
        <f t="shared" ref="BQ168" si="1713">I168/I188</f>
        <v>4.9861495844875349E-2</v>
      </c>
      <c r="BR168" s="129">
        <f t="shared" ref="BR168" si="1714">J168/J188</f>
        <v>3.9970392301998517E-2</v>
      </c>
      <c r="BS168" s="130">
        <f t="shared" ref="BS168" si="1715">K168/K188</f>
        <v>0.11897900370522849</v>
      </c>
      <c r="BT168" s="131">
        <f t="shared" ref="BT168" si="1716">L168/L188</f>
        <v>4.4309764309764313E-2</v>
      </c>
      <c r="BU168" s="129">
        <f t="shared" ref="BU168" si="1717">M168/M188</f>
        <v>0.10966325036603221</v>
      </c>
      <c r="BV168" s="133">
        <f t="shared" ref="BV168" si="1718">N168/N188</f>
        <v>6.3598005370157265E-2</v>
      </c>
      <c r="BW168" s="134">
        <f t="shared" ref="BW168" si="1719">O168/O188</f>
        <v>9.9152808283652333E-2</v>
      </c>
      <c r="BX168" s="129">
        <f t="shared" ref="BX168" si="1720">P168/P188</f>
        <v>8.2656612529002318E-2</v>
      </c>
      <c r="BY168" s="130">
        <f t="shared" ref="BY168" si="1721">Q168/Q188</f>
        <v>8.7550450170754426E-2</v>
      </c>
      <c r="BZ168" s="131">
        <f t="shared" ref="BZ168" si="1722">R168/R188</f>
        <v>8.5252909047732126E-2</v>
      </c>
      <c r="CA168" s="132">
        <f t="shared" ref="CA168" si="1723">S168/S188</f>
        <v>6.5880286108671096E-2</v>
      </c>
      <c r="CB168" s="129">
        <f t="shared" ref="CB168" si="1724">T168/T188</f>
        <v>7.8484438430311235E-2</v>
      </c>
      <c r="CC168" s="130">
        <f t="shared" ref="CC168" si="1725">U168/U188</f>
        <v>0.15778474399164055</v>
      </c>
      <c r="CD168" s="131">
        <f t="shared" ref="CD168" si="1726">V168/V188</f>
        <v>3.8798022061620391E-2</v>
      </c>
      <c r="CE168" s="132">
        <f t="shared" ref="CE168" si="1727">W168/W188</f>
        <v>8.2443344620995049E-2</v>
      </c>
      <c r="CF168" s="129">
        <f t="shared" ref="CF168" si="1728">X168/X188</f>
        <v>7.3580246913580241E-2</v>
      </c>
      <c r="CG168" s="130">
        <f t="shared" ref="CG168" si="1729">Y168/Y188</f>
        <v>0.1103396974956608</v>
      </c>
      <c r="CH168" s="131">
        <f t="shared" ref="CH168" si="1730">Z168/Z188</f>
        <v>7.6306620209059234E-2</v>
      </c>
      <c r="CI168" s="129">
        <f t="shared" ref="CI168" si="1731">AA168/AA188</f>
        <v>6.3465215472863656E-2</v>
      </c>
      <c r="CJ168" s="135">
        <f t="shared" ref="CJ168" si="1732">AB168/AB188</f>
        <v>7.1532145772314787E-2</v>
      </c>
      <c r="CK168" s="136">
        <f t="shared" ref="CK168" si="1733">AC168/AC188</f>
        <v>7.2917770095239934E-2</v>
      </c>
    </row>
    <row r="169" spans="1:89" ht="14" thickBot="1" x14ac:dyDescent="0.2">
      <c r="A169" s="137" t="s">
        <v>21</v>
      </c>
      <c r="B169" s="189">
        <v>826</v>
      </c>
      <c r="C169" s="190">
        <v>634</v>
      </c>
      <c r="D169" s="191">
        <v>264</v>
      </c>
      <c r="E169" s="192">
        <v>346</v>
      </c>
      <c r="F169" s="189">
        <v>1013</v>
      </c>
      <c r="G169" s="193">
        <v>504</v>
      </c>
      <c r="H169" s="191">
        <v>1006</v>
      </c>
      <c r="I169" s="192">
        <v>844</v>
      </c>
      <c r="J169" s="189">
        <v>116</v>
      </c>
      <c r="K169" s="193">
        <v>300</v>
      </c>
      <c r="L169" s="191">
        <v>301</v>
      </c>
      <c r="M169" s="189">
        <v>762</v>
      </c>
      <c r="N169" s="194">
        <v>803</v>
      </c>
      <c r="O169" s="195">
        <v>1150</v>
      </c>
      <c r="P169" s="189">
        <v>500</v>
      </c>
      <c r="Q169" s="193">
        <v>508</v>
      </c>
      <c r="R169" s="191">
        <v>677</v>
      </c>
      <c r="S169" s="192">
        <v>509</v>
      </c>
      <c r="T169" s="189">
        <v>80</v>
      </c>
      <c r="U169" s="193">
        <v>277</v>
      </c>
      <c r="V169" s="191">
        <v>332</v>
      </c>
      <c r="W169" s="192">
        <v>629</v>
      </c>
      <c r="X169" s="189">
        <v>408</v>
      </c>
      <c r="Y169" s="193">
        <v>443</v>
      </c>
      <c r="Z169" s="191">
        <v>881</v>
      </c>
      <c r="AA169" s="189">
        <v>764</v>
      </c>
      <c r="AB169" s="172">
        <f t="shared" si="1623"/>
        <v>7207</v>
      </c>
      <c r="AC169" s="173">
        <f t="shared" si="1624"/>
        <v>7670</v>
      </c>
      <c r="AE169" s="272" t="s">
        <v>85</v>
      </c>
      <c r="BI169" s="137" t="s">
        <v>21</v>
      </c>
      <c r="BJ169" s="129">
        <f>B169/B188</f>
        <v>8.0656185919343815E-2</v>
      </c>
      <c r="BK169" s="130">
        <f t="shared" ref="BK169" si="1734">C169/C188</f>
        <v>5.3597091892805815E-2</v>
      </c>
      <c r="BL169" s="131">
        <f t="shared" ref="BL169" si="1735">D169/D188</f>
        <v>6.8535825545171333E-2</v>
      </c>
      <c r="BM169" s="132">
        <f t="shared" ref="BM169" si="1736">E169/E188</f>
        <v>6.7028283611003492E-2</v>
      </c>
      <c r="BN169" s="129">
        <f t="shared" ref="BN169" si="1737">F169/F188</f>
        <v>9.3891926962647143E-2</v>
      </c>
      <c r="BO169" s="130">
        <f t="shared" ref="BO169" si="1738">G169/G188</f>
        <v>5.3091751817128413E-2</v>
      </c>
      <c r="BP169" s="131">
        <f t="shared" ref="BP169" si="1739">H169/H188</f>
        <v>7.6711910934878752E-2</v>
      </c>
      <c r="BQ169" s="132">
        <f t="shared" ref="BQ169" si="1740">I169/I188</f>
        <v>6.1525003644846185E-2</v>
      </c>
      <c r="BR169" s="129">
        <f t="shared" ref="BR169" si="1741">J169/J188</f>
        <v>4.2931162102146557E-2</v>
      </c>
      <c r="BS169" s="130">
        <f t="shared" ref="BS169" si="1742">K169/K188</f>
        <v>0.12350761630300536</v>
      </c>
      <c r="BT169" s="131">
        <f t="shared" ref="BT169" si="1743">L169/L188</f>
        <v>4.0538720538720541E-2</v>
      </c>
      <c r="BU169" s="129">
        <f t="shared" ref="BU169" si="1744">M169/M188</f>
        <v>0.11156661786237189</v>
      </c>
      <c r="BV169" s="133">
        <f t="shared" ref="BV169" si="1745">N169/N188</f>
        <v>6.160337552742616E-2</v>
      </c>
      <c r="BW169" s="134">
        <f t="shared" ref="BW169" si="1746">O169/O188</f>
        <v>9.0210229055538119E-2</v>
      </c>
      <c r="BX169" s="129">
        <f t="shared" ref="BX169" si="1747">P169/P188</f>
        <v>7.2505800464037123E-2</v>
      </c>
      <c r="BY169" s="130">
        <f t="shared" ref="BY169" si="1748">Q169/Q188</f>
        <v>7.885749767153058E-2</v>
      </c>
      <c r="BZ169" s="131">
        <f t="shared" ref="BZ169" si="1749">R169/R188</f>
        <v>8.0384706720493943E-2</v>
      </c>
      <c r="CA169" s="132">
        <f t="shared" ref="CA169" si="1750">S169/S188</f>
        <v>6.387250596059732E-2</v>
      </c>
      <c r="CB169" s="129">
        <f t="shared" ref="CB169" si="1751">T169/T188</f>
        <v>3.6084799278304013E-2</v>
      </c>
      <c r="CC169" s="130">
        <f t="shared" ref="CC169" si="1752">U169/U188</f>
        <v>0.14472309299895506</v>
      </c>
      <c r="CD169" s="131">
        <f t="shared" ref="CD169" si="1753">V169/V188</f>
        <v>4.2094586027640421E-2</v>
      </c>
      <c r="CE169" s="132">
        <f t="shared" ref="CE169" si="1754">W169/W188</f>
        <v>8.1922375618650692E-2</v>
      </c>
      <c r="CF169" s="129">
        <f t="shared" ref="CF169" si="1755">X169/X188</f>
        <v>6.7160493827160495E-2</v>
      </c>
      <c r="CG169" s="130">
        <f t="shared" ref="CG169" si="1756">Y169/Y188</f>
        <v>0.10984378874287132</v>
      </c>
      <c r="CH169" s="131">
        <f t="shared" ref="CH169" si="1757">Z169/Z188</f>
        <v>7.6742160278745641E-2</v>
      </c>
      <c r="CI169" s="129">
        <f t="shared" ref="CI169" si="1758">AA169/AA188</f>
        <v>5.6184733048977788E-2</v>
      </c>
      <c r="CJ169" s="135">
        <f t="shared" ref="CJ169" si="1759">AB169/AB188</f>
        <v>6.9208239304748648E-2</v>
      </c>
      <c r="CK169" s="136">
        <f t="shared" ref="CK169" si="1760">AC169/AC188</f>
        <v>7.3861502460445094E-2</v>
      </c>
    </row>
    <row r="170" spans="1:89" ht="15" thickTop="1" thickBot="1" x14ac:dyDescent="0.2">
      <c r="A170" s="146" t="s">
        <v>22</v>
      </c>
      <c r="B170" s="196">
        <v>824</v>
      </c>
      <c r="C170" s="197">
        <v>806</v>
      </c>
      <c r="D170" s="198">
        <v>258</v>
      </c>
      <c r="E170" s="199">
        <v>271</v>
      </c>
      <c r="F170" s="196">
        <v>1077</v>
      </c>
      <c r="G170" s="200">
        <v>333</v>
      </c>
      <c r="H170" s="198">
        <v>997</v>
      </c>
      <c r="I170" s="199">
        <v>767</v>
      </c>
      <c r="J170" s="196">
        <v>151</v>
      </c>
      <c r="K170" s="200">
        <v>329</v>
      </c>
      <c r="L170" s="198">
        <v>345</v>
      </c>
      <c r="M170" s="196">
        <v>824</v>
      </c>
      <c r="N170" s="201">
        <v>823</v>
      </c>
      <c r="O170" s="202">
        <v>1072</v>
      </c>
      <c r="P170" s="196">
        <v>522</v>
      </c>
      <c r="Q170" s="200">
        <v>393</v>
      </c>
      <c r="R170" s="198">
        <v>718</v>
      </c>
      <c r="S170" s="199">
        <v>490</v>
      </c>
      <c r="T170" s="196">
        <v>93</v>
      </c>
      <c r="U170" s="200">
        <v>165</v>
      </c>
      <c r="V170" s="198">
        <v>327</v>
      </c>
      <c r="W170" s="199">
        <v>664</v>
      </c>
      <c r="X170" s="196">
        <v>375</v>
      </c>
      <c r="Y170" s="200">
        <v>301</v>
      </c>
      <c r="Z170" s="198">
        <v>840</v>
      </c>
      <c r="AA170" s="196">
        <v>743</v>
      </c>
      <c r="AB170" s="172">
        <f t="shared" si="1623"/>
        <v>7350</v>
      </c>
      <c r="AC170" s="173">
        <f t="shared" si="1624"/>
        <v>7158</v>
      </c>
      <c r="AE170" s="299" t="s">
        <v>0</v>
      </c>
      <c r="AF170" s="293" t="s">
        <v>1</v>
      </c>
      <c r="AG170" s="294"/>
      <c r="AH170" s="293" t="s">
        <v>2</v>
      </c>
      <c r="AI170" s="294"/>
      <c r="AJ170" s="293" t="s">
        <v>3</v>
      </c>
      <c r="AK170" s="294"/>
      <c r="AL170" s="293" t="s">
        <v>4</v>
      </c>
      <c r="AM170" s="294"/>
      <c r="AN170" s="293" t="s">
        <v>5</v>
      </c>
      <c r="AO170" s="294"/>
      <c r="AP170" s="293" t="s">
        <v>6</v>
      </c>
      <c r="AQ170" s="294"/>
      <c r="AR170" s="293" t="s">
        <v>7</v>
      </c>
      <c r="AS170" s="294"/>
      <c r="AT170" s="293" t="s">
        <v>8</v>
      </c>
      <c r="AU170" s="294"/>
      <c r="AV170" s="293" t="s">
        <v>9</v>
      </c>
      <c r="AW170" s="294"/>
      <c r="AX170" s="293" t="s">
        <v>10</v>
      </c>
      <c r="AY170" s="294"/>
      <c r="AZ170" s="293" t="s">
        <v>11</v>
      </c>
      <c r="BA170" s="294"/>
      <c r="BB170" s="293" t="s">
        <v>12</v>
      </c>
      <c r="BC170" s="294"/>
      <c r="BD170" s="295" t="s">
        <v>40</v>
      </c>
      <c r="BE170" s="296"/>
      <c r="BF170" s="297" t="s">
        <v>41</v>
      </c>
      <c r="BG170" s="298"/>
      <c r="BI170" s="146" t="s">
        <v>22</v>
      </c>
      <c r="BJ170" s="129">
        <f>B170/B188</f>
        <v>8.0460892490967675E-2</v>
      </c>
      <c r="BK170" s="130">
        <f t="shared" ref="BK170" si="1761">C170/C188</f>
        <v>6.8137627863724751E-2</v>
      </c>
      <c r="BL170" s="131">
        <f t="shared" ref="BL170" si="1762">D170/D188</f>
        <v>6.6978193146417439E-2</v>
      </c>
      <c r="BM170" s="132">
        <f t="shared" ref="BM170" si="1763">E170/E188</f>
        <v>5.2499031383184812E-2</v>
      </c>
      <c r="BN170" s="129">
        <f t="shared" ref="BN170" si="1764">F170/F188</f>
        <v>9.9823894707572525E-2</v>
      </c>
      <c r="BO170" s="130">
        <f t="shared" ref="BO170" si="1765">G170/G188</f>
        <v>3.5078478879174126E-2</v>
      </c>
      <c r="BP170" s="131">
        <f t="shared" ref="BP170" si="1766">H170/H188</f>
        <v>7.6025621473234717E-2</v>
      </c>
      <c r="BQ170" s="132">
        <f t="shared" ref="BQ170" si="1767">I170/I188</f>
        <v>5.5911940516110217E-2</v>
      </c>
      <c r="BR170" s="129">
        <f t="shared" ref="BR170" si="1768">J170/J188</f>
        <v>5.588452997779423E-2</v>
      </c>
      <c r="BS170" s="130">
        <f t="shared" ref="BS170" si="1769">K170/K188</f>
        <v>0.13544668587896252</v>
      </c>
      <c r="BT170" s="131">
        <f t="shared" ref="BT170" si="1770">L170/L188</f>
        <v>4.6464646464646465E-2</v>
      </c>
      <c r="BU170" s="129">
        <f t="shared" ref="BU170" si="1771">M170/M188</f>
        <v>0.12064421669106881</v>
      </c>
      <c r="BV170" s="133">
        <f t="shared" ref="BV170" si="1772">N170/N188</f>
        <v>6.3137706175680861E-2</v>
      </c>
      <c r="BW170" s="134">
        <f t="shared" ref="BW170" si="1773">O170/O188</f>
        <v>8.4091622215249448E-2</v>
      </c>
      <c r="BX170" s="129">
        <f t="shared" ref="BX170" si="1774">P170/P188</f>
        <v>7.5696055684454755E-2</v>
      </c>
      <c r="BY170" s="130">
        <f t="shared" ref="BY170" si="1775">Q170/Q188</f>
        <v>6.1005898789195899E-2</v>
      </c>
      <c r="BZ170" s="131">
        <f t="shared" ref="BZ170" si="1776">R170/R188</f>
        <v>8.5252909047732126E-2</v>
      </c>
      <c r="CA170" s="132">
        <f t="shared" ref="CA170" si="1777">S170/S188</f>
        <v>6.1488267034759694E-2</v>
      </c>
      <c r="CB170" s="129">
        <f t="shared" ref="CB170" si="1778">T170/T188</f>
        <v>4.1948579161028419E-2</v>
      </c>
      <c r="CC170" s="130">
        <f t="shared" ref="CC170" si="1779">U170/U188</f>
        <v>8.6206896551724144E-2</v>
      </c>
      <c r="CD170" s="131">
        <f t="shared" ref="CD170" si="1780">V170/V188</f>
        <v>4.1460631418790417E-2</v>
      </c>
      <c r="CE170" s="132">
        <f t="shared" ref="CE170" si="1781">W170/W188</f>
        <v>8.648085438916385E-2</v>
      </c>
      <c r="CF170" s="129">
        <f t="shared" ref="CF170" si="1782">X170/X188</f>
        <v>6.1728395061728392E-2</v>
      </c>
      <c r="CG170" s="130">
        <f t="shared" ref="CG170" si="1783">Y170/Y188</f>
        <v>7.4634267294817758E-2</v>
      </c>
      <c r="CH170" s="131">
        <f t="shared" ref="CH170" si="1784">Z170/Z188</f>
        <v>7.3170731707317069E-2</v>
      </c>
      <c r="CI170" s="129">
        <f t="shared" ref="CI170" si="1785">AA170/AA188</f>
        <v>5.4640388292395939E-2</v>
      </c>
      <c r="CJ170" s="135">
        <f t="shared" ref="CJ170" si="1786">AB170/AB188</f>
        <v>7.0581456762855904E-2</v>
      </c>
      <c r="CK170" s="136">
        <f t="shared" ref="CK170" si="1787">AC170/AC188</f>
        <v>6.8930982348352807E-2</v>
      </c>
    </row>
    <row r="171" spans="1:89" ht="15" thickTop="1" thickBot="1" x14ac:dyDescent="0.2">
      <c r="A171" s="137" t="s">
        <v>23</v>
      </c>
      <c r="B171" s="189">
        <v>691</v>
      </c>
      <c r="C171" s="190">
        <v>721</v>
      </c>
      <c r="D171" s="191">
        <v>249</v>
      </c>
      <c r="E171" s="192">
        <v>257</v>
      </c>
      <c r="F171" s="189">
        <v>731</v>
      </c>
      <c r="G171" s="193">
        <v>333</v>
      </c>
      <c r="H171" s="191">
        <v>751</v>
      </c>
      <c r="I171" s="192">
        <v>775</v>
      </c>
      <c r="J171" s="189">
        <v>168</v>
      </c>
      <c r="K171" s="193">
        <v>237</v>
      </c>
      <c r="L171" s="191">
        <v>276</v>
      </c>
      <c r="M171" s="189">
        <v>649</v>
      </c>
      <c r="N171" s="194">
        <v>652</v>
      </c>
      <c r="O171" s="195">
        <v>1001</v>
      </c>
      <c r="P171" s="189">
        <v>365</v>
      </c>
      <c r="Q171" s="193">
        <v>349</v>
      </c>
      <c r="R171" s="191">
        <v>586</v>
      </c>
      <c r="S171" s="192">
        <v>490</v>
      </c>
      <c r="T171" s="189">
        <v>102</v>
      </c>
      <c r="U171" s="193">
        <v>138</v>
      </c>
      <c r="V171" s="191">
        <v>330</v>
      </c>
      <c r="W171" s="192">
        <v>734</v>
      </c>
      <c r="X171" s="189">
        <v>294</v>
      </c>
      <c r="Y171" s="193">
        <v>261</v>
      </c>
      <c r="Z171" s="191">
        <v>756</v>
      </c>
      <c r="AA171" s="189">
        <v>864</v>
      </c>
      <c r="AB171" s="172">
        <f t="shared" si="1623"/>
        <v>5951</v>
      </c>
      <c r="AC171" s="173">
        <f t="shared" si="1624"/>
        <v>6809</v>
      </c>
      <c r="AE171" s="300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>
        <f>B171/B188</f>
        <v>6.7473879503954698E-2</v>
      </c>
      <c r="BK171" s="130">
        <f t="shared" ref="BK171" si="1788">C171/C188</f>
        <v>6.0951897878096205E-2</v>
      </c>
      <c r="BL171" s="131">
        <f t="shared" ref="BL171" si="1789">D171/D188</f>
        <v>6.4641744548286598E-2</v>
      </c>
      <c r="BM171" s="132">
        <f t="shared" ref="BM171" si="1790">E171/E188</f>
        <v>4.9786904300658658E-2</v>
      </c>
      <c r="BN171" s="129">
        <f t="shared" ref="BN171" si="1791">F171/F188</f>
        <v>6.7754194086569658E-2</v>
      </c>
      <c r="BO171" s="130">
        <f t="shared" ref="BO171" si="1792">G171/G188</f>
        <v>3.5078478879174126E-2</v>
      </c>
      <c r="BP171" s="131">
        <f t="shared" ref="BP171" si="1793">H171/H188</f>
        <v>5.7267042854964159E-2</v>
      </c>
      <c r="BQ171" s="132">
        <f t="shared" ref="BQ171" si="1794">I171/I188</f>
        <v>5.6495115906108763E-2</v>
      </c>
      <c r="BR171" s="129">
        <f t="shared" ref="BR171" si="1795">J171/J188</f>
        <v>6.2176165803108807E-2</v>
      </c>
      <c r="BS171" s="130">
        <f t="shared" ref="BS171" si="1796">K171/K188</f>
        <v>9.7571016879374223E-2</v>
      </c>
      <c r="BT171" s="131">
        <f t="shared" ref="BT171" si="1797">L171/L188</f>
        <v>3.7171717171717175E-2</v>
      </c>
      <c r="BU171" s="129">
        <f t="shared" ref="BU171" si="1798">M171/M188</f>
        <v>9.502196193265007E-2</v>
      </c>
      <c r="BV171" s="133">
        <f t="shared" ref="BV171" si="1799">N171/N188</f>
        <v>5.0019179133103185E-2</v>
      </c>
      <c r="BW171" s="134">
        <f t="shared" ref="BW171" si="1800">O171/O188</f>
        <v>7.8522121117037963E-2</v>
      </c>
      <c r="BX171" s="129">
        <f t="shared" ref="BX171" si="1801">P171/P188</f>
        <v>5.2929234338747098E-2</v>
      </c>
      <c r="BY171" s="130">
        <f t="shared" ref="BY171" si="1802">Q171/Q188</f>
        <v>5.4175721825520023E-2</v>
      </c>
      <c r="BZ171" s="131">
        <f t="shared" ref="BZ171" si="1803">R171/R188</f>
        <v>6.9579672286867733E-2</v>
      </c>
      <c r="CA171" s="132">
        <f t="shared" ref="CA171" si="1804">S171/S188</f>
        <v>6.1488267034759694E-2</v>
      </c>
      <c r="CB171" s="129">
        <f t="shared" ref="CB171" si="1805">T171/T188</f>
        <v>4.6008119079837616E-2</v>
      </c>
      <c r="CC171" s="130">
        <f t="shared" ref="CC171" si="1806">U171/U188</f>
        <v>7.2100313479623826E-2</v>
      </c>
      <c r="CD171" s="131">
        <f t="shared" ref="CD171" si="1807">V171/V188</f>
        <v>4.1841004184100417E-2</v>
      </c>
      <c r="CE171" s="132">
        <f t="shared" ref="CE171" si="1808">W171/W188</f>
        <v>9.5597811930190152E-2</v>
      </c>
      <c r="CF171" s="129">
        <f t="shared" ref="CF171" si="1809">X171/X188</f>
        <v>4.8395061728395063E-2</v>
      </c>
      <c r="CG171" s="130">
        <f t="shared" ref="CG171" si="1810">Y171/Y188</f>
        <v>6.4716092239028022E-2</v>
      </c>
      <c r="CH171" s="131">
        <f t="shared" ref="CH171" si="1811">Z171/Z188</f>
        <v>6.5853658536585369E-2</v>
      </c>
      <c r="CI171" s="129">
        <f t="shared" ref="CI171" si="1812">AA171/AA188</f>
        <v>6.3538755699367552E-2</v>
      </c>
      <c r="CJ171" s="135">
        <f t="shared" ref="CJ171" si="1813">AB171/AB188</f>
        <v>5.7146972679694624E-2</v>
      </c>
      <c r="CK171" s="136">
        <f t="shared" ref="CK171" si="1814">AC171/AC188</f>
        <v>6.557013953757114E-2</v>
      </c>
    </row>
    <row r="172" spans="1:89" ht="14" thickTop="1" x14ac:dyDescent="0.15">
      <c r="A172" s="146" t="s">
        <v>24</v>
      </c>
      <c r="B172" s="203">
        <v>569</v>
      </c>
      <c r="C172" s="197">
        <v>669</v>
      </c>
      <c r="D172" s="198">
        <v>239</v>
      </c>
      <c r="E172" s="199">
        <v>289</v>
      </c>
      <c r="F172" s="196">
        <v>805</v>
      </c>
      <c r="G172" s="200">
        <v>322</v>
      </c>
      <c r="H172" s="198">
        <v>781</v>
      </c>
      <c r="I172" s="199">
        <v>649</v>
      </c>
      <c r="J172" s="196">
        <v>164</v>
      </c>
      <c r="K172" s="200">
        <v>148</v>
      </c>
      <c r="L172" s="198">
        <v>332</v>
      </c>
      <c r="M172" s="196">
        <v>530</v>
      </c>
      <c r="N172" s="201">
        <v>665</v>
      </c>
      <c r="O172" s="204">
        <v>790</v>
      </c>
      <c r="P172" s="196">
        <v>333</v>
      </c>
      <c r="Q172" s="200">
        <v>307</v>
      </c>
      <c r="R172" s="198">
        <v>534</v>
      </c>
      <c r="S172" s="199">
        <v>420</v>
      </c>
      <c r="T172" s="196">
        <v>126</v>
      </c>
      <c r="U172" s="200">
        <v>132</v>
      </c>
      <c r="V172" s="198">
        <v>334</v>
      </c>
      <c r="W172" s="205">
        <v>592</v>
      </c>
      <c r="X172" s="196">
        <v>265</v>
      </c>
      <c r="Y172" s="200">
        <v>224</v>
      </c>
      <c r="Z172" s="198">
        <v>701</v>
      </c>
      <c r="AA172" s="196">
        <v>871</v>
      </c>
      <c r="AB172" s="172">
        <f t="shared" si="1623"/>
        <v>5848</v>
      </c>
      <c r="AC172" s="173">
        <f t="shared" si="1624"/>
        <v>5943</v>
      </c>
      <c r="AE172" s="275" t="str">
        <f>$AE$17</f>
        <v>17:00 - 17:59</v>
      </c>
      <c r="AF172" s="126">
        <f t="shared" ref="AF172:AU173" si="1815">SUMIF($A$9:$A$32,$AE172,B$164:B$187)</f>
        <v>637</v>
      </c>
      <c r="AG172" s="186">
        <f t="shared" si="1815"/>
        <v>1300</v>
      </c>
      <c r="AH172" s="127">
        <f t="shared" si="1815"/>
        <v>329</v>
      </c>
      <c r="AI172" s="180">
        <f t="shared" si="1815"/>
        <v>474</v>
      </c>
      <c r="AJ172" s="126">
        <f t="shared" si="1815"/>
        <v>656</v>
      </c>
      <c r="AK172" s="128">
        <f t="shared" si="1815"/>
        <v>1050</v>
      </c>
      <c r="AL172" s="127">
        <f t="shared" si="1815"/>
        <v>957</v>
      </c>
      <c r="AM172" s="180">
        <f t="shared" si="1815"/>
        <v>1302</v>
      </c>
      <c r="AN172" s="126">
        <f t="shared" si="1815"/>
        <v>306</v>
      </c>
      <c r="AO172" s="128">
        <f t="shared" si="1815"/>
        <v>89</v>
      </c>
      <c r="AP172" s="127">
        <f t="shared" si="1815"/>
        <v>887</v>
      </c>
      <c r="AQ172" s="126">
        <f t="shared" si="1815"/>
        <v>261</v>
      </c>
      <c r="AR172" s="179">
        <f t="shared" si="1815"/>
        <v>1278</v>
      </c>
      <c r="AS172" s="181">
        <f t="shared" si="1815"/>
        <v>808</v>
      </c>
      <c r="AT172" s="126">
        <f t="shared" si="1815"/>
        <v>651</v>
      </c>
      <c r="AU172" s="128">
        <f t="shared" si="1815"/>
        <v>548</v>
      </c>
      <c r="AV172" s="127">
        <f t="shared" ref="AP172:BE173" si="1816">SUMIF($A$9:$A$32,$AE172,R$164:R$187)</f>
        <v>606</v>
      </c>
      <c r="AW172" s="180">
        <f t="shared" si="1816"/>
        <v>668</v>
      </c>
      <c r="AX172" s="126">
        <f t="shared" si="1816"/>
        <v>319</v>
      </c>
      <c r="AY172" s="128">
        <f t="shared" si="1816"/>
        <v>54</v>
      </c>
      <c r="AZ172" s="127">
        <f t="shared" si="1816"/>
        <v>864</v>
      </c>
      <c r="BA172" s="180">
        <f t="shared" si="1816"/>
        <v>474</v>
      </c>
      <c r="BB172" s="126">
        <f t="shared" si="1816"/>
        <v>703</v>
      </c>
      <c r="BC172" s="128">
        <f t="shared" si="1816"/>
        <v>254</v>
      </c>
      <c r="BD172" s="184">
        <f t="shared" si="1816"/>
        <v>866</v>
      </c>
      <c r="BE172" s="185">
        <f t="shared" si="1816"/>
        <v>1265</v>
      </c>
      <c r="BF172" s="170">
        <f>AF172+AH172+AJ172+AL172+AN172+AP172+AR172+AT172+AV172+AX172+AZ172+BB172+BD172</f>
        <v>9059</v>
      </c>
      <c r="BG172" s="171">
        <f>AG172+AI172+AK172+AM172+AO172+AQ172+AS172+AU172+AW172+AY172+BA172+BC172+BE172</f>
        <v>8547</v>
      </c>
      <c r="BI172" s="146" t="s">
        <v>24</v>
      </c>
      <c r="BJ172" s="129">
        <f>B172/B188</f>
        <v>5.5560980373010445E-2</v>
      </c>
      <c r="BK172" s="130">
        <f t="shared" ref="BK172" si="1817">C172/C188</f>
        <v>5.6555921886888155E-2</v>
      </c>
      <c r="BL172" s="131">
        <f t="shared" ref="BL172" si="1818">D172/D188</f>
        <v>6.204569055036345E-2</v>
      </c>
      <c r="BM172" s="132">
        <f t="shared" ref="BM172" si="1819">E172/E188</f>
        <v>5.5986051917861296E-2</v>
      </c>
      <c r="BN172" s="129">
        <f t="shared" ref="BN172" si="1820">F172/F188</f>
        <v>7.4613031791639639E-2</v>
      </c>
      <c r="BO172" s="130">
        <f t="shared" ref="BO172" si="1821">G172/G188</f>
        <v>3.3919730327609816E-2</v>
      </c>
      <c r="BP172" s="131">
        <f t="shared" ref="BP172" si="1822">H172/H188</f>
        <v>5.9554674393777644E-2</v>
      </c>
      <c r="BQ172" s="132">
        <f t="shared" ref="BQ172" si="1823">I172/I188</f>
        <v>4.7310103513631727E-2</v>
      </c>
      <c r="BR172" s="129">
        <f t="shared" ref="BR172" si="1824">J172/J188</f>
        <v>6.0695780903034791E-2</v>
      </c>
      <c r="BS172" s="130">
        <f t="shared" ref="BS172" si="1825">K172/K188</f>
        <v>6.0930424042815977E-2</v>
      </c>
      <c r="BT172" s="131">
        <f t="shared" ref="BT172" si="1826">L172/L188</f>
        <v>4.4713804713804713E-2</v>
      </c>
      <c r="BU172" s="129">
        <f t="shared" ref="BU172" si="1827">M172/M188</f>
        <v>7.7598828696925332E-2</v>
      </c>
      <c r="BV172" s="133">
        <f t="shared" ref="BV172" si="1828">N172/N188</f>
        <v>5.1016494054468738E-2</v>
      </c>
      <c r="BW172" s="134">
        <f t="shared" ref="BW172" si="1829">O172/O188</f>
        <v>6.1970505177282711E-2</v>
      </c>
      <c r="BX172" s="129">
        <f t="shared" ref="BX172" si="1830">P172/P188</f>
        <v>4.8288863109048723E-2</v>
      </c>
      <c r="BY172" s="130">
        <f t="shared" ref="BY172" si="1831">Q172/Q188</f>
        <v>4.7656007451102142E-2</v>
      </c>
      <c r="BZ172" s="131">
        <f t="shared" ref="BZ172" si="1832">R172/R188</f>
        <v>6.3405366896224169E-2</v>
      </c>
      <c r="CA172" s="132">
        <f t="shared" ref="CA172" si="1833">S172/S188</f>
        <v>5.2704228886936884E-2</v>
      </c>
      <c r="CB172" s="129">
        <f t="shared" ref="CB172" si="1834">T172/T188</f>
        <v>5.6833558863328824E-2</v>
      </c>
      <c r="CC172" s="130">
        <f t="shared" ref="CC172" si="1835">U172/U188</f>
        <v>6.8965517241379309E-2</v>
      </c>
      <c r="CD172" s="131">
        <f t="shared" ref="CD172" si="1836">V172/V188</f>
        <v>4.2348167871180425E-2</v>
      </c>
      <c r="CE172" s="132">
        <f t="shared" ref="CE172" si="1837">W172/W188</f>
        <v>7.7103412346965355E-2</v>
      </c>
      <c r="CF172" s="129">
        <f t="shared" ref="CF172" si="1838">X172/X188</f>
        <v>4.3621399176954734E-2</v>
      </c>
      <c r="CG172" s="130">
        <f t="shared" ref="CG172" si="1839">Y172/Y188</f>
        <v>5.5541780312422517E-2</v>
      </c>
      <c r="CH172" s="131">
        <f t="shared" ref="CH172" si="1840">Z172/Z188</f>
        <v>6.1062717770034844E-2</v>
      </c>
      <c r="CI172" s="129">
        <f t="shared" ref="CI172" si="1841">AA172/AA188</f>
        <v>6.4053537284894838E-2</v>
      </c>
      <c r="CJ172" s="135">
        <f t="shared" ref="CJ172" si="1842">AB172/AB188</f>
        <v>5.6157871993085896E-2</v>
      </c>
      <c r="CK172" s="136">
        <f t="shared" ref="CK172" si="1843">AC172/AC188</f>
        <v>5.7230627004227534E-2</v>
      </c>
    </row>
    <row r="173" spans="1:89" x14ac:dyDescent="0.15">
      <c r="A173" s="137" t="s">
        <v>25</v>
      </c>
      <c r="B173" s="206">
        <v>469</v>
      </c>
      <c r="C173" s="190">
        <v>533</v>
      </c>
      <c r="D173" s="191">
        <v>208</v>
      </c>
      <c r="E173" s="192">
        <v>234</v>
      </c>
      <c r="F173" s="189">
        <v>599</v>
      </c>
      <c r="G173" s="193">
        <v>271</v>
      </c>
      <c r="H173" s="191">
        <v>703</v>
      </c>
      <c r="I173" s="192">
        <v>726</v>
      </c>
      <c r="J173" s="189">
        <v>151</v>
      </c>
      <c r="K173" s="190">
        <v>129</v>
      </c>
      <c r="L173" s="191">
        <v>330</v>
      </c>
      <c r="M173" s="189">
        <v>411</v>
      </c>
      <c r="N173" s="194">
        <v>626</v>
      </c>
      <c r="O173" s="207">
        <v>658</v>
      </c>
      <c r="P173" s="189">
        <v>315</v>
      </c>
      <c r="Q173" s="190">
        <v>309</v>
      </c>
      <c r="R173" s="191">
        <v>497</v>
      </c>
      <c r="S173" s="192">
        <v>509</v>
      </c>
      <c r="T173" s="198">
        <v>97</v>
      </c>
      <c r="U173" s="189">
        <v>97</v>
      </c>
      <c r="V173" s="191">
        <v>348</v>
      </c>
      <c r="W173" s="208">
        <v>471</v>
      </c>
      <c r="X173" s="189">
        <v>292</v>
      </c>
      <c r="Y173" s="193">
        <v>224</v>
      </c>
      <c r="Z173" s="191">
        <v>759</v>
      </c>
      <c r="AA173" s="189">
        <v>851</v>
      </c>
      <c r="AB173" s="172">
        <f t="shared" si="1623"/>
        <v>5394</v>
      </c>
      <c r="AC173" s="173">
        <f t="shared" si="1624"/>
        <v>5423</v>
      </c>
      <c r="AE173" s="277" t="str">
        <f>$AE$18</f>
        <v>18:00 - 18:59</v>
      </c>
      <c r="AF173" s="126">
        <f t="shared" si="1815"/>
        <v>655</v>
      </c>
      <c r="AG173" s="190">
        <f t="shared" si="1815"/>
        <v>1423</v>
      </c>
      <c r="AH173" s="191">
        <f t="shared" si="1815"/>
        <v>264</v>
      </c>
      <c r="AI173" s="192">
        <f t="shared" si="1815"/>
        <v>508</v>
      </c>
      <c r="AJ173" s="278">
        <f t="shared" si="1815"/>
        <v>409</v>
      </c>
      <c r="AK173" s="193">
        <f t="shared" si="1815"/>
        <v>1170</v>
      </c>
      <c r="AL173" s="191">
        <f t="shared" si="1815"/>
        <v>872</v>
      </c>
      <c r="AM173" s="192">
        <f t="shared" si="1815"/>
        <v>1346</v>
      </c>
      <c r="AN173" s="278">
        <f t="shared" si="1815"/>
        <v>266</v>
      </c>
      <c r="AO173" s="193">
        <f t="shared" si="1815"/>
        <v>83</v>
      </c>
      <c r="AP173" s="191">
        <f t="shared" si="1816"/>
        <v>774</v>
      </c>
      <c r="AQ173" s="278">
        <f t="shared" si="1816"/>
        <v>210</v>
      </c>
      <c r="AR173" s="194">
        <f t="shared" si="1816"/>
        <v>965</v>
      </c>
      <c r="AS173" s="195">
        <f t="shared" si="1816"/>
        <v>736</v>
      </c>
      <c r="AT173" s="278">
        <f t="shared" si="1816"/>
        <v>520</v>
      </c>
      <c r="AU173" s="193">
        <f t="shared" si="1816"/>
        <v>550</v>
      </c>
      <c r="AV173" s="191">
        <f t="shared" si="1816"/>
        <v>521</v>
      </c>
      <c r="AW173" s="192">
        <f t="shared" si="1816"/>
        <v>694</v>
      </c>
      <c r="AX173" s="278">
        <f t="shared" si="1816"/>
        <v>196</v>
      </c>
      <c r="AY173" s="193">
        <f t="shared" si="1816"/>
        <v>48</v>
      </c>
      <c r="AZ173" s="191">
        <f t="shared" si="1816"/>
        <v>768</v>
      </c>
      <c r="BA173" s="192">
        <f t="shared" si="1816"/>
        <v>426</v>
      </c>
      <c r="BB173" s="278">
        <f t="shared" si="1816"/>
        <v>499</v>
      </c>
      <c r="BC173" s="193">
        <f t="shared" si="1816"/>
        <v>274</v>
      </c>
      <c r="BD173" s="191">
        <f t="shared" si="1816"/>
        <v>679</v>
      </c>
      <c r="BE173" s="278">
        <f t="shared" si="1816"/>
        <v>1143</v>
      </c>
      <c r="BF173" s="172">
        <f>SUM(AF173,AH173,AJ173,AL173,AN173,AP173,AR173,AT173,AV173,AX173,AZ173,BB173,BD173)</f>
        <v>7388</v>
      </c>
      <c r="BG173" s="173">
        <f>SUM(AG173,AI173,AK173,AM173,AO173,AQ173,AS173,AU173,AW173,AY173,BA173,BC173,BE173)</f>
        <v>8611</v>
      </c>
      <c r="BI173" s="137" t="s">
        <v>25</v>
      </c>
      <c r="BJ173" s="129">
        <f>B173/B188</f>
        <v>4.5796308954203689E-2</v>
      </c>
      <c r="BK173" s="130">
        <f t="shared" ref="BK173" si="1844">C173/C188</f>
        <v>4.5058753909882489E-2</v>
      </c>
      <c r="BL173" s="131">
        <f t="shared" ref="BL173" si="1845">D173/D188</f>
        <v>5.3997923156801658E-2</v>
      </c>
      <c r="BM173" s="132">
        <f t="shared" ref="BM173" si="1846">E173/E188</f>
        <v>4.5331266950794265E-2</v>
      </c>
      <c r="BN173" s="129">
        <f t="shared" ref="BN173" si="1847">F173/F188</f>
        <v>5.5519510612661041E-2</v>
      </c>
      <c r="BO173" s="130">
        <f t="shared" ref="BO173" si="1848">G173/G188</f>
        <v>2.8547350679448014E-2</v>
      </c>
      <c r="BP173" s="131">
        <f t="shared" ref="BP173" si="1849">H173/H188</f>
        <v>5.360683239286259E-2</v>
      </c>
      <c r="BQ173" s="132">
        <f t="shared" ref="BQ173" si="1850">I173/I188</f>
        <v>5.2923166642367694E-2</v>
      </c>
      <c r="BR173" s="129">
        <f t="shared" ref="BR173" si="1851">J173/J188</f>
        <v>5.588452997779423E-2</v>
      </c>
      <c r="BS173" s="130">
        <f t="shared" ref="BS173" si="1852">K173/K188</f>
        <v>5.3108275010292298E-2</v>
      </c>
      <c r="BT173" s="131">
        <f t="shared" ref="BT173" si="1853">L173/L188</f>
        <v>4.4444444444444446E-2</v>
      </c>
      <c r="BU173" s="129">
        <f t="shared" ref="BU173" si="1854">M173/M188</f>
        <v>6.0175695461200586E-2</v>
      </c>
      <c r="BV173" s="133">
        <f t="shared" ref="BV173" si="1855">N173/N188</f>
        <v>4.8024549290372073E-2</v>
      </c>
      <c r="BW173" s="134">
        <f t="shared" ref="BW173" si="1856">O173/O188</f>
        <v>5.1615939755255726E-2</v>
      </c>
      <c r="BX173" s="129">
        <f t="shared" ref="BX173" si="1857">P173/P188</f>
        <v>4.5678654292343385E-2</v>
      </c>
      <c r="BY173" s="130">
        <f t="shared" ref="BY173" si="1858">Q173/Q188</f>
        <v>4.7966470040360136E-2</v>
      </c>
      <c r="BZ173" s="131">
        <f t="shared" ref="BZ173" si="1859">R173/R188</f>
        <v>5.9012111137497034E-2</v>
      </c>
      <c r="CA173" s="132">
        <f t="shared" ref="CA173" si="1860">S173/S188</f>
        <v>6.387250596059732E-2</v>
      </c>
      <c r="CB173" s="129">
        <f t="shared" ref="CB173" si="1861">T173/T188</f>
        <v>4.3752819124943616E-2</v>
      </c>
      <c r="CC173" s="130">
        <f t="shared" ref="CC173" si="1862">U173/U188</f>
        <v>5.0679205851619648E-2</v>
      </c>
      <c r="CD173" s="131">
        <f t="shared" ref="CD173" si="1863">V173/V188</f>
        <v>4.4123240775960443E-2</v>
      </c>
      <c r="CE173" s="132">
        <f t="shared" ref="CE173" si="1864">W173/W188</f>
        <v>6.1344100026048447E-2</v>
      </c>
      <c r="CF173" s="129">
        <f t="shared" ref="CF173" si="1865">X173/X188</f>
        <v>4.8065843621399179E-2</v>
      </c>
      <c r="CG173" s="130">
        <f t="shared" ref="CG173" si="1866">Y173/Y188</f>
        <v>5.5541780312422517E-2</v>
      </c>
      <c r="CH173" s="131">
        <f t="shared" ref="CH173" si="1867">Z173/Z188</f>
        <v>6.6114982578397208E-2</v>
      </c>
      <c r="CI173" s="129">
        <f t="shared" ref="CI173" si="1868">AA173/AA188</f>
        <v>6.2582732754816892E-2</v>
      </c>
      <c r="CJ173" s="135">
        <f t="shared" ref="CJ173" si="1869">AB173/AB188</f>
        <v>5.1798146636577516E-2</v>
      </c>
      <c r="CK173" s="136">
        <f t="shared" ref="CK173" si="1870">AC173/AC188</f>
        <v>5.2223067515383803E-2</v>
      </c>
    </row>
    <row r="174" spans="1:89" ht="14" thickBot="1" x14ac:dyDescent="0.2">
      <c r="A174" s="146" t="s">
        <v>26</v>
      </c>
      <c r="B174" s="203">
        <v>492</v>
      </c>
      <c r="C174" s="197">
        <v>646</v>
      </c>
      <c r="D174" s="198">
        <v>240</v>
      </c>
      <c r="E174" s="199">
        <v>321</v>
      </c>
      <c r="F174" s="196">
        <v>475</v>
      </c>
      <c r="G174" s="200">
        <v>367</v>
      </c>
      <c r="H174" s="198">
        <v>708</v>
      </c>
      <c r="I174" s="199">
        <v>724</v>
      </c>
      <c r="J174" s="196">
        <v>162</v>
      </c>
      <c r="K174" s="197">
        <v>107</v>
      </c>
      <c r="L174" s="198">
        <v>337</v>
      </c>
      <c r="M174" s="196">
        <v>362</v>
      </c>
      <c r="N174" s="201">
        <v>618</v>
      </c>
      <c r="O174" s="204">
        <v>671</v>
      </c>
      <c r="P174" s="196">
        <v>344</v>
      </c>
      <c r="Q174" s="197">
        <v>270</v>
      </c>
      <c r="R174" s="198">
        <v>429</v>
      </c>
      <c r="S174" s="199">
        <v>420</v>
      </c>
      <c r="T174" s="196">
        <v>106</v>
      </c>
      <c r="U174" s="200">
        <v>77</v>
      </c>
      <c r="V174" s="198">
        <v>338</v>
      </c>
      <c r="W174" s="205">
        <v>419</v>
      </c>
      <c r="X174" s="196">
        <v>272</v>
      </c>
      <c r="Y174" s="200">
        <v>184</v>
      </c>
      <c r="Z174" s="198">
        <v>673</v>
      </c>
      <c r="AA174" s="196">
        <v>735</v>
      </c>
      <c r="AB174" s="172">
        <f t="shared" si="1623"/>
        <v>5194</v>
      </c>
      <c r="AC174" s="173">
        <f t="shared" si="1624"/>
        <v>5303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>
        <f>B174/B188</f>
        <v>4.8042183380529242E-2</v>
      </c>
      <c r="BK174" s="130">
        <f t="shared" ref="BK174" si="1871">C174/C188</f>
        <v>5.4611547890776907E-2</v>
      </c>
      <c r="BL174" s="131">
        <f t="shared" ref="BL174" si="1872">D174/D188</f>
        <v>6.2305295950155763E-2</v>
      </c>
      <c r="BM174" s="132">
        <f t="shared" ref="BM174" si="1873">E174/E188</f>
        <v>6.2185199535063927E-2</v>
      </c>
      <c r="BN174" s="129">
        <f t="shared" ref="BN174" si="1874">F174/F188</f>
        <v>4.4026323106868104E-2</v>
      </c>
      <c r="BO174" s="130">
        <f t="shared" ref="BO174" si="1875">G174/G188</f>
        <v>3.8660065311282001E-2</v>
      </c>
      <c r="BP174" s="131">
        <f t="shared" ref="BP174" si="1876">H174/H188</f>
        <v>5.3988104315998167E-2</v>
      </c>
      <c r="BQ174" s="132">
        <f t="shared" ref="BQ174" si="1877">I174/I188</f>
        <v>5.2777372794868056E-2</v>
      </c>
      <c r="BR174" s="129">
        <f t="shared" ref="BR174" si="1878">J174/J188</f>
        <v>5.9955588452997782E-2</v>
      </c>
      <c r="BS174" s="130">
        <f t="shared" ref="BS174" si="1879">K174/K188</f>
        <v>4.4051049814738577E-2</v>
      </c>
      <c r="BT174" s="131">
        <f t="shared" ref="BT174" si="1880">L174/L188</f>
        <v>4.5387205387205386E-2</v>
      </c>
      <c r="BU174" s="129">
        <f t="shared" ref="BU174" si="1881">M174/M188</f>
        <v>5.3001464128843337E-2</v>
      </c>
      <c r="BV174" s="133">
        <f t="shared" ref="BV174" si="1882">N174/N188</f>
        <v>4.7410817031070196E-2</v>
      </c>
      <c r="BW174" s="134">
        <f t="shared" ref="BW174" si="1883">O174/O188</f>
        <v>5.2635707561970502E-2</v>
      </c>
      <c r="BX174" s="129">
        <f t="shared" ref="BX174" si="1884">P174/P188</f>
        <v>4.9883990719257539E-2</v>
      </c>
      <c r="BY174" s="130">
        <f t="shared" ref="BY174" si="1885">Q174/Q188</f>
        <v>4.1912449549829249E-2</v>
      </c>
      <c r="BZ174" s="131">
        <f t="shared" ref="BZ174" si="1886">R174/R188</f>
        <v>5.0938019472809307E-2</v>
      </c>
      <c r="CA174" s="132">
        <f t="shared" ref="CA174" si="1887">S174/S188</f>
        <v>5.2704228886936884E-2</v>
      </c>
      <c r="CB174" s="129">
        <f t="shared" ref="CB174" si="1888">T174/T188</f>
        <v>4.781235904375282E-2</v>
      </c>
      <c r="CC174" s="130">
        <f t="shared" ref="CC174" si="1889">U174/U188</f>
        <v>4.0229885057471264E-2</v>
      </c>
      <c r="CD174" s="131">
        <f t="shared" ref="CD174" si="1890">V174/V188</f>
        <v>4.2855331558260427E-2</v>
      </c>
      <c r="CE174" s="132">
        <f t="shared" ref="CE174" si="1891">W174/W188</f>
        <v>5.4571502995571765E-2</v>
      </c>
      <c r="CF174" s="129">
        <f t="shared" ref="CF174" si="1892">X174/X188</f>
        <v>4.477366255144033E-2</v>
      </c>
      <c r="CG174" s="130">
        <f t="shared" ref="CG174" si="1893">Y174/Y188</f>
        <v>4.5623605256632782E-2</v>
      </c>
      <c r="CH174" s="131">
        <f t="shared" ref="CH174" si="1894">Z174/Z188</f>
        <v>5.8623693379790939E-2</v>
      </c>
      <c r="CI174" s="129">
        <f t="shared" ref="CI174" si="1895">AA174/AA188</f>
        <v>5.4052066480364758E-2</v>
      </c>
      <c r="CJ174" s="135">
        <f t="shared" ref="CJ174" si="1896">AB174/AB188</f>
        <v>4.9877562779084839E-2</v>
      </c>
      <c r="CK174" s="136">
        <f t="shared" ref="CK174" si="1897">AC174/AC188</f>
        <v>5.1067476864112171E-2</v>
      </c>
    </row>
    <row r="175" spans="1:89" ht="15" thickTop="1" thickBot="1" x14ac:dyDescent="0.2">
      <c r="A175" s="137" t="s">
        <v>27</v>
      </c>
      <c r="B175" s="206">
        <v>440</v>
      </c>
      <c r="C175" s="190">
        <v>481</v>
      </c>
      <c r="D175" s="191">
        <v>205</v>
      </c>
      <c r="E175" s="192">
        <v>315</v>
      </c>
      <c r="F175" s="189">
        <v>461</v>
      </c>
      <c r="G175" s="193">
        <v>352</v>
      </c>
      <c r="H175" s="191">
        <v>704</v>
      </c>
      <c r="I175" s="192">
        <v>666</v>
      </c>
      <c r="J175" s="189">
        <v>148</v>
      </c>
      <c r="K175" s="190">
        <v>98</v>
      </c>
      <c r="L175" s="191">
        <v>421</v>
      </c>
      <c r="M175" s="189">
        <v>245</v>
      </c>
      <c r="N175" s="194">
        <v>677</v>
      </c>
      <c r="O175" s="207">
        <v>416</v>
      </c>
      <c r="P175" s="189">
        <v>364</v>
      </c>
      <c r="Q175" s="190">
        <v>234</v>
      </c>
      <c r="R175" s="191">
        <v>509</v>
      </c>
      <c r="S175" s="192">
        <v>280</v>
      </c>
      <c r="T175" s="189">
        <v>122</v>
      </c>
      <c r="U175" s="193">
        <v>61</v>
      </c>
      <c r="V175" s="191">
        <v>421</v>
      </c>
      <c r="W175" s="208">
        <v>283</v>
      </c>
      <c r="X175" s="189">
        <v>285</v>
      </c>
      <c r="Y175" s="193">
        <v>135</v>
      </c>
      <c r="Z175" s="191">
        <v>592</v>
      </c>
      <c r="AA175" s="189">
        <v>729</v>
      </c>
      <c r="AB175" s="172">
        <f t="shared" si="1623"/>
        <v>5349</v>
      </c>
      <c r="AC175" s="173">
        <f t="shared" si="1624"/>
        <v>4295</v>
      </c>
      <c r="AE175" s="269" t="s">
        <v>13</v>
      </c>
      <c r="AF175" s="20">
        <f t="shared" ref="AF175:BG175" si="1898">SUM(AF172:AF174)</f>
        <v>1292</v>
      </c>
      <c r="AG175" s="21">
        <f t="shared" si="1898"/>
        <v>2723</v>
      </c>
      <c r="AH175" s="20">
        <f t="shared" si="1898"/>
        <v>593</v>
      </c>
      <c r="AI175" s="21">
        <f t="shared" si="1898"/>
        <v>982</v>
      </c>
      <c r="AJ175" s="20">
        <f t="shared" si="1898"/>
        <v>1065</v>
      </c>
      <c r="AK175" s="21">
        <f t="shared" si="1898"/>
        <v>2220</v>
      </c>
      <c r="AL175" s="20">
        <f t="shared" si="1898"/>
        <v>1829</v>
      </c>
      <c r="AM175" s="21">
        <f t="shared" si="1898"/>
        <v>2648</v>
      </c>
      <c r="AN175" s="20">
        <f t="shared" si="1898"/>
        <v>572</v>
      </c>
      <c r="AO175" s="21">
        <f t="shared" si="1898"/>
        <v>172</v>
      </c>
      <c r="AP175" s="20">
        <f t="shared" si="1898"/>
        <v>1661</v>
      </c>
      <c r="AQ175" s="21">
        <f t="shared" si="1898"/>
        <v>471</v>
      </c>
      <c r="AR175" s="20">
        <f t="shared" si="1898"/>
        <v>2243</v>
      </c>
      <c r="AS175" s="21">
        <f t="shared" si="1898"/>
        <v>1544</v>
      </c>
      <c r="AT175" s="20">
        <f t="shared" si="1898"/>
        <v>1171</v>
      </c>
      <c r="AU175" s="21">
        <f t="shared" si="1898"/>
        <v>1098</v>
      </c>
      <c r="AV175" s="20">
        <f t="shared" si="1898"/>
        <v>1127</v>
      </c>
      <c r="AW175" s="21">
        <f t="shared" si="1898"/>
        <v>1362</v>
      </c>
      <c r="AX175" s="20">
        <f t="shared" si="1898"/>
        <v>515</v>
      </c>
      <c r="AY175" s="21">
        <f t="shared" si="1898"/>
        <v>102</v>
      </c>
      <c r="AZ175" s="20">
        <f t="shared" si="1898"/>
        <v>1632</v>
      </c>
      <c r="BA175" s="21">
        <f t="shared" si="1898"/>
        <v>900</v>
      </c>
      <c r="BB175" s="20">
        <f t="shared" si="1898"/>
        <v>1202</v>
      </c>
      <c r="BC175" s="21">
        <f t="shared" si="1898"/>
        <v>528</v>
      </c>
      <c r="BD175" s="20">
        <f t="shared" si="1898"/>
        <v>1545</v>
      </c>
      <c r="BE175" s="21">
        <f t="shared" si="1898"/>
        <v>2408</v>
      </c>
      <c r="BF175" s="174">
        <f t="shared" si="1898"/>
        <v>16447</v>
      </c>
      <c r="BG175" s="175">
        <f t="shared" si="1898"/>
        <v>17158</v>
      </c>
      <c r="BI175" s="137" t="s">
        <v>27</v>
      </c>
      <c r="BJ175" s="129">
        <f>B175/B188</f>
        <v>4.2964554242749732E-2</v>
      </c>
      <c r="BK175" s="130">
        <f t="shared" ref="BK175" si="1899">C175/C188</f>
        <v>4.0662777918674446E-2</v>
      </c>
      <c r="BL175" s="131">
        <f t="shared" ref="BL175" si="1900">D175/D188</f>
        <v>5.3219106957424711E-2</v>
      </c>
      <c r="BM175" s="132">
        <f t="shared" ref="BM175" si="1901">E175/E188</f>
        <v>6.1022859356838433E-2</v>
      </c>
      <c r="BN175" s="129">
        <f t="shared" ref="BN175" si="1902">F175/F188</f>
        <v>4.2728705162665678E-2</v>
      </c>
      <c r="BO175" s="130">
        <f t="shared" ref="BO175" si="1903">G175/G188</f>
        <v>3.7079953650057937E-2</v>
      </c>
      <c r="BP175" s="131">
        <f t="shared" ref="BP175" si="1904">H175/H188</f>
        <v>5.3683086777489702E-2</v>
      </c>
      <c r="BQ175" s="132">
        <f t="shared" ref="BQ175" si="1905">I175/I188</f>
        <v>4.8549351217378627E-2</v>
      </c>
      <c r="BR175" s="129">
        <f t="shared" ref="BR175" si="1906">J175/J188</f>
        <v>5.477424130273871E-2</v>
      </c>
      <c r="BS175" s="130">
        <f t="shared" ref="BS175" si="1907">K175/K188</f>
        <v>4.0345821325648415E-2</v>
      </c>
      <c r="BT175" s="131">
        <f t="shared" ref="BT175" si="1908">L175/L188</f>
        <v>5.6700336700336702E-2</v>
      </c>
      <c r="BU175" s="129">
        <f t="shared" ref="BU175" si="1909">M175/M188</f>
        <v>3.5871156661786238E-2</v>
      </c>
      <c r="BV175" s="133">
        <f t="shared" ref="BV175" si="1910">N175/N188</f>
        <v>5.1937092443421561E-2</v>
      </c>
      <c r="BW175" s="134">
        <f t="shared" ref="BW175" si="1911">O175/O188</f>
        <v>3.2632569814872919E-2</v>
      </c>
      <c r="BX175" s="129">
        <f t="shared" ref="BX175" si="1912">P175/P188</f>
        <v>5.2784222737819027E-2</v>
      </c>
      <c r="BY175" s="130">
        <f t="shared" ref="BY175" si="1913">Q175/Q188</f>
        <v>3.632412294318535E-2</v>
      </c>
      <c r="BZ175" s="131">
        <f t="shared" ref="BZ175" si="1914">R175/R188</f>
        <v>6.0436950843030156E-2</v>
      </c>
      <c r="CA175" s="132">
        <f t="shared" ref="CA175" si="1915">S175/S188</f>
        <v>3.5136152591291256E-2</v>
      </c>
      <c r="CB175" s="129">
        <f t="shared" ref="CB175" si="1916">T175/T188</f>
        <v>5.5029318899413621E-2</v>
      </c>
      <c r="CC175" s="130">
        <f t="shared" ref="CC175" si="1917">U175/U188</f>
        <v>3.1870428422152562E-2</v>
      </c>
      <c r="CD175" s="131">
        <f t="shared" ref="CD175" si="1918">V175/V188</f>
        <v>5.3378978065170536E-2</v>
      </c>
      <c r="CE175" s="132">
        <f t="shared" ref="CE175" si="1919">W175/W188</f>
        <v>3.6858556915863504E-2</v>
      </c>
      <c r="CF175" s="129">
        <f t="shared" ref="CF175" si="1920">X175/X188</f>
        <v>4.6913580246913583E-2</v>
      </c>
      <c r="CG175" s="130">
        <f t="shared" ref="CG175" si="1921">Y175/Y188</f>
        <v>3.3473840813290356E-2</v>
      </c>
      <c r="CH175" s="131">
        <f t="shared" ref="CH175" si="1922">Z175/Z188</f>
        <v>5.1567944250871078E-2</v>
      </c>
      <c r="CI175" s="129">
        <f t="shared" ref="CI175" si="1923">AA175/AA188</f>
        <v>5.3610825121341375E-2</v>
      </c>
      <c r="CJ175" s="135">
        <f t="shared" ref="CJ175" si="1924">AB175/AB188</f>
        <v>5.1366015268641665E-2</v>
      </c>
      <c r="CK175" s="136">
        <f t="shared" ref="CK175" si="1925">AC175/AC188</f>
        <v>4.1360515393430469E-2</v>
      </c>
    </row>
    <row r="176" spans="1:89" ht="14" thickTop="1" x14ac:dyDescent="0.15">
      <c r="A176" s="146" t="s">
        <v>28</v>
      </c>
      <c r="B176" s="203">
        <v>402</v>
      </c>
      <c r="C176" s="197">
        <v>648</v>
      </c>
      <c r="D176" s="198">
        <v>224</v>
      </c>
      <c r="E176" s="199">
        <v>263</v>
      </c>
      <c r="F176" s="196">
        <v>483</v>
      </c>
      <c r="G176" s="200">
        <v>535</v>
      </c>
      <c r="H176" s="198">
        <v>771</v>
      </c>
      <c r="I176" s="199">
        <v>845</v>
      </c>
      <c r="J176" s="196">
        <v>184</v>
      </c>
      <c r="K176" s="197">
        <v>99</v>
      </c>
      <c r="L176" s="198">
        <v>517</v>
      </c>
      <c r="M176" s="196">
        <v>307</v>
      </c>
      <c r="N176" s="201">
        <v>881</v>
      </c>
      <c r="O176" s="204">
        <v>553</v>
      </c>
      <c r="P176" s="196">
        <v>403</v>
      </c>
      <c r="Q176" s="197">
        <v>288</v>
      </c>
      <c r="R176" s="198">
        <v>438</v>
      </c>
      <c r="S176" s="199">
        <v>461</v>
      </c>
      <c r="T176" s="196">
        <v>187</v>
      </c>
      <c r="U176" s="200">
        <v>46</v>
      </c>
      <c r="V176" s="198">
        <v>487</v>
      </c>
      <c r="W176" s="205">
        <v>424</v>
      </c>
      <c r="X176" s="196">
        <v>328</v>
      </c>
      <c r="Y176" s="200">
        <v>129</v>
      </c>
      <c r="Z176" s="198">
        <v>775</v>
      </c>
      <c r="AA176" s="196">
        <v>798</v>
      </c>
      <c r="AB176" s="172">
        <f t="shared" si="1623"/>
        <v>6080</v>
      </c>
      <c r="AC176" s="173">
        <f t="shared" si="1624"/>
        <v>5396</v>
      </c>
      <c r="BI176" s="146" t="s">
        <v>28</v>
      </c>
      <c r="BJ176" s="129">
        <f>B176/B188</f>
        <v>3.9253979103603162E-2</v>
      </c>
      <c r="BK176" s="130">
        <f t="shared" ref="BK176" si="1926">C176/C188</f>
        <v>5.4780623890438751E-2</v>
      </c>
      <c r="BL176" s="131">
        <f t="shared" ref="BL176" si="1927">D176/D188</f>
        <v>5.8151609553478714E-2</v>
      </c>
      <c r="BM176" s="132">
        <f t="shared" ref="BM176" si="1928">E176/E188</f>
        <v>5.0949244478884152E-2</v>
      </c>
      <c r="BN176" s="129">
        <f t="shared" ref="BN176" si="1929">F176/F188</f>
        <v>4.4767819074983776E-2</v>
      </c>
      <c r="BO176" s="130">
        <f t="shared" ref="BO176" si="1930">G176/G188</f>
        <v>5.6357315916991467E-2</v>
      </c>
      <c r="BP176" s="131">
        <f t="shared" ref="BP176" si="1931">H176/H188</f>
        <v>5.8792130547506483E-2</v>
      </c>
      <c r="BQ176" s="132">
        <f t="shared" ref="BQ176" si="1932">I176/I188</f>
        <v>6.1597900568596008E-2</v>
      </c>
      <c r="BR176" s="129">
        <f t="shared" ref="BR176" si="1933">J176/J188</f>
        <v>6.8097705403404887E-2</v>
      </c>
      <c r="BS176" s="130">
        <f t="shared" ref="BS176" si="1934">K176/K188</f>
        <v>4.0757513379991769E-2</v>
      </c>
      <c r="BT176" s="131">
        <f t="shared" ref="BT176" si="1935">L176/L188</f>
        <v>6.9629629629629625E-2</v>
      </c>
      <c r="BU176" s="129">
        <f t="shared" ref="BU176" si="1936">M176/M188</f>
        <v>4.4948755490483161E-2</v>
      </c>
      <c r="BV176" s="133">
        <f t="shared" ref="BV176" si="1937">N176/N188</f>
        <v>6.7587265055619489E-2</v>
      </c>
      <c r="BW176" s="134">
        <f t="shared" ref="BW176" si="1938">O176/O188</f>
        <v>4.3379353624097901E-2</v>
      </c>
      <c r="BX176" s="129">
        <f t="shared" ref="BX176" si="1939">P176/P188</f>
        <v>5.8439675174013918E-2</v>
      </c>
      <c r="BY176" s="130">
        <f t="shared" ref="BY176" si="1940">Q176/Q188</f>
        <v>4.4706612853151195E-2</v>
      </c>
      <c r="BZ176" s="131">
        <f t="shared" ref="BZ176" si="1941">R176/R188</f>
        <v>5.2006649251959157E-2</v>
      </c>
      <c r="CA176" s="132">
        <f t="shared" ref="CA176" si="1942">S176/S188</f>
        <v>5.7849165516375957E-2</v>
      </c>
      <c r="CB176" s="129">
        <f t="shared" ref="CB176" si="1943">T176/T188</f>
        <v>8.4348218313035628E-2</v>
      </c>
      <c r="CC176" s="130">
        <f t="shared" ref="CC176" si="1944">U176/U188</f>
        <v>2.4033437826541274E-2</v>
      </c>
      <c r="CD176" s="131">
        <f t="shared" ref="CD176" si="1945">V176/V188</f>
        <v>6.1747178901990621E-2</v>
      </c>
      <c r="CE176" s="132">
        <f t="shared" ref="CE176" si="1946">W176/W188</f>
        <v>5.5222714248502211E-2</v>
      </c>
      <c r="CF176" s="129">
        <f t="shared" ref="CF176" si="1947">X176/X188</f>
        <v>5.3991769547325104E-2</v>
      </c>
      <c r="CG176" s="130">
        <f t="shared" ref="CG176" si="1948">Y176/Y188</f>
        <v>3.1986114554921896E-2</v>
      </c>
      <c r="CH176" s="131">
        <f t="shared" ref="CH176" si="1949">Z176/Z188</f>
        <v>6.7508710801393729E-2</v>
      </c>
      <c r="CI176" s="129">
        <f t="shared" ref="CI176" si="1950">AA176/AA188</f>
        <v>5.8685100750110311E-2</v>
      </c>
      <c r="CJ176" s="135">
        <f t="shared" ref="CJ176" si="1951">AB176/AB188</f>
        <v>5.8385749267777405E-2</v>
      </c>
      <c r="CK176" s="136">
        <f t="shared" ref="CK176" si="1952">AC176/AC188</f>
        <v>5.196305961884768E-2</v>
      </c>
    </row>
    <row r="177" spans="1:89" x14ac:dyDescent="0.15">
      <c r="A177" s="137" t="s">
        <v>29</v>
      </c>
      <c r="B177" s="206">
        <v>486</v>
      </c>
      <c r="C177" s="190">
        <v>1111</v>
      </c>
      <c r="D177" s="191">
        <v>299</v>
      </c>
      <c r="E177" s="192">
        <v>429</v>
      </c>
      <c r="F177" s="189">
        <v>541</v>
      </c>
      <c r="G177" s="193">
        <v>921</v>
      </c>
      <c r="H177" s="191">
        <v>830</v>
      </c>
      <c r="I177" s="192">
        <v>1147</v>
      </c>
      <c r="J177" s="189">
        <v>273</v>
      </c>
      <c r="K177" s="190">
        <v>81</v>
      </c>
      <c r="L177" s="191">
        <v>658</v>
      </c>
      <c r="M177" s="189">
        <v>270</v>
      </c>
      <c r="N177" s="194">
        <v>1021</v>
      </c>
      <c r="O177" s="207">
        <v>733</v>
      </c>
      <c r="P177" s="189">
        <v>576</v>
      </c>
      <c r="Q177" s="190">
        <v>353</v>
      </c>
      <c r="R177" s="191">
        <v>560</v>
      </c>
      <c r="S177" s="192">
        <v>629</v>
      </c>
      <c r="T177" s="189">
        <v>288</v>
      </c>
      <c r="U177" s="193">
        <v>64</v>
      </c>
      <c r="V177" s="191">
        <v>624</v>
      </c>
      <c r="W177" s="208">
        <v>519</v>
      </c>
      <c r="X177" s="189">
        <v>606</v>
      </c>
      <c r="Y177" s="193">
        <v>234</v>
      </c>
      <c r="Z177" s="191">
        <v>823</v>
      </c>
      <c r="AA177" s="189">
        <v>1165</v>
      </c>
      <c r="AB177" s="172">
        <f t="shared" si="1623"/>
        <v>7585</v>
      </c>
      <c r="AC177" s="173">
        <f t="shared" si="1624"/>
        <v>7656</v>
      </c>
      <c r="BI177" s="137" t="s">
        <v>29</v>
      </c>
      <c r="BJ177" s="129">
        <f>B177/B188</f>
        <v>4.7456303095400838E-2</v>
      </c>
      <c r="BK177" s="130">
        <f t="shared" ref="BK177" si="1953">C177/C188</f>
        <v>9.3921717812156566E-2</v>
      </c>
      <c r="BL177" s="131">
        <f t="shared" ref="BL177" si="1954">D177/D188</f>
        <v>7.7622014537902392E-2</v>
      </c>
      <c r="BM177" s="132">
        <f t="shared" ref="BM177" si="1955">E177/E188</f>
        <v>8.3107322743122825E-2</v>
      </c>
      <c r="BN177" s="129">
        <f t="shared" ref="BN177" si="1956">F177/F188</f>
        <v>5.0143664843822412E-2</v>
      </c>
      <c r="BO177" s="130">
        <f t="shared" ref="BO177" si="1957">G177/G188</f>
        <v>9.7018855999157272E-2</v>
      </c>
      <c r="BP177" s="131">
        <f t="shared" ref="BP177" si="1958">H177/H188</f>
        <v>6.3291139240506333E-2</v>
      </c>
      <c r="BQ177" s="132">
        <f t="shared" ref="BQ177" si="1959">I177/I188</f>
        <v>8.3612771541040964E-2</v>
      </c>
      <c r="BR177" s="129">
        <f t="shared" ref="BR177" si="1960">J177/J188</f>
        <v>0.10103626943005181</v>
      </c>
      <c r="BS177" s="130">
        <f t="shared" ref="BS177" si="1961">K177/K188</f>
        <v>3.3347056401811445E-2</v>
      </c>
      <c r="BT177" s="131">
        <f t="shared" ref="BT177" si="1962">L177/L188</f>
        <v>8.8619528619528626E-2</v>
      </c>
      <c r="BU177" s="129">
        <f t="shared" ref="BU177" si="1963">M177/M188</f>
        <v>3.9531478770131773E-2</v>
      </c>
      <c r="BV177" s="133">
        <f t="shared" ref="BV177" si="1964">N177/N188</f>
        <v>7.8327579593402377E-2</v>
      </c>
      <c r="BW177" s="134">
        <f t="shared" ref="BW177" si="1965">O177/O188</f>
        <v>5.7499215563225604E-2</v>
      </c>
      <c r="BX177" s="129">
        <f t="shared" ref="BX177" si="1966">P177/P188</f>
        <v>8.3526682134570762E-2</v>
      </c>
      <c r="BY177" s="130">
        <f t="shared" ref="BY177" si="1967">Q177/Q188</f>
        <v>5.4796647004036012E-2</v>
      </c>
      <c r="BZ177" s="131">
        <f t="shared" ref="BZ177" si="1968">R177/R188</f>
        <v>6.6492519591545951E-2</v>
      </c>
      <c r="CA177" s="132">
        <f t="shared" ref="CA177" si="1969">S177/S188</f>
        <v>7.8930857071150703E-2</v>
      </c>
      <c r="CB177" s="129">
        <f t="shared" ref="CB177" si="1970">T177/T188</f>
        <v>0.12990527740189445</v>
      </c>
      <c r="CC177" s="130">
        <f t="shared" ref="CC177" si="1971">U177/U188</f>
        <v>3.343782654127482E-2</v>
      </c>
      <c r="CD177" s="131">
        <f t="shared" ref="CD177" si="1972">V177/V188</f>
        <v>7.9117535184480794E-2</v>
      </c>
      <c r="CE177" s="132">
        <f t="shared" ref="CE177" si="1973">W177/W188</f>
        <v>6.7595728054180779E-2</v>
      </c>
      <c r="CF177" s="129">
        <f t="shared" ref="CF177" si="1974">X177/X188</f>
        <v>9.9753086419753084E-2</v>
      </c>
      <c r="CG177" s="130">
        <f t="shared" ref="CG177" si="1975">Y177/Y188</f>
        <v>5.8021324076369951E-2</v>
      </c>
      <c r="CH177" s="131">
        <f t="shared" ref="CH177" si="1976">Z177/Z188</f>
        <v>7.1689895470383277E-2</v>
      </c>
      <c r="CI177" s="129">
        <f t="shared" ref="CI177" si="1977">AA177/AA188</f>
        <v>8.5674363877040735E-2</v>
      </c>
      <c r="CJ177" s="135">
        <f t="shared" ref="CJ177" si="1978">AB177/AB188</f>
        <v>7.2838142795409802E-2</v>
      </c>
      <c r="CK177" s="136">
        <f t="shared" ref="CK177" si="1979">AC177/AC188</f>
        <v>7.3726683551130073E-2</v>
      </c>
    </row>
    <row r="178" spans="1:89" x14ac:dyDescent="0.15">
      <c r="A178" s="146" t="s">
        <v>30</v>
      </c>
      <c r="B178" s="203">
        <v>637</v>
      </c>
      <c r="C178" s="197">
        <v>1300</v>
      </c>
      <c r="D178" s="198">
        <v>329</v>
      </c>
      <c r="E178" s="199">
        <v>474</v>
      </c>
      <c r="F178" s="196">
        <v>656</v>
      </c>
      <c r="G178" s="200">
        <v>1050</v>
      </c>
      <c r="H178" s="198">
        <v>957</v>
      </c>
      <c r="I178" s="199">
        <v>1302</v>
      </c>
      <c r="J178" s="196">
        <v>306</v>
      </c>
      <c r="K178" s="197">
        <v>89</v>
      </c>
      <c r="L178" s="198">
        <v>887</v>
      </c>
      <c r="M178" s="196">
        <v>261</v>
      </c>
      <c r="N178" s="201">
        <v>1278</v>
      </c>
      <c r="O178" s="204">
        <v>808</v>
      </c>
      <c r="P178" s="196">
        <v>651</v>
      </c>
      <c r="Q178" s="197">
        <v>548</v>
      </c>
      <c r="R178" s="198">
        <v>606</v>
      </c>
      <c r="S178" s="199">
        <v>668</v>
      </c>
      <c r="T178" s="196">
        <v>319</v>
      </c>
      <c r="U178" s="200">
        <v>54</v>
      </c>
      <c r="V178" s="198">
        <v>864</v>
      </c>
      <c r="W178" s="205">
        <v>474</v>
      </c>
      <c r="X178" s="196">
        <v>703</v>
      </c>
      <c r="Y178" s="200">
        <v>254</v>
      </c>
      <c r="Z178" s="198">
        <v>866</v>
      </c>
      <c r="AA178" s="196">
        <v>1265</v>
      </c>
      <c r="AB178" s="172">
        <f t="shared" si="1623"/>
        <v>9059</v>
      </c>
      <c r="AC178" s="173">
        <f t="shared" si="1624"/>
        <v>8547</v>
      </c>
      <c r="BI178" s="146" t="s">
        <v>30</v>
      </c>
      <c r="BJ178" s="129">
        <f>B178/B188</f>
        <v>6.2200956937799042E-2</v>
      </c>
      <c r="BK178" s="130">
        <f t="shared" ref="BK178" si="1980">C178/C188</f>
        <v>0.1098993997802012</v>
      </c>
      <c r="BL178" s="131">
        <f t="shared" ref="BL178" si="1981">D178/D188</f>
        <v>8.5410176531671864E-2</v>
      </c>
      <c r="BM178" s="132">
        <f t="shared" ref="BM178" si="1982">E178/E188</f>
        <v>9.1824874079814031E-2</v>
      </c>
      <c r="BN178" s="129">
        <f t="shared" ref="BN178" si="1983">F178/F188</f>
        <v>6.0802669385485217E-2</v>
      </c>
      <c r="BO178" s="130">
        <f t="shared" ref="BO178" si="1984">G178/G188</f>
        <v>0.11060781628568418</v>
      </c>
      <c r="BP178" s="131">
        <f t="shared" ref="BP178" si="1985">H178/H188</f>
        <v>7.297544608815007E-2</v>
      </c>
      <c r="BQ178" s="132">
        <f t="shared" ref="BQ178" si="1986">I178/I188</f>
        <v>9.4911794722262716E-2</v>
      </c>
      <c r="BR178" s="129">
        <f t="shared" ref="BR178" si="1987">J178/J188</f>
        <v>0.11324944485566248</v>
      </c>
      <c r="BS178" s="130">
        <f t="shared" ref="BS178" si="1988">K178/K188</f>
        <v>3.6640592836558253E-2</v>
      </c>
      <c r="BT178" s="131">
        <f t="shared" ref="BT178" si="1989">L178/L188</f>
        <v>0.11946127946127946</v>
      </c>
      <c r="BU178" s="129">
        <f t="shared" ref="BU178" si="1990">M178/M188</f>
        <v>3.8213762811127379E-2</v>
      </c>
      <c r="BV178" s="133">
        <f t="shared" ref="BV178" si="1991">N178/N188</f>
        <v>9.8043728423475265E-2</v>
      </c>
      <c r="BW178" s="134">
        <f t="shared" ref="BW178" si="1992">O178/O188</f>
        <v>6.3382491371195476E-2</v>
      </c>
      <c r="BX178" s="129">
        <f t="shared" ref="BX178" si="1993">P178/P188</f>
        <v>9.4402552204176329E-2</v>
      </c>
      <c r="BY178" s="130">
        <f t="shared" ref="BY178" si="1994">Q178/Q188</f>
        <v>8.5066749456690474E-2</v>
      </c>
      <c r="BZ178" s="131">
        <f t="shared" ref="BZ178" si="1995">R178/R188</f>
        <v>7.1954405129422944E-2</v>
      </c>
      <c r="CA178" s="132">
        <f t="shared" ref="CA178" si="1996">S178/S188</f>
        <v>8.3824821182080567E-2</v>
      </c>
      <c r="CB178" s="129">
        <f t="shared" ref="CB178" si="1997">T178/T188</f>
        <v>0.14388813712223725</v>
      </c>
      <c r="CC178" s="130">
        <f t="shared" ref="CC178" si="1998">U178/U188</f>
        <v>2.8213166144200628E-2</v>
      </c>
      <c r="CD178" s="131">
        <f t="shared" ref="CD178" si="1999">V178/V188</f>
        <v>0.10954735640928109</v>
      </c>
      <c r="CE178" s="132">
        <f t="shared" ref="CE178" si="2000">W178/W188</f>
        <v>6.1734826777806721E-2</v>
      </c>
      <c r="CF178" s="129">
        <f t="shared" ref="CF178" si="2001">X178/X188</f>
        <v>0.1157201646090535</v>
      </c>
      <c r="CG178" s="130">
        <f t="shared" ref="CG178" si="2002">Y178/Y188</f>
        <v>6.2980411604264819E-2</v>
      </c>
      <c r="CH178" s="131">
        <f t="shared" ref="CH178" si="2003">Z178/Z188</f>
        <v>7.5435540069686405E-2</v>
      </c>
      <c r="CI178" s="129">
        <f t="shared" ref="CI178" si="2004">AA178/AA188</f>
        <v>9.3028386527430507E-2</v>
      </c>
      <c r="CJ178" s="135">
        <f t="shared" ref="CJ178" si="2005">AB178/AB188</f>
        <v>8.6992845825130838E-2</v>
      </c>
      <c r="CK178" s="136">
        <f t="shared" ref="CK178" si="2006">AC178/AC188</f>
        <v>8.2306944136821936E-2</v>
      </c>
    </row>
    <row r="179" spans="1:89" x14ac:dyDescent="0.15">
      <c r="A179" s="137" t="s">
        <v>31</v>
      </c>
      <c r="B179" s="206">
        <v>655</v>
      </c>
      <c r="C179" s="190">
        <v>1423</v>
      </c>
      <c r="D179" s="191">
        <v>264</v>
      </c>
      <c r="E179" s="192">
        <v>508</v>
      </c>
      <c r="F179" s="189">
        <v>409</v>
      </c>
      <c r="G179" s="193">
        <v>1170</v>
      </c>
      <c r="H179" s="191">
        <v>872</v>
      </c>
      <c r="I179" s="192">
        <v>1346</v>
      </c>
      <c r="J179" s="189">
        <v>266</v>
      </c>
      <c r="K179" s="190">
        <v>83</v>
      </c>
      <c r="L179" s="191">
        <v>774</v>
      </c>
      <c r="M179" s="189">
        <v>210</v>
      </c>
      <c r="N179" s="194">
        <v>965</v>
      </c>
      <c r="O179" s="207">
        <v>736</v>
      </c>
      <c r="P179" s="189">
        <v>520</v>
      </c>
      <c r="Q179" s="190">
        <v>550</v>
      </c>
      <c r="R179" s="191">
        <v>521</v>
      </c>
      <c r="S179" s="192">
        <v>694</v>
      </c>
      <c r="T179" s="189">
        <v>196</v>
      </c>
      <c r="U179" s="193">
        <v>48</v>
      </c>
      <c r="V179" s="191">
        <v>768</v>
      </c>
      <c r="W179" s="208">
        <v>426</v>
      </c>
      <c r="X179" s="189">
        <v>499</v>
      </c>
      <c r="Y179" s="193">
        <v>274</v>
      </c>
      <c r="Z179" s="191">
        <v>679</v>
      </c>
      <c r="AA179" s="189">
        <v>1143</v>
      </c>
      <c r="AB179" s="172">
        <f t="shared" si="1623"/>
        <v>7388</v>
      </c>
      <c r="AC179" s="173">
        <f t="shared" si="1624"/>
        <v>8611</v>
      </c>
      <c r="BI179" s="137" t="s">
        <v>31</v>
      </c>
      <c r="BJ179" s="129">
        <f>B179/B188</f>
        <v>6.395859779318426E-2</v>
      </c>
      <c r="BK179" s="130">
        <f t="shared" ref="BK179" si="2007">C179/C188</f>
        <v>0.12029757375940485</v>
      </c>
      <c r="BL179" s="131">
        <f t="shared" ref="BL179" si="2008">D179/D188</f>
        <v>6.8535825545171333E-2</v>
      </c>
      <c r="BM179" s="132">
        <f t="shared" ref="BM179" si="2009">E179/E188</f>
        <v>9.8411468423091827E-2</v>
      </c>
      <c r="BN179" s="129">
        <f t="shared" ref="BN179" si="2010">F179/F188</f>
        <v>3.7908981369913802E-2</v>
      </c>
      <c r="BO179" s="130">
        <f t="shared" ref="BO179" si="2011">G179/G188</f>
        <v>0.12324870957547666</v>
      </c>
      <c r="BP179" s="131">
        <f t="shared" ref="BP179" si="2012">H179/H188</f>
        <v>6.6493823394845206E-2</v>
      </c>
      <c r="BQ179" s="132">
        <f t="shared" ref="BQ179" si="2013">I179/I188</f>
        <v>9.8119259367254699E-2</v>
      </c>
      <c r="BR179" s="129">
        <f t="shared" ref="BR179" si="2014">J179/J188</f>
        <v>9.8445595854922283E-2</v>
      </c>
      <c r="BS179" s="130">
        <f t="shared" ref="BS179" si="2015">K179/K188</f>
        <v>3.4170440510498147E-2</v>
      </c>
      <c r="BT179" s="131">
        <f t="shared" ref="BT179" si="2016">L179/L188</f>
        <v>0.10424242424242425</v>
      </c>
      <c r="BU179" s="129">
        <f t="shared" ref="BU179" si="2017">M179/M188</f>
        <v>3.074670571010249E-2</v>
      </c>
      <c r="BV179" s="133">
        <f t="shared" ref="BV179" si="2018">N179/N188</f>
        <v>7.4031453778289222E-2</v>
      </c>
      <c r="BW179" s="134">
        <f t="shared" ref="BW179" si="2019">O179/O188</f>
        <v>5.7734546595544396E-2</v>
      </c>
      <c r="BX179" s="129">
        <f t="shared" ref="BX179" si="2020">P179/P188</f>
        <v>7.5406032482598612E-2</v>
      </c>
      <c r="BY179" s="130">
        <f t="shared" ref="BY179" si="2021">Q179/Q188</f>
        <v>8.5377212045948461E-2</v>
      </c>
      <c r="BZ179" s="131">
        <f t="shared" ref="BZ179" si="2022">R179/R188</f>
        <v>6.1861790548563285E-2</v>
      </c>
      <c r="CA179" s="132">
        <f t="shared" ref="CA179" si="2023">S179/S188</f>
        <v>8.7087463922700462E-2</v>
      </c>
      <c r="CB179" s="129">
        <f t="shared" ref="CB179" si="2024">T179/T188</f>
        <v>8.8407758231844838E-2</v>
      </c>
      <c r="CC179" s="130">
        <f t="shared" ref="CC179" si="2025">U179/U188</f>
        <v>2.5078369905956112E-2</v>
      </c>
      <c r="CD179" s="131">
        <f t="shared" ref="CD179" si="2026">V179/V188</f>
        <v>9.7375427919360977E-2</v>
      </c>
      <c r="CE179" s="132">
        <f t="shared" ref="CE179" si="2027">W179/W188</f>
        <v>5.5483198749674396E-2</v>
      </c>
      <c r="CF179" s="129">
        <f t="shared" ref="CF179" si="2028">X179/X188</f>
        <v>8.2139917695473255E-2</v>
      </c>
      <c r="CG179" s="130">
        <f t="shared" ref="CG179" si="2029">Y179/Y188</f>
        <v>6.7939499132159686E-2</v>
      </c>
      <c r="CH179" s="131">
        <f t="shared" ref="CH179" si="2030">Z179/Z188</f>
        <v>5.9146341463414631E-2</v>
      </c>
      <c r="CI179" s="129">
        <f t="shared" ref="CI179" si="2031">AA179/AA188</f>
        <v>8.4056478893954997E-2</v>
      </c>
      <c r="CJ179" s="135">
        <f t="shared" ref="CJ179" si="2032">AB179/AB188</f>
        <v>7.0946367695779514E-2</v>
      </c>
      <c r="CK179" s="136">
        <f t="shared" ref="CK179" si="2033">AC179/AC188</f>
        <v>8.292325915083347E-2</v>
      </c>
    </row>
    <row r="180" spans="1:89" x14ac:dyDescent="0.15">
      <c r="A180" s="146" t="s">
        <v>32</v>
      </c>
      <c r="B180" s="203">
        <v>704</v>
      </c>
      <c r="C180" s="197">
        <v>873</v>
      </c>
      <c r="D180" s="198">
        <v>150</v>
      </c>
      <c r="E180" s="199">
        <v>390</v>
      </c>
      <c r="F180" s="196">
        <v>349</v>
      </c>
      <c r="G180" s="200">
        <v>936</v>
      </c>
      <c r="H180" s="198">
        <v>811</v>
      </c>
      <c r="I180" s="199">
        <v>1094</v>
      </c>
      <c r="J180" s="196">
        <v>207</v>
      </c>
      <c r="K180" s="197">
        <v>68</v>
      </c>
      <c r="L180" s="198">
        <v>561</v>
      </c>
      <c r="M180" s="196">
        <v>191</v>
      </c>
      <c r="N180" s="201">
        <v>806</v>
      </c>
      <c r="O180" s="204">
        <v>629</v>
      </c>
      <c r="P180" s="196">
        <v>310</v>
      </c>
      <c r="Q180" s="197">
        <v>450</v>
      </c>
      <c r="R180" s="198">
        <v>370</v>
      </c>
      <c r="S180" s="199">
        <v>547</v>
      </c>
      <c r="T180" s="196">
        <v>120</v>
      </c>
      <c r="U180" s="200">
        <v>46</v>
      </c>
      <c r="V180" s="198">
        <v>799</v>
      </c>
      <c r="W180" s="205">
        <v>347</v>
      </c>
      <c r="X180" s="196">
        <v>345</v>
      </c>
      <c r="Y180" s="200">
        <v>172</v>
      </c>
      <c r="Z180" s="198">
        <v>542</v>
      </c>
      <c r="AA180" s="196">
        <v>867</v>
      </c>
      <c r="AB180" s="172">
        <f t="shared" si="1623"/>
        <v>6074</v>
      </c>
      <c r="AC180" s="173">
        <f t="shared" si="1624"/>
        <v>6610</v>
      </c>
      <c r="BI180" s="146" t="s">
        <v>32</v>
      </c>
      <c r="BJ180" s="129">
        <f>B180/B188</f>
        <v>6.8743286788399569E-2</v>
      </c>
      <c r="BK180" s="130">
        <f t="shared" ref="BK180" si="2034">C180/C188</f>
        <v>7.3801673852396651E-2</v>
      </c>
      <c r="BL180" s="131">
        <f t="shared" ref="BL180" si="2035">D180/D188</f>
        <v>3.8940809968847349E-2</v>
      </c>
      <c r="BM180" s="132">
        <f t="shared" ref="BM180" si="2036">E180/E188</f>
        <v>7.5552111584657106E-2</v>
      </c>
      <c r="BN180" s="129">
        <f t="shared" ref="BN180" si="2037">F180/F188</f>
        <v>3.2347761609046254E-2</v>
      </c>
      <c r="BO180" s="130">
        <f t="shared" ref="BO180" si="2038">G180/G188</f>
        <v>9.8598967660381329E-2</v>
      </c>
      <c r="BP180" s="131">
        <f t="shared" ref="BP180" si="2039">H180/H188</f>
        <v>6.1842305932591123E-2</v>
      </c>
      <c r="BQ180" s="132">
        <f t="shared" ref="BQ180" si="2040">I180/I188</f>
        <v>7.9749234582300627E-2</v>
      </c>
      <c r="BR180" s="129">
        <f t="shared" ref="BR180" si="2041">J180/J188</f>
        <v>7.6609918578830496E-2</v>
      </c>
      <c r="BS180" s="130">
        <f t="shared" ref="BS180" si="2042">K180/K188</f>
        <v>2.7995059695347879E-2</v>
      </c>
      <c r="BT180" s="131">
        <f t="shared" ref="BT180" si="2043">L180/L188</f>
        <v>7.5555555555555556E-2</v>
      </c>
      <c r="BU180" s="129">
        <f t="shared" ref="BU180" si="2044">M180/M188</f>
        <v>2.7964860907759882E-2</v>
      </c>
      <c r="BV180" s="133">
        <f t="shared" ref="BV180" si="2045">N180/N188</f>
        <v>6.1833525124664362E-2</v>
      </c>
      <c r="BW180" s="134">
        <f t="shared" ref="BW180" si="2046">O180/O188</f>
        <v>4.9341073109507375E-2</v>
      </c>
      <c r="BX180" s="129">
        <f t="shared" ref="BX180" si="2047">P180/P188</f>
        <v>4.495359628770302E-2</v>
      </c>
      <c r="BY180" s="130">
        <f t="shared" ref="BY180" si="2048">Q180/Q188</f>
        <v>6.9854082583048746E-2</v>
      </c>
      <c r="BZ180" s="131">
        <f t="shared" ref="BZ180" si="2049">R180/R188</f>
        <v>4.393255758727143E-2</v>
      </c>
      <c r="CA180" s="132">
        <f t="shared" ref="CA180" si="2050">S180/S188</f>
        <v>6.8640983812272557E-2</v>
      </c>
      <c r="CB180" s="129">
        <f t="shared" ref="CB180" si="2051">T180/T188</f>
        <v>5.4127198917456022E-2</v>
      </c>
      <c r="CC180" s="130">
        <f t="shared" ref="CC180" si="2052">U180/U188</f>
        <v>2.4033437826541274E-2</v>
      </c>
      <c r="CD180" s="131">
        <f t="shared" ref="CD180" si="2053">V180/V188</f>
        <v>0.10130594649423101</v>
      </c>
      <c r="CE180" s="132">
        <f t="shared" ref="CE180" si="2054">W180/W188</f>
        <v>4.5194060953373277E-2</v>
      </c>
      <c r="CF180" s="129">
        <f t="shared" ref="CF180" si="2055">X180/X188</f>
        <v>5.6790123456790124E-2</v>
      </c>
      <c r="CG180" s="130">
        <f t="shared" ref="CG180" si="2056">Y180/Y188</f>
        <v>4.2648152739895862E-2</v>
      </c>
      <c r="CH180" s="131">
        <f t="shared" ref="CH180" si="2057">Z180/Z188</f>
        <v>4.7212543554006968E-2</v>
      </c>
      <c r="CI180" s="129">
        <f t="shared" ref="CI180" si="2058">AA180/AA188</f>
        <v>6.375937637887924E-2</v>
      </c>
      <c r="CJ180" s="135">
        <f t="shared" ref="CJ180" si="2059">AB180/AB188</f>
        <v>5.8328131752052627E-2</v>
      </c>
      <c r="CK180" s="136">
        <f t="shared" ref="CK180" si="2060">AC180/AC188</f>
        <v>6.3653785040879013E-2</v>
      </c>
    </row>
    <row r="181" spans="1:89" x14ac:dyDescent="0.15">
      <c r="A181" s="137" t="s">
        <v>33</v>
      </c>
      <c r="B181" s="206">
        <v>512</v>
      </c>
      <c r="C181" s="190">
        <v>687</v>
      </c>
      <c r="D181" s="191">
        <v>111</v>
      </c>
      <c r="E181" s="192">
        <v>292</v>
      </c>
      <c r="F181" s="189">
        <v>350</v>
      </c>
      <c r="G181" s="193">
        <v>786</v>
      </c>
      <c r="H181" s="191">
        <v>644</v>
      </c>
      <c r="I181" s="192">
        <v>798</v>
      </c>
      <c r="J181" s="189">
        <v>133</v>
      </c>
      <c r="K181" s="190">
        <v>48</v>
      </c>
      <c r="L181" s="191">
        <v>470</v>
      </c>
      <c r="M181" s="189">
        <v>225</v>
      </c>
      <c r="N181" s="194">
        <v>593</v>
      </c>
      <c r="O181" s="207">
        <v>631</v>
      </c>
      <c r="P181" s="189">
        <v>217</v>
      </c>
      <c r="Q181" s="190">
        <v>381</v>
      </c>
      <c r="R181" s="191">
        <v>308</v>
      </c>
      <c r="S181" s="192">
        <v>404</v>
      </c>
      <c r="T181" s="189">
        <v>68</v>
      </c>
      <c r="U181" s="193">
        <v>52</v>
      </c>
      <c r="V181" s="191">
        <v>578</v>
      </c>
      <c r="W181" s="208">
        <v>257</v>
      </c>
      <c r="X181" s="189">
        <v>252</v>
      </c>
      <c r="Y181" s="193">
        <v>176</v>
      </c>
      <c r="Z181" s="191">
        <v>325</v>
      </c>
      <c r="AA181" s="189">
        <v>696</v>
      </c>
      <c r="AB181" s="172">
        <f t="shared" si="1623"/>
        <v>4561</v>
      </c>
      <c r="AC181" s="173">
        <f t="shared" si="1624"/>
        <v>5433</v>
      </c>
      <c r="BI181" s="137" t="s">
        <v>33</v>
      </c>
      <c r="BJ181" s="129">
        <f>B181/B188</f>
        <v>4.9995117664290593E-2</v>
      </c>
      <c r="BK181" s="130">
        <f t="shared" ref="BK181" si="2061">C181/C188</f>
        <v>5.8077605883844786E-2</v>
      </c>
      <c r="BL181" s="131">
        <f t="shared" ref="BL181" si="2062">D181/D188</f>
        <v>2.881619937694704E-2</v>
      </c>
      <c r="BM181" s="132">
        <f t="shared" ref="BM181" si="2063">E181/E188</f>
        <v>5.656722200697404E-2</v>
      </c>
      <c r="BN181" s="129">
        <f t="shared" ref="BN181" si="2064">F181/F188</f>
        <v>3.2440448605060707E-2</v>
      </c>
      <c r="BO181" s="130">
        <f t="shared" ref="BO181" si="2065">G181/G188</f>
        <v>8.2797851048140733E-2</v>
      </c>
      <c r="BP181" s="131">
        <f t="shared" ref="BP181" si="2066">H181/H188</f>
        <v>4.9107823699862739E-2</v>
      </c>
      <c r="BQ181" s="132">
        <f t="shared" ref="BQ181" si="2067">I181/I188</f>
        <v>5.817174515235457E-2</v>
      </c>
      <c r="BR181" s="129">
        <f t="shared" ref="BR181" si="2068">J181/J188</f>
        <v>4.9222797927461141E-2</v>
      </c>
      <c r="BS181" s="130">
        <f t="shared" ref="BS181" si="2069">K181/K188</f>
        <v>1.9761218608480857E-2</v>
      </c>
      <c r="BT181" s="131">
        <f t="shared" ref="BT181" si="2070">L181/L188</f>
        <v>6.32996632996633E-2</v>
      </c>
      <c r="BU181" s="129">
        <f t="shared" ref="BU181" si="2071">M181/M188</f>
        <v>3.2942898975109811E-2</v>
      </c>
      <c r="BV181" s="133">
        <f t="shared" ref="BV181" si="2072">N181/N188</f>
        <v>4.5492903720751821E-2</v>
      </c>
      <c r="BW181" s="134">
        <f t="shared" ref="BW181" si="2073">O181/O188</f>
        <v>4.9497960464386571E-2</v>
      </c>
      <c r="BX181" s="129">
        <f t="shared" ref="BX181" si="2074">P181/P188</f>
        <v>3.1467517401392114E-2</v>
      </c>
      <c r="BY181" s="130">
        <f t="shared" ref="BY181" si="2075">Q181/Q188</f>
        <v>5.9143123253647935E-2</v>
      </c>
      <c r="BZ181" s="131">
        <f t="shared" ref="BZ181" si="2076">R181/R188</f>
        <v>3.6570885775350274E-2</v>
      </c>
      <c r="CA181" s="132">
        <f t="shared" ref="CA181" si="2077">S181/S188</f>
        <v>5.0696448738863094E-2</v>
      </c>
      <c r="CB181" s="129">
        <f t="shared" ref="CB181" si="2078">T181/T188</f>
        <v>3.0672079386558412E-2</v>
      </c>
      <c r="CC181" s="130">
        <f t="shared" ref="CC181" si="2079">U181/U188</f>
        <v>2.7168234064785787E-2</v>
      </c>
      <c r="CD181" s="131">
        <f t="shared" ref="CD181" si="2080">V181/V188</f>
        <v>7.3285152783060734E-2</v>
      </c>
      <c r="CE181" s="132">
        <f t="shared" ref="CE181" si="2081">W181/W188</f>
        <v>3.3472258400625163E-2</v>
      </c>
      <c r="CF181" s="129">
        <f t="shared" ref="CF181" si="2082">X181/X188</f>
        <v>4.148148148148148E-2</v>
      </c>
      <c r="CG181" s="130">
        <f t="shared" ref="CG181" si="2083">Y181/Y188</f>
        <v>4.3639970245474835E-2</v>
      </c>
      <c r="CH181" s="131">
        <f t="shared" ref="CH181" si="2084">Z181/Z188</f>
        <v>2.8310104529616725E-2</v>
      </c>
      <c r="CI181" s="129">
        <f t="shared" ref="CI181" si="2085">AA181/AA188</f>
        <v>5.1183997646712755E-2</v>
      </c>
      <c r="CJ181" s="135">
        <f t="shared" ref="CJ181" si="2086">AB181/AB188</f>
        <v>4.3798914870120519E-2</v>
      </c>
      <c r="CK181" s="136">
        <f t="shared" ref="CK181" si="2087">AC181/AC188</f>
        <v>5.2319366736323106E-2</v>
      </c>
    </row>
    <row r="182" spans="1:89" x14ac:dyDescent="0.15">
      <c r="A182" s="146" t="s">
        <v>34</v>
      </c>
      <c r="B182" s="203">
        <v>206</v>
      </c>
      <c r="C182" s="197">
        <v>419</v>
      </c>
      <c r="D182" s="198">
        <v>38</v>
      </c>
      <c r="E182" s="199">
        <v>207</v>
      </c>
      <c r="F182" s="196">
        <v>96</v>
      </c>
      <c r="G182" s="200">
        <v>647</v>
      </c>
      <c r="H182" s="198">
        <v>209</v>
      </c>
      <c r="I182" s="199">
        <v>564</v>
      </c>
      <c r="J182" s="196">
        <v>32</v>
      </c>
      <c r="K182" s="197">
        <v>52</v>
      </c>
      <c r="L182" s="198">
        <v>493</v>
      </c>
      <c r="M182" s="196">
        <v>114</v>
      </c>
      <c r="N182" s="201">
        <v>598</v>
      </c>
      <c r="O182" s="204">
        <v>393</v>
      </c>
      <c r="P182" s="196">
        <v>182</v>
      </c>
      <c r="Q182" s="197">
        <v>237</v>
      </c>
      <c r="R182" s="198">
        <v>216</v>
      </c>
      <c r="S182" s="199">
        <v>349</v>
      </c>
      <c r="T182" s="196">
        <v>47</v>
      </c>
      <c r="U182" s="200">
        <v>85</v>
      </c>
      <c r="V182" s="198">
        <v>517</v>
      </c>
      <c r="W182" s="205">
        <v>140</v>
      </c>
      <c r="X182" s="196">
        <v>112</v>
      </c>
      <c r="Y182" s="200">
        <v>132</v>
      </c>
      <c r="Z182" s="198">
        <v>269</v>
      </c>
      <c r="AA182" s="196">
        <v>416</v>
      </c>
      <c r="AB182" s="172">
        <f t="shared" si="1623"/>
        <v>3015</v>
      </c>
      <c r="AC182" s="173">
        <f t="shared" si="1624"/>
        <v>3755</v>
      </c>
      <c r="BI182" s="146" t="s">
        <v>34</v>
      </c>
      <c r="BJ182" s="129">
        <f>B182/B188</f>
        <v>2.0115223122741919E-2</v>
      </c>
      <c r="BK182" s="130">
        <f t="shared" ref="BK182" si="2088">C182/C188</f>
        <v>3.5421421929157156E-2</v>
      </c>
      <c r="BL182" s="131">
        <f t="shared" ref="BL182" si="2089">D182/D188</f>
        <v>9.8650051921079958E-3</v>
      </c>
      <c r="BM182" s="132">
        <f t="shared" ref="BM182" si="2090">E182/E188</f>
        <v>4.0100736148779542E-2</v>
      </c>
      <c r="BN182" s="129">
        <f t="shared" ref="BN182" si="2091">F182/F188</f>
        <v>8.8979516173880811E-3</v>
      </c>
      <c r="BO182" s="130">
        <f t="shared" ref="BO182" si="2092">G182/G188</f>
        <v>6.8155482987464447E-2</v>
      </c>
      <c r="BP182" s="131">
        <f t="shared" ref="BP182" si="2093">H182/H188</f>
        <v>1.5937166387067256E-2</v>
      </c>
      <c r="BQ182" s="132">
        <f t="shared" ref="BQ182" si="2094">I182/I188</f>
        <v>4.1113864994897213E-2</v>
      </c>
      <c r="BR182" s="129">
        <f t="shared" ref="BR182" si="2095">J182/J188</f>
        <v>1.1843079200592153E-2</v>
      </c>
      <c r="BS182" s="130">
        <f t="shared" ref="BS182" si="2096">K182/K188</f>
        <v>2.140798682585426E-2</v>
      </c>
      <c r="BT182" s="131">
        <f t="shared" ref="BT182" si="2097">L182/L188</f>
        <v>6.6397306397306399E-2</v>
      </c>
      <c r="BU182" s="129">
        <f t="shared" ref="BU182" si="2098">M182/M188</f>
        <v>1.6691068814055635E-2</v>
      </c>
      <c r="BV182" s="133">
        <f t="shared" ref="BV182" si="2099">N182/N188</f>
        <v>4.5876486382815496E-2</v>
      </c>
      <c r="BW182" s="134">
        <f t="shared" ref="BW182" si="2100">O182/O188</f>
        <v>3.0828365233762159E-2</v>
      </c>
      <c r="BX182" s="129">
        <f t="shared" ref="BX182" si="2101">P182/P188</f>
        <v>2.6392111368909513E-2</v>
      </c>
      <c r="BY182" s="130">
        <f t="shared" ref="BY182" si="2102">Q182/Q188</f>
        <v>3.6789816827072337E-2</v>
      </c>
      <c r="BZ182" s="131">
        <f t="shared" ref="BZ182" si="2103">R182/R188</f>
        <v>2.5647114699596296E-2</v>
      </c>
      <c r="CA182" s="132">
        <f t="shared" ref="CA182" si="2104">S182/S188</f>
        <v>4.3794704479859455E-2</v>
      </c>
      <c r="CB182" s="129">
        <f t="shared" ref="CB182" si="2105">T182/T188</f>
        <v>2.1199819576003608E-2</v>
      </c>
      <c r="CC182" s="130">
        <f t="shared" ref="CC182" si="2106">U182/U188</f>
        <v>4.4409613375130615E-2</v>
      </c>
      <c r="CD182" s="131">
        <f t="shared" ref="CD182" si="2107">V182/V188</f>
        <v>6.555090655509066E-2</v>
      </c>
      <c r="CE182" s="132">
        <f t="shared" ref="CE182" si="2108">W182/W188</f>
        <v>1.8233915082052618E-2</v>
      </c>
      <c r="CF182" s="129">
        <f t="shared" ref="CF182" si="2109">X182/X188</f>
        <v>1.8436213991769548E-2</v>
      </c>
      <c r="CG182" s="130">
        <f t="shared" ref="CG182" si="2110">Y182/Y188</f>
        <v>3.2729977684106126E-2</v>
      </c>
      <c r="CH182" s="131">
        <f t="shared" ref="CH182" si="2111">Z182/Z188</f>
        <v>2.3432055749128919E-2</v>
      </c>
      <c r="CI182" s="129">
        <f t="shared" ref="CI182" si="2112">AA182/AA188</f>
        <v>3.0592734225621414E-2</v>
      </c>
      <c r="CJ182" s="135">
        <f t="shared" ref="CJ182" si="2113">AB182/AB188</f>
        <v>2.8952801651702116E-2</v>
      </c>
      <c r="CK182" s="136">
        <f t="shared" ref="CK182" si="2114">AC182/AC188</f>
        <v>3.6160357462708126E-2</v>
      </c>
    </row>
    <row r="183" spans="1:89" x14ac:dyDescent="0.15">
      <c r="A183" s="137" t="s">
        <v>35</v>
      </c>
      <c r="B183" s="206">
        <v>0</v>
      </c>
      <c r="C183" s="190">
        <v>173</v>
      </c>
      <c r="D183" s="191">
        <v>2</v>
      </c>
      <c r="E183" s="192">
        <v>70</v>
      </c>
      <c r="F183" s="189">
        <v>6</v>
      </c>
      <c r="G183" s="193">
        <v>141</v>
      </c>
      <c r="H183" s="191">
        <v>19</v>
      </c>
      <c r="I183" s="192">
        <v>134</v>
      </c>
      <c r="J183" s="189">
        <v>5</v>
      </c>
      <c r="K183" s="190">
        <v>10</v>
      </c>
      <c r="L183" s="191">
        <v>71</v>
      </c>
      <c r="M183" s="189">
        <v>26</v>
      </c>
      <c r="N183" s="194">
        <v>59</v>
      </c>
      <c r="O183" s="207">
        <v>59</v>
      </c>
      <c r="P183" s="189">
        <v>18</v>
      </c>
      <c r="Q183" s="190">
        <v>42</v>
      </c>
      <c r="R183" s="191">
        <v>31</v>
      </c>
      <c r="S183" s="192">
        <v>37</v>
      </c>
      <c r="T183" s="189">
        <v>6</v>
      </c>
      <c r="U183" s="193">
        <v>9</v>
      </c>
      <c r="V183" s="191">
        <v>48</v>
      </c>
      <c r="W183" s="208">
        <v>15</v>
      </c>
      <c r="X183" s="189">
        <v>26</v>
      </c>
      <c r="Y183" s="193">
        <v>29</v>
      </c>
      <c r="Z183" s="191">
        <v>45</v>
      </c>
      <c r="AA183" s="189">
        <v>83</v>
      </c>
      <c r="AB183" s="172">
        <f t="shared" si="1623"/>
        <v>336</v>
      </c>
      <c r="AC183" s="173">
        <f t="shared" si="1624"/>
        <v>828</v>
      </c>
      <c r="BI183" s="137" t="s">
        <v>35</v>
      </c>
      <c r="BJ183" s="129">
        <f>B183/B188</f>
        <v>0</v>
      </c>
      <c r="BK183" s="130">
        <f t="shared" ref="BK183" si="2115">C183/C188</f>
        <v>1.4625073970749853E-2</v>
      </c>
      <c r="BL183" s="131">
        <f t="shared" ref="BL183" si="2116">D183/D188</f>
        <v>5.1921079958463135E-4</v>
      </c>
      <c r="BM183" s="132">
        <f t="shared" ref="BM183" si="2117">E183/E188</f>
        <v>1.3560635412630763E-2</v>
      </c>
      <c r="BN183" s="129">
        <f t="shared" ref="BN183" si="2118">F183/F188</f>
        <v>5.5612197608675507E-4</v>
      </c>
      <c r="BO183" s="130">
        <f t="shared" ref="BO183" si="2119">G183/G188</f>
        <v>1.4853049615506162E-2</v>
      </c>
      <c r="BP183" s="131">
        <f t="shared" ref="BP183" si="2120">H183/H188</f>
        <v>1.4488333079152051E-3</v>
      </c>
      <c r="BQ183" s="132">
        <f t="shared" ref="BQ183" si="2121">I183/I188</f>
        <v>9.7681877824755802E-3</v>
      </c>
      <c r="BR183" s="129">
        <f t="shared" ref="BR183" si="2122">J183/J188</f>
        <v>1.850481125092524E-3</v>
      </c>
      <c r="BS183" s="130">
        <f t="shared" ref="BS183" si="2123">K183/K188</f>
        <v>4.1169205434335113E-3</v>
      </c>
      <c r="BT183" s="131">
        <f t="shared" ref="BT183" si="2124">L183/L188</f>
        <v>9.562289562289562E-3</v>
      </c>
      <c r="BU183" s="129">
        <f t="shared" ref="BU183" si="2125">M183/M188</f>
        <v>3.8067349926793558E-3</v>
      </c>
      <c r="BV183" s="133">
        <f t="shared" ref="BV183" si="2126">N183/N188</f>
        <v>4.526275412351362E-3</v>
      </c>
      <c r="BW183" s="134">
        <f t="shared" ref="BW183" si="2127">O183/O188</f>
        <v>4.6281769689363039E-3</v>
      </c>
      <c r="BX183" s="129">
        <f t="shared" ref="BX183" si="2128">P183/P188</f>
        <v>2.6102088167053363E-3</v>
      </c>
      <c r="BY183" s="130">
        <f t="shared" ref="BY183" si="2129">Q183/Q188</f>
        <v>6.5197143744178824E-3</v>
      </c>
      <c r="BZ183" s="131">
        <f t="shared" ref="BZ183" si="2130">R183/R188</f>
        <v>3.6808359059605795E-3</v>
      </c>
      <c r="CA183" s="132">
        <f t="shared" ref="CA183" si="2131">S183/S188</f>
        <v>4.6429915924206299E-3</v>
      </c>
      <c r="CB183" s="129">
        <f t="shared" ref="CB183" si="2132">T183/T188</f>
        <v>2.7063599458728013E-3</v>
      </c>
      <c r="CC183" s="130">
        <f t="shared" ref="CC183" si="2133">U183/U188</f>
        <v>4.7021943573667714E-3</v>
      </c>
      <c r="CD183" s="131">
        <f t="shared" ref="CD183" si="2134">V183/V188</f>
        <v>6.085964244960061E-3</v>
      </c>
      <c r="CE183" s="132">
        <f t="shared" ref="CE183" si="2135">W183/W188</f>
        <v>1.953633758791352E-3</v>
      </c>
      <c r="CF183" s="129">
        <f t="shared" ref="CF183" si="2136">X183/X188</f>
        <v>4.2798353909465018E-3</v>
      </c>
      <c r="CG183" s="130">
        <f t="shared" ref="CG183" si="2137">Y183/Y188</f>
        <v>7.190676915447558E-3</v>
      </c>
      <c r="CH183" s="131">
        <f t="shared" ref="CH183" si="2138">Z183/Z188</f>
        <v>3.9198606271777002E-3</v>
      </c>
      <c r="CI183" s="129">
        <f t="shared" ref="CI183" si="2139">AA183/AA188</f>
        <v>6.1038387998235038E-3</v>
      </c>
      <c r="CJ183" s="135">
        <f t="shared" ref="CJ183" si="2140">AB183/AB188</f>
        <v>3.2265808805876988E-3</v>
      </c>
      <c r="CK183" s="136">
        <f t="shared" ref="CK183" si="2141">AC183/AC188</f>
        <v>7.973575493774256E-3</v>
      </c>
    </row>
    <row r="184" spans="1:89" x14ac:dyDescent="0.15">
      <c r="A184" s="146" t="s">
        <v>36</v>
      </c>
      <c r="B184" s="203">
        <v>0</v>
      </c>
      <c r="C184" s="197">
        <v>2</v>
      </c>
      <c r="D184" s="198">
        <v>0</v>
      </c>
      <c r="E184" s="199">
        <v>3</v>
      </c>
      <c r="F184" s="196">
        <v>0</v>
      </c>
      <c r="G184" s="200">
        <v>0</v>
      </c>
      <c r="H184" s="198">
        <v>0</v>
      </c>
      <c r="I184" s="199">
        <v>2</v>
      </c>
      <c r="J184" s="196">
        <v>0</v>
      </c>
      <c r="K184" s="200">
        <v>0</v>
      </c>
      <c r="L184" s="198">
        <v>0</v>
      </c>
      <c r="M184" s="196">
        <v>0</v>
      </c>
      <c r="N184" s="201">
        <v>0</v>
      </c>
      <c r="O184" s="204">
        <v>0</v>
      </c>
      <c r="P184" s="196">
        <v>0</v>
      </c>
      <c r="Q184" s="200">
        <v>0</v>
      </c>
      <c r="R184" s="198">
        <v>0</v>
      </c>
      <c r="S184" s="199">
        <v>0</v>
      </c>
      <c r="T184" s="196">
        <v>0</v>
      </c>
      <c r="U184" s="200">
        <v>0</v>
      </c>
      <c r="V184" s="198">
        <v>0</v>
      </c>
      <c r="W184" s="199">
        <v>0</v>
      </c>
      <c r="X184" s="196">
        <v>0</v>
      </c>
      <c r="Y184" s="200">
        <v>0</v>
      </c>
      <c r="Z184" s="198">
        <v>0</v>
      </c>
      <c r="AA184" s="196">
        <v>0</v>
      </c>
      <c r="AB184" s="172">
        <f t="shared" si="1623"/>
        <v>0</v>
      </c>
      <c r="AC184" s="173">
        <f t="shared" si="1624"/>
        <v>7</v>
      </c>
      <c r="BI184" s="146" t="s">
        <v>36</v>
      </c>
      <c r="BJ184" s="129">
        <f>B184/B188</f>
        <v>0</v>
      </c>
      <c r="BK184" s="130">
        <f t="shared" ref="BK184" si="2142">C184/C188</f>
        <v>1.6907599966184801E-4</v>
      </c>
      <c r="BL184" s="131">
        <f t="shared" ref="BL184" si="2143">D184/D188</f>
        <v>0</v>
      </c>
      <c r="BM184" s="132">
        <f t="shared" ref="BM184" si="2144">E184/E188</f>
        <v>5.8117008911274701E-4</v>
      </c>
      <c r="BN184" s="129">
        <f t="shared" ref="BN184" si="2145">F184/F188</f>
        <v>0</v>
      </c>
      <c r="BO184" s="130">
        <f t="shared" ref="BO184" si="2146">G184/G188</f>
        <v>0</v>
      </c>
      <c r="BP184" s="131">
        <f t="shared" ref="BP184" si="2147">H184/H188</f>
        <v>0</v>
      </c>
      <c r="BQ184" s="132">
        <f t="shared" ref="BQ184" si="2148">I184/I188</f>
        <v>1.4579384749963551E-4</v>
      </c>
      <c r="BR184" s="129">
        <f t="shared" ref="BR184" si="2149">J184/J188</f>
        <v>0</v>
      </c>
      <c r="BS184" s="130">
        <f t="shared" ref="BS184" si="2150">K184/K188</f>
        <v>0</v>
      </c>
      <c r="BT184" s="131">
        <f t="shared" ref="BT184" si="2151">L184/L188</f>
        <v>0</v>
      </c>
      <c r="BU184" s="129">
        <f t="shared" ref="BU184" si="2152">M184/M188</f>
        <v>0</v>
      </c>
      <c r="BV184" s="133">
        <f t="shared" ref="BV184" si="2153">N184/N188</f>
        <v>0</v>
      </c>
      <c r="BW184" s="134">
        <f t="shared" ref="BW184" si="2154">O184/O188</f>
        <v>0</v>
      </c>
      <c r="BX184" s="129">
        <f t="shared" ref="BX184" si="2155">P184/P188</f>
        <v>0</v>
      </c>
      <c r="BY184" s="130">
        <f t="shared" ref="BY184" si="2156">Q184/Q188</f>
        <v>0</v>
      </c>
      <c r="BZ184" s="131">
        <f t="shared" ref="BZ184" si="2157">R184/R188</f>
        <v>0</v>
      </c>
      <c r="CA184" s="132">
        <f t="shared" ref="CA184" si="2158">S184/S188</f>
        <v>0</v>
      </c>
      <c r="CB184" s="129">
        <f t="shared" ref="CB184" si="2159">T184/T188</f>
        <v>0</v>
      </c>
      <c r="CC184" s="130">
        <f t="shared" ref="CC184" si="2160">U184/U188</f>
        <v>0</v>
      </c>
      <c r="CD184" s="131">
        <f t="shared" ref="CD184" si="2161">V184/V188</f>
        <v>0</v>
      </c>
      <c r="CE184" s="132">
        <f t="shared" ref="CE184" si="2162">W184/W188</f>
        <v>0</v>
      </c>
      <c r="CF184" s="129">
        <f t="shared" ref="CF184" si="2163">X184/X188</f>
        <v>0</v>
      </c>
      <c r="CG184" s="130">
        <f t="shared" ref="CG184" si="2164">Y184/Y188</f>
        <v>0</v>
      </c>
      <c r="CH184" s="131">
        <f t="shared" ref="CH184" si="2165">Z184/Z188</f>
        <v>0</v>
      </c>
      <c r="CI184" s="129">
        <f t="shared" ref="CI184" si="2166">AA184/AA188</f>
        <v>0</v>
      </c>
      <c r="CJ184" s="135">
        <f t="shared" ref="CJ184" si="2167">AB184/AB188</f>
        <v>0</v>
      </c>
      <c r="CK184" s="136">
        <f t="shared" ref="CK184" si="2168">AC184/AC188</f>
        <v>6.7409454657511826E-5</v>
      </c>
    </row>
    <row r="185" spans="1:89" x14ac:dyDescent="0.15">
      <c r="A185" s="137" t="s">
        <v>37</v>
      </c>
      <c r="B185" s="59">
        <v>0</v>
      </c>
      <c r="C185" s="60">
        <v>0</v>
      </c>
      <c r="D185" s="139">
        <v>0</v>
      </c>
      <c r="E185" s="140">
        <v>0</v>
      </c>
      <c r="F185" s="138">
        <v>0</v>
      </c>
      <c r="G185" s="141">
        <v>0</v>
      </c>
      <c r="H185" s="139">
        <v>0</v>
      </c>
      <c r="I185" s="140">
        <v>0</v>
      </c>
      <c r="J185" s="138">
        <v>0</v>
      </c>
      <c r="K185" s="141">
        <v>0</v>
      </c>
      <c r="L185" s="139">
        <v>0</v>
      </c>
      <c r="M185" s="138">
        <v>0</v>
      </c>
      <c r="N185" s="142">
        <v>0</v>
      </c>
      <c r="O185" s="143">
        <v>0</v>
      </c>
      <c r="P185" s="138">
        <v>0</v>
      </c>
      <c r="Q185" s="141">
        <v>0</v>
      </c>
      <c r="R185" s="139"/>
      <c r="S185" s="140">
        <v>0</v>
      </c>
      <c r="T185" s="138">
        <v>0</v>
      </c>
      <c r="U185" s="141">
        <v>0</v>
      </c>
      <c r="V185" s="139">
        <v>0</v>
      </c>
      <c r="W185" s="140">
        <v>0</v>
      </c>
      <c r="X185" s="138">
        <v>0</v>
      </c>
      <c r="Y185" s="141">
        <v>0</v>
      </c>
      <c r="Z185" s="144">
        <v>0</v>
      </c>
      <c r="AA185" s="145">
        <v>0</v>
      </c>
      <c r="AB185" s="172">
        <f t="shared" si="1623"/>
        <v>0</v>
      </c>
      <c r="AC185" s="173">
        <f t="shared" si="1624"/>
        <v>0</v>
      </c>
      <c r="BI185" s="137" t="s">
        <v>37</v>
      </c>
      <c r="BJ185" s="129">
        <f>B185/B188</f>
        <v>0</v>
      </c>
      <c r="BK185" s="130">
        <f t="shared" ref="BK185" si="2169">C185/C188</f>
        <v>0</v>
      </c>
      <c r="BL185" s="131">
        <f t="shared" ref="BL185" si="2170">D185/D188</f>
        <v>0</v>
      </c>
      <c r="BM185" s="132">
        <f t="shared" ref="BM185" si="2171">E185/E188</f>
        <v>0</v>
      </c>
      <c r="BN185" s="129">
        <f t="shared" ref="BN185" si="2172">F185/F188</f>
        <v>0</v>
      </c>
      <c r="BO185" s="130">
        <f t="shared" ref="BO185" si="2173">G185/G188</f>
        <v>0</v>
      </c>
      <c r="BP185" s="131">
        <f t="shared" ref="BP185" si="2174">H185/H188</f>
        <v>0</v>
      </c>
      <c r="BQ185" s="132">
        <f t="shared" ref="BQ185" si="2175">I185/I188</f>
        <v>0</v>
      </c>
      <c r="BR185" s="129">
        <f t="shared" ref="BR185" si="2176">J185/J188</f>
        <v>0</v>
      </c>
      <c r="BS185" s="130">
        <f t="shared" ref="BS185" si="2177">K185/K188</f>
        <v>0</v>
      </c>
      <c r="BT185" s="131">
        <f t="shared" ref="BT185" si="2178">L185/L188</f>
        <v>0</v>
      </c>
      <c r="BU185" s="129">
        <f t="shared" ref="BU185" si="2179">M185/M188</f>
        <v>0</v>
      </c>
      <c r="BV185" s="133">
        <f t="shared" ref="BV185" si="2180">N185/N188</f>
        <v>0</v>
      </c>
      <c r="BW185" s="134">
        <f t="shared" ref="BW185" si="2181">O185/O188</f>
        <v>0</v>
      </c>
      <c r="BX185" s="129">
        <f t="shared" ref="BX185" si="2182">P185/P188</f>
        <v>0</v>
      </c>
      <c r="BY185" s="130">
        <f t="shared" ref="BY185" si="2183">Q185/Q188</f>
        <v>0</v>
      </c>
      <c r="BZ185" s="131">
        <f t="shared" ref="BZ185" si="2184">R185/R188</f>
        <v>0</v>
      </c>
      <c r="CA185" s="132">
        <f t="shared" ref="CA185" si="2185">S185/S188</f>
        <v>0</v>
      </c>
      <c r="CB185" s="129">
        <f t="shared" ref="CB185" si="2186">T185/T188</f>
        <v>0</v>
      </c>
      <c r="CC185" s="130">
        <f t="shared" ref="CC185" si="2187">U185/U188</f>
        <v>0</v>
      </c>
      <c r="CD185" s="131">
        <f t="shared" ref="CD185" si="2188">V185/V188</f>
        <v>0</v>
      </c>
      <c r="CE185" s="132">
        <f t="shared" ref="CE185" si="2189">W185/W188</f>
        <v>0</v>
      </c>
      <c r="CF185" s="129">
        <f t="shared" ref="CF185" si="2190">X185/X188</f>
        <v>0</v>
      </c>
      <c r="CG185" s="130">
        <f t="shared" ref="CG185" si="2191">Y185/Y188</f>
        <v>0</v>
      </c>
      <c r="CH185" s="131">
        <f t="shared" ref="CH185" si="2192">Z185/Z188</f>
        <v>0</v>
      </c>
      <c r="CI185" s="129">
        <f t="shared" ref="CI185" si="2193">AA185/AA188</f>
        <v>0</v>
      </c>
      <c r="CJ185" s="135">
        <f t="shared" ref="CJ185" si="2194">AB185/AB188</f>
        <v>0</v>
      </c>
      <c r="CK185" s="136">
        <f t="shared" ref="CK185" si="2195">AC185/AC188</f>
        <v>0</v>
      </c>
    </row>
    <row r="186" spans="1:89" x14ac:dyDescent="0.15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>
        <f>B186/B188</f>
        <v>0</v>
      </c>
      <c r="BK186" s="130">
        <f t="shared" ref="BK186" si="2196">C186/C188</f>
        <v>0</v>
      </c>
      <c r="BL186" s="131">
        <f t="shared" ref="BL186" si="2197">D186/D188</f>
        <v>0</v>
      </c>
      <c r="BM186" s="132">
        <f t="shared" ref="BM186" si="2198">E186/E188</f>
        <v>0</v>
      </c>
      <c r="BN186" s="129">
        <f t="shared" ref="BN186" si="2199">F186/F188</f>
        <v>0</v>
      </c>
      <c r="BO186" s="130">
        <f t="shared" ref="BO186" si="2200">G186/G188</f>
        <v>0</v>
      </c>
      <c r="BP186" s="131">
        <f t="shared" ref="BP186" si="2201">H186/H188</f>
        <v>0</v>
      </c>
      <c r="BQ186" s="132">
        <f t="shared" ref="BQ186" si="2202">I186/I188</f>
        <v>0</v>
      </c>
      <c r="BR186" s="129">
        <f t="shared" ref="BR186" si="2203">J186/J188</f>
        <v>0</v>
      </c>
      <c r="BS186" s="130">
        <f t="shared" ref="BS186" si="2204">K186/K188</f>
        <v>0</v>
      </c>
      <c r="BT186" s="131">
        <f t="shared" ref="BT186" si="2205">L186/L188</f>
        <v>0</v>
      </c>
      <c r="BU186" s="129">
        <f t="shared" ref="BU186" si="2206">M186/M188</f>
        <v>0</v>
      </c>
      <c r="BV186" s="133">
        <f t="shared" ref="BV186" si="2207">N186/N188</f>
        <v>0</v>
      </c>
      <c r="BW186" s="134">
        <f t="shared" ref="BW186" si="2208">O186/O188</f>
        <v>0</v>
      </c>
      <c r="BX186" s="129">
        <f t="shared" ref="BX186" si="2209">P186/P188</f>
        <v>0</v>
      </c>
      <c r="BY186" s="130">
        <f t="shared" ref="BY186" si="2210">Q186/Q188</f>
        <v>0</v>
      </c>
      <c r="BZ186" s="131">
        <f t="shared" ref="BZ186" si="2211">R186/R188</f>
        <v>0</v>
      </c>
      <c r="CA186" s="132">
        <f t="shared" ref="CA186" si="2212">S186/S188</f>
        <v>0</v>
      </c>
      <c r="CB186" s="129">
        <f t="shared" ref="CB186" si="2213">T186/T188</f>
        <v>0</v>
      </c>
      <c r="CC186" s="130">
        <f t="shared" ref="CC186" si="2214">U186/U188</f>
        <v>0</v>
      </c>
      <c r="CD186" s="131">
        <f t="shared" ref="CD186" si="2215">V186/V188</f>
        <v>0</v>
      </c>
      <c r="CE186" s="132">
        <f t="shared" ref="CE186" si="2216">W186/W188</f>
        <v>0</v>
      </c>
      <c r="CF186" s="129">
        <f t="shared" ref="CF186" si="2217">X186/X188</f>
        <v>0</v>
      </c>
      <c r="CG186" s="130">
        <f t="shared" ref="CG186" si="2218">Y186/Y188</f>
        <v>0</v>
      </c>
      <c r="CH186" s="131">
        <f t="shared" ref="CH186" si="2219">Z186/Z188</f>
        <v>0</v>
      </c>
      <c r="CI186" s="129">
        <f t="shared" ref="CI186" si="2220">AA186/AA188</f>
        <v>0</v>
      </c>
      <c r="CJ186" s="135">
        <f t="shared" ref="CJ186" si="2221">AB186/AB188</f>
        <v>0</v>
      </c>
      <c r="CK186" s="136">
        <f t="shared" ref="CK186" si="2222">AC186/AC188</f>
        <v>0</v>
      </c>
    </row>
    <row r="187" spans="1:89" ht="14" thickBot="1" x14ac:dyDescent="0.2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>
        <f>B187/B188</f>
        <v>0</v>
      </c>
      <c r="BK187" s="130">
        <f t="shared" ref="BK187" si="2223">C187/C188</f>
        <v>0</v>
      </c>
      <c r="BL187" s="131">
        <f t="shared" ref="BL187" si="2224">D187/D188</f>
        <v>0</v>
      </c>
      <c r="BM187" s="132">
        <f t="shared" ref="BM187" si="2225">E187/E188</f>
        <v>0</v>
      </c>
      <c r="BN187" s="129">
        <f t="shared" ref="BN187" si="2226">F187/F188</f>
        <v>0</v>
      </c>
      <c r="BO187" s="130">
        <f t="shared" ref="BO187" si="2227">G187/G188</f>
        <v>0</v>
      </c>
      <c r="BP187" s="131">
        <f t="shared" ref="BP187" si="2228">H187/H188</f>
        <v>0</v>
      </c>
      <c r="BQ187" s="132">
        <f t="shared" ref="BQ187" si="2229">I187/I188</f>
        <v>0</v>
      </c>
      <c r="BR187" s="129">
        <f t="shared" ref="BR187" si="2230">J187/J188</f>
        <v>0</v>
      </c>
      <c r="BS187" s="130">
        <f t="shared" ref="BS187" si="2231">K187/K188</f>
        <v>0</v>
      </c>
      <c r="BT187" s="131">
        <f t="shared" ref="BT187" si="2232">L187/L188</f>
        <v>0</v>
      </c>
      <c r="BU187" s="129">
        <f t="shared" ref="BU187" si="2233">M187/M188</f>
        <v>0</v>
      </c>
      <c r="BV187" s="133">
        <f t="shared" ref="BV187" si="2234">N187/N188</f>
        <v>0</v>
      </c>
      <c r="BW187" s="134">
        <f t="shared" ref="BW187" si="2235">O187/O188</f>
        <v>0</v>
      </c>
      <c r="BX187" s="129">
        <f t="shared" ref="BX187" si="2236">P187/P188</f>
        <v>0</v>
      </c>
      <c r="BY187" s="130">
        <f t="shared" ref="BY187" si="2237">Q187/Q188</f>
        <v>0</v>
      </c>
      <c r="BZ187" s="131">
        <f t="shared" ref="BZ187" si="2238">R187/R188</f>
        <v>0</v>
      </c>
      <c r="CA187" s="132">
        <f t="shared" ref="CA187" si="2239">S187/S188</f>
        <v>0</v>
      </c>
      <c r="CB187" s="129">
        <f t="shared" ref="CB187" si="2240">T187/T188</f>
        <v>0</v>
      </c>
      <c r="CC187" s="130">
        <f t="shared" ref="CC187" si="2241">U187/U188</f>
        <v>0</v>
      </c>
      <c r="CD187" s="131">
        <f t="shared" ref="CD187" si="2242">V187/V188</f>
        <v>0</v>
      </c>
      <c r="CE187" s="132">
        <f t="shared" ref="CE187" si="2243">W187/W188</f>
        <v>0</v>
      </c>
      <c r="CF187" s="129">
        <f t="shared" ref="CF187" si="2244">X187/X188</f>
        <v>0</v>
      </c>
      <c r="CG187" s="130">
        <f t="shared" ref="CG187" si="2245">Y187/Y188</f>
        <v>0</v>
      </c>
      <c r="CH187" s="131">
        <f t="shared" ref="CH187" si="2246">Z187/Z188</f>
        <v>0</v>
      </c>
      <c r="CI187" s="129">
        <f t="shared" ref="CI187" si="2247">AA187/AA188</f>
        <v>0</v>
      </c>
      <c r="CJ187" s="135">
        <f t="shared" ref="CJ187" si="2248">AB187/AB188</f>
        <v>0</v>
      </c>
      <c r="CK187" s="136">
        <f t="shared" ref="CK187" si="2249">AC187/AC188</f>
        <v>0</v>
      </c>
    </row>
    <row r="188" spans="1:89" ht="15" thickTop="1" thickBot="1" x14ac:dyDescent="0.2">
      <c r="A188" s="269" t="s">
        <v>13</v>
      </c>
      <c r="B188" s="20">
        <f t="shared" ref="B188" si="2250">SUM(B165:B187)</f>
        <v>10241</v>
      </c>
      <c r="C188" s="21">
        <f t="shared" ref="C188" si="2251">SUM(C165:C187)</f>
        <v>11829</v>
      </c>
      <c r="D188" s="20">
        <f t="shared" ref="D188" si="2252">SUM(D165:D187)</f>
        <v>3852</v>
      </c>
      <c r="E188" s="21">
        <f t="shared" ref="E188" si="2253">SUM(E165:E187)</f>
        <v>5162</v>
      </c>
      <c r="F188" s="20">
        <f t="shared" ref="F188" si="2254">SUM(F165:F187)</f>
        <v>10789</v>
      </c>
      <c r="G188" s="21">
        <f t="shared" ref="G188" si="2255">SUM(G165:G187)</f>
        <v>9493</v>
      </c>
      <c r="H188" s="20">
        <f t="shared" ref="H188" si="2256">SUM(H165:H187)</f>
        <v>13114</v>
      </c>
      <c r="I188" s="21">
        <f t="shared" ref="I188" si="2257">SUM(I165:I187)</f>
        <v>13718</v>
      </c>
      <c r="J188" s="20">
        <f t="shared" ref="J188" si="2258">SUM(J165:J187)</f>
        <v>2702</v>
      </c>
      <c r="K188" s="21">
        <f t="shared" ref="K188" si="2259">SUM(K165:K187)</f>
        <v>2429</v>
      </c>
      <c r="L188" s="20">
        <f t="shared" ref="L188" si="2260">SUM(L165:L187)</f>
        <v>7425</v>
      </c>
      <c r="M188" s="21">
        <f t="shared" ref="M188" si="2261">SUM(M165:M187)</f>
        <v>6830</v>
      </c>
      <c r="N188" s="20">
        <f t="shared" ref="N188" si="2262">SUM(N165:N187)</f>
        <v>13035</v>
      </c>
      <c r="O188" s="21">
        <f t="shared" ref="O188" si="2263">SUM(O165:O187)</f>
        <v>12748</v>
      </c>
      <c r="P188" s="20">
        <f t="shared" ref="P188" si="2264">SUM(P165:P187)</f>
        <v>6896</v>
      </c>
      <c r="Q188" s="21">
        <f t="shared" ref="Q188" si="2265">SUM(Q165:Q187)</f>
        <v>6442</v>
      </c>
      <c r="R188" s="20">
        <f t="shared" ref="R188" si="2266">SUM(R165:R187)</f>
        <v>8422</v>
      </c>
      <c r="S188" s="21">
        <f t="shared" ref="S188" si="2267">SUM(S165:S187)</f>
        <v>7969</v>
      </c>
      <c r="T188" s="20">
        <f t="shared" ref="T188" si="2268">SUM(T165:T187)</f>
        <v>2217</v>
      </c>
      <c r="U188" s="21">
        <f t="shared" ref="U188" si="2269">SUM(U165:U187)</f>
        <v>1914</v>
      </c>
      <c r="V188" s="20">
        <f t="shared" ref="V188" si="2270">SUM(V165:V187)</f>
        <v>7887</v>
      </c>
      <c r="W188" s="21">
        <f t="shared" ref="W188" si="2271">SUM(W165:W187)</f>
        <v>7678</v>
      </c>
      <c r="X188" s="20">
        <f t="shared" ref="X188" si="2272">SUM(X165:X187)</f>
        <v>6075</v>
      </c>
      <c r="Y188" s="21">
        <f t="shared" ref="Y188" si="2273">SUM(Y165:Y187)</f>
        <v>4033</v>
      </c>
      <c r="Z188" s="20">
        <f t="shared" ref="Z188" si="2274">SUM(Z165:Z187)</f>
        <v>11480</v>
      </c>
      <c r="AA188" s="21">
        <f t="shared" ref="AA188" si="2275">SUM(AA165:AA187)</f>
        <v>13598</v>
      </c>
      <c r="AB188" s="174">
        <f t="shared" ref="AB188:AC188" si="2276">SUM(AB164:AB187)</f>
        <v>104135</v>
      </c>
      <c r="AC188" s="175">
        <f t="shared" si="2276"/>
        <v>103843</v>
      </c>
      <c r="BI188" s="269" t="s">
        <v>13</v>
      </c>
      <c r="BJ188" s="155">
        <f>SUM(BJ164:BJ187)</f>
        <v>1</v>
      </c>
      <c r="BK188" s="156">
        <f t="shared" ref="BK188:CK188" si="2277">SUM(BK164:BK187)</f>
        <v>1.0000000000000002</v>
      </c>
      <c r="BL188" s="155">
        <f t="shared" si="2277"/>
        <v>0.99999999999999989</v>
      </c>
      <c r="BM188" s="156">
        <f t="shared" si="2277"/>
        <v>0.99999999999999989</v>
      </c>
      <c r="BN188" s="155">
        <f t="shared" si="2277"/>
        <v>0.99999999999999989</v>
      </c>
      <c r="BO188" s="156">
        <f t="shared" si="2277"/>
        <v>1</v>
      </c>
      <c r="BP188" s="155">
        <f t="shared" si="2277"/>
        <v>1</v>
      </c>
      <c r="BQ188" s="156">
        <f t="shared" si="2277"/>
        <v>1</v>
      </c>
      <c r="BR188" s="155">
        <f t="shared" si="2277"/>
        <v>1</v>
      </c>
      <c r="BS188" s="156">
        <f t="shared" si="2277"/>
        <v>1.0000000000000002</v>
      </c>
      <c r="BT188" s="155">
        <f t="shared" si="2277"/>
        <v>1</v>
      </c>
      <c r="BU188" s="156">
        <f t="shared" si="2277"/>
        <v>1</v>
      </c>
      <c r="BV188" s="155">
        <f t="shared" si="2277"/>
        <v>1</v>
      </c>
      <c r="BW188" s="156">
        <f t="shared" si="2277"/>
        <v>1.0000000000000002</v>
      </c>
      <c r="BX188" s="155">
        <f t="shared" si="2277"/>
        <v>1</v>
      </c>
      <c r="BY188" s="156">
        <f t="shared" si="2277"/>
        <v>0.99999999999999989</v>
      </c>
      <c r="BZ188" s="155">
        <f t="shared" si="2277"/>
        <v>1</v>
      </c>
      <c r="CA188" s="156">
        <f t="shared" si="2277"/>
        <v>1</v>
      </c>
      <c r="CB188" s="155">
        <f t="shared" si="2277"/>
        <v>0.99999999999999989</v>
      </c>
      <c r="CC188" s="156">
        <f t="shared" si="2277"/>
        <v>1.0000000000000002</v>
      </c>
      <c r="CD188" s="155">
        <f t="shared" si="2277"/>
        <v>0.99999999999999989</v>
      </c>
      <c r="CE188" s="156">
        <f t="shared" si="2277"/>
        <v>1.0000000000000002</v>
      </c>
      <c r="CF188" s="155">
        <f t="shared" si="2277"/>
        <v>1</v>
      </c>
      <c r="CG188" s="156">
        <f t="shared" si="2277"/>
        <v>1</v>
      </c>
      <c r="CH188" s="155">
        <f t="shared" si="2277"/>
        <v>1</v>
      </c>
      <c r="CI188" s="156">
        <f t="shared" si="2277"/>
        <v>0.99999999999999989</v>
      </c>
      <c r="CJ188" s="155">
        <f t="shared" si="2277"/>
        <v>1.0000000000000002</v>
      </c>
      <c r="CK188" s="156">
        <f t="shared" si="2277"/>
        <v>1</v>
      </c>
    </row>
    <row r="189" spans="1:89" ht="14" thickTop="1" x14ac:dyDescent="0.15">
      <c r="A189" s="187"/>
    </row>
    <row r="191" spans="1:89" x14ac:dyDescent="0.15">
      <c r="A191" s="302">
        <f>+A160+1</f>
        <v>44142</v>
      </c>
      <c r="B191" s="302"/>
      <c r="C191" s="302"/>
      <c r="D191" s="302"/>
      <c r="BI191" s="301">
        <f>+BI160+1</f>
        <v>44142</v>
      </c>
      <c r="BJ191" s="301"/>
      <c r="BK191" s="301"/>
      <c r="BL191" s="301"/>
    </row>
    <row r="192" spans="1:89" ht="14" thickBot="1" x14ac:dyDescent="0.2">
      <c r="AE192" s="272" t="s">
        <v>84</v>
      </c>
    </row>
    <row r="193" spans="1:89" ht="15" thickTop="1" thickBot="1" x14ac:dyDescent="0.2">
      <c r="A193" s="299" t="s">
        <v>0</v>
      </c>
      <c r="B193" s="293" t="s">
        <v>1</v>
      </c>
      <c r="C193" s="294"/>
      <c r="D193" s="293" t="s">
        <v>2</v>
      </c>
      <c r="E193" s="294"/>
      <c r="F193" s="293" t="s">
        <v>3</v>
      </c>
      <c r="G193" s="294"/>
      <c r="H193" s="293" t="s">
        <v>4</v>
      </c>
      <c r="I193" s="294"/>
      <c r="J193" s="293" t="s">
        <v>5</v>
      </c>
      <c r="K193" s="294"/>
      <c r="L193" s="293" t="s">
        <v>6</v>
      </c>
      <c r="M193" s="294"/>
      <c r="N193" s="293" t="s">
        <v>7</v>
      </c>
      <c r="O193" s="294"/>
      <c r="P193" s="293" t="s">
        <v>8</v>
      </c>
      <c r="Q193" s="294"/>
      <c r="R193" s="293" t="s">
        <v>9</v>
      </c>
      <c r="S193" s="294"/>
      <c r="T193" s="293" t="s">
        <v>10</v>
      </c>
      <c r="U193" s="294"/>
      <c r="V193" s="293" t="s">
        <v>11</v>
      </c>
      <c r="W193" s="294"/>
      <c r="X193" s="293" t="s">
        <v>12</v>
      </c>
      <c r="Y193" s="294"/>
      <c r="Z193" s="295" t="s">
        <v>40</v>
      </c>
      <c r="AA193" s="296"/>
      <c r="AB193" s="297" t="s">
        <v>41</v>
      </c>
      <c r="AC193" s="298"/>
      <c r="AE193" s="299" t="s">
        <v>0</v>
      </c>
      <c r="AF193" s="293" t="s">
        <v>1</v>
      </c>
      <c r="AG193" s="294"/>
      <c r="AH193" s="293" t="s">
        <v>2</v>
      </c>
      <c r="AI193" s="294"/>
      <c r="AJ193" s="293" t="s">
        <v>3</v>
      </c>
      <c r="AK193" s="294"/>
      <c r="AL193" s="293" t="s">
        <v>4</v>
      </c>
      <c r="AM193" s="294"/>
      <c r="AN193" s="293" t="s">
        <v>5</v>
      </c>
      <c r="AO193" s="294"/>
      <c r="AP193" s="293" t="s">
        <v>6</v>
      </c>
      <c r="AQ193" s="294"/>
      <c r="AR193" s="293" t="s">
        <v>7</v>
      </c>
      <c r="AS193" s="294"/>
      <c r="AT193" s="293" t="s">
        <v>8</v>
      </c>
      <c r="AU193" s="294"/>
      <c r="AV193" s="293" t="s">
        <v>9</v>
      </c>
      <c r="AW193" s="294"/>
      <c r="AX193" s="293" t="s">
        <v>10</v>
      </c>
      <c r="AY193" s="294"/>
      <c r="AZ193" s="293" t="s">
        <v>11</v>
      </c>
      <c r="BA193" s="294"/>
      <c r="BB193" s="293" t="s">
        <v>12</v>
      </c>
      <c r="BC193" s="294"/>
      <c r="BD193" s="295" t="s">
        <v>40</v>
      </c>
      <c r="BE193" s="296"/>
      <c r="BF193" s="297" t="s">
        <v>41</v>
      </c>
      <c r="BG193" s="298"/>
      <c r="BI193" s="299" t="s">
        <v>0</v>
      </c>
      <c r="BJ193" s="293" t="s">
        <v>1</v>
      </c>
      <c r="BK193" s="294"/>
      <c r="BL193" s="293" t="s">
        <v>2</v>
      </c>
      <c r="BM193" s="294"/>
      <c r="BN193" s="293" t="s">
        <v>3</v>
      </c>
      <c r="BO193" s="294"/>
      <c r="BP193" s="293" t="s">
        <v>4</v>
      </c>
      <c r="BQ193" s="294"/>
      <c r="BR193" s="293" t="s">
        <v>5</v>
      </c>
      <c r="BS193" s="294"/>
      <c r="BT193" s="293" t="s">
        <v>6</v>
      </c>
      <c r="BU193" s="294"/>
      <c r="BV193" s="293" t="s">
        <v>7</v>
      </c>
      <c r="BW193" s="294"/>
      <c r="BX193" s="293" t="s">
        <v>8</v>
      </c>
      <c r="BY193" s="294"/>
      <c r="BZ193" s="293" t="s">
        <v>9</v>
      </c>
      <c r="CA193" s="294"/>
      <c r="CB193" s="293" t="s">
        <v>10</v>
      </c>
      <c r="CC193" s="294"/>
      <c r="CD193" s="293" t="s">
        <v>11</v>
      </c>
      <c r="CE193" s="294"/>
      <c r="CF193" s="293" t="s">
        <v>12</v>
      </c>
      <c r="CG193" s="294"/>
      <c r="CH193" s="295" t="s">
        <v>40</v>
      </c>
      <c r="CI193" s="296"/>
      <c r="CJ193" s="293" t="s">
        <v>41</v>
      </c>
      <c r="CK193" s="294"/>
    </row>
    <row r="194" spans="1:89" ht="15" thickTop="1" thickBot="1" x14ac:dyDescent="0.2">
      <c r="A194" s="300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300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300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 x14ac:dyDescent="0.15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580</v>
      </c>
      <c r="AG195" s="186">
        <f t="shared" ref="AG195:AV196" si="2278">SUMIF($A$9:$A$32,$AE195,C$195:C$218)</f>
        <v>537</v>
      </c>
      <c r="AH195" s="127">
        <f t="shared" si="2278"/>
        <v>197</v>
      </c>
      <c r="AI195" s="180">
        <f t="shared" si="2278"/>
        <v>198</v>
      </c>
      <c r="AJ195" s="126">
        <f t="shared" si="2278"/>
        <v>839</v>
      </c>
      <c r="AK195" s="128">
        <f t="shared" si="2278"/>
        <v>401</v>
      </c>
      <c r="AL195" s="127">
        <f t="shared" si="2278"/>
        <v>754</v>
      </c>
      <c r="AM195" s="180">
        <f t="shared" si="2278"/>
        <v>649</v>
      </c>
      <c r="AN195" s="126">
        <f t="shared" si="2278"/>
        <v>72</v>
      </c>
      <c r="AO195" s="128">
        <f t="shared" si="2278"/>
        <v>161</v>
      </c>
      <c r="AP195" s="127">
        <f t="shared" si="2278"/>
        <v>255</v>
      </c>
      <c r="AQ195" s="126">
        <f t="shared" si="2278"/>
        <v>450</v>
      </c>
      <c r="AR195" s="179">
        <f t="shared" si="2278"/>
        <v>714</v>
      </c>
      <c r="AS195" s="181">
        <f t="shared" si="2278"/>
        <v>839</v>
      </c>
      <c r="AT195" s="126">
        <f t="shared" si="2278"/>
        <v>387</v>
      </c>
      <c r="AU195" s="128">
        <f t="shared" si="2278"/>
        <v>372</v>
      </c>
      <c r="AV195" s="127">
        <f t="shared" si="2278"/>
        <v>495</v>
      </c>
      <c r="AW195" s="180">
        <f t="shared" ref="AW195:BE196" si="2279">SUMIF($A$9:$A$32,$AE195,S$195:S$218)</f>
        <v>402</v>
      </c>
      <c r="AX195" s="126">
        <f t="shared" si="2279"/>
        <v>153</v>
      </c>
      <c r="AY195" s="128">
        <f t="shared" si="2279"/>
        <v>136</v>
      </c>
      <c r="AZ195" s="127">
        <f t="shared" si="2279"/>
        <v>297</v>
      </c>
      <c r="BA195" s="180">
        <f t="shared" si="2279"/>
        <v>414</v>
      </c>
      <c r="BB195" s="126">
        <f t="shared" si="2279"/>
        <v>355</v>
      </c>
      <c r="BC195" s="128">
        <f t="shared" si="2279"/>
        <v>238</v>
      </c>
      <c r="BD195" s="184">
        <f t="shared" si="2279"/>
        <v>591</v>
      </c>
      <c r="BE195" s="185">
        <f t="shared" si="2279"/>
        <v>710</v>
      </c>
      <c r="BF195" s="170">
        <f>AF195+AH195+AJ195+AL195+AN195+AP195+AR195+AT195+AV195+AX195+AZ195+BB195+BD195</f>
        <v>5689</v>
      </c>
      <c r="BG195" s="171">
        <f>AG195+AI195+AK195+AM195+AO195+AQ195+AS195+AU195+AW195+AY195+BA195+BC195+BE195</f>
        <v>5507</v>
      </c>
      <c r="BI195" s="125" t="s">
        <v>16</v>
      </c>
      <c r="BJ195" s="129">
        <f>B195/B219</f>
        <v>0</v>
      </c>
      <c r="BK195" s="130">
        <f t="shared" ref="BK195" si="2280">C195/C219</f>
        <v>0</v>
      </c>
      <c r="BL195" s="131">
        <f t="shared" ref="BL195" si="2281">D195/D219</f>
        <v>0</v>
      </c>
      <c r="BM195" s="132">
        <f t="shared" ref="BM195" si="2282">E195/E219</f>
        <v>0</v>
      </c>
      <c r="BN195" s="129">
        <f t="shared" ref="BN195" si="2283">F195/F219</f>
        <v>0</v>
      </c>
      <c r="BO195" s="130">
        <f t="shared" ref="BO195" si="2284">G195/G219</f>
        <v>0</v>
      </c>
      <c r="BP195" s="131">
        <f t="shared" ref="BP195" si="2285">H195/H219</f>
        <v>0</v>
      </c>
      <c r="BQ195" s="132">
        <f t="shared" ref="BQ195" si="2286">I195/I219</f>
        <v>0</v>
      </c>
      <c r="BR195" s="129">
        <f t="shared" ref="BR195" si="2287">J195/J219</f>
        <v>0</v>
      </c>
      <c r="BS195" s="130">
        <f t="shared" ref="BS195" si="2288">K195/K219</f>
        <v>0</v>
      </c>
      <c r="BT195" s="131">
        <f t="shared" ref="BT195" si="2289">L195/L219</f>
        <v>0</v>
      </c>
      <c r="BU195" s="129">
        <f t="shared" ref="BU195" si="2290">M195/M219</f>
        <v>0</v>
      </c>
      <c r="BV195" s="133">
        <f t="shared" ref="BV195" si="2291">N195/N219</f>
        <v>0</v>
      </c>
      <c r="BW195" s="134">
        <f t="shared" ref="BW195" si="2292">O195/O219</f>
        <v>0</v>
      </c>
      <c r="BX195" s="129">
        <f t="shared" ref="BX195" si="2293">P195/P219</f>
        <v>0</v>
      </c>
      <c r="BY195" s="130">
        <f t="shared" ref="BY195" si="2294">Q195/Q219</f>
        <v>0</v>
      </c>
      <c r="BZ195" s="131">
        <f t="shared" ref="BZ195" si="2295">R195/R219</f>
        <v>0</v>
      </c>
      <c r="CA195" s="132">
        <f t="shared" ref="CA195" si="2296">S195/S219</f>
        <v>0</v>
      </c>
      <c r="CB195" s="129">
        <f t="shared" ref="CB195" si="2297">T195/T219</f>
        <v>0</v>
      </c>
      <c r="CC195" s="130">
        <f t="shared" ref="CC195" si="2298">U195/U219</f>
        <v>0</v>
      </c>
      <c r="CD195" s="131">
        <f t="shared" ref="CD195" si="2299">V195/V219</f>
        <v>0</v>
      </c>
      <c r="CE195" s="132">
        <f t="shared" ref="CE195" si="2300">W195/W219</f>
        <v>0</v>
      </c>
      <c r="CF195" s="129">
        <f t="shared" ref="CF195" si="2301">X195/X219</f>
        <v>0</v>
      </c>
      <c r="CG195" s="130">
        <f t="shared" ref="CG195" si="2302">Y195/Y219</f>
        <v>0</v>
      </c>
      <c r="CH195" s="131">
        <f t="shared" ref="CH195" si="2303">Z195/Z219</f>
        <v>0</v>
      </c>
      <c r="CI195" s="129">
        <f t="shared" ref="CI195" si="2304">AA195/AA219</f>
        <v>0</v>
      </c>
      <c r="CJ195" s="135">
        <f t="shared" ref="CJ195" si="2305">AB195/AB219</f>
        <v>0</v>
      </c>
      <c r="CK195" s="136">
        <f t="shared" ref="CK195" si="2306">AC195/AC219</f>
        <v>0</v>
      </c>
    </row>
    <row r="196" spans="1:89" x14ac:dyDescent="0.15">
      <c r="A196" s="137" t="s">
        <v>17</v>
      </c>
      <c r="B196" s="189">
        <v>101</v>
      </c>
      <c r="C196" s="190">
        <v>0</v>
      </c>
      <c r="D196" s="191">
        <v>27</v>
      </c>
      <c r="E196" s="192">
        <v>2</v>
      </c>
      <c r="F196" s="189">
        <v>172</v>
      </c>
      <c r="G196" s="193">
        <v>4</v>
      </c>
      <c r="H196" s="191">
        <v>103</v>
      </c>
      <c r="I196" s="192">
        <v>23</v>
      </c>
      <c r="J196" s="189">
        <v>6</v>
      </c>
      <c r="K196" s="193">
        <v>6</v>
      </c>
      <c r="L196" s="191">
        <v>7</v>
      </c>
      <c r="M196" s="189">
        <v>12</v>
      </c>
      <c r="N196" s="194">
        <v>35</v>
      </c>
      <c r="O196" s="195">
        <v>46</v>
      </c>
      <c r="P196" s="189">
        <v>23</v>
      </c>
      <c r="Q196" s="193">
        <v>36</v>
      </c>
      <c r="R196" s="191">
        <v>12</v>
      </c>
      <c r="S196" s="192">
        <v>0</v>
      </c>
      <c r="T196" s="189">
        <v>0</v>
      </c>
      <c r="U196" s="193">
        <v>0</v>
      </c>
      <c r="V196" s="191">
        <v>0</v>
      </c>
      <c r="W196" s="192">
        <v>0</v>
      </c>
      <c r="X196" s="189">
        <v>0</v>
      </c>
      <c r="Y196" s="193">
        <v>0</v>
      </c>
      <c r="Z196" s="191">
        <v>0</v>
      </c>
      <c r="AA196" s="189">
        <v>0</v>
      </c>
      <c r="AB196" s="172">
        <f t="shared" ref="AB196:AB215" si="2307">SUM(B196,D196,F196,H196,J196,L196,N196,P196,R196,T196,V196,X196,Z196)</f>
        <v>486</v>
      </c>
      <c r="AC196" s="173">
        <f t="shared" ref="AC196:AC215" si="2308">SUM(C196,E196,G196,I196,K196,M196,O196,Q196,S196,U196,W196,Y196,AA196)</f>
        <v>129</v>
      </c>
      <c r="AE196" s="277" t="str">
        <f>$AE$10</f>
        <v>08:00 - 08:59</v>
      </c>
      <c r="AF196" s="126">
        <f>SUMIF($A$9:$A$32,$AE196,B$195:B$218)</f>
        <v>644</v>
      </c>
      <c r="AG196" s="190">
        <f t="shared" si="2278"/>
        <v>703</v>
      </c>
      <c r="AH196" s="191">
        <f t="shared" si="2278"/>
        <v>178</v>
      </c>
      <c r="AI196" s="192">
        <f t="shared" si="2278"/>
        <v>260</v>
      </c>
      <c r="AJ196" s="278">
        <f t="shared" si="2278"/>
        <v>867</v>
      </c>
      <c r="AK196" s="193">
        <f t="shared" si="2278"/>
        <v>364</v>
      </c>
      <c r="AL196" s="191">
        <f t="shared" si="2278"/>
        <v>855</v>
      </c>
      <c r="AM196" s="192">
        <f t="shared" si="2278"/>
        <v>690</v>
      </c>
      <c r="AN196" s="278">
        <f t="shared" si="2278"/>
        <v>101</v>
      </c>
      <c r="AO196" s="193">
        <f t="shared" si="2278"/>
        <v>199</v>
      </c>
      <c r="AP196" s="191">
        <f t="shared" si="2278"/>
        <v>240</v>
      </c>
      <c r="AQ196" s="278">
        <f t="shared" si="2278"/>
        <v>525</v>
      </c>
      <c r="AR196" s="194">
        <f t="shared" si="2278"/>
        <v>724</v>
      </c>
      <c r="AS196" s="195">
        <f t="shared" si="2278"/>
        <v>779</v>
      </c>
      <c r="AT196" s="278">
        <f t="shared" si="2278"/>
        <v>403</v>
      </c>
      <c r="AU196" s="193">
        <f t="shared" si="2278"/>
        <v>318</v>
      </c>
      <c r="AV196" s="191">
        <f t="shared" si="2278"/>
        <v>557</v>
      </c>
      <c r="AW196" s="192">
        <f t="shared" si="2279"/>
        <v>436</v>
      </c>
      <c r="AX196" s="278">
        <f t="shared" si="2279"/>
        <v>88</v>
      </c>
      <c r="AY196" s="193">
        <f t="shared" si="2279"/>
        <v>121</v>
      </c>
      <c r="AZ196" s="191">
        <f t="shared" si="2279"/>
        <v>274</v>
      </c>
      <c r="BA196" s="192">
        <f t="shared" si="2279"/>
        <v>518</v>
      </c>
      <c r="BB196" s="278">
        <f t="shared" si="2279"/>
        <v>333</v>
      </c>
      <c r="BC196" s="193">
        <f t="shared" si="2279"/>
        <v>304</v>
      </c>
      <c r="BD196" s="191">
        <f t="shared" si="2279"/>
        <v>623</v>
      </c>
      <c r="BE196" s="278">
        <f t="shared" si="2279"/>
        <v>657</v>
      </c>
      <c r="BF196" s="172">
        <f>SUM(AF196,AH196,AJ196,AL196,AN196,AP196,AR196,AT196,AV196,AX196,AZ196,BB196,BD196)</f>
        <v>5887</v>
      </c>
      <c r="BG196" s="173">
        <f>SUM(AG196,AI196,AK196,AM196,AO196,AQ196,AS196,AU196,AW196,AY196,BA196,BC196,BE196)</f>
        <v>5874</v>
      </c>
      <c r="BI196" s="137" t="s">
        <v>17</v>
      </c>
      <c r="BJ196" s="129">
        <f>B196/B219</f>
        <v>1.158788435061955E-2</v>
      </c>
      <c r="BK196" s="130">
        <f t="shared" ref="BK196" si="2309">C196/C219</f>
        <v>0</v>
      </c>
      <c r="BL196" s="131">
        <f t="shared" ref="BL196" si="2310">D196/D219</f>
        <v>1.0146561443066516E-2</v>
      </c>
      <c r="BM196" s="132">
        <f t="shared" ref="BM196" si="2311">E196/E219</f>
        <v>4.4652824291136416E-4</v>
      </c>
      <c r="BN196" s="129">
        <f t="shared" ref="BN196" si="2312">F196/F219</f>
        <v>1.934758155230596E-2</v>
      </c>
      <c r="BO196" s="130">
        <f t="shared" ref="BO196" si="2313">G196/G219</f>
        <v>4.3941557728221467E-4</v>
      </c>
      <c r="BP196" s="131">
        <f t="shared" ref="BP196" si="2314">H196/H219</f>
        <v>8.860977288368892E-3</v>
      </c>
      <c r="BQ196" s="132">
        <f t="shared" ref="BQ196" si="2315">I196/I219</f>
        <v>1.8552875695732839E-3</v>
      </c>
      <c r="BR196" s="129">
        <f t="shared" ref="BR196" si="2316">J196/J219</f>
        <v>3.1948881789137379E-3</v>
      </c>
      <c r="BS196" s="130">
        <f t="shared" ref="BS196" si="2317">K196/K219</f>
        <v>3.8289725590299937E-3</v>
      </c>
      <c r="BT196" s="131">
        <f t="shared" ref="BT196" si="2318">L196/L219</f>
        <v>1.2182387747998607E-3</v>
      </c>
      <c r="BU196" s="129">
        <f t="shared" ref="BU196" si="2319">M196/M219</f>
        <v>2.3947315905008979E-3</v>
      </c>
      <c r="BV196" s="133">
        <f t="shared" ref="BV196" si="2320">N196/N219</f>
        <v>3.0793594932254091E-3</v>
      </c>
      <c r="BW196" s="134">
        <f t="shared" ref="BW196" si="2321">O196/O219</f>
        <v>4.5598731165741478E-3</v>
      </c>
      <c r="BX196" s="129">
        <f t="shared" ref="BX196" si="2322">P196/P219</f>
        <v>3.7392293935945373E-3</v>
      </c>
      <c r="BY196" s="130">
        <f t="shared" ref="BY196" si="2323">Q196/Q219</f>
        <v>7.39067953192363E-3</v>
      </c>
      <c r="BZ196" s="131">
        <f t="shared" ref="BZ196" si="2324">R196/R219</f>
        <v>1.5885623510722795E-3</v>
      </c>
      <c r="CA196" s="132">
        <f t="shared" ref="CA196" si="2325">S196/S219</f>
        <v>0</v>
      </c>
      <c r="CB196" s="129">
        <f t="shared" ref="CB196" si="2326">T196/T219</f>
        <v>0</v>
      </c>
      <c r="CC196" s="130">
        <f t="shared" ref="CC196" si="2327">U196/U219</f>
        <v>0</v>
      </c>
      <c r="CD196" s="131">
        <f t="shared" ref="CD196" si="2328">V196/V219</f>
        <v>0</v>
      </c>
      <c r="CE196" s="132">
        <f t="shared" ref="CE196" si="2329">W196/W219</f>
        <v>0</v>
      </c>
      <c r="CF196" s="129">
        <f t="shared" ref="CF196" si="2330">X196/X219</f>
        <v>0</v>
      </c>
      <c r="CG196" s="130">
        <f t="shared" ref="CG196" si="2331">Y196/Y219</f>
        <v>0</v>
      </c>
      <c r="CH196" s="131">
        <f t="shared" ref="CH196" si="2332">Z196/Z219</f>
        <v>0</v>
      </c>
      <c r="CI196" s="129">
        <f t="shared" ref="CI196" si="2333">AA196/AA219</f>
        <v>0</v>
      </c>
      <c r="CJ196" s="135">
        <f t="shared" ref="CJ196" si="2334">AB196/AB219</f>
        <v>5.5857574677899476E-3</v>
      </c>
      <c r="CK196" s="136">
        <f t="shared" ref="CK196" si="2335">AC196/AC219</f>
        <v>1.486431987094544E-3</v>
      </c>
    </row>
    <row r="197" spans="1:89" ht="14" thickBot="1" x14ac:dyDescent="0.2">
      <c r="A197" s="146" t="s">
        <v>18</v>
      </c>
      <c r="B197" s="196">
        <v>268</v>
      </c>
      <c r="C197" s="197">
        <v>1</v>
      </c>
      <c r="D197" s="198">
        <v>116</v>
      </c>
      <c r="E197" s="199">
        <v>24</v>
      </c>
      <c r="F197" s="196">
        <v>547</v>
      </c>
      <c r="G197" s="200">
        <v>87</v>
      </c>
      <c r="H197" s="198">
        <v>363</v>
      </c>
      <c r="I197" s="199">
        <v>155</v>
      </c>
      <c r="J197" s="196">
        <v>19</v>
      </c>
      <c r="K197" s="200">
        <v>43</v>
      </c>
      <c r="L197" s="198">
        <v>80</v>
      </c>
      <c r="M197" s="196">
        <v>157</v>
      </c>
      <c r="N197" s="201">
        <v>295</v>
      </c>
      <c r="O197" s="202">
        <v>338</v>
      </c>
      <c r="P197" s="196">
        <v>169</v>
      </c>
      <c r="Q197" s="200">
        <v>231</v>
      </c>
      <c r="R197" s="198">
        <v>166</v>
      </c>
      <c r="S197" s="199">
        <v>146</v>
      </c>
      <c r="T197" s="196">
        <v>17</v>
      </c>
      <c r="U197" s="200">
        <v>61</v>
      </c>
      <c r="V197" s="198">
        <v>95</v>
      </c>
      <c r="W197" s="199">
        <v>194</v>
      </c>
      <c r="X197" s="196">
        <v>141</v>
      </c>
      <c r="Y197" s="200">
        <v>158</v>
      </c>
      <c r="Z197" s="198">
        <v>270</v>
      </c>
      <c r="AA197" s="196">
        <v>278</v>
      </c>
      <c r="AB197" s="172">
        <f t="shared" si="2307"/>
        <v>2546</v>
      </c>
      <c r="AC197" s="173">
        <f t="shared" si="2308"/>
        <v>1873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>
        <f>B197/B219</f>
        <v>3.0748049564020191E-2</v>
      </c>
      <c r="BK197" s="130">
        <f t="shared" ref="BK197" si="2336">C197/C219</f>
        <v>9.3300988990483304E-5</v>
      </c>
      <c r="BL197" s="131">
        <f t="shared" ref="BL197" si="2337">D197/D219</f>
        <v>4.3592634347989476E-2</v>
      </c>
      <c r="BM197" s="132">
        <f t="shared" ref="BM197" si="2338">E197/E219</f>
        <v>5.3583389149363695E-3</v>
      </c>
      <c r="BN197" s="129">
        <f t="shared" ref="BN197" si="2339">F197/F219</f>
        <v>6.1529808773903259E-2</v>
      </c>
      <c r="BO197" s="130">
        <f t="shared" ref="BO197" si="2340">G197/G219</f>
        <v>9.5572888058881693E-3</v>
      </c>
      <c r="BP197" s="131">
        <f t="shared" ref="BP197" si="2341">H197/H219</f>
        <v>3.1228492773571922E-2</v>
      </c>
      <c r="BQ197" s="132">
        <f t="shared" ref="BQ197" si="2342">I197/I219</f>
        <v>1.2503024925385174E-2</v>
      </c>
      <c r="BR197" s="129">
        <f t="shared" ref="BR197" si="2343">J197/J219</f>
        <v>1.0117145899893504E-2</v>
      </c>
      <c r="BS197" s="130">
        <f t="shared" ref="BS197" si="2344">K197/K219</f>
        <v>2.7440970006381619E-2</v>
      </c>
      <c r="BT197" s="131">
        <f t="shared" ref="BT197" si="2345">L197/L219</f>
        <v>1.3922728854855551E-2</v>
      </c>
      <c r="BU197" s="129">
        <f t="shared" ref="BU197" si="2346">M197/M219</f>
        <v>3.133107164238675E-2</v>
      </c>
      <c r="BV197" s="133">
        <f t="shared" ref="BV197" si="2347">N197/N219</f>
        <v>2.5954601442899877E-2</v>
      </c>
      <c r="BW197" s="134">
        <f t="shared" ref="BW197" si="2348">O197/O219</f>
        <v>3.3505154639175257E-2</v>
      </c>
      <c r="BX197" s="129">
        <f t="shared" ref="BX197" si="2349">P197/P219</f>
        <v>2.7475207283368559E-2</v>
      </c>
      <c r="BY197" s="130">
        <f t="shared" ref="BY197" si="2350">Q197/Q219</f>
        <v>4.7423526996509958E-2</v>
      </c>
      <c r="BZ197" s="131">
        <f t="shared" ref="BZ197" si="2351">R197/R219</f>
        <v>2.1975112523166536E-2</v>
      </c>
      <c r="CA197" s="132">
        <f t="shared" ref="CA197" si="2352">S197/S219</f>
        <v>2.201447527141134E-2</v>
      </c>
      <c r="CB197" s="129">
        <f t="shared" ref="CB197" si="2353">T197/T219</f>
        <v>1.2947448591012947E-2</v>
      </c>
      <c r="CC197" s="130">
        <f t="shared" ref="CC197" si="2354">U197/U219</f>
        <v>5.95703125E-2</v>
      </c>
      <c r="CD197" s="131">
        <f t="shared" ref="CD197" si="2355">V197/V219</f>
        <v>1.4253563390847712E-2</v>
      </c>
      <c r="CE197" s="132">
        <f t="shared" ref="CE197" si="2356">W197/W219</f>
        <v>2.9523664586820878E-2</v>
      </c>
      <c r="CF197" s="129">
        <f t="shared" ref="CF197" si="2357">X197/X219</f>
        <v>2.8571428571428571E-2</v>
      </c>
      <c r="CG197" s="130">
        <f t="shared" ref="CG197" si="2358">Y197/Y219</f>
        <v>5.4017094017094015E-2</v>
      </c>
      <c r="CH197" s="131">
        <f t="shared" ref="CH197" si="2359">Z197/Z219</f>
        <v>2.839713925115692E-2</v>
      </c>
      <c r="CI197" s="129">
        <f t="shared" ref="CI197" si="2360">AA197/AA219</f>
        <v>2.4388104219668392E-2</v>
      </c>
      <c r="CJ197" s="135">
        <f t="shared" ref="CJ197" si="2361">AB197/AB219</f>
        <v>2.9262013401220591E-2</v>
      </c>
      <c r="CK197" s="136">
        <f t="shared" ref="CK197" si="2362">AC197/AC219</f>
        <v>2.1582070634326208E-2</v>
      </c>
    </row>
    <row r="198" spans="1:89" ht="15" thickTop="1" thickBot="1" x14ac:dyDescent="0.2">
      <c r="A198" s="137" t="s">
        <v>19</v>
      </c>
      <c r="B198" s="189">
        <v>511</v>
      </c>
      <c r="C198" s="190">
        <v>299</v>
      </c>
      <c r="D198" s="191">
        <v>160</v>
      </c>
      <c r="E198" s="192">
        <v>160</v>
      </c>
      <c r="F198" s="189">
        <v>666</v>
      </c>
      <c r="G198" s="193">
        <v>292</v>
      </c>
      <c r="H198" s="191">
        <v>579</v>
      </c>
      <c r="I198" s="192">
        <v>464</v>
      </c>
      <c r="J198" s="189">
        <v>63</v>
      </c>
      <c r="K198" s="193">
        <v>120</v>
      </c>
      <c r="L198" s="191">
        <v>197</v>
      </c>
      <c r="M198" s="189">
        <v>311</v>
      </c>
      <c r="N198" s="194">
        <v>634</v>
      </c>
      <c r="O198" s="195">
        <v>525</v>
      </c>
      <c r="P198" s="189">
        <v>365</v>
      </c>
      <c r="Q198" s="193">
        <v>301</v>
      </c>
      <c r="R198" s="191">
        <v>411</v>
      </c>
      <c r="S198" s="192">
        <v>282</v>
      </c>
      <c r="T198" s="189">
        <v>51</v>
      </c>
      <c r="U198" s="193">
        <v>103</v>
      </c>
      <c r="V198" s="191">
        <v>271</v>
      </c>
      <c r="W198" s="192">
        <v>305</v>
      </c>
      <c r="X198" s="189">
        <v>251</v>
      </c>
      <c r="Y198" s="193">
        <v>202</v>
      </c>
      <c r="Z198" s="191">
        <v>465</v>
      </c>
      <c r="AA198" s="189">
        <v>455</v>
      </c>
      <c r="AB198" s="172">
        <f t="shared" si="2307"/>
        <v>4624</v>
      </c>
      <c r="AC198" s="173">
        <f t="shared" si="2308"/>
        <v>3819</v>
      </c>
      <c r="AE198" s="269" t="s">
        <v>13</v>
      </c>
      <c r="AF198" s="20">
        <f t="shared" ref="AF198:BG198" si="2363">SUM(AF195:AF197)</f>
        <v>1224</v>
      </c>
      <c r="AG198" s="21">
        <f t="shared" si="2363"/>
        <v>1240</v>
      </c>
      <c r="AH198" s="20">
        <f t="shared" si="2363"/>
        <v>375</v>
      </c>
      <c r="AI198" s="21">
        <f t="shared" si="2363"/>
        <v>458</v>
      </c>
      <c r="AJ198" s="20">
        <f t="shared" si="2363"/>
        <v>1706</v>
      </c>
      <c r="AK198" s="21">
        <f t="shared" si="2363"/>
        <v>765</v>
      </c>
      <c r="AL198" s="20">
        <f t="shared" si="2363"/>
        <v>1609</v>
      </c>
      <c r="AM198" s="21">
        <f t="shared" si="2363"/>
        <v>1339</v>
      </c>
      <c r="AN198" s="20">
        <f t="shared" si="2363"/>
        <v>173</v>
      </c>
      <c r="AO198" s="21">
        <f t="shared" si="2363"/>
        <v>360</v>
      </c>
      <c r="AP198" s="20">
        <f t="shared" si="2363"/>
        <v>495</v>
      </c>
      <c r="AQ198" s="21">
        <f t="shared" si="2363"/>
        <v>975</v>
      </c>
      <c r="AR198" s="20">
        <f t="shared" si="2363"/>
        <v>1438</v>
      </c>
      <c r="AS198" s="21">
        <f t="shared" si="2363"/>
        <v>1618</v>
      </c>
      <c r="AT198" s="20">
        <f t="shared" si="2363"/>
        <v>790</v>
      </c>
      <c r="AU198" s="21">
        <f t="shared" si="2363"/>
        <v>690</v>
      </c>
      <c r="AV198" s="20">
        <f t="shared" si="2363"/>
        <v>1052</v>
      </c>
      <c r="AW198" s="21">
        <f t="shared" si="2363"/>
        <v>838</v>
      </c>
      <c r="AX198" s="20">
        <f t="shared" si="2363"/>
        <v>241</v>
      </c>
      <c r="AY198" s="21">
        <f t="shared" si="2363"/>
        <v>257</v>
      </c>
      <c r="AZ198" s="20">
        <f t="shared" si="2363"/>
        <v>571</v>
      </c>
      <c r="BA198" s="21">
        <f t="shared" si="2363"/>
        <v>932</v>
      </c>
      <c r="BB198" s="20">
        <f t="shared" si="2363"/>
        <v>688</v>
      </c>
      <c r="BC198" s="21">
        <f t="shared" si="2363"/>
        <v>542</v>
      </c>
      <c r="BD198" s="20">
        <f t="shared" si="2363"/>
        <v>1214</v>
      </c>
      <c r="BE198" s="21">
        <f t="shared" si="2363"/>
        <v>1367</v>
      </c>
      <c r="BF198" s="174">
        <f t="shared" si="2363"/>
        <v>11576</v>
      </c>
      <c r="BG198" s="175">
        <f t="shared" si="2363"/>
        <v>11381</v>
      </c>
      <c r="BI198" s="137" t="s">
        <v>19</v>
      </c>
      <c r="BJ198" s="129">
        <f>B198/B219</f>
        <v>5.8627810922441487E-2</v>
      </c>
      <c r="BK198" s="130">
        <f t="shared" ref="BK198" si="2364">C198/C219</f>
        <v>2.7896995708154508E-2</v>
      </c>
      <c r="BL198" s="131">
        <f t="shared" ref="BL198" si="2365">D198/D219</f>
        <v>6.0127771514468242E-2</v>
      </c>
      <c r="BM198" s="132">
        <f t="shared" ref="BM198" si="2366">E198/E219</f>
        <v>3.5722259432909131E-2</v>
      </c>
      <c r="BN198" s="129">
        <f t="shared" ref="BN198" si="2367">F198/F219</f>
        <v>7.4915635545556802E-2</v>
      </c>
      <c r="BO198" s="130">
        <f t="shared" ref="BO198" si="2368">G198/G219</f>
        <v>3.2077337141601672E-2</v>
      </c>
      <c r="BP198" s="131">
        <f t="shared" ref="BP198" si="2369">H198/H219</f>
        <v>4.9810736407432894E-2</v>
      </c>
      <c r="BQ198" s="132">
        <f t="shared" ref="BQ198" si="2370">I198/I219</f>
        <v>3.7428410099217553E-2</v>
      </c>
      <c r="BR198" s="129">
        <f t="shared" ref="BR198" si="2371">J198/J219</f>
        <v>3.3546325878594248E-2</v>
      </c>
      <c r="BS198" s="130">
        <f t="shared" ref="BS198" si="2372">K198/K219</f>
        <v>7.6579451180599875E-2</v>
      </c>
      <c r="BT198" s="131">
        <f t="shared" ref="BT198" si="2373">L198/L219</f>
        <v>3.4284719805081798E-2</v>
      </c>
      <c r="BU198" s="129">
        <f t="shared" ref="BU198" si="2374">M198/M219</f>
        <v>6.2063460387148273E-2</v>
      </c>
      <c r="BV198" s="133">
        <f t="shared" ref="BV198" si="2375">N198/N219</f>
        <v>5.5780397677283128E-2</v>
      </c>
      <c r="BW198" s="134">
        <f t="shared" ref="BW198" si="2376">O198/O219</f>
        <v>5.2042030134813642E-2</v>
      </c>
      <c r="BX198" s="129">
        <f t="shared" ref="BX198" si="2377">P198/P219</f>
        <v>5.9339944724435052E-2</v>
      </c>
      <c r="BY198" s="130">
        <f t="shared" ref="BY198" si="2378">Q198/Q219</f>
        <v>6.1794292753028127E-2</v>
      </c>
      <c r="BZ198" s="131">
        <f t="shared" ref="BZ198" si="2379">R198/R219</f>
        <v>5.4408260524225573E-2</v>
      </c>
      <c r="CA198" s="132">
        <f t="shared" ref="CA198" si="2380">S198/S219</f>
        <v>4.2521109770808203E-2</v>
      </c>
      <c r="CB198" s="129">
        <f t="shared" ref="CB198" si="2381">T198/T219</f>
        <v>3.8842345773038842E-2</v>
      </c>
      <c r="CC198" s="130">
        <f t="shared" ref="CC198" si="2382">U198/U219</f>
        <v>0.1005859375</v>
      </c>
      <c r="CD198" s="131">
        <f t="shared" ref="CD198" si="2383">V198/V219</f>
        <v>4.0660165041260313E-2</v>
      </c>
      <c r="CE198" s="132">
        <f t="shared" ref="CE198" si="2384">W198/W219</f>
        <v>4.6416070613300865E-2</v>
      </c>
      <c r="CF198" s="129">
        <f t="shared" ref="CF198" si="2385">X198/X219</f>
        <v>5.0861195542046607E-2</v>
      </c>
      <c r="CG198" s="130">
        <f t="shared" ref="CG198" si="2386">Y198/Y219</f>
        <v>6.9059829059829062E-2</v>
      </c>
      <c r="CH198" s="131">
        <f t="shared" ref="CH198" si="2387">Z198/Z219</f>
        <v>4.8906184265881364E-2</v>
      </c>
      <c r="CI198" s="129">
        <f t="shared" ref="CI198" si="2388">AA198/AA219</f>
        <v>3.9915782086147905E-2</v>
      </c>
      <c r="CJ198" s="135">
        <f t="shared" ref="CJ198" si="2389">AB198/AB219</f>
        <v>5.3145149240865677E-2</v>
      </c>
      <c r="CK198" s="136">
        <f t="shared" ref="CK198" si="2390">AC198/AC219</f>
        <v>4.4005300455147778E-2</v>
      </c>
    </row>
    <row r="199" spans="1:89" ht="14" thickTop="1" x14ac:dyDescent="0.15">
      <c r="A199" s="146" t="s">
        <v>20</v>
      </c>
      <c r="B199" s="196">
        <v>580</v>
      </c>
      <c r="C199" s="197">
        <v>537</v>
      </c>
      <c r="D199" s="198">
        <v>197</v>
      </c>
      <c r="E199" s="199">
        <v>198</v>
      </c>
      <c r="F199" s="196">
        <v>839</v>
      </c>
      <c r="G199" s="200">
        <v>401</v>
      </c>
      <c r="H199" s="198">
        <v>754</v>
      </c>
      <c r="I199" s="199">
        <v>649</v>
      </c>
      <c r="J199" s="196">
        <v>72</v>
      </c>
      <c r="K199" s="200">
        <v>161</v>
      </c>
      <c r="L199" s="198">
        <v>255</v>
      </c>
      <c r="M199" s="196">
        <v>450</v>
      </c>
      <c r="N199" s="201">
        <v>714</v>
      </c>
      <c r="O199" s="202">
        <v>839</v>
      </c>
      <c r="P199" s="196">
        <v>387</v>
      </c>
      <c r="Q199" s="200">
        <v>372</v>
      </c>
      <c r="R199" s="198">
        <v>495</v>
      </c>
      <c r="S199" s="199">
        <v>402</v>
      </c>
      <c r="T199" s="196">
        <v>153</v>
      </c>
      <c r="U199" s="200">
        <v>136</v>
      </c>
      <c r="V199" s="198">
        <v>297</v>
      </c>
      <c r="W199" s="199">
        <v>414</v>
      </c>
      <c r="X199" s="196">
        <v>355</v>
      </c>
      <c r="Y199" s="200">
        <v>238</v>
      </c>
      <c r="Z199" s="198">
        <v>591</v>
      </c>
      <c r="AA199" s="196">
        <v>710</v>
      </c>
      <c r="AB199" s="172">
        <f t="shared" si="2307"/>
        <v>5689</v>
      </c>
      <c r="AC199" s="173">
        <f t="shared" si="2308"/>
        <v>5507</v>
      </c>
      <c r="BI199" s="146" t="s">
        <v>20</v>
      </c>
      <c r="BJ199" s="129">
        <f>B199/B219</f>
        <v>6.6544286369894443E-2</v>
      </c>
      <c r="BK199" s="130">
        <f t="shared" ref="BK199" si="2391">C199/C219</f>
        <v>5.0102631087889531E-2</v>
      </c>
      <c r="BL199" s="131">
        <f t="shared" ref="BL199" si="2392">D199/D219</f>
        <v>7.4032318677189027E-2</v>
      </c>
      <c r="BM199" s="132">
        <f t="shared" ref="BM199" si="2393">E199/E219</f>
        <v>4.4206296048225048E-2</v>
      </c>
      <c r="BN199" s="129">
        <f t="shared" ref="BN199" si="2394">F199/F219</f>
        <v>9.4375703037120354E-2</v>
      </c>
      <c r="BO199" s="130">
        <f t="shared" ref="BO199" si="2395">G199/G219</f>
        <v>4.4051411622542017E-2</v>
      </c>
      <c r="BP199" s="131">
        <f t="shared" ref="BP199" si="2396">H199/H219</f>
        <v>6.4865794907088783E-2</v>
      </c>
      <c r="BQ199" s="132">
        <f t="shared" ref="BQ199" si="2397">I199/I219</f>
        <v>5.2351375332741791E-2</v>
      </c>
      <c r="BR199" s="129">
        <f t="shared" ref="BR199" si="2398">J199/J219</f>
        <v>3.8338658146964855E-2</v>
      </c>
      <c r="BS199" s="130">
        <f t="shared" ref="BS199" si="2399">K199/K219</f>
        <v>0.10274409700063816</v>
      </c>
      <c r="BT199" s="131">
        <f t="shared" ref="BT199" si="2400">L199/L219</f>
        <v>4.4378698224852069E-2</v>
      </c>
      <c r="BU199" s="129">
        <f t="shared" ref="BU199" si="2401">M199/M219</f>
        <v>8.980243464378368E-2</v>
      </c>
      <c r="BV199" s="133">
        <f t="shared" ref="BV199" si="2402">N199/N219</f>
        <v>6.2818933661798346E-2</v>
      </c>
      <c r="BW199" s="134">
        <f t="shared" ref="BW199" si="2403">O199/O219</f>
        <v>8.3168120539254556E-2</v>
      </c>
      <c r="BX199" s="129">
        <f t="shared" ref="BX199" si="2404">P199/P219</f>
        <v>6.2916598927003742E-2</v>
      </c>
      <c r="BY199" s="130">
        <f t="shared" ref="BY199" si="2405">Q199/Q219</f>
        <v>7.6370355163210835E-2</v>
      </c>
      <c r="BZ199" s="131">
        <f t="shared" ref="BZ199" si="2406">R199/R219</f>
        <v>6.5528196981731526E-2</v>
      </c>
      <c r="CA199" s="132">
        <f t="shared" ref="CA199" si="2407">S199/S219</f>
        <v>6.0615199034981908E-2</v>
      </c>
      <c r="CB199" s="129">
        <f t="shared" ref="CB199" si="2408">T199/T219</f>
        <v>0.11652703731911652</v>
      </c>
      <c r="CC199" s="130">
        <f t="shared" ref="CC199" si="2409">U199/U219</f>
        <v>0.1328125</v>
      </c>
      <c r="CD199" s="131">
        <f t="shared" ref="CD199" si="2410">V199/V219</f>
        <v>4.4561140285071271E-2</v>
      </c>
      <c r="CE199" s="132">
        <f t="shared" ref="CE199" si="2411">W199/W219</f>
        <v>6.3004108963628069E-2</v>
      </c>
      <c r="CF199" s="129">
        <f t="shared" ref="CF199" si="2412">X199/X219</f>
        <v>7.1935157041540021E-2</v>
      </c>
      <c r="CG199" s="130">
        <f t="shared" ref="CG199" si="2413">Y199/Y219</f>
        <v>8.1367521367521373E-2</v>
      </c>
      <c r="CH199" s="131">
        <f t="shared" ref="CH199" si="2414">Z199/Z219</f>
        <v>6.2158182583087924E-2</v>
      </c>
      <c r="CI199" s="129">
        <f t="shared" ref="CI199" si="2415">AA199/AA219</f>
        <v>6.2286165453109922E-2</v>
      </c>
      <c r="CJ199" s="135">
        <f t="shared" ref="CJ199" si="2416">AB199/AB219</f>
        <v>6.5385543691886858E-2</v>
      </c>
      <c r="CK199" s="136">
        <f t="shared" ref="CK199" si="2417">AC199/AC219</f>
        <v>6.3455666301780261E-2</v>
      </c>
    </row>
    <row r="200" spans="1:89" ht="14" thickBot="1" x14ac:dyDescent="0.2">
      <c r="A200" s="137" t="s">
        <v>21</v>
      </c>
      <c r="B200" s="189">
        <v>644</v>
      </c>
      <c r="C200" s="190">
        <v>703</v>
      </c>
      <c r="D200" s="191">
        <v>178</v>
      </c>
      <c r="E200" s="192">
        <v>260</v>
      </c>
      <c r="F200" s="189">
        <v>867</v>
      </c>
      <c r="G200" s="193">
        <v>364</v>
      </c>
      <c r="H200" s="191">
        <v>855</v>
      </c>
      <c r="I200" s="192">
        <v>690</v>
      </c>
      <c r="J200" s="189">
        <v>101</v>
      </c>
      <c r="K200" s="193">
        <v>199</v>
      </c>
      <c r="L200" s="191">
        <v>240</v>
      </c>
      <c r="M200" s="189">
        <v>525</v>
      </c>
      <c r="N200" s="194">
        <v>724</v>
      </c>
      <c r="O200" s="195">
        <v>779</v>
      </c>
      <c r="P200" s="189">
        <v>403</v>
      </c>
      <c r="Q200" s="193">
        <v>318</v>
      </c>
      <c r="R200" s="191">
        <v>557</v>
      </c>
      <c r="S200" s="192">
        <v>436</v>
      </c>
      <c r="T200" s="189">
        <v>88</v>
      </c>
      <c r="U200" s="193">
        <v>121</v>
      </c>
      <c r="V200" s="191">
        <v>274</v>
      </c>
      <c r="W200" s="192">
        <v>518</v>
      </c>
      <c r="X200" s="189">
        <v>333</v>
      </c>
      <c r="Y200" s="193">
        <v>304</v>
      </c>
      <c r="Z200" s="191">
        <v>623</v>
      </c>
      <c r="AA200" s="189">
        <v>657</v>
      </c>
      <c r="AB200" s="172">
        <f t="shared" si="2307"/>
        <v>5887</v>
      </c>
      <c r="AC200" s="173">
        <f t="shared" si="2308"/>
        <v>5874</v>
      </c>
      <c r="AE200" s="272" t="s">
        <v>85</v>
      </c>
      <c r="BI200" s="137" t="s">
        <v>21</v>
      </c>
      <c r="BJ200" s="129">
        <f>B200/B219</f>
        <v>7.3887104176227625E-2</v>
      </c>
      <c r="BK200" s="130">
        <f t="shared" ref="BK200" si="2418">C200/C219</f>
        <v>6.5590595260309761E-2</v>
      </c>
      <c r="BL200" s="131">
        <f t="shared" ref="BL200" si="2419">D200/D219</f>
        <v>6.6892145809845927E-2</v>
      </c>
      <c r="BM200" s="132">
        <f t="shared" ref="BM200" si="2420">E200/E219</f>
        <v>5.8048671578477339E-2</v>
      </c>
      <c r="BN200" s="129">
        <f t="shared" ref="BN200" si="2421">F200/F219</f>
        <v>9.7525309336332952E-2</v>
      </c>
      <c r="BO200" s="130">
        <f t="shared" ref="BO200" si="2422">G200/G219</f>
        <v>3.9986817532681532E-2</v>
      </c>
      <c r="BP200" s="131">
        <f t="shared" ref="BP200" si="2423">H200/H219</f>
        <v>7.3554714384033035E-2</v>
      </c>
      <c r="BQ200" s="132">
        <f t="shared" ref="BQ200" si="2424">I200/I219</f>
        <v>5.5658627087198514E-2</v>
      </c>
      <c r="BR200" s="129">
        <f t="shared" ref="BR200" si="2425">J200/J219</f>
        <v>5.3780617678381257E-2</v>
      </c>
      <c r="BS200" s="130">
        <f t="shared" ref="BS200" si="2426">K200/K219</f>
        <v>0.12699425654116145</v>
      </c>
      <c r="BT200" s="131">
        <f t="shared" ref="BT200" si="2427">L200/L219</f>
        <v>4.1768186564566656E-2</v>
      </c>
      <c r="BU200" s="129">
        <f t="shared" ref="BU200" si="2428">M200/M219</f>
        <v>0.10476950708441429</v>
      </c>
      <c r="BV200" s="133">
        <f t="shared" ref="BV200" si="2429">N200/N219</f>
        <v>6.3698750659862746E-2</v>
      </c>
      <c r="BW200" s="134">
        <f t="shared" ref="BW200" si="2430">O200/O219</f>
        <v>7.7220459952418719E-2</v>
      </c>
      <c r="BX200" s="129">
        <f t="shared" ref="BX200" si="2431">P200/P219</f>
        <v>6.5517801983417334E-2</v>
      </c>
      <c r="BY200" s="130">
        <f t="shared" ref="BY200" si="2432">Q200/Q219</f>
        <v>6.5284335865325394E-2</v>
      </c>
      <c r="BZ200" s="131">
        <f t="shared" ref="BZ200" si="2433">R200/R219</f>
        <v>7.3735769128938311E-2</v>
      </c>
      <c r="CA200" s="132">
        <f t="shared" ref="CA200" si="2434">S200/S219</f>
        <v>6.5741857659831121E-2</v>
      </c>
      <c r="CB200" s="129">
        <f t="shared" ref="CB200" si="2435">T200/T219</f>
        <v>6.7022086824067018E-2</v>
      </c>
      <c r="CC200" s="130">
        <f t="shared" ref="CC200" si="2436">U200/U219</f>
        <v>0.1181640625</v>
      </c>
      <c r="CD200" s="131">
        <f t="shared" ref="CD200" si="2437">V200/V219</f>
        <v>4.1110277569392346E-2</v>
      </c>
      <c r="CE200" s="132">
        <f t="shared" ref="CE200" si="2438">W200/W219</f>
        <v>7.883122812357328E-2</v>
      </c>
      <c r="CF200" s="129">
        <f t="shared" ref="CF200" si="2439">X200/X219</f>
        <v>6.7477203647416412E-2</v>
      </c>
      <c r="CG200" s="130">
        <f t="shared" ref="CG200" si="2440">Y200/Y219</f>
        <v>0.10393162393162393</v>
      </c>
      <c r="CH200" s="131">
        <f t="shared" ref="CH200" si="2441">Z200/Z219</f>
        <v>6.5523769457299111E-2</v>
      </c>
      <c r="CI200" s="129">
        <f t="shared" ref="CI200" si="2442">AA200/AA219</f>
        <v>5.7636634792525662E-2</v>
      </c>
      <c r="CJ200" s="135">
        <f t="shared" ref="CJ200" si="2443">AB200/AB219</f>
        <v>6.7661222660245726E-2</v>
      </c>
      <c r="CK200" s="136">
        <f t="shared" ref="CK200" si="2444">AC200/AC219</f>
        <v>6.7684507691421328E-2</v>
      </c>
    </row>
    <row r="201" spans="1:89" ht="15" thickTop="1" thickBot="1" x14ac:dyDescent="0.2">
      <c r="A201" s="146" t="s">
        <v>22</v>
      </c>
      <c r="B201" s="196">
        <v>621</v>
      </c>
      <c r="C201" s="197">
        <v>842</v>
      </c>
      <c r="D201" s="198">
        <v>202</v>
      </c>
      <c r="E201" s="199">
        <v>218</v>
      </c>
      <c r="F201" s="196">
        <v>965</v>
      </c>
      <c r="G201" s="200">
        <v>247</v>
      </c>
      <c r="H201" s="198">
        <v>892</v>
      </c>
      <c r="I201" s="199">
        <v>724</v>
      </c>
      <c r="J201" s="196">
        <v>112</v>
      </c>
      <c r="K201" s="200">
        <v>239</v>
      </c>
      <c r="L201" s="198">
        <v>192</v>
      </c>
      <c r="M201" s="196">
        <v>661</v>
      </c>
      <c r="N201" s="201">
        <v>648</v>
      </c>
      <c r="O201" s="202">
        <v>949</v>
      </c>
      <c r="P201" s="196">
        <v>451</v>
      </c>
      <c r="Q201" s="200">
        <v>308</v>
      </c>
      <c r="R201" s="198">
        <v>582</v>
      </c>
      <c r="S201" s="199">
        <v>380</v>
      </c>
      <c r="T201" s="196">
        <v>90</v>
      </c>
      <c r="U201" s="200">
        <v>80</v>
      </c>
      <c r="V201" s="198">
        <v>256</v>
      </c>
      <c r="W201" s="199">
        <v>601</v>
      </c>
      <c r="X201" s="196">
        <v>261</v>
      </c>
      <c r="Y201" s="200">
        <v>189</v>
      </c>
      <c r="Z201" s="198">
        <v>586</v>
      </c>
      <c r="AA201" s="196">
        <v>662</v>
      </c>
      <c r="AB201" s="172">
        <f t="shared" si="2307"/>
        <v>5858</v>
      </c>
      <c r="AC201" s="173">
        <f t="shared" si="2308"/>
        <v>6100</v>
      </c>
      <c r="AE201" s="299" t="s">
        <v>0</v>
      </c>
      <c r="AF201" s="293" t="s">
        <v>1</v>
      </c>
      <c r="AG201" s="294"/>
      <c r="AH201" s="293" t="s">
        <v>2</v>
      </c>
      <c r="AI201" s="294"/>
      <c r="AJ201" s="293" t="s">
        <v>3</v>
      </c>
      <c r="AK201" s="294"/>
      <c r="AL201" s="293" t="s">
        <v>4</v>
      </c>
      <c r="AM201" s="294"/>
      <c r="AN201" s="293" t="s">
        <v>5</v>
      </c>
      <c r="AO201" s="294"/>
      <c r="AP201" s="293" t="s">
        <v>6</v>
      </c>
      <c r="AQ201" s="294"/>
      <c r="AR201" s="293" t="s">
        <v>7</v>
      </c>
      <c r="AS201" s="294"/>
      <c r="AT201" s="293" t="s">
        <v>8</v>
      </c>
      <c r="AU201" s="294"/>
      <c r="AV201" s="293" t="s">
        <v>9</v>
      </c>
      <c r="AW201" s="294"/>
      <c r="AX201" s="293" t="s">
        <v>10</v>
      </c>
      <c r="AY201" s="294"/>
      <c r="AZ201" s="293" t="s">
        <v>11</v>
      </c>
      <c r="BA201" s="294"/>
      <c r="BB201" s="293" t="s">
        <v>12</v>
      </c>
      <c r="BC201" s="294"/>
      <c r="BD201" s="295" t="s">
        <v>40</v>
      </c>
      <c r="BE201" s="296"/>
      <c r="BF201" s="297" t="s">
        <v>41</v>
      </c>
      <c r="BG201" s="298"/>
      <c r="BI201" s="146" t="s">
        <v>22</v>
      </c>
      <c r="BJ201" s="129">
        <f>B201/B219</f>
        <v>7.1248279027076644E-2</v>
      </c>
      <c r="BK201" s="130">
        <f t="shared" ref="BK201" si="2445">C201/C219</f>
        <v>7.8559432729986944E-2</v>
      </c>
      <c r="BL201" s="131">
        <f t="shared" ref="BL201" si="2446">D201/D219</f>
        <v>7.5911311537016163E-2</v>
      </c>
      <c r="BM201" s="132">
        <f t="shared" ref="BM201" si="2447">E201/E219</f>
        <v>4.8671578477338689E-2</v>
      </c>
      <c r="BN201" s="129">
        <f t="shared" ref="BN201" si="2448">F201/F219</f>
        <v>0.10854893138357705</v>
      </c>
      <c r="BO201" s="130">
        <f t="shared" ref="BO201" si="2449">G201/G219</f>
        <v>2.7133911897176757E-2</v>
      </c>
      <c r="BP201" s="131">
        <f t="shared" ref="BP201" si="2450">H201/H219</f>
        <v>7.673778389538885E-2</v>
      </c>
      <c r="BQ201" s="132">
        <f t="shared" ref="BQ201" si="2451">I201/I219</f>
        <v>5.8401226103089454E-2</v>
      </c>
      <c r="BR201" s="129">
        <f t="shared" ref="BR201" si="2452">J201/J219</f>
        <v>5.9637912673056445E-2</v>
      </c>
      <c r="BS201" s="130">
        <f t="shared" ref="BS201" si="2453">K201/K219</f>
        <v>0.15252074026802809</v>
      </c>
      <c r="BT201" s="131">
        <f t="shared" ref="BT201" si="2454">L201/L219</f>
        <v>3.3414549251653325E-2</v>
      </c>
      <c r="BU201" s="129">
        <f t="shared" ref="BU201" si="2455">M201/M219</f>
        <v>0.13190979844342446</v>
      </c>
      <c r="BV201" s="133">
        <f t="shared" ref="BV201" si="2456">N201/N219</f>
        <v>5.7012141474573286E-2</v>
      </c>
      <c r="BW201" s="134">
        <f t="shared" ref="BW201" si="2457">O201/O219</f>
        <v>9.4072164948453607E-2</v>
      </c>
      <c r="BX201" s="129">
        <f t="shared" ref="BX201" si="2458">P201/P219</f>
        <v>7.3321411152658097E-2</v>
      </c>
      <c r="BY201" s="130">
        <f t="shared" ref="BY201" si="2459">Q201/Q219</f>
        <v>6.323136932867994E-2</v>
      </c>
      <c r="BZ201" s="131">
        <f t="shared" ref="BZ201" si="2460">R201/R219</f>
        <v>7.7045274027005561E-2</v>
      </c>
      <c r="CA201" s="132">
        <f t="shared" ref="CA201" si="2461">S201/S219</f>
        <v>5.7297949336550059E-2</v>
      </c>
      <c r="CB201" s="129">
        <f t="shared" ref="CB201" si="2462">T201/T219</f>
        <v>6.8545316070068543E-2</v>
      </c>
      <c r="CC201" s="130">
        <f t="shared" ref="CC201" si="2463">U201/U219</f>
        <v>7.8125E-2</v>
      </c>
      <c r="CD201" s="131">
        <f t="shared" ref="CD201" si="2464">V201/V219</f>
        <v>3.8409602400600151E-2</v>
      </c>
      <c r="CE201" s="132">
        <f t="shared" ref="CE201" si="2465">W201/W219</f>
        <v>9.1462486683914171E-2</v>
      </c>
      <c r="CF201" s="129">
        <f t="shared" ref="CF201" si="2466">X201/X219</f>
        <v>5.2887537993920972E-2</v>
      </c>
      <c r="CG201" s="130">
        <f t="shared" ref="CG201" si="2467">Y201/Y219</f>
        <v>6.4615384615384616E-2</v>
      </c>
      <c r="CH201" s="131">
        <f t="shared" ref="CH201" si="2468">Z201/Z219</f>
        <v>6.1632309633992424E-2</v>
      </c>
      <c r="CI201" s="129">
        <f t="shared" ref="CI201" si="2469">AA201/AA219</f>
        <v>5.807526976050531E-2</v>
      </c>
      <c r="CJ201" s="135">
        <f t="shared" ref="CJ201" si="2470">AB201/AB219</f>
        <v>6.7327916144678021E-2</v>
      </c>
      <c r="CK201" s="136">
        <f t="shared" ref="CK201" si="2471">AC201/AC219</f>
        <v>7.028864435098231E-2</v>
      </c>
    </row>
    <row r="202" spans="1:89" ht="15" thickTop="1" thickBot="1" x14ac:dyDescent="0.2">
      <c r="A202" s="137" t="s">
        <v>23</v>
      </c>
      <c r="B202" s="189">
        <v>507</v>
      </c>
      <c r="C202" s="190">
        <v>615</v>
      </c>
      <c r="D202" s="191">
        <v>174</v>
      </c>
      <c r="E202" s="192">
        <v>215</v>
      </c>
      <c r="F202" s="189">
        <v>679</v>
      </c>
      <c r="G202" s="193">
        <v>237</v>
      </c>
      <c r="H202" s="191">
        <v>703</v>
      </c>
      <c r="I202" s="192">
        <v>618</v>
      </c>
      <c r="J202" s="189">
        <v>64</v>
      </c>
      <c r="K202" s="193">
        <v>119</v>
      </c>
      <c r="L202" s="191">
        <v>211</v>
      </c>
      <c r="M202" s="189">
        <v>449</v>
      </c>
      <c r="N202" s="194">
        <v>529</v>
      </c>
      <c r="O202" s="195">
        <v>757</v>
      </c>
      <c r="P202" s="189">
        <v>323</v>
      </c>
      <c r="Q202" s="193">
        <v>225</v>
      </c>
      <c r="R202" s="191">
        <v>553</v>
      </c>
      <c r="S202" s="192">
        <v>273</v>
      </c>
      <c r="T202" s="189">
        <v>45</v>
      </c>
      <c r="U202" s="193">
        <v>64</v>
      </c>
      <c r="V202" s="191">
        <v>266</v>
      </c>
      <c r="W202" s="192">
        <v>556</v>
      </c>
      <c r="X202" s="189">
        <v>247</v>
      </c>
      <c r="Y202" s="193">
        <v>142</v>
      </c>
      <c r="Z202" s="191">
        <v>660</v>
      </c>
      <c r="AA202" s="189">
        <v>695</v>
      </c>
      <c r="AB202" s="172">
        <f t="shared" si="2307"/>
        <v>4961</v>
      </c>
      <c r="AC202" s="173">
        <f t="shared" si="2308"/>
        <v>4965</v>
      </c>
      <c r="AE202" s="300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>
        <f>B202/B219</f>
        <v>5.8168884809545664E-2</v>
      </c>
      <c r="BK202" s="130">
        <f t="shared" ref="BK202" si="2472">C202/C219</f>
        <v>5.7380108229147228E-2</v>
      </c>
      <c r="BL202" s="131">
        <f t="shared" ref="BL202" si="2473">D202/D219</f>
        <v>6.538895152198422E-2</v>
      </c>
      <c r="BM202" s="132">
        <f t="shared" ref="BM202" si="2474">E202/E219</f>
        <v>4.8001786112971644E-2</v>
      </c>
      <c r="BN202" s="129">
        <f t="shared" ref="BN202" si="2475">F202/F219</f>
        <v>7.6377952755905518E-2</v>
      </c>
      <c r="BO202" s="130">
        <f t="shared" ref="BO202" si="2476">G202/G219</f>
        <v>2.6035372953971219E-2</v>
      </c>
      <c r="BP202" s="131">
        <f t="shared" ref="BP202" si="2477">H202/H219</f>
        <v>6.0478320715760495E-2</v>
      </c>
      <c r="BQ202" s="132">
        <f t="shared" ref="BQ202" si="2478">I202/I219</f>
        <v>4.9850770347664761E-2</v>
      </c>
      <c r="BR202" s="129">
        <f t="shared" ref="BR202" si="2479">J202/J219</f>
        <v>3.4078807241746542E-2</v>
      </c>
      <c r="BS202" s="130">
        <f t="shared" ref="BS202" si="2480">K202/K219</f>
        <v>7.5941289087428213E-2</v>
      </c>
      <c r="BT202" s="131">
        <f t="shared" ref="BT202" si="2481">L202/L219</f>
        <v>3.6721197354681517E-2</v>
      </c>
      <c r="BU202" s="129">
        <f t="shared" ref="BU202" si="2482">M202/M219</f>
        <v>8.9602873677908604E-2</v>
      </c>
      <c r="BV202" s="133">
        <f t="shared" ref="BV202" si="2483">N202/N219</f>
        <v>4.6542319197606895E-2</v>
      </c>
      <c r="BW202" s="134">
        <f t="shared" ref="BW202" si="2484">O202/O219</f>
        <v>7.5039651070578903E-2</v>
      </c>
      <c r="BX202" s="129">
        <f t="shared" ref="BX202" si="2485">P202/P219</f>
        <v>5.2511786701349372E-2</v>
      </c>
      <c r="BY202" s="130">
        <f t="shared" ref="BY202" si="2486">Q202/Q219</f>
        <v>4.6191747074522685E-2</v>
      </c>
      <c r="BZ202" s="131">
        <f t="shared" ref="BZ202" si="2487">R202/R219</f>
        <v>7.3206248345247554E-2</v>
      </c>
      <c r="CA202" s="132">
        <f t="shared" ref="CA202" si="2488">S202/S219</f>
        <v>4.1164053075995174E-2</v>
      </c>
      <c r="CB202" s="129">
        <f t="shared" ref="CB202" si="2489">T202/T219</f>
        <v>3.4272658035034272E-2</v>
      </c>
      <c r="CC202" s="130">
        <f t="shared" ref="CC202" si="2490">U202/U219</f>
        <v>6.25E-2</v>
      </c>
      <c r="CD202" s="131">
        <f t="shared" ref="CD202" si="2491">V202/V219</f>
        <v>3.990997749437359E-2</v>
      </c>
      <c r="CE202" s="132">
        <f t="shared" ref="CE202" si="2492">W202/W219</f>
        <v>8.4614213970476332E-2</v>
      </c>
      <c r="CF202" s="129">
        <f t="shared" ref="CF202" si="2493">X202/X219</f>
        <v>5.0050658561296861E-2</v>
      </c>
      <c r="CG202" s="130">
        <f t="shared" ref="CG202" si="2494">Y202/Y219</f>
        <v>4.8547008547008545E-2</v>
      </c>
      <c r="CH202" s="131">
        <f t="shared" ref="CH202" si="2495">Z202/Z219</f>
        <v>6.9415229280605811E-2</v>
      </c>
      <c r="CI202" s="129">
        <f t="shared" ref="CI202" si="2496">AA202/AA219</f>
        <v>6.0970260549170978E-2</v>
      </c>
      <c r="CJ202" s="135">
        <f t="shared" ref="CJ202" si="2497">AB202/AB219</f>
        <v>5.701840081832496E-2</v>
      </c>
      <c r="CK202" s="136">
        <f t="shared" ref="CK202" si="2498">AC202/AC219</f>
        <v>5.7210347410266753E-2</v>
      </c>
    </row>
    <row r="203" spans="1:89" ht="14" thickTop="1" x14ac:dyDescent="0.15">
      <c r="A203" s="146" t="s">
        <v>24</v>
      </c>
      <c r="B203" s="203">
        <v>457</v>
      </c>
      <c r="C203" s="197">
        <v>759</v>
      </c>
      <c r="D203" s="198">
        <v>145</v>
      </c>
      <c r="E203" s="199">
        <v>207</v>
      </c>
      <c r="F203" s="196">
        <v>638</v>
      </c>
      <c r="G203" s="200">
        <v>254</v>
      </c>
      <c r="H203" s="198">
        <v>671</v>
      </c>
      <c r="I203" s="199">
        <v>646</v>
      </c>
      <c r="J203" s="196">
        <v>114</v>
      </c>
      <c r="K203" s="200">
        <v>70</v>
      </c>
      <c r="L203" s="198">
        <v>191</v>
      </c>
      <c r="M203" s="196">
        <v>429</v>
      </c>
      <c r="N203" s="201">
        <v>551</v>
      </c>
      <c r="O203" s="204">
        <v>611</v>
      </c>
      <c r="P203" s="196">
        <v>337</v>
      </c>
      <c r="Q203" s="200">
        <v>193</v>
      </c>
      <c r="R203" s="198">
        <v>506</v>
      </c>
      <c r="S203" s="199">
        <v>343</v>
      </c>
      <c r="T203" s="196">
        <v>65</v>
      </c>
      <c r="U203" s="200">
        <v>38</v>
      </c>
      <c r="V203" s="198">
        <v>297</v>
      </c>
      <c r="W203" s="205">
        <v>475</v>
      </c>
      <c r="X203" s="196">
        <v>215</v>
      </c>
      <c r="Y203" s="200">
        <v>148</v>
      </c>
      <c r="Z203" s="198">
        <v>632</v>
      </c>
      <c r="AA203" s="196">
        <v>708</v>
      </c>
      <c r="AB203" s="172">
        <f t="shared" si="2307"/>
        <v>4819</v>
      </c>
      <c r="AC203" s="173">
        <f t="shared" si="2308"/>
        <v>4881</v>
      </c>
      <c r="AE203" s="275" t="str">
        <f>$AE$17</f>
        <v>17:00 - 17:59</v>
      </c>
      <c r="AF203" s="126">
        <f t="shared" ref="AF203:AU204" si="2499">SUMIF($A$9:$A$32,$AE203,B$195:B$218)</f>
        <v>644</v>
      </c>
      <c r="AG203" s="186">
        <f t="shared" si="2499"/>
        <v>932</v>
      </c>
      <c r="AH203" s="127">
        <f t="shared" si="2499"/>
        <v>177</v>
      </c>
      <c r="AI203" s="180">
        <f t="shared" si="2499"/>
        <v>431</v>
      </c>
      <c r="AJ203" s="126">
        <f t="shared" si="2499"/>
        <v>498</v>
      </c>
      <c r="AK203" s="128">
        <f t="shared" si="2499"/>
        <v>1165</v>
      </c>
      <c r="AL203" s="127">
        <f t="shared" si="2499"/>
        <v>924</v>
      </c>
      <c r="AM203" s="180">
        <f t="shared" si="2499"/>
        <v>1082</v>
      </c>
      <c r="AN203" s="126">
        <f t="shared" si="2499"/>
        <v>191</v>
      </c>
      <c r="AO203" s="128">
        <f t="shared" si="2499"/>
        <v>63</v>
      </c>
      <c r="AP203" s="127">
        <f t="shared" si="2499"/>
        <v>575</v>
      </c>
      <c r="AQ203" s="126">
        <f t="shared" si="2499"/>
        <v>189</v>
      </c>
      <c r="AR203" s="179">
        <f t="shared" si="2499"/>
        <v>1026</v>
      </c>
      <c r="AS203" s="181">
        <f t="shared" si="2499"/>
        <v>695</v>
      </c>
      <c r="AT203" s="126">
        <f t="shared" si="2499"/>
        <v>584</v>
      </c>
      <c r="AU203" s="128">
        <f t="shared" si="2499"/>
        <v>370</v>
      </c>
      <c r="AV203" s="127">
        <f t="shared" ref="AP203:BE204" si="2500">SUMIF($A$9:$A$32,$AE203,R$195:R$218)</f>
        <v>618</v>
      </c>
      <c r="AW203" s="180">
        <f t="shared" si="2500"/>
        <v>630</v>
      </c>
      <c r="AX203" s="126">
        <f t="shared" si="2500"/>
        <v>178</v>
      </c>
      <c r="AY203" s="128">
        <f t="shared" si="2500"/>
        <v>60</v>
      </c>
      <c r="AZ203" s="127">
        <f t="shared" si="2500"/>
        <v>588</v>
      </c>
      <c r="BA203" s="180">
        <f t="shared" si="2500"/>
        <v>504</v>
      </c>
      <c r="BB203" s="126">
        <f t="shared" si="2500"/>
        <v>570</v>
      </c>
      <c r="BC203" s="128">
        <f t="shared" si="2500"/>
        <v>219</v>
      </c>
      <c r="BD203" s="184">
        <f t="shared" si="2500"/>
        <v>738</v>
      </c>
      <c r="BE203" s="185">
        <f t="shared" si="2500"/>
        <v>1012</v>
      </c>
      <c r="BF203" s="170">
        <f>AF203+AH203+AJ203+AL203+AN203+AP203+AR203+AT203+AV203+AX203+AZ203+BB203+BD203</f>
        <v>7311</v>
      </c>
      <c r="BG203" s="171">
        <f>AG203+AI203+AK203+AM203+AO203+AQ203+AS203+AU203+AW203+AY203+BA203+BC203+BE203</f>
        <v>7352</v>
      </c>
      <c r="BI203" s="146" t="s">
        <v>24</v>
      </c>
      <c r="BJ203" s="129">
        <f>B203/B219</f>
        <v>5.2432308398347865E-2</v>
      </c>
      <c r="BK203" s="130">
        <f t="shared" ref="BK203" si="2501">C203/C219</f>
        <v>7.0815450643776826E-2</v>
      </c>
      <c r="BL203" s="131">
        <f t="shared" ref="BL203" si="2502">D203/D219</f>
        <v>5.4490792934986848E-2</v>
      </c>
      <c r="BM203" s="132">
        <f t="shared" ref="BM203" si="2503">E203/E219</f>
        <v>4.6215673141326186E-2</v>
      </c>
      <c r="BN203" s="129">
        <f t="shared" ref="BN203" si="2504">F203/F219</f>
        <v>7.1766029246344204E-2</v>
      </c>
      <c r="BO203" s="130">
        <f t="shared" ref="BO203" si="2505">G203/G219</f>
        <v>2.7902889157420632E-2</v>
      </c>
      <c r="BP203" s="131">
        <f t="shared" ref="BP203" si="2506">H203/H219</f>
        <v>5.7725395732966277E-2</v>
      </c>
      <c r="BQ203" s="132">
        <f t="shared" ref="BQ203" si="2507">I203/I219</f>
        <v>5.2109381301927889E-2</v>
      </c>
      <c r="BR203" s="129">
        <f t="shared" ref="BR203" si="2508">J203/J219</f>
        <v>6.070287539936102E-2</v>
      </c>
      <c r="BS203" s="130">
        <f t="shared" ref="BS203" si="2509">K203/K219</f>
        <v>4.467134652201659E-2</v>
      </c>
      <c r="BT203" s="131">
        <f t="shared" ref="BT203" si="2510">L203/L219</f>
        <v>3.3240515140967632E-2</v>
      </c>
      <c r="BU203" s="129">
        <f t="shared" ref="BU203" si="2511">M203/M219</f>
        <v>8.5611654360407102E-2</v>
      </c>
      <c r="BV203" s="133">
        <f t="shared" ref="BV203" si="2512">N203/N219</f>
        <v>4.8477916593348581E-2</v>
      </c>
      <c r="BW203" s="134">
        <f t="shared" ref="BW203" si="2513">O203/O219</f>
        <v>6.056701030927835E-2</v>
      </c>
      <c r="BX203" s="129">
        <f t="shared" ref="BX203" si="2514">P203/P219</f>
        <v>5.4787839375711266E-2</v>
      </c>
      <c r="BY203" s="130">
        <f t="shared" ref="BY203" si="2515">Q203/Q219</f>
        <v>3.9622254157257238E-2</v>
      </c>
      <c r="BZ203" s="131">
        <f t="shared" ref="BZ203" si="2516">R203/R219</f>
        <v>6.6984379136881128E-2</v>
      </c>
      <c r="CA203" s="132">
        <f t="shared" ref="CA203" si="2517">S203/S219</f>
        <v>5.1718938480096503E-2</v>
      </c>
      <c r="CB203" s="129">
        <f t="shared" ref="CB203" si="2518">T203/T219</f>
        <v>4.9504950495049507E-2</v>
      </c>
      <c r="CC203" s="130">
        <f t="shared" ref="CC203" si="2519">U203/U219</f>
        <v>3.7109375E-2</v>
      </c>
      <c r="CD203" s="131">
        <f t="shared" ref="CD203" si="2520">V203/V219</f>
        <v>4.4561140285071271E-2</v>
      </c>
      <c r="CE203" s="132">
        <f t="shared" ref="CE203" si="2521">W203/W219</f>
        <v>7.2287323086288241E-2</v>
      </c>
      <c r="CF203" s="129">
        <f t="shared" ref="CF203" si="2522">X203/X219</f>
        <v>4.3566362715298887E-2</v>
      </c>
      <c r="CG203" s="130">
        <f t="shared" ref="CG203" si="2523">Y203/Y219</f>
        <v>5.0598290598290602E-2</v>
      </c>
      <c r="CH203" s="131">
        <f t="shared" ref="CH203" si="2524">Z203/Z219</f>
        <v>6.6470340765671015E-2</v>
      </c>
      <c r="CI203" s="129">
        <f t="shared" ref="CI203" si="2525">AA203/AA219</f>
        <v>6.211071146591806E-2</v>
      </c>
      <c r="CJ203" s="135">
        <f t="shared" ref="CJ203" si="2526">AB203/AB219</f>
        <v>5.5386348224855469E-2</v>
      </c>
      <c r="CK203" s="136">
        <f t="shared" ref="CK203" si="2527">AC203/AC219</f>
        <v>5.624243820936798E-2</v>
      </c>
    </row>
    <row r="204" spans="1:89" x14ac:dyDescent="0.15">
      <c r="A204" s="137" t="s">
        <v>25</v>
      </c>
      <c r="B204" s="206">
        <v>470</v>
      </c>
      <c r="C204" s="190">
        <v>537</v>
      </c>
      <c r="D204" s="191">
        <v>128</v>
      </c>
      <c r="E204" s="192">
        <v>196</v>
      </c>
      <c r="F204" s="189">
        <v>443</v>
      </c>
      <c r="G204" s="193">
        <v>246</v>
      </c>
      <c r="H204" s="191">
        <v>604</v>
      </c>
      <c r="I204" s="192">
        <v>569</v>
      </c>
      <c r="J204" s="189">
        <v>75</v>
      </c>
      <c r="K204" s="190">
        <v>70</v>
      </c>
      <c r="L204" s="191">
        <v>238</v>
      </c>
      <c r="M204" s="189">
        <v>310</v>
      </c>
      <c r="N204" s="194">
        <v>522</v>
      </c>
      <c r="O204" s="207">
        <v>506</v>
      </c>
      <c r="P204" s="189">
        <v>358</v>
      </c>
      <c r="Q204" s="190">
        <v>194</v>
      </c>
      <c r="R204" s="191">
        <v>479</v>
      </c>
      <c r="S204" s="192">
        <v>320</v>
      </c>
      <c r="T204" s="198">
        <v>62</v>
      </c>
      <c r="U204" s="189">
        <v>54</v>
      </c>
      <c r="V204" s="191">
        <v>304</v>
      </c>
      <c r="W204" s="208">
        <v>389</v>
      </c>
      <c r="X204" s="189">
        <v>283</v>
      </c>
      <c r="Y204" s="193">
        <v>118</v>
      </c>
      <c r="Z204" s="191">
        <v>597</v>
      </c>
      <c r="AA204" s="189">
        <v>502</v>
      </c>
      <c r="AB204" s="172">
        <f t="shared" si="2307"/>
        <v>4563</v>
      </c>
      <c r="AC204" s="173">
        <f t="shared" si="2308"/>
        <v>4011</v>
      </c>
      <c r="AE204" s="277" t="str">
        <f>$AE$18</f>
        <v>18:00 - 18:59</v>
      </c>
      <c r="AF204" s="126">
        <f t="shared" si="2499"/>
        <v>590</v>
      </c>
      <c r="AG204" s="190">
        <f t="shared" si="2499"/>
        <v>873</v>
      </c>
      <c r="AH204" s="191">
        <f t="shared" si="2499"/>
        <v>171</v>
      </c>
      <c r="AI204" s="192">
        <f t="shared" si="2499"/>
        <v>368</v>
      </c>
      <c r="AJ204" s="278">
        <f t="shared" si="2499"/>
        <v>354</v>
      </c>
      <c r="AK204" s="193">
        <f t="shared" si="2499"/>
        <v>972</v>
      </c>
      <c r="AL204" s="191">
        <f t="shared" si="2499"/>
        <v>864</v>
      </c>
      <c r="AM204" s="192">
        <f t="shared" si="2499"/>
        <v>1142</v>
      </c>
      <c r="AN204" s="278">
        <f t="shared" si="2499"/>
        <v>193</v>
      </c>
      <c r="AO204" s="193">
        <f t="shared" si="2499"/>
        <v>71</v>
      </c>
      <c r="AP204" s="191">
        <f t="shared" si="2500"/>
        <v>575</v>
      </c>
      <c r="AQ204" s="278">
        <f t="shared" si="2500"/>
        <v>171</v>
      </c>
      <c r="AR204" s="194">
        <f t="shared" si="2500"/>
        <v>862</v>
      </c>
      <c r="AS204" s="195">
        <f t="shared" si="2500"/>
        <v>645</v>
      </c>
      <c r="AT204" s="278">
        <f t="shared" si="2500"/>
        <v>431</v>
      </c>
      <c r="AU204" s="193">
        <f t="shared" si="2500"/>
        <v>402</v>
      </c>
      <c r="AV204" s="191">
        <f t="shared" si="2500"/>
        <v>488</v>
      </c>
      <c r="AW204" s="192">
        <f t="shared" si="2500"/>
        <v>540</v>
      </c>
      <c r="AX204" s="278">
        <f t="shared" si="2500"/>
        <v>80</v>
      </c>
      <c r="AY204" s="193">
        <f t="shared" si="2500"/>
        <v>31</v>
      </c>
      <c r="AZ204" s="191">
        <f t="shared" si="2500"/>
        <v>583</v>
      </c>
      <c r="BA204" s="192">
        <f t="shared" si="2500"/>
        <v>382</v>
      </c>
      <c r="BB204" s="278">
        <f t="shared" si="2500"/>
        <v>445</v>
      </c>
      <c r="BC204" s="193">
        <f t="shared" si="2500"/>
        <v>186</v>
      </c>
      <c r="BD204" s="191">
        <f t="shared" si="2500"/>
        <v>633</v>
      </c>
      <c r="BE204" s="278">
        <f t="shared" si="2500"/>
        <v>861</v>
      </c>
      <c r="BF204" s="172">
        <f>SUM(AF204,AH204,AJ204,AL204,AN204,AP204,AR204,AT204,AV204,AX204,AZ204,BB204,BD204)</f>
        <v>6269</v>
      </c>
      <c r="BG204" s="173">
        <f>SUM(AG204,AI204,AK204,AM204,AO204,AQ204,AS204,AU204,AW204,AY204,BA204,BC204,BE204)</f>
        <v>6644</v>
      </c>
      <c r="BI204" s="137" t="s">
        <v>25</v>
      </c>
      <c r="BJ204" s="129">
        <f>B204/B219</f>
        <v>5.3923818265259292E-2</v>
      </c>
      <c r="BK204" s="130">
        <f t="shared" ref="BK204" si="2528">C204/C219</f>
        <v>5.0102631087889531E-2</v>
      </c>
      <c r="BL204" s="131">
        <f t="shared" ref="BL204" si="2529">D204/D219</f>
        <v>4.8102217211574594E-2</v>
      </c>
      <c r="BM204" s="132">
        <f t="shared" ref="BM204" si="2530">E204/E219</f>
        <v>4.3759767805313689E-2</v>
      </c>
      <c r="BN204" s="129">
        <f t="shared" ref="BN204" si="2531">F204/F219</f>
        <v>4.9831271091113613E-2</v>
      </c>
      <c r="BO204" s="130">
        <f t="shared" ref="BO204" si="2532">G204/G219</f>
        <v>2.7024058002856201E-2</v>
      </c>
      <c r="BP204" s="131">
        <f t="shared" ref="BP204" si="2533">H204/H219</f>
        <v>5.1961459050240882E-2</v>
      </c>
      <c r="BQ204" s="132">
        <f t="shared" ref="BQ204" si="2534">I204/I219</f>
        <v>4.5898201177704281E-2</v>
      </c>
      <c r="BR204" s="129">
        <f t="shared" ref="BR204" si="2535">J204/J219</f>
        <v>3.9936102236421724E-2</v>
      </c>
      <c r="BS204" s="130">
        <f t="shared" ref="BS204" si="2536">K204/K219</f>
        <v>4.467134652201659E-2</v>
      </c>
      <c r="BT204" s="131">
        <f t="shared" ref="BT204" si="2537">L204/L219</f>
        <v>4.142011834319527E-2</v>
      </c>
      <c r="BU204" s="129">
        <f t="shared" ref="BU204" si="2538">M204/M219</f>
        <v>6.1863899421273197E-2</v>
      </c>
      <c r="BV204" s="133">
        <f t="shared" ref="BV204" si="2539">N204/N219</f>
        <v>4.5926447298961816E-2</v>
      </c>
      <c r="BW204" s="134">
        <f t="shared" ref="BW204" si="2540">O204/O219</f>
        <v>5.0158604282315625E-2</v>
      </c>
      <c r="BX204" s="129">
        <f t="shared" ref="BX204" si="2541">P204/P219</f>
        <v>5.8201918387254102E-2</v>
      </c>
      <c r="BY204" s="130">
        <f t="shared" ref="BY204" si="2542">Q204/Q219</f>
        <v>3.9827550810921784E-2</v>
      </c>
      <c r="BZ204" s="131">
        <f t="shared" ref="BZ204" si="2543">R204/R219</f>
        <v>6.3410113846968499E-2</v>
      </c>
      <c r="CA204" s="132">
        <f t="shared" ref="CA204" si="2544">S204/S219</f>
        <v>4.8250904704463207E-2</v>
      </c>
      <c r="CB204" s="129">
        <f t="shared" ref="CB204" si="2545">T204/T219</f>
        <v>4.7220106626047219E-2</v>
      </c>
      <c r="CC204" s="130">
        <f t="shared" ref="CC204" si="2546">U204/U219</f>
        <v>5.2734375E-2</v>
      </c>
      <c r="CD204" s="131">
        <f t="shared" ref="CD204" si="2547">V204/V219</f>
        <v>4.5611402850712676E-2</v>
      </c>
      <c r="CE204" s="132">
        <f t="shared" ref="CE204" si="2548">W204/W219</f>
        <v>5.9199513011718156E-2</v>
      </c>
      <c r="CF204" s="129">
        <f t="shared" ref="CF204" si="2549">X204/X219</f>
        <v>5.7345491388044581E-2</v>
      </c>
      <c r="CG204" s="130">
        <f t="shared" ref="CG204" si="2550">Y204/Y219</f>
        <v>4.034188034188034E-2</v>
      </c>
      <c r="CH204" s="131">
        <f t="shared" ref="CH204" si="2551">Z204/Z219</f>
        <v>6.2789230122002521E-2</v>
      </c>
      <c r="CI204" s="129">
        <f t="shared" ref="CI204" si="2552">AA204/AA219</f>
        <v>4.4038950785156593E-2</v>
      </c>
      <c r="CJ204" s="135">
        <f t="shared" ref="CJ204" si="2553">AB204/AB219</f>
        <v>5.2444056225361177E-2</v>
      </c>
      <c r="CK204" s="136">
        <f t="shared" ref="CK204" si="2554">AC204/AC219</f>
        <v>4.6217664342916402E-2</v>
      </c>
    </row>
    <row r="205" spans="1:89" ht="14" thickBot="1" x14ac:dyDescent="0.2">
      <c r="A205" s="146" t="s">
        <v>26</v>
      </c>
      <c r="B205" s="203">
        <v>458</v>
      </c>
      <c r="C205" s="197">
        <v>538</v>
      </c>
      <c r="D205" s="198">
        <v>147</v>
      </c>
      <c r="E205" s="199">
        <v>304</v>
      </c>
      <c r="F205" s="196">
        <v>404</v>
      </c>
      <c r="G205" s="200">
        <v>386</v>
      </c>
      <c r="H205" s="198">
        <v>672</v>
      </c>
      <c r="I205" s="199">
        <v>685</v>
      </c>
      <c r="J205" s="196">
        <v>82</v>
      </c>
      <c r="K205" s="197">
        <v>69</v>
      </c>
      <c r="L205" s="198">
        <v>261</v>
      </c>
      <c r="M205" s="196">
        <v>294</v>
      </c>
      <c r="N205" s="201">
        <v>563</v>
      </c>
      <c r="O205" s="204">
        <v>497</v>
      </c>
      <c r="P205" s="196">
        <v>338</v>
      </c>
      <c r="Q205" s="197">
        <v>225</v>
      </c>
      <c r="R205" s="198">
        <v>482</v>
      </c>
      <c r="S205" s="199">
        <v>341</v>
      </c>
      <c r="T205" s="196">
        <v>50</v>
      </c>
      <c r="U205" s="200">
        <v>48</v>
      </c>
      <c r="V205" s="198">
        <v>277</v>
      </c>
      <c r="W205" s="205">
        <v>400</v>
      </c>
      <c r="X205" s="196">
        <v>261</v>
      </c>
      <c r="Y205" s="200">
        <v>152</v>
      </c>
      <c r="Z205" s="198">
        <v>566</v>
      </c>
      <c r="AA205" s="196">
        <v>823</v>
      </c>
      <c r="AB205" s="172">
        <f t="shared" si="2307"/>
        <v>4561</v>
      </c>
      <c r="AC205" s="173">
        <f t="shared" si="2308"/>
        <v>4762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>
        <f>B205/B219</f>
        <v>5.2547039926571823E-2</v>
      </c>
      <c r="BK205" s="130">
        <f t="shared" ref="BK205" si="2555">C205/C219</f>
        <v>5.0195932076880015E-2</v>
      </c>
      <c r="BL205" s="131">
        <f t="shared" ref="BL205" si="2556">D205/D219</f>
        <v>5.5242390078917701E-2</v>
      </c>
      <c r="BM205" s="132">
        <f t="shared" ref="BM205" si="2557">E205/E219</f>
        <v>6.7872292922527347E-2</v>
      </c>
      <c r="BN205" s="129">
        <f t="shared" ref="BN205" si="2558">F205/F219</f>
        <v>4.5444319460067495E-2</v>
      </c>
      <c r="BO205" s="130">
        <f t="shared" ref="BO205" si="2559">G205/G219</f>
        <v>4.2403603207733717E-2</v>
      </c>
      <c r="BP205" s="131">
        <f t="shared" ref="BP205" si="2560">H205/H219</f>
        <v>5.7811424638678596E-2</v>
      </c>
      <c r="BQ205" s="132">
        <f t="shared" ref="BQ205" si="2561">I205/I219</f>
        <v>5.5255303702508675E-2</v>
      </c>
      <c r="BR205" s="129">
        <f t="shared" ref="BR205" si="2562">J205/J219</f>
        <v>4.3663471778487756E-2</v>
      </c>
      <c r="BS205" s="130">
        <f t="shared" ref="BS205" si="2563">K205/K219</f>
        <v>4.4033184428844928E-2</v>
      </c>
      <c r="BT205" s="131">
        <f t="shared" ref="BT205" si="2564">L205/L219</f>
        <v>4.5422902888966235E-2</v>
      </c>
      <c r="BU205" s="129">
        <f t="shared" ref="BU205" si="2565">M205/M219</f>
        <v>5.8670923967271998E-2</v>
      </c>
      <c r="BV205" s="133">
        <f t="shared" ref="BV205" si="2566">N205/N219</f>
        <v>4.9533696991025868E-2</v>
      </c>
      <c r="BW205" s="134">
        <f t="shared" ref="BW205" si="2567">O205/O219</f>
        <v>4.9266455194290244E-2</v>
      </c>
      <c r="BX205" s="129">
        <f t="shared" ref="BX205" si="2568">P205/P219</f>
        <v>5.4950414566737119E-2</v>
      </c>
      <c r="BY205" s="130">
        <f t="shared" ref="BY205" si="2569">Q205/Q219</f>
        <v>4.6191747074522685E-2</v>
      </c>
      <c r="BZ205" s="131">
        <f t="shared" ref="BZ205" si="2570">R205/R219</f>
        <v>6.380725443473656E-2</v>
      </c>
      <c r="CA205" s="132">
        <f t="shared" ref="CA205" si="2571">S205/S219</f>
        <v>5.1417370325693608E-2</v>
      </c>
      <c r="CB205" s="129">
        <f t="shared" ref="CB205" si="2572">T205/T219</f>
        <v>3.8080731150038079E-2</v>
      </c>
      <c r="CC205" s="130">
        <f t="shared" ref="CC205" si="2573">U205/U219</f>
        <v>4.6875E-2</v>
      </c>
      <c r="CD205" s="131">
        <f t="shared" ref="CD205" si="2574">V205/V219</f>
        <v>4.156039009752438E-2</v>
      </c>
      <c r="CE205" s="132">
        <f t="shared" ref="CE205" si="2575">W205/W219</f>
        <v>6.0873535230558516E-2</v>
      </c>
      <c r="CF205" s="129">
        <f t="shared" ref="CF205" si="2576">X205/X219</f>
        <v>5.2887537993920972E-2</v>
      </c>
      <c r="CG205" s="130">
        <f t="shared" ref="CG205" si="2577">Y205/Y219</f>
        <v>5.1965811965811966E-2</v>
      </c>
      <c r="CH205" s="131">
        <f t="shared" ref="CH205" si="2578">Z205/Z219</f>
        <v>5.952881783761043E-2</v>
      </c>
      <c r="CI205" s="129">
        <f t="shared" ref="CI205" si="2579">AA205/AA219</f>
        <v>7.2199315729449945E-2</v>
      </c>
      <c r="CJ205" s="135">
        <f t="shared" ref="CJ205" si="2580">AB205/AB219</f>
        <v>5.2421069569115131E-2</v>
      </c>
      <c r="CK205" s="136">
        <f t="shared" ref="CK205" si="2581">AC205/AC219</f>
        <v>5.4871233508094718E-2</v>
      </c>
    </row>
    <row r="206" spans="1:89" ht="15" thickTop="1" thickBot="1" x14ac:dyDescent="0.2">
      <c r="A206" s="137" t="s">
        <v>27</v>
      </c>
      <c r="B206" s="206">
        <v>477</v>
      </c>
      <c r="C206" s="190">
        <v>688</v>
      </c>
      <c r="D206" s="191">
        <v>203</v>
      </c>
      <c r="E206" s="192">
        <v>282</v>
      </c>
      <c r="F206" s="189">
        <v>370</v>
      </c>
      <c r="G206" s="193">
        <v>463</v>
      </c>
      <c r="H206" s="191">
        <v>595</v>
      </c>
      <c r="I206" s="192">
        <v>755</v>
      </c>
      <c r="J206" s="189">
        <v>82</v>
      </c>
      <c r="K206" s="190">
        <v>65</v>
      </c>
      <c r="L206" s="191">
        <v>256</v>
      </c>
      <c r="M206" s="189">
        <v>259</v>
      </c>
      <c r="N206" s="194">
        <v>634</v>
      </c>
      <c r="O206" s="207">
        <v>469</v>
      </c>
      <c r="P206" s="189">
        <v>358</v>
      </c>
      <c r="Q206" s="190">
        <v>205</v>
      </c>
      <c r="R206" s="191">
        <v>438</v>
      </c>
      <c r="S206" s="192">
        <v>342</v>
      </c>
      <c r="T206" s="189">
        <v>72</v>
      </c>
      <c r="U206" s="193">
        <v>42</v>
      </c>
      <c r="V206" s="191">
        <v>355</v>
      </c>
      <c r="W206" s="208">
        <v>387</v>
      </c>
      <c r="X206" s="189">
        <v>307</v>
      </c>
      <c r="Y206" s="193">
        <v>111</v>
      </c>
      <c r="Z206" s="191">
        <v>627</v>
      </c>
      <c r="AA206" s="189">
        <v>616</v>
      </c>
      <c r="AB206" s="172">
        <f t="shared" si="2307"/>
        <v>4774</v>
      </c>
      <c r="AC206" s="173">
        <f t="shared" si="2308"/>
        <v>4684</v>
      </c>
      <c r="AE206" s="269" t="s">
        <v>13</v>
      </c>
      <c r="AF206" s="20">
        <f t="shared" ref="AF206:BG206" si="2582">SUM(AF203:AF205)</f>
        <v>1234</v>
      </c>
      <c r="AG206" s="21">
        <f t="shared" si="2582"/>
        <v>1805</v>
      </c>
      <c r="AH206" s="20">
        <f t="shared" si="2582"/>
        <v>348</v>
      </c>
      <c r="AI206" s="21">
        <f t="shared" si="2582"/>
        <v>799</v>
      </c>
      <c r="AJ206" s="20">
        <f t="shared" si="2582"/>
        <v>852</v>
      </c>
      <c r="AK206" s="21">
        <f t="shared" si="2582"/>
        <v>2137</v>
      </c>
      <c r="AL206" s="20">
        <f t="shared" si="2582"/>
        <v>1788</v>
      </c>
      <c r="AM206" s="21">
        <f t="shared" si="2582"/>
        <v>2224</v>
      </c>
      <c r="AN206" s="20">
        <f t="shared" si="2582"/>
        <v>384</v>
      </c>
      <c r="AO206" s="21">
        <f t="shared" si="2582"/>
        <v>134</v>
      </c>
      <c r="AP206" s="20">
        <f t="shared" si="2582"/>
        <v>1150</v>
      </c>
      <c r="AQ206" s="21">
        <f t="shared" si="2582"/>
        <v>360</v>
      </c>
      <c r="AR206" s="20">
        <f t="shared" si="2582"/>
        <v>1888</v>
      </c>
      <c r="AS206" s="21">
        <f t="shared" si="2582"/>
        <v>1340</v>
      </c>
      <c r="AT206" s="20">
        <f t="shared" si="2582"/>
        <v>1015</v>
      </c>
      <c r="AU206" s="21">
        <f t="shared" si="2582"/>
        <v>772</v>
      </c>
      <c r="AV206" s="20">
        <f t="shared" si="2582"/>
        <v>1106</v>
      </c>
      <c r="AW206" s="21">
        <f t="shared" si="2582"/>
        <v>1170</v>
      </c>
      <c r="AX206" s="20">
        <f t="shared" si="2582"/>
        <v>258</v>
      </c>
      <c r="AY206" s="21">
        <f t="shared" si="2582"/>
        <v>91</v>
      </c>
      <c r="AZ206" s="20">
        <f t="shared" si="2582"/>
        <v>1171</v>
      </c>
      <c r="BA206" s="21">
        <f t="shared" si="2582"/>
        <v>886</v>
      </c>
      <c r="BB206" s="20">
        <f t="shared" si="2582"/>
        <v>1015</v>
      </c>
      <c r="BC206" s="21">
        <f t="shared" si="2582"/>
        <v>405</v>
      </c>
      <c r="BD206" s="20">
        <f t="shared" si="2582"/>
        <v>1371</v>
      </c>
      <c r="BE206" s="21">
        <f t="shared" si="2582"/>
        <v>1873</v>
      </c>
      <c r="BF206" s="174">
        <f t="shared" si="2582"/>
        <v>13580</v>
      </c>
      <c r="BG206" s="175">
        <f t="shared" si="2582"/>
        <v>13996</v>
      </c>
      <c r="BI206" s="137" t="s">
        <v>27</v>
      </c>
      <c r="BJ206" s="129">
        <f>B206/B219</f>
        <v>5.4726938962826988E-2</v>
      </c>
      <c r="BK206" s="130">
        <f t="shared" ref="BK206" si="2583">C206/C219</f>
        <v>6.4191080425452504E-2</v>
      </c>
      <c r="BL206" s="131">
        <f t="shared" ref="BL206" si="2584">D206/D219</f>
        <v>7.6287110108981579E-2</v>
      </c>
      <c r="BM206" s="132">
        <f t="shared" ref="BM206" si="2585">E206/E219</f>
        <v>6.2960482250502339E-2</v>
      </c>
      <c r="BN206" s="129">
        <f t="shared" ref="BN206" si="2586">F206/F219</f>
        <v>4.1619797525309338E-2</v>
      </c>
      <c r="BO206" s="130">
        <f t="shared" ref="BO206" si="2587">G206/G219</f>
        <v>5.0862353070416345E-2</v>
      </c>
      <c r="BP206" s="131">
        <f t="shared" ref="BP206" si="2588">H206/H219</f>
        <v>5.1187198898830007E-2</v>
      </c>
      <c r="BQ206" s="132">
        <f t="shared" ref="BQ206" si="2589">I206/I219</f>
        <v>6.0901831088166491E-2</v>
      </c>
      <c r="BR206" s="129">
        <f t="shared" ref="BR206" si="2590">J206/J219</f>
        <v>4.3663471778487756E-2</v>
      </c>
      <c r="BS206" s="130">
        <f t="shared" ref="BS206" si="2591">K206/K219</f>
        <v>4.1480536056158264E-2</v>
      </c>
      <c r="BT206" s="131">
        <f t="shared" ref="BT206" si="2592">L206/L219</f>
        <v>4.4552732335537769E-2</v>
      </c>
      <c r="BU206" s="129">
        <f t="shared" ref="BU206" si="2593">M206/M219</f>
        <v>5.1686290161644381E-2</v>
      </c>
      <c r="BV206" s="133">
        <f t="shared" ref="BV206" si="2594">N206/N219</f>
        <v>5.5780397677283128E-2</v>
      </c>
      <c r="BW206" s="134">
        <f t="shared" ref="BW206" si="2595">O206/O219</f>
        <v>4.6490880253766853E-2</v>
      </c>
      <c r="BX206" s="129">
        <f t="shared" ref="BX206" si="2596">P206/P219</f>
        <v>5.8201918387254102E-2</v>
      </c>
      <c r="BY206" s="130">
        <f t="shared" ref="BY206" si="2597">Q206/Q219</f>
        <v>4.2085814001231778E-2</v>
      </c>
      <c r="BZ206" s="131">
        <f t="shared" ref="BZ206" si="2598">R206/R219</f>
        <v>5.7982525814138208E-2</v>
      </c>
      <c r="CA206" s="132">
        <f t="shared" ref="CA206" si="2599">S206/S219</f>
        <v>5.1568154402895056E-2</v>
      </c>
      <c r="CB206" s="129">
        <f t="shared" ref="CB206" si="2600">T206/T219</f>
        <v>5.4836252856054833E-2</v>
      </c>
      <c r="CC206" s="130">
        <f t="shared" ref="CC206" si="2601">U206/U219</f>
        <v>4.1015625E-2</v>
      </c>
      <c r="CD206" s="131">
        <f t="shared" ref="CD206" si="2602">V206/V219</f>
        <v>5.3263315828957242E-2</v>
      </c>
      <c r="CE206" s="132">
        <f t="shared" ref="CE206" si="2603">W206/W219</f>
        <v>5.8895145335565363E-2</v>
      </c>
      <c r="CF206" s="129">
        <f t="shared" ref="CF206" si="2604">X206/X219</f>
        <v>6.2208713272543056E-2</v>
      </c>
      <c r="CG206" s="130">
        <f t="shared" ref="CG206" si="2605">Y206/Y219</f>
        <v>3.7948717948717951E-2</v>
      </c>
      <c r="CH206" s="131">
        <f t="shared" ref="CH206" si="2606">Z206/Z219</f>
        <v>6.5944467816575522E-2</v>
      </c>
      <c r="CI206" s="129">
        <f t="shared" ref="CI206" si="2607">AA206/AA219</f>
        <v>5.4039828055092554E-2</v>
      </c>
      <c r="CJ206" s="135">
        <f t="shared" ref="CJ206" si="2608">AB206/AB219</f>
        <v>5.4869148459319367E-2</v>
      </c>
      <c r="CK206" s="136">
        <f t="shared" ref="CK206" si="2609">AC206/AC219</f>
        <v>5.3972460678688716E-2</v>
      </c>
    </row>
    <row r="207" spans="1:89" ht="14" thickTop="1" x14ac:dyDescent="0.15">
      <c r="A207" s="146" t="s">
        <v>28</v>
      </c>
      <c r="B207" s="203">
        <v>443</v>
      </c>
      <c r="C207" s="197">
        <v>679</v>
      </c>
      <c r="D207" s="198">
        <v>170</v>
      </c>
      <c r="E207" s="199">
        <v>293</v>
      </c>
      <c r="F207" s="196">
        <v>405</v>
      </c>
      <c r="G207" s="200">
        <v>567</v>
      </c>
      <c r="H207" s="198">
        <v>673</v>
      </c>
      <c r="I207" s="199">
        <v>792</v>
      </c>
      <c r="J207" s="196">
        <v>119</v>
      </c>
      <c r="K207" s="197">
        <v>64</v>
      </c>
      <c r="L207" s="198">
        <v>371</v>
      </c>
      <c r="M207" s="196">
        <v>218</v>
      </c>
      <c r="N207" s="201">
        <v>762</v>
      </c>
      <c r="O207" s="204">
        <v>517</v>
      </c>
      <c r="P207" s="196">
        <v>463</v>
      </c>
      <c r="Q207" s="197">
        <v>264</v>
      </c>
      <c r="R207" s="198">
        <v>432</v>
      </c>
      <c r="S207" s="199">
        <v>410</v>
      </c>
      <c r="T207" s="196">
        <v>81</v>
      </c>
      <c r="U207" s="200">
        <v>29</v>
      </c>
      <c r="V207" s="198">
        <v>450</v>
      </c>
      <c r="W207" s="205">
        <v>385</v>
      </c>
      <c r="X207" s="196">
        <v>287</v>
      </c>
      <c r="Y207" s="200">
        <v>121</v>
      </c>
      <c r="Z207" s="198">
        <v>705</v>
      </c>
      <c r="AA207" s="196">
        <v>683</v>
      </c>
      <c r="AB207" s="172">
        <f t="shared" si="2307"/>
        <v>5361</v>
      </c>
      <c r="AC207" s="173">
        <f t="shared" si="2308"/>
        <v>5022</v>
      </c>
      <c r="BI207" s="146" t="s">
        <v>28</v>
      </c>
      <c r="BJ207" s="129">
        <f>B207/B219</f>
        <v>5.0826067003212481E-2</v>
      </c>
      <c r="BK207" s="130">
        <f t="shared" ref="BK207" si="2610">C207/C219</f>
        <v>6.3351371524538166E-2</v>
      </c>
      <c r="BL207" s="131">
        <f t="shared" ref="BL207" si="2611">D207/D219</f>
        <v>6.3885757234122514E-2</v>
      </c>
      <c r="BM207" s="132">
        <f t="shared" ref="BM207" si="2612">E207/E219</f>
        <v>6.5416387586514843E-2</v>
      </c>
      <c r="BN207" s="129">
        <f t="shared" ref="BN207" si="2613">F207/F219</f>
        <v>4.5556805399325086E-2</v>
      </c>
      <c r="BO207" s="130">
        <f t="shared" ref="BO207" si="2614">G207/G219</f>
        <v>6.2287158079753928E-2</v>
      </c>
      <c r="BP207" s="131">
        <f t="shared" ref="BP207" si="2615">H207/H219</f>
        <v>5.7897453544390916E-2</v>
      </c>
      <c r="BQ207" s="132">
        <f t="shared" ref="BQ207" si="2616">I207/I219</f>
        <v>6.3886424134871334E-2</v>
      </c>
      <c r="BR207" s="129">
        <f t="shared" ref="BR207" si="2617">J207/J219</f>
        <v>6.336528221512247E-2</v>
      </c>
      <c r="BS207" s="130">
        <f t="shared" ref="BS207" si="2618">K207/K219</f>
        <v>4.0842373962986601E-2</v>
      </c>
      <c r="BT207" s="131">
        <f t="shared" ref="BT207" si="2619">L207/L219</f>
        <v>6.4566655064392617E-2</v>
      </c>
      <c r="BU207" s="129">
        <f t="shared" ref="BU207" si="2620">M207/M219</f>
        <v>4.3504290560766316E-2</v>
      </c>
      <c r="BV207" s="133">
        <f t="shared" ref="BV207" si="2621">N207/N219</f>
        <v>6.7042055252507476E-2</v>
      </c>
      <c r="BW207" s="134">
        <f t="shared" ref="BW207" si="2622">O207/O219</f>
        <v>5.1249008723235526E-2</v>
      </c>
      <c r="BX207" s="129">
        <f t="shared" ref="BX207" si="2623">P207/P219</f>
        <v>7.5272313444968292E-2</v>
      </c>
      <c r="BY207" s="130">
        <f t="shared" ref="BY207" si="2624">Q207/Q219</f>
        <v>5.4198316567439953E-2</v>
      </c>
      <c r="BZ207" s="131">
        <f t="shared" ref="BZ207" si="2625">R207/R219</f>
        <v>5.7188244638602066E-2</v>
      </c>
      <c r="CA207" s="132">
        <f t="shared" ref="CA207" si="2626">S207/S219</f>
        <v>6.1821471652593489E-2</v>
      </c>
      <c r="CB207" s="129">
        <f t="shared" ref="CB207" si="2627">T207/T219</f>
        <v>6.1690784463061692E-2</v>
      </c>
      <c r="CC207" s="130">
        <f t="shared" ref="CC207" si="2628">U207/U219</f>
        <v>2.83203125E-2</v>
      </c>
      <c r="CD207" s="131">
        <f t="shared" ref="CD207" si="2629">V207/V219</f>
        <v>6.7516879219804954E-2</v>
      </c>
      <c r="CE207" s="132">
        <f t="shared" ref="CE207" si="2630">W207/W219</f>
        <v>5.859077765941257E-2</v>
      </c>
      <c r="CF207" s="129">
        <f t="shared" ref="CF207" si="2631">X207/X219</f>
        <v>5.8156028368794327E-2</v>
      </c>
      <c r="CG207" s="130">
        <f t="shared" ref="CG207" si="2632">Y207/Y219</f>
        <v>4.1367521367521365E-2</v>
      </c>
      <c r="CH207" s="131">
        <f t="shared" ref="CH207" si="2633">Z207/Z219</f>
        <v>7.4148085822465293E-2</v>
      </c>
      <c r="CI207" s="129">
        <f t="shared" ref="CI207" si="2634">AA207/AA219</f>
        <v>5.9917536626019827E-2</v>
      </c>
      <c r="CJ207" s="135">
        <f t="shared" ref="CJ207" si="2635">AB207/AB219</f>
        <v>6.1615732067534797E-2</v>
      </c>
      <c r="CK207" s="136">
        <f t="shared" ref="CK207" si="2636">AC207/AC219</f>
        <v>5.7867142939448064E-2</v>
      </c>
    </row>
    <row r="208" spans="1:89" x14ac:dyDescent="0.15">
      <c r="A208" s="137" t="s">
        <v>29</v>
      </c>
      <c r="B208" s="206">
        <v>578</v>
      </c>
      <c r="C208" s="190">
        <v>931</v>
      </c>
      <c r="D208" s="191">
        <v>250</v>
      </c>
      <c r="E208" s="192">
        <v>412</v>
      </c>
      <c r="F208" s="189">
        <v>462</v>
      </c>
      <c r="G208" s="193">
        <v>994</v>
      </c>
      <c r="H208" s="191">
        <v>866</v>
      </c>
      <c r="I208" s="192">
        <v>1003</v>
      </c>
      <c r="J208" s="189">
        <v>211</v>
      </c>
      <c r="K208" s="190">
        <v>37</v>
      </c>
      <c r="L208" s="191">
        <v>543</v>
      </c>
      <c r="M208" s="189">
        <v>218</v>
      </c>
      <c r="N208" s="194">
        <v>884</v>
      </c>
      <c r="O208" s="207">
        <v>528</v>
      </c>
      <c r="P208" s="189">
        <v>553</v>
      </c>
      <c r="Q208" s="190">
        <v>273</v>
      </c>
      <c r="R208" s="191">
        <v>544</v>
      </c>
      <c r="S208" s="192">
        <v>490</v>
      </c>
      <c r="T208" s="189">
        <v>159</v>
      </c>
      <c r="U208" s="193">
        <v>39</v>
      </c>
      <c r="V208" s="191">
        <v>518</v>
      </c>
      <c r="W208" s="208">
        <v>420</v>
      </c>
      <c r="X208" s="189">
        <v>408</v>
      </c>
      <c r="Y208" s="193">
        <v>176</v>
      </c>
      <c r="Z208" s="191">
        <v>708</v>
      </c>
      <c r="AA208" s="189">
        <v>823</v>
      </c>
      <c r="AB208" s="172">
        <f t="shared" si="2307"/>
        <v>6684</v>
      </c>
      <c r="AC208" s="173">
        <f t="shared" si="2308"/>
        <v>6344</v>
      </c>
      <c r="BI208" s="137" t="s">
        <v>29</v>
      </c>
      <c r="BJ208" s="129">
        <f>B208/B219</f>
        <v>6.6314823313446541E-2</v>
      </c>
      <c r="BK208" s="130">
        <f t="shared" ref="BK208" si="2637">C208/C219</f>
        <v>8.6863220750139955E-2</v>
      </c>
      <c r="BL208" s="131">
        <f t="shared" ref="BL208" si="2638">D208/D219</f>
        <v>9.3949642991356636E-2</v>
      </c>
      <c r="BM208" s="132">
        <f t="shared" ref="BM208" si="2639">E208/E219</f>
        <v>9.1984818039741012E-2</v>
      </c>
      <c r="BN208" s="129">
        <f t="shared" ref="BN208" si="2640">F208/F219</f>
        <v>5.1968503937007873E-2</v>
      </c>
      <c r="BO208" s="130">
        <f t="shared" ref="BO208" si="2641">G208/G219</f>
        <v>0.10919477095463034</v>
      </c>
      <c r="BP208" s="131">
        <f t="shared" ref="BP208" si="2642">H208/H219</f>
        <v>7.4501032346868543E-2</v>
      </c>
      <c r="BQ208" s="132">
        <f t="shared" ref="BQ208" si="2643">I208/I219</f>
        <v>8.0906670968782776E-2</v>
      </c>
      <c r="BR208" s="129">
        <f t="shared" ref="BR208" si="2644">J208/J219</f>
        <v>0.11235356762513313</v>
      </c>
      <c r="BS208" s="130">
        <f t="shared" ref="BS208" si="2645">K208/K219</f>
        <v>2.3611997447351627E-2</v>
      </c>
      <c r="BT208" s="131">
        <f t="shared" ref="BT208" si="2646">L208/L219</f>
        <v>9.4500522102332063E-2</v>
      </c>
      <c r="BU208" s="129">
        <f t="shared" ref="BU208" si="2647">M208/M219</f>
        <v>4.3504290560766316E-2</v>
      </c>
      <c r="BV208" s="133">
        <f t="shared" ref="BV208" si="2648">N208/N219</f>
        <v>7.7775822628893196E-2</v>
      </c>
      <c r="BW208" s="134">
        <f t="shared" ref="BW208" si="2649">O208/O219</f>
        <v>5.2339413164155434E-2</v>
      </c>
      <c r="BX208" s="129">
        <f t="shared" ref="BX208" si="2650">P208/P219</f>
        <v>8.9904080637294742E-2</v>
      </c>
      <c r="BY208" s="130">
        <f t="shared" ref="BY208" si="2651">Q208/Q219</f>
        <v>5.6045986450420859E-2</v>
      </c>
      <c r="BZ208" s="131">
        <f t="shared" ref="BZ208" si="2652">R208/R219</f>
        <v>7.2014826581943345E-2</v>
      </c>
      <c r="CA208" s="132">
        <f t="shared" ref="CA208" si="2653">S208/S219</f>
        <v>7.3884197828709294E-2</v>
      </c>
      <c r="CB208" s="129">
        <f t="shared" ref="CB208" si="2654">T208/T219</f>
        <v>0.1210967250571211</v>
      </c>
      <c r="CC208" s="130">
        <f t="shared" ref="CC208" si="2655">U208/U219</f>
        <v>3.80859375E-2</v>
      </c>
      <c r="CD208" s="131">
        <f t="shared" ref="CD208" si="2656">V208/V219</f>
        <v>7.771942985746437E-2</v>
      </c>
      <c r="CE208" s="132">
        <f t="shared" ref="CE208" si="2657">W208/W219</f>
        <v>6.3917211992086442E-2</v>
      </c>
      <c r="CF208" s="129">
        <f t="shared" ref="CF208" si="2658">X208/X219</f>
        <v>8.2674772036474165E-2</v>
      </c>
      <c r="CG208" s="130">
        <f t="shared" ref="CG208" si="2659">Y208/Y219</f>
        <v>6.0170940170940171E-2</v>
      </c>
      <c r="CH208" s="131">
        <f t="shared" ref="CH208" si="2660">Z208/Z219</f>
        <v>7.4463609591922594E-2</v>
      </c>
      <c r="CI208" s="129">
        <f t="shared" ref="CI208" si="2661">AA208/AA219</f>
        <v>7.2199315729449945E-2</v>
      </c>
      <c r="CJ208" s="135">
        <f t="shared" ref="CJ208" si="2662">AB208/AB219</f>
        <v>7.6821405174296323E-2</v>
      </c>
      <c r="CK208" s="136">
        <f t="shared" ref="CK208" si="2663">AC208/AC219</f>
        <v>7.31001901250216E-2</v>
      </c>
    </row>
    <row r="209" spans="1:89" x14ac:dyDescent="0.15">
      <c r="A209" s="146" t="s">
        <v>30</v>
      </c>
      <c r="B209" s="203">
        <v>644</v>
      </c>
      <c r="C209" s="197">
        <v>932</v>
      </c>
      <c r="D209" s="198">
        <v>177</v>
      </c>
      <c r="E209" s="199">
        <v>431</v>
      </c>
      <c r="F209" s="196">
        <v>498</v>
      </c>
      <c r="G209" s="200">
        <v>1165</v>
      </c>
      <c r="H209" s="198">
        <v>924</v>
      </c>
      <c r="I209" s="199">
        <v>1082</v>
      </c>
      <c r="J209" s="196">
        <v>191</v>
      </c>
      <c r="K209" s="197">
        <v>63</v>
      </c>
      <c r="L209" s="198">
        <v>575</v>
      </c>
      <c r="M209" s="196">
        <v>189</v>
      </c>
      <c r="N209" s="201">
        <v>1026</v>
      </c>
      <c r="O209" s="204">
        <v>695</v>
      </c>
      <c r="P209" s="196">
        <v>584</v>
      </c>
      <c r="Q209" s="197">
        <v>370</v>
      </c>
      <c r="R209" s="198">
        <v>618</v>
      </c>
      <c r="S209" s="199">
        <v>630</v>
      </c>
      <c r="T209" s="196">
        <v>178</v>
      </c>
      <c r="U209" s="200">
        <v>60</v>
      </c>
      <c r="V209" s="198">
        <v>588</v>
      </c>
      <c r="W209" s="205">
        <v>504</v>
      </c>
      <c r="X209" s="196">
        <v>570</v>
      </c>
      <c r="Y209" s="200">
        <v>219</v>
      </c>
      <c r="Z209" s="198">
        <v>738</v>
      </c>
      <c r="AA209" s="196">
        <v>1012</v>
      </c>
      <c r="AB209" s="172">
        <f t="shared" si="2307"/>
        <v>7311</v>
      </c>
      <c r="AC209" s="173">
        <f t="shared" si="2308"/>
        <v>7352</v>
      </c>
      <c r="BI209" s="146" t="s">
        <v>30</v>
      </c>
      <c r="BJ209" s="129">
        <f>B209/B219</f>
        <v>7.3887104176227625E-2</v>
      </c>
      <c r="BK209" s="130">
        <f t="shared" ref="BK209" si="2664">C209/C219</f>
        <v>8.6956521739130432E-2</v>
      </c>
      <c r="BL209" s="131">
        <f t="shared" ref="BL209" si="2665">D209/D219</f>
        <v>6.6516347237880497E-2</v>
      </c>
      <c r="BM209" s="132">
        <f t="shared" ref="BM209" si="2666">E209/E219</f>
        <v>9.6226836347398967E-2</v>
      </c>
      <c r="BN209" s="129">
        <f t="shared" ref="BN209" si="2667">F209/F219</f>
        <v>5.6017997750281212E-2</v>
      </c>
      <c r="BO209" s="130">
        <f t="shared" ref="BO209" si="2668">G209/G219</f>
        <v>0.12797978688344502</v>
      </c>
      <c r="BP209" s="131">
        <f t="shared" ref="BP209" si="2669">H209/H219</f>
        <v>7.9490708878183075E-2</v>
      </c>
      <c r="BQ209" s="132">
        <f t="shared" ref="BQ209" si="2670">I209/I219</f>
        <v>8.7279180446882307E-2</v>
      </c>
      <c r="BR209" s="129">
        <f t="shared" ref="BR209" si="2671">J209/J219</f>
        <v>0.10170394036208733</v>
      </c>
      <c r="BS209" s="130">
        <f t="shared" ref="BS209" si="2672">K209/K219</f>
        <v>4.0204211869814932E-2</v>
      </c>
      <c r="BT209" s="131">
        <f t="shared" ref="BT209" si="2673">L209/L219</f>
        <v>0.10006961364427427</v>
      </c>
      <c r="BU209" s="129">
        <f t="shared" ref="BU209" si="2674">M209/M219</f>
        <v>3.7717022550389147E-2</v>
      </c>
      <c r="BV209" s="133">
        <f t="shared" ref="BV209" si="2675">N209/N219</f>
        <v>9.0269224001407702E-2</v>
      </c>
      <c r="BW209" s="134">
        <f t="shared" ref="BW209" si="2676">O209/O219</f>
        <v>6.8893735130848538E-2</v>
      </c>
      <c r="BX209" s="129">
        <f t="shared" ref="BX209" si="2677">P209/P219</f>
        <v>9.4943911559096081E-2</v>
      </c>
      <c r="BY209" s="130">
        <f t="shared" ref="BY209" si="2678">Q209/Q219</f>
        <v>7.5959761855881755E-2</v>
      </c>
      <c r="BZ209" s="131">
        <f t="shared" ref="BZ209" si="2679">R209/R219</f>
        <v>8.18109610802224E-2</v>
      </c>
      <c r="CA209" s="132">
        <f t="shared" ref="CA209" si="2680">S209/S219</f>
        <v>9.4993968636911938E-2</v>
      </c>
      <c r="CB209" s="129">
        <f t="shared" ref="CB209" si="2681">T209/T219</f>
        <v>0.13556740289413557</v>
      </c>
      <c r="CC209" s="130">
        <f t="shared" ref="CC209" si="2682">U209/U219</f>
        <v>5.859375E-2</v>
      </c>
      <c r="CD209" s="131">
        <f t="shared" ref="CD209" si="2683">V209/V219</f>
        <v>8.8222055513878475E-2</v>
      </c>
      <c r="CE209" s="132">
        <f t="shared" ref="CE209" si="2684">W209/W219</f>
        <v>7.6700654390503734E-2</v>
      </c>
      <c r="CF209" s="129">
        <f t="shared" ref="CF209" si="2685">X209/X219</f>
        <v>0.11550151975683891</v>
      </c>
      <c r="CG209" s="130">
        <f t="shared" ref="CG209" si="2686">Y209/Y219</f>
        <v>7.4871794871794878E-2</v>
      </c>
      <c r="CH209" s="131">
        <f t="shared" ref="CH209" si="2687">Z209/Z219</f>
        <v>7.7618847286495582E-2</v>
      </c>
      <c r="CI209" s="129">
        <f t="shared" ref="CI209" si="2688">AA209/AA219</f>
        <v>8.877971751908062E-2</v>
      </c>
      <c r="CJ209" s="135">
        <f t="shared" ref="CJ209" si="2689">AB209/AB219</f>
        <v>8.402772190743274E-2</v>
      </c>
      <c r="CK209" s="136">
        <f t="shared" ref="CK209" si="2690">AC209/AC219</f>
        <v>8.4715100535806873E-2</v>
      </c>
    </row>
    <row r="210" spans="1:89" x14ac:dyDescent="0.15">
      <c r="A210" s="137" t="s">
        <v>31</v>
      </c>
      <c r="B210" s="206">
        <v>590</v>
      </c>
      <c r="C210" s="190">
        <v>873</v>
      </c>
      <c r="D210" s="191">
        <v>171</v>
      </c>
      <c r="E210" s="192">
        <v>368</v>
      </c>
      <c r="F210" s="189">
        <v>354</v>
      </c>
      <c r="G210" s="193">
        <v>972</v>
      </c>
      <c r="H210" s="191">
        <v>864</v>
      </c>
      <c r="I210" s="192">
        <v>1142</v>
      </c>
      <c r="J210" s="189">
        <v>193</v>
      </c>
      <c r="K210" s="190">
        <v>71</v>
      </c>
      <c r="L210" s="191">
        <v>575</v>
      </c>
      <c r="M210" s="189">
        <v>171</v>
      </c>
      <c r="N210" s="194">
        <v>862</v>
      </c>
      <c r="O210" s="207">
        <v>645</v>
      </c>
      <c r="P210" s="189">
        <v>431</v>
      </c>
      <c r="Q210" s="190">
        <v>402</v>
      </c>
      <c r="R210" s="191">
        <v>488</v>
      </c>
      <c r="S210" s="192">
        <v>540</v>
      </c>
      <c r="T210" s="189">
        <v>80</v>
      </c>
      <c r="U210" s="193">
        <v>31</v>
      </c>
      <c r="V210" s="191">
        <v>583</v>
      </c>
      <c r="W210" s="208">
        <v>382</v>
      </c>
      <c r="X210" s="189">
        <v>445</v>
      </c>
      <c r="Y210" s="193">
        <v>186</v>
      </c>
      <c r="Z210" s="191">
        <v>633</v>
      </c>
      <c r="AA210" s="189">
        <v>861</v>
      </c>
      <c r="AB210" s="172">
        <f t="shared" si="2307"/>
        <v>6269</v>
      </c>
      <c r="AC210" s="173">
        <f t="shared" si="2308"/>
        <v>6644</v>
      </c>
      <c r="BI210" s="137" t="s">
        <v>31</v>
      </c>
      <c r="BJ210" s="129">
        <f>B210/B219</f>
        <v>6.7691601652134004E-2</v>
      </c>
      <c r="BK210" s="130">
        <f t="shared" ref="BK210" si="2691">C210/C219</f>
        <v>8.1451763388691922E-2</v>
      </c>
      <c r="BL210" s="131">
        <f t="shared" ref="BL210" si="2692">D210/D219</f>
        <v>6.426155580608793E-2</v>
      </c>
      <c r="BM210" s="132">
        <f t="shared" ref="BM210" si="2693">E210/E219</f>
        <v>8.2161196695690997E-2</v>
      </c>
      <c r="BN210" s="129">
        <f t="shared" ref="BN210" si="2694">F210/F219</f>
        <v>3.982002249718785E-2</v>
      </c>
      <c r="BO210" s="130">
        <f t="shared" ref="BO210" si="2695">G210/G219</f>
        <v>0.10677798527957816</v>
      </c>
      <c r="BP210" s="131">
        <f t="shared" ref="BP210" si="2696">H210/H219</f>
        <v>7.4328974535443904E-2</v>
      </c>
      <c r="BQ210" s="132">
        <f t="shared" ref="BQ210" si="2697">I210/I219</f>
        <v>9.2119061063160437E-2</v>
      </c>
      <c r="BR210" s="129">
        <f t="shared" ref="BR210" si="2698">J210/J219</f>
        <v>0.1027689030883919</v>
      </c>
      <c r="BS210" s="130">
        <f t="shared" ref="BS210" si="2699">K210/K219</f>
        <v>4.530950861518826E-2</v>
      </c>
      <c r="BT210" s="131">
        <f t="shared" ref="BT210" si="2700">L210/L219</f>
        <v>0.10006961364427427</v>
      </c>
      <c r="BU210" s="129">
        <f t="shared" ref="BU210" si="2701">M210/M219</f>
        <v>3.4124925164637797E-2</v>
      </c>
      <c r="BV210" s="133">
        <f t="shared" ref="BV210" si="2702">N210/N219</f>
        <v>7.5840225233151509E-2</v>
      </c>
      <c r="BW210" s="134">
        <f t="shared" ref="BW210" si="2703">O210/O219</f>
        <v>6.3937351308485324E-2</v>
      </c>
      <c r="BX210" s="129">
        <f t="shared" ref="BX210" si="2704">P210/P219</f>
        <v>7.0069907332141121E-2</v>
      </c>
      <c r="BY210" s="130">
        <f t="shared" ref="BY210" si="2705">Q210/Q219</f>
        <v>8.2529254773147195E-2</v>
      </c>
      <c r="BZ210" s="131">
        <f t="shared" ref="BZ210" si="2706">R210/R219</f>
        <v>6.4601535610272709E-2</v>
      </c>
      <c r="CA210" s="132">
        <f t="shared" ref="CA210" si="2707">S210/S219</f>
        <v>8.1423401688781663E-2</v>
      </c>
      <c r="CB210" s="129">
        <f t="shared" ref="CB210" si="2708">T210/T219</f>
        <v>6.0929169840060929E-2</v>
      </c>
      <c r="CC210" s="130">
        <f t="shared" ref="CC210" si="2709">U210/U219</f>
        <v>3.02734375E-2</v>
      </c>
      <c r="CD210" s="131">
        <f t="shared" ref="CD210" si="2710">V210/V219</f>
        <v>8.7471867966991745E-2</v>
      </c>
      <c r="CE210" s="132">
        <f t="shared" ref="CE210" si="2711">W210/W219</f>
        <v>5.8134226145183383E-2</v>
      </c>
      <c r="CF210" s="129">
        <f t="shared" ref="CF210" si="2712">X210/X219</f>
        <v>9.0172239108409324E-2</v>
      </c>
      <c r="CG210" s="130">
        <f t="shared" ref="CG210" si="2713">Y210/Y219</f>
        <v>6.3589743589743591E-2</v>
      </c>
      <c r="CH210" s="131">
        <f t="shared" ref="CH210" si="2714">Z210/Z219</f>
        <v>6.6575515355490111E-2</v>
      </c>
      <c r="CI210" s="129">
        <f t="shared" ref="CI210" si="2715">AA210/AA219</f>
        <v>7.5532941486095267E-2</v>
      </c>
      <c r="CJ210" s="135">
        <f t="shared" ref="CJ210" si="2716">AB210/AB219</f>
        <v>7.2051674003241112E-2</v>
      </c>
      <c r="CK210" s="136">
        <f t="shared" ref="CK210" si="2717">AC210/AC219</f>
        <v>7.6557008699660076E-2</v>
      </c>
    </row>
    <row r="211" spans="1:89" x14ac:dyDescent="0.15">
      <c r="A211" s="146" t="s">
        <v>32</v>
      </c>
      <c r="B211" s="203">
        <v>710</v>
      </c>
      <c r="C211" s="197">
        <v>695</v>
      </c>
      <c r="D211" s="198">
        <v>104</v>
      </c>
      <c r="E211" s="199">
        <v>339</v>
      </c>
      <c r="F211" s="196">
        <v>285</v>
      </c>
      <c r="G211" s="200">
        <v>947</v>
      </c>
      <c r="H211" s="198">
        <v>715</v>
      </c>
      <c r="I211" s="199">
        <v>903</v>
      </c>
      <c r="J211" s="196">
        <v>203</v>
      </c>
      <c r="K211" s="197">
        <v>67</v>
      </c>
      <c r="L211" s="198">
        <v>569</v>
      </c>
      <c r="M211" s="196">
        <v>141</v>
      </c>
      <c r="N211" s="201">
        <v>784</v>
      </c>
      <c r="O211" s="204">
        <v>518</v>
      </c>
      <c r="P211" s="196">
        <v>252</v>
      </c>
      <c r="Q211" s="197">
        <v>375</v>
      </c>
      <c r="R211" s="198">
        <v>326</v>
      </c>
      <c r="S211" s="199">
        <v>490</v>
      </c>
      <c r="T211" s="196">
        <v>64</v>
      </c>
      <c r="U211" s="200">
        <v>27</v>
      </c>
      <c r="V211" s="198">
        <v>667</v>
      </c>
      <c r="W211" s="205">
        <v>285</v>
      </c>
      <c r="X211" s="196">
        <v>269</v>
      </c>
      <c r="Y211" s="200">
        <v>168</v>
      </c>
      <c r="Z211" s="198">
        <v>519</v>
      </c>
      <c r="AA211" s="196">
        <v>867</v>
      </c>
      <c r="AB211" s="172">
        <f t="shared" si="2307"/>
        <v>5467</v>
      </c>
      <c r="AC211" s="173">
        <f t="shared" si="2308"/>
        <v>5822</v>
      </c>
      <c r="BI211" s="146" t="s">
        <v>32</v>
      </c>
      <c r="BJ211" s="129">
        <f>B211/B219</f>
        <v>8.1459385039008722E-2</v>
      </c>
      <c r="BK211" s="130">
        <f t="shared" ref="BK211" si="2718">C211/C219</f>
        <v>6.4844187348385887E-2</v>
      </c>
      <c r="BL211" s="131">
        <f t="shared" ref="BL211" si="2719">D211/D219</f>
        <v>3.9083051484404358E-2</v>
      </c>
      <c r="BM211" s="132">
        <f t="shared" ref="BM211" si="2720">E211/E219</f>
        <v>7.5686537173476218E-2</v>
      </c>
      <c r="BN211" s="129">
        <f t="shared" ref="BN211" si="2721">F211/F219</f>
        <v>3.2058492688413945E-2</v>
      </c>
      <c r="BO211" s="130">
        <f t="shared" ref="BO211" si="2722">G211/G219</f>
        <v>0.10403163792156432</v>
      </c>
      <c r="BP211" s="131">
        <f t="shared" ref="BP211" si="2723">H211/H219</f>
        <v>6.1510667584308329E-2</v>
      </c>
      <c r="BQ211" s="132">
        <f t="shared" ref="BQ211" si="2724">I211/I219</f>
        <v>7.2840203274985887E-2</v>
      </c>
      <c r="BR211" s="129">
        <f t="shared" ref="BR211" si="2725">J211/J219</f>
        <v>0.1080937167199148</v>
      </c>
      <c r="BS211" s="130">
        <f t="shared" ref="BS211" si="2726">K211/K219</f>
        <v>4.2756860242501596E-2</v>
      </c>
      <c r="BT211" s="131">
        <f t="shared" ref="BT211" si="2727">L211/L219</f>
        <v>9.9025408980160115E-2</v>
      </c>
      <c r="BU211" s="129">
        <f t="shared" ref="BU211" si="2728">M211/M219</f>
        <v>2.8138096188385552E-2</v>
      </c>
      <c r="BV211" s="133">
        <f t="shared" ref="BV211" si="2729">N211/N219</f>
        <v>6.8977652648249163E-2</v>
      </c>
      <c r="BW211" s="134">
        <f t="shared" ref="BW211" si="2730">O211/O219</f>
        <v>5.1348136399682789E-2</v>
      </c>
      <c r="BX211" s="129">
        <f t="shared" ref="BX211" si="2731">P211/P219</f>
        <v>4.0968948138514059E-2</v>
      </c>
      <c r="BY211" s="130">
        <f t="shared" ref="BY211" si="2732">Q211/Q219</f>
        <v>7.6986245124204475E-2</v>
      </c>
      <c r="BZ211" s="131">
        <f t="shared" ref="BZ211" si="2733">R211/R219</f>
        <v>4.315594387079693E-2</v>
      </c>
      <c r="CA211" s="132">
        <f t="shared" ref="CA211" si="2734">S211/S219</f>
        <v>7.3884197828709294E-2</v>
      </c>
      <c r="CB211" s="129">
        <f t="shared" ref="CB211" si="2735">T211/T219</f>
        <v>4.8743335872048744E-2</v>
      </c>
      <c r="CC211" s="130">
        <f t="shared" ref="CC211" si="2736">U211/U219</f>
        <v>2.63671875E-2</v>
      </c>
      <c r="CD211" s="131">
        <f t="shared" ref="CD211" si="2737">V211/V219</f>
        <v>0.10007501875468867</v>
      </c>
      <c r="CE211" s="132">
        <f t="shared" ref="CE211" si="2738">W211/W219</f>
        <v>4.3372393851772939E-2</v>
      </c>
      <c r="CF211" s="129">
        <f t="shared" ref="CF211" si="2739">X211/X219</f>
        <v>5.4508611955420463E-2</v>
      </c>
      <c r="CG211" s="130">
        <f t="shared" ref="CG211" si="2740">Y211/Y219</f>
        <v>5.7435897435897436E-2</v>
      </c>
      <c r="CH211" s="131">
        <f t="shared" ref="CH211" si="2741">Z211/Z219</f>
        <v>5.458561211611275E-2</v>
      </c>
      <c r="CI211" s="129">
        <f t="shared" ref="CI211" si="2742">AA211/AA219</f>
        <v>7.6059303447670853E-2</v>
      </c>
      <c r="CJ211" s="135">
        <f t="shared" ref="CJ211" si="2743">AB211/AB219</f>
        <v>6.2834024848575407E-2</v>
      </c>
      <c r="CK211" s="136">
        <f t="shared" ref="CK211" si="2744">AC211/AC219</f>
        <v>6.7085325805150656E-2</v>
      </c>
    </row>
    <row r="212" spans="1:89" x14ac:dyDescent="0.15">
      <c r="A212" s="137" t="s">
        <v>33</v>
      </c>
      <c r="B212" s="206">
        <v>460</v>
      </c>
      <c r="C212" s="190">
        <v>552</v>
      </c>
      <c r="D212" s="191">
        <v>80</v>
      </c>
      <c r="E212" s="192">
        <v>277</v>
      </c>
      <c r="F212" s="189">
        <v>208</v>
      </c>
      <c r="G212" s="193">
        <v>709</v>
      </c>
      <c r="H212" s="191">
        <v>568</v>
      </c>
      <c r="I212" s="192">
        <v>788</v>
      </c>
      <c r="J212" s="189">
        <v>148</v>
      </c>
      <c r="K212" s="190">
        <v>41</v>
      </c>
      <c r="L212" s="191">
        <v>442</v>
      </c>
      <c r="M212" s="189">
        <v>117</v>
      </c>
      <c r="N212" s="194">
        <v>543</v>
      </c>
      <c r="O212" s="207">
        <v>492</v>
      </c>
      <c r="P212" s="189">
        <v>183</v>
      </c>
      <c r="Q212" s="190">
        <v>318</v>
      </c>
      <c r="R212" s="191">
        <v>237</v>
      </c>
      <c r="S212" s="192">
        <v>393</v>
      </c>
      <c r="T212" s="189">
        <v>40</v>
      </c>
      <c r="U212" s="193">
        <v>41</v>
      </c>
      <c r="V212" s="191">
        <v>555</v>
      </c>
      <c r="W212" s="208">
        <v>220</v>
      </c>
      <c r="X212" s="189">
        <v>183</v>
      </c>
      <c r="Y212" s="193">
        <v>154</v>
      </c>
      <c r="Z212" s="191">
        <v>343</v>
      </c>
      <c r="AA212" s="189">
        <v>596</v>
      </c>
      <c r="AB212" s="172">
        <f t="shared" si="2307"/>
        <v>3990</v>
      </c>
      <c r="AC212" s="173">
        <f t="shared" si="2308"/>
        <v>4698</v>
      </c>
      <c r="BI212" s="137" t="s">
        <v>33</v>
      </c>
      <c r="BJ212" s="129">
        <f>B212/B219</f>
        <v>5.2776502983019731E-2</v>
      </c>
      <c r="BK212" s="130">
        <f t="shared" ref="BK212" si="2745">C212/C219</f>
        <v>5.1502145922746781E-2</v>
      </c>
      <c r="BL212" s="131">
        <f t="shared" ref="BL212" si="2746">D212/D219</f>
        <v>3.0063885757234121E-2</v>
      </c>
      <c r="BM212" s="132">
        <f t="shared" ref="BM212" si="2747">E212/E219</f>
        <v>6.1844161643223934E-2</v>
      </c>
      <c r="BN212" s="129">
        <f t="shared" ref="BN212" si="2748">F212/F219</f>
        <v>2.3397075365579303E-2</v>
      </c>
      <c r="BO212" s="130">
        <f t="shared" ref="BO212" si="2749">G212/G219</f>
        <v>7.7886411073272543E-2</v>
      </c>
      <c r="BP212" s="131">
        <f t="shared" ref="BP212" si="2750">H212/H219</f>
        <v>4.8864418444597386E-2</v>
      </c>
      <c r="BQ212" s="132">
        <f t="shared" ref="BQ212" si="2751">I212/I219</f>
        <v>6.3563765427119459E-2</v>
      </c>
      <c r="BR212" s="129">
        <f t="shared" ref="BR212" si="2752">J212/J219</f>
        <v>7.8807241746538872E-2</v>
      </c>
      <c r="BS212" s="130">
        <f t="shared" ref="BS212" si="2753">K212/K219</f>
        <v>2.6164645820038291E-2</v>
      </c>
      <c r="BT212" s="131">
        <f t="shared" ref="BT212" si="2754">L212/L219</f>
        <v>7.6923076923076927E-2</v>
      </c>
      <c r="BU212" s="129">
        <f t="shared" ref="BU212" si="2755">M212/M219</f>
        <v>2.3348633007383757E-2</v>
      </c>
      <c r="BV212" s="133">
        <f t="shared" ref="BV212" si="2756">N212/N219</f>
        <v>4.777406299489706E-2</v>
      </c>
      <c r="BW212" s="134">
        <f t="shared" ref="BW212" si="2757">O212/O219</f>
        <v>4.8770816812053926E-2</v>
      </c>
      <c r="BX212" s="129">
        <f t="shared" ref="BX212" si="2758">P212/P219</f>
        <v>2.9751259957730449E-2</v>
      </c>
      <c r="BY212" s="130">
        <f t="shared" ref="BY212" si="2759">Q212/Q219</f>
        <v>6.5284335865325394E-2</v>
      </c>
      <c r="BZ212" s="131">
        <f t="shared" ref="BZ212" si="2760">R212/R219</f>
        <v>3.1374106433677523E-2</v>
      </c>
      <c r="CA212" s="132">
        <f t="shared" ref="CA212" si="2761">S212/S219</f>
        <v>5.9258142340168879E-2</v>
      </c>
      <c r="CB212" s="129">
        <f t="shared" ref="CB212" si="2762">T212/T219</f>
        <v>3.0464584920030464E-2</v>
      </c>
      <c r="CC212" s="130">
        <f t="shared" ref="CC212" si="2763">U212/U219</f>
        <v>4.00390625E-2</v>
      </c>
      <c r="CD212" s="131">
        <f t="shared" ref="CD212" si="2764">V212/V219</f>
        <v>8.3270817704426112E-2</v>
      </c>
      <c r="CE212" s="132">
        <f t="shared" ref="CE212" si="2765">W212/W219</f>
        <v>3.3480444376807181E-2</v>
      </c>
      <c r="CF212" s="129">
        <f t="shared" ref="CF212" si="2766">X212/X219</f>
        <v>3.7082066869300913E-2</v>
      </c>
      <c r="CG212" s="130">
        <f t="shared" ref="CG212" si="2767">Y212/Y219</f>
        <v>5.2649572649572651E-2</v>
      </c>
      <c r="CH212" s="131">
        <f t="shared" ref="CH212" si="2768">Z212/Z219</f>
        <v>3.6074884307951201E-2</v>
      </c>
      <c r="CI212" s="129">
        <f t="shared" ref="CI212" si="2769">AA212/AA219</f>
        <v>5.2285288183173961E-2</v>
      </c>
      <c r="CJ212" s="135">
        <f t="shared" ref="CJ212" si="2770">AB212/AB219</f>
        <v>4.5858379210868092E-2</v>
      </c>
      <c r="CK212" s="136">
        <f t="shared" ref="CK212" si="2771">AC212/AC219</f>
        <v>5.4133778878838509E-2</v>
      </c>
    </row>
    <row r="213" spans="1:89" x14ac:dyDescent="0.15">
      <c r="A213" s="146" t="s">
        <v>34</v>
      </c>
      <c r="B213" s="203">
        <v>197</v>
      </c>
      <c r="C213" s="197">
        <v>326</v>
      </c>
      <c r="D213" s="198">
        <v>31</v>
      </c>
      <c r="E213" s="199">
        <v>175</v>
      </c>
      <c r="F213" s="196">
        <v>88</v>
      </c>
      <c r="G213" s="200">
        <v>534</v>
      </c>
      <c r="H213" s="198">
        <v>205</v>
      </c>
      <c r="I213" s="199">
        <v>480</v>
      </c>
      <c r="J213" s="196">
        <v>19</v>
      </c>
      <c r="K213" s="197">
        <v>39</v>
      </c>
      <c r="L213" s="198">
        <v>474</v>
      </c>
      <c r="M213" s="196">
        <v>75</v>
      </c>
      <c r="N213" s="201">
        <v>609</v>
      </c>
      <c r="O213" s="204">
        <v>330</v>
      </c>
      <c r="P213" s="196">
        <v>147</v>
      </c>
      <c r="Q213" s="197">
        <v>221</v>
      </c>
      <c r="R213" s="198">
        <v>201</v>
      </c>
      <c r="S213" s="199">
        <v>379</v>
      </c>
      <c r="T213" s="196">
        <v>17</v>
      </c>
      <c r="U213" s="200">
        <v>46</v>
      </c>
      <c r="V213" s="198">
        <v>558</v>
      </c>
      <c r="W213" s="205">
        <v>127</v>
      </c>
      <c r="X213" s="196">
        <v>108</v>
      </c>
      <c r="Y213" s="200">
        <v>122</v>
      </c>
      <c r="Z213" s="198">
        <v>226</v>
      </c>
      <c r="AA213" s="196">
        <v>413</v>
      </c>
      <c r="AB213" s="172">
        <f t="shared" si="2307"/>
        <v>2880</v>
      </c>
      <c r="AC213" s="173">
        <f t="shared" si="2308"/>
        <v>3267</v>
      </c>
      <c r="BI213" s="146" t="s">
        <v>34</v>
      </c>
      <c r="BJ213" s="129">
        <f>B213/B219</f>
        <v>2.260211106011932E-2</v>
      </c>
      <c r="BK213" s="130">
        <f t="shared" ref="BK213" si="2772">C213/C219</f>
        <v>3.0416122410897556E-2</v>
      </c>
      <c r="BL213" s="131">
        <f t="shared" ref="BL213" si="2773">D213/D219</f>
        <v>1.1649755730928222E-2</v>
      </c>
      <c r="BM213" s="132">
        <f t="shared" ref="BM213" si="2774">E213/E219</f>
        <v>3.9071221254744361E-2</v>
      </c>
      <c r="BN213" s="129">
        <f t="shared" ref="BN213" si="2775">F213/F219</f>
        <v>9.8987626546681671E-3</v>
      </c>
      <c r="BO213" s="130">
        <f t="shared" ref="BO213" si="2776">G213/G219</f>
        <v>5.8661979567175657E-2</v>
      </c>
      <c r="BP213" s="131">
        <f t="shared" ref="BP213" si="2777">H213/H219</f>
        <v>1.7635925671025465E-2</v>
      </c>
      <c r="BQ213" s="132">
        <f t="shared" ref="BQ213" si="2778">I213/I219</f>
        <v>3.8719044930225058E-2</v>
      </c>
      <c r="BR213" s="129">
        <f t="shared" ref="BR213" si="2779">J213/J219</f>
        <v>1.0117145899893504E-2</v>
      </c>
      <c r="BS213" s="130">
        <f t="shared" ref="BS213" si="2780">K213/K219</f>
        <v>2.4888321633694959E-2</v>
      </c>
      <c r="BT213" s="131">
        <f t="shared" ref="BT213" si="2781">L213/L219</f>
        <v>8.2492168465019139E-2</v>
      </c>
      <c r="BU213" s="129">
        <f t="shared" ref="BU213" si="2782">M213/M219</f>
        <v>1.4967072440630613E-2</v>
      </c>
      <c r="BV213" s="133">
        <f t="shared" ref="BV213" si="2783">N213/N219</f>
        <v>5.358085518212212E-2</v>
      </c>
      <c r="BW213" s="134">
        <f t="shared" ref="BW213" si="2784">O213/O219</f>
        <v>3.2712133227597147E-2</v>
      </c>
      <c r="BX213" s="129">
        <f t="shared" ref="BX213" si="2785">P213/P219</f>
        <v>2.389855308079987E-2</v>
      </c>
      <c r="BY213" s="130">
        <f t="shared" ref="BY213" si="2786">Q213/Q219</f>
        <v>4.5370560459864505E-2</v>
      </c>
      <c r="BZ213" s="131">
        <f t="shared" ref="BZ213" si="2787">R213/R219</f>
        <v>2.6608419380460682E-2</v>
      </c>
      <c r="CA213" s="132">
        <f t="shared" ref="CA213" si="2788">S213/S219</f>
        <v>5.7147165259348612E-2</v>
      </c>
      <c r="CB213" s="129">
        <f t="shared" ref="CB213" si="2789">T213/T219</f>
        <v>1.2947448591012947E-2</v>
      </c>
      <c r="CC213" s="130">
        <f t="shared" ref="CC213" si="2790">U213/U219</f>
        <v>4.4921875E-2</v>
      </c>
      <c r="CD213" s="131">
        <f t="shared" ref="CD213" si="2791">V213/V219</f>
        <v>8.3720930232558138E-2</v>
      </c>
      <c r="CE213" s="132">
        <f t="shared" ref="CE213" si="2792">W213/W219</f>
        <v>1.932734743570233E-2</v>
      </c>
      <c r="CF213" s="129">
        <f t="shared" ref="CF213" si="2793">X213/X219</f>
        <v>2.188449848024316E-2</v>
      </c>
      <c r="CG213" s="130">
        <f t="shared" ref="CG213" si="2794">Y213/Y219</f>
        <v>4.1709401709401711E-2</v>
      </c>
      <c r="CH213" s="131">
        <f t="shared" ref="CH213" si="2795">Z213/Z219</f>
        <v>2.3769457299116534E-2</v>
      </c>
      <c r="CI213" s="129">
        <f t="shared" ref="CI213" si="2796">AA213/AA219</f>
        <v>3.6231248355118872E-2</v>
      </c>
      <c r="CJ213" s="135">
        <f t="shared" ref="CJ213" si="2797">AB213/AB219</f>
        <v>3.3100784994310802E-2</v>
      </c>
      <c r="CK213" s="136">
        <f t="shared" ref="CK213" si="2798">AC213/AC219</f>
        <v>3.7644754277812983E-2</v>
      </c>
    </row>
    <row r="214" spans="1:89" x14ac:dyDescent="0.15">
      <c r="A214" s="137" t="s">
        <v>35</v>
      </c>
      <c r="B214" s="206">
        <v>0</v>
      </c>
      <c r="C214" s="190">
        <v>185</v>
      </c>
      <c r="D214" s="191">
        <v>1</v>
      </c>
      <c r="E214" s="192">
        <v>113</v>
      </c>
      <c r="F214" s="189">
        <v>0</v>
      </c>
      <c r="G214" s="193">
        <v>230</v>
      </c>
      <c r="H214" s="191">
        <v>17</v>
      </c>
      <c r="I214" s="192">
        <v>224</v>
      </c>
      <c r="J214" s="189">
        <v>4</v>
      </c>
      <c r="K214" s="190">
        <v>23</v>
      </c>
      <c r="L214" s="191">
        <v>69</v>
      </c>
      <c r="M214" s="189">
        <v>24</v>
      </c>
      <c r="N214" s="194">
        <v>47</v>
      </c>
      <c r="O214" s="207">
        <v>47</v>
      </c>
      <c r="P214" s="189">
        <v>26</v>
      </c>
      <c r="Q214" s="190">
        <v>40</v>
      </c>
      <c r="R214" s="191">
        <v>27</v>
      </c>
      <c r="S214" s="192">
        <v>35</v>
      </c>
      <c r="T214" s="189">
        <v>1</v>
      </c>
      <c r="U214" s="193">
        <v>4</v>
      </c>
      <c r="V214" s="191">
        <v>54</v>
      </c>
      <c r="W214" s="208">
        <v>9</v>
      </c>
      <c r="X214" s="189">
        <v>11</v>
      </c>
      <c r="Y214" s="193">
        <v>17</v>
      </c>
      <c r="Z214" s="191">
        <v>19</v>
      </c>
      <c r="AA214" s="189">
        <v>38</v>
      </c>
      <c r="AB214" s="172">
        <f t="shared" si="2307"/>
        <v>276</v>
      </c>
      <c r="AC214" s="173">
        <f t="shared" si="2308"/>
        <v>989</v>
      </c>
      <c r="BI214" s="137" t="s">
        <v>35</v>
      </c>
      <c r="BJ214" s="129">
        <f>B214/B219</f>
        <v>0</v>
      </c>
      <c r="BK214" s="130">
        <f t="shared" ref="BK214" si="2799">C214/C219</f>
        <v>1.7260682963239411E-2</v>
      </c>
      <c r="BL214" s="131">
        <f t="shared" ref="BL214" si="2800">D214/D219</f>
        <v>3.7579857196542651E-4</v>
      </c>
      <c r="BM214" s="132">
        <f t="shared" ref="BM214" si="2801">E214/E219</f>
        <v>2.5228845724492074E-2</v>
      </c>
      <c r="BN214" s="129">
        <f t="shared" ref="BN214" si="2802">F214/F219</f>
        <v>0</v>
      </c>
      <c r="BO214" s="130">
        <f t="shared" ref="BO214" si="2803">G214/G219</f>
        <v>2.5266395693727343E-2</v>
      </c>
      <c r="BP214" s="131">
        <f t="shared" ref="BP214" si="2804">H214/H219</f>
        <v>1.4624913971094287E-3</v>
      </c>
      <c r="BQ214" s="132">
        <f t="shared" ref="BQ214" si="2805">I214/I219</f>
        <v>1.8068887634105024E-2</v>
      </c>
      <c r="BR214" s="129">
        <f t="shared" ref="BR214" si="2806">J214/J219</f>
        <v>2.1299254526091589E-3</v>
      </c>
      <c r="BS214" s="130">
        <f t="shared" ref="BS214" si="2807">K214/K219</f>
        <v>1.4677728142948309E-2</v>
      </c>
      <c r="BT214" s="131">
        <f t="shared" ref="BT214" si="2808">L214/L219</f>
        <v>1.2008353637312914E-2</v>
      </c>
      <c r="BU214" s="129">
        <f t="shared" ref="BU214" si="2809">M214/M219</f>
        <v>4.7894631810017959E-3</v>
      </c>
      <c r="BV214" s="133">
        <f t="shared" ref="BV214" si="2810">N214/N219</f>
        <v>4.1351398909026922E-3</v>
      </c>
      <c r="BW214" s="134">
        <f t="shared" ref="BW214" si="2811">O214/O219</f>
        <v>4.6590007930214115E-3</v>
      </c>
      <c r="BX214" s="129">
        <f t="shared" ref="BX214" si="2812">P214/P219</f>
        <v>4.2269549666720859E-3</v>
      </c>
      <c r="BY214" s="130">
        <f t="shared" ref="BY214" si="2813">Q214/Q219</f>
        <v>8.2118661465818109E-3</v>
      </c>
      <c r="BZ214" s="131">
        <f t="shared" ref="BZ214" si="2814">R214/R219</f>
        <v>3.5742652899126291E-3</v>
      </c>
      <c r="CA214" s="132">
        <f t="shared" ref="CA214" si="2815">S214/S219</f>
        <v>5.2774427020506635E-3</v>
      </c>
      <c r="CB214" s="129">
        <f t="shared" ref="CB214" si="2816">T214/T219</f>
        <v>7.6161462300076163E-4</v>
      </c>
      <c r="CC214" s="130">
        <f t="shared" ref="CC214" si="2817">U214/U219</f>
        <v>3.90625E-3</v>
      </c>
      <c r="CD214" s="131">
        <f t="shared" ref="CD214" si="2818">V214/V219</f>
        <v>8.102025506376594E-3</v>
      </c>
      <c r="CE214" s="132">
        <f t="shared" ref="CE214" si="2819">W214/W219</f>
        <v>1.3696545426875666E-3</v>
      </c>
      <c r="CF214" s="129">
        <f t="shared" ref="CF214" si="2820">X214/X219</f>
        <v>2.2289766970618034E-3</v>
      </c>
      <c r="CG214" s="130">
        <f t="shared" ref="CG214" si="2821">Y214/Y219</f>
        <v>5.811965811965812E-3</v>
      </c>
      <c r="CH214" s="131">
        <f t="shared" ref="CH214" si="2822">Z214/Z219</f>
        <v>1.9983172065628943E-3</v>
      </c>
      <c r="CI214" s="129">
        <f t="shared" ref="CI214" si="2823">AA214/AA219</f>
        <v>3.33362575664532E-3</v>
      </c>
      <c r="CJ214" s="135">
        <f t="shared" ref="CJ214" si="2824">AB214/AB219</f>
        <v>3.1721585619547852E-3</v>
      </c>
      <c r="CK214" s="136">
        <f t="shared" ref="CK214" si="2825">AC214/AC219</f>
        <v>1.1395978567724837E-2</v>
      </c>
    </row>
    <row r="215" spans="1:89" x14ac:dyDescent="0.15">
      <c r="A215" s="146" t="s">
        <v>36</v>
      </c>
      <c r="B215" s="203">
        <v>0</v>
      </c>
      <c r="C215" s="197">
        <v>26</v>
      </c>
      <c r="D215" s="198">
        <v>0</v>
      </c>
      <c r="E215" s="199">
        <v>5</v>
      </c>
      <c r="F215" s="196">
        <v>0</v>
      </c>
      <c r="G215" s="200">
        <v>4</v>
      </c>
      <c r="H215" s="198">
        <v>1</v>
      </c>
      <c r="I215" s="199">
        <v>5</v>
      </c>
      <c r="J215" s="196">
        <v>0</v>
      </c>
      <c r="K215" s="200">
        <v>1</v>
      </c>
      <c r="L215" s="198">
        <v>0</v>
      </c>
      <c r="M215" s="196">
        <v>1</v>
      </c>
      <c r="N215" s="201">
        <v>0</v>
      </c>
      <c r="O215" s="204">
        <v>0</v>
      </c>
      <c r="P215" s="196">
        <v>0</v>
      </c>
      <c r="Q215" s="200">
        <v>0</v>
      </c>
      <c r="R215" s="198">
        <v>0</v>
      </c>
      <c r="S215" s="199">
        <v>0</v>
      </c>
      <c r="T215" s="196">
        <v>0</v>
      </c>
      <c r="U215" s="200">
        <v>0</v>
      </c>
      <c r="V215" s="198">
        <v>0</v>
      </c>
      <c r="W215" s="199">
        <v>0</v>
      </c>
      <c r="X215" s="196">
        <v>0</v>
      </c>
      <c r="Y215" s="200">
        <v>0</v>
      </c>
      <c r="Z215" s="198">
        <v>0</v>
      </c>
      <c r="AA215" s="196">
        <v>0</v>
      </c>
      <c r="AB215" s="172">
        <f t="shared" si="2307"/>
        <v>1</v>
      </c>
      <c r="AC215" s="173">
        <f t="shared" si="2308"/>
        <v>42</v>
      </c>
      <c r="BI215" s="146" t="s">
        <v>36</v>
      </c>
      <c r="BJ215" s="129">
        <f>B215/B219</f>
        <v>0</v>
      </c>
      <c r="BK215" s="130">
        <f t="shared" ref="BK215" si="2826">C215/C219</f>
        <v>2.4258257137525657E-3</v>
      </c>
      <c r="BL215" s="131">
        <f t="shared" ref="BL215" si="2827">D215/D219</f>
        <v>0</v>
      </c>
      <c r="BM215" s="132">
        <f t="shared" ref="BM215" si="2828">E215/E219</f>
        <v>1.1163206072784104E-3</v>
      </c>
      <c r="BN215" s="129">
        <f t="shared" ref="BN215" si="2829">F215/F219</f>
        <v>0</v>
      </c>
      <c r="BO215" s="130">
        <f t="shared" ref="BO215" si="2830">G215/G219</f>
        <v>4.3941557728221467E-4</v>
      </c>
      <c r="BP215" s="131">
        <f t="shared" ref="BP215" si="2831">H215/H219</f>
        <v>8.6028905712319336E-5</v>
      </c>
      <c r="BQ215" s="132">
        <f t="shared" ref="BQ215" si="2832">I215/I219</f>
        <v>4.033233846898443E-4</v>
      </c>
      <c r="BR215" s="129">
        <f t="shared" ref="BR215" si="2833">J215/J219</f>
        <v>0</v>
      </c>
      <c r="BS215" s="130">
        <f t="shared" ref="BS215" si="2834">K215/K219</f>
        <v>6.3816209317166565E-4</v>
      </c>
      <c r="BT215" s="131">
        <f t="shared" ref="BT215" si="2835">L215/L219</f>
        <v>0</v>
      </c>
      <c r="BU215" s="129">
        <f t="shared" ref="BU215" si="2836">M215/M219</f>
        <v>1.9956096587507485E-4</v>
      </c>
      <c r="BV215" s="133">
        <f t="shared" ref="BV215" si="2837">N215/N219</f>
        <v>0</v>
      </c>
      <c r="BW215" s="134">
        <f t="shared" ref="BW215" si="2838">O215/O219</f>
        <v>0</v>
      </c>
      <c r="BX215" s="129">
        <f t="shared" ref="BX215" si="2839">P215/P219</f>
        <v>0</v>
      </c>
      <c r="BY215" s="130">
        <f t="shared" ref="BY215" si="2840">Q215/Q219</f>
        <v>0</v>
      </c>
      <c r="BZ215" s="131">
        <f t="shared" ref="BZ215" si="2841">R215/R219</f>
        <v>0</v>
      </c>
      <c r="CA215" s="132">
        <f t="shared" ref="CA215" si="2842">S215/S219</f>
        <v>0</v>
      </c>
      <c r="CB215" s="129">
        <f t="shared" ref="CB215" si="2843">T215/T219</f>
        <v>0</v>
      </c>
      <c r="CC215" s="130">
        <f t="shared" ref="CC215" si="2844">U215/U219</f>
        <v>0</v>
      </c>
      <c r="CD215" s="131">
        <f t="shared" ref="CD215" si="2845">V215/V219</f>
        <v>0</v>
      </c>
      <c r="CE215" s="132">
        <f t="shared" ref="CE215" si="2846">W215/W219</f>
        <v>0</v>
      </c>
      <c r="CF215" s="129">
        <f t="shared" ref="CF215" si="2847">X215/X219</f>
        <v>0</v>
      </c>
      <c r="CG215" s="130">
        <f t="shared" ref="CG215" si="2848">Y215/Y219</f>
        <v>0</v>
      </c>
      <c r="CH215" s="131">
        <f t="shared" ref="CH215" si="2849">Z215/Z219</f>
        <v>0</v>
      </c>
      <c r="CI215" s="129">
        <f t="shared" ref="CI215" si="2850">AA215/AA219</f>
        <v>0</v>
      </c>
      <c r="CJ215" s="135">
        <f t="shared" ref="CJ215" si="2851">AB215/AB219</f>
        <v>1.1493328123024584E-5</v>
      </c>
      <c r="CK215" s="136">
        <f t="shared" ref="CK215" si="2852">AC215/AC219</f>
        <v>4.8395460044938643E-4</v>
      </c>
    </row>
    <row r="216" spans="1:89" x14ac:dyDescent="0.15">
      <c r="A216" s="137" t="s">
        <v>37</v>
      </c>
      <c r="B216" s="59">
        <v>0</v>
      </c>
      <c r="C216" s="60">
        <v>0</v>
      </c>
      <c r="D216" s="139">
        <v>0</v>
      </c>
      <c r="E216" s="140">
        <v>0</v>
      </c>
      <c r="F216" s="138">
        <v>0</v>
      </c>
      <c r="G216" s="141">
        <v>0</v>
      </c>
      <c r="H216" s="139">
        <v>0</v>
      </c>
      <c r="I216" s="140">
        <v>0</v>
      </c>
      <c r="J216" s="138">
        <v>0</v>
      </c>
      <c r="K216" s="141">
        <v>0</v>
      </c>
      <c r="L216" s="139">
        <v>0</v>
      </c>
      <c r="M216" s="138">
        <v>0</v>
      </c>
      <c r="N216" s="142">
        <v>0</v>
      </c>
      <c r="O216" s="143">
        <v>0</v>
      </c>
      <c r="P216" s="138">
        <v>0</v>
      </c>
      <c r="Q216" s="141">
        <v>0</v>
      </c>
      <c r="R216" s="139"/>
      <c r="S216" s="140">
        <v>0</v>
      </c>
      <c r="T216" s="138">
        <v>0</v>
      </c>
      <c r="U216" s="141">
        <v>0</v>
      </c>
      <c r="V216" s="139">
        <v>0</v>
      </c>
      <c r="W216" s="140">
        <v>0</v>
      </c>
      <c r="X216" s="138">
        <v>0</v>
      </c>
      <c r="Y216" s="141">
        <v>0</v>
      </c>
      <c r="Z216" s="144">
        <v>0</v>
      </c>
      <c r="AA216" s="145">
        <v>0</v>
      </c>
      <c r="AB216" s="172"/>
      <c r="AC216" s="173"/>
      <c r="BI216" s="137" t="s">
        <v>37</v>
      </c>
      <c r="BJ216" s="129">
        <f>B216/B219</f>
        <v>0</v>
      </c>
      <c r="BK216" s="130">
        <f t="shared" ref="BK216" si="2853">C216/C219</f>
        <v>0</v>
      </c>
      <c r="BL216" s="131">
        <f t="shared" ref="BL216" si="2854">D216/D219</f>
        <v>0</v>
      </c>
      <c r="BM216" s="132">
        <f t="shared" ref="BM216" si="2855">E216/E219</f>
        <v>0</v>
      </c>
      <c r="BN216" s="129">
        <f t="shared" ref="BN216" si="2856">F216/F219</f>
        <v>0</v>
      </c>
      <c r="BO216" s="130">
        <f t="shared" ref="BO216" si="2857">G216/G219</f>
        <v>0</v>
      </c>
      <c r="BP216" s="131">
        <f t="shared" ref="BP216" si="2858">H216/H219</f>
        <v>0</v>
      </c>
      <c r="BQ216" s="132">
        <f t="shared" ref="BQ216" si="2859">I216/I219</f>
        <v>0</v>
      </c>
      <c r="BR216" s="129">
        <f t="shared" ref="BR216" si="2860">J216/J219</f>
        <v>0</v>
      </c>
      <c r="BS216" s="130">
        <f t="shared" ref="BS216" si="2861">K216/K219</f>
        <v>0</v>
      </c>
      <c r="BT216" s="131">
        <f t="shared" ref="BT216" si="2862">L216/L219</f>
        <v>0</v>
      </c>
      <c r="BU216" s="129">
        <f t="shared" ref="BU216" si="2863">M216/M219</f>
        <v>0</v>
      </c>
      <c r="BV216" s="133">
        <f t="shared" ref="BV216" si="2864">N216/N219</f>
        <v>0</v>
      </c>
      <c r="BW216" s="134">
        <f t="shared" ref="BW216" si="2865">O216/O219</f>
        <v>0</v>
      </c>
      <c r="BX216" s="129">
        <f t="shared" ref="BX216" si="2866">P216/P219</f>
        <v>0</v>
      </c>
      <c r="BY216" s="130">
        <f t="shared" ref="BY216" si="2867">Q216/Q219</f>
        <v>0</v>
      </c>
      <c r="BZ216" s="131">
        <f t="shared" ref="BZ216" si="2868">R216/R219</f>
        <v>0</v>
      </c>
      <c r="CA216" s="132">
        <f t="shared" ref="CA216" si="2869">S216/S219</f>
        <v>0</v>
      </c>
      <c r="CB216" s="129">
        <f t="shared" ref="CB216" si="2870">T216/T219</f>
        <v>0</v>
      </c>
      <c r="CC216" s="130">
        <f t="shared" ref="CC216" si="2871">U216/U219</f>
        <v>0</v>
      </c>
      <c r="CD216" s="131">
        <f t="shared" ref="CD216" si="2872">V216/V219</f>
        <v>0</v>
      </c>
      <c r="CE216" s="132">
        <f t="shared" ref="CE216" si="2873">W216/W219</f>
        <v>0</v>
      </c>
      <c r="CF216" s="129">
        <f t="shared" ref="CF216" si="2874">X216/X219</f>
        <v>0</v>
      </c>
      <c r="CG216" s="130">
        <f t="shared" ref="CG216" si="2875">Y216/Y219</f>
        <v>0</v>
      </c>
      <c r="CH216" s="131">
        <f t="shared" ref="CH216" si="2876">Z216/Z219</f>
        <v>0</v>
      </c>
      <c r="CI216" s="129">
        <f t="shared" ref="CI216" si="2877">AA216/AA219</f>
        <v>0</v>
      </c>
      <c r="CJ216" s="135">
        <f t="shared" ref="CJ216" si="2878">AB216/AB219</f>
        <v>0</v>
      </c>
      <c r="CK216" s="136">
        <f t="shared" ref="CK216" si="2879">AC216/AC219</f>
        <v>0</v>
      </c>
    </row>
    <row r="217" spans="1:89" x14ac:dyDescent="0.15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>
        <f>B217/B219</f>
        <v>0</v>
      </c>
      <c r="BK217" s="130">
        <f t="shared" ref="BK217" si="2880">C217/C219</f>
        <v>0</v>
      </c>
      <c r="BL217" s="131">
        <f t="shared" ref="BL217" si="2881">D217/D219</f>
        <v>0</v>
      </c>
      <c r="BM217" s="132">
        <f t="shared" ref="BM217" si="2882">E217/E219</f>
        <v>0</v>
      </c>
      <c r="BN217" s="129">
        <f t="shared" ref="BN217" si="2883">F217/F219</f>
        <v>0</v>
      </c>
      <c r="BO217" s="130">
        <f t="shared" ref="BO217" si="2884">G217/G219</f>
        <v>0</v>
      </c>
      <c r="BP217" s="131">
        <f t="shared" ref="BP217" si="2885">H217/H219</f>
        <v>0</v>
      </c>
      <c r="BQ217" s="132">
        <f t="shared" ref="BQ217" si="2886">I217/I219</f>
        <v>0</v>
      </c>
      <c r="BR217" s="129">
        <f t="shared" ref="BR217" si="2887">J217/J219</f>
        <v>0</v>
      </c>
      <c r="BS217" s="130">
        <f t="shared" ref="BS217" si="2888">K217/K219</f>
        <v>0</v>
      </c>
      <c r="BT217" s="131">
        <f t="shared" ref="BT217" si="2889">L217/L219</f>
        <v>0</v>
      </c>
      <c r="BU217" s="129">
        <f t="shared" ref="BU217" si="2890">M217/M219</f>
        <v>0</v>
      </c>
      <c r="BV217" s="133">
        <f t="shared" ref="BV217" si="2891">N217/N219</f>
        <v>0</v>
      </c>
      <c r="BW217" s="134">
        <f t="shared" ref="BW217" si="2892">O217/O219</f>
        <v>0</v>
      </c>
      <c r="BX217" s="129">
        <f t="shared" ref="BX217" si="2893">P217/P219</f>
        <v>0</v>
      </c>
      <c r="BY217" s="130">
        <f t="shared" ref="BY217" si="2894">Q217/Q219</f>
        <v>0</v>
      </c>
      <c r="BZ217" s="131">
        <f t="shared" ref="BZ217" si="2895">R217/R219</f>
        <v>0</v>
      </c>
      <c r="CA217" s="132">
        <f t="shared" ref="CA217" si="2896">S217/S219</f>
        <v>0</v>
      </c>
      <c r="CB217" s="129">
        <f t="shared" ref="CB217" si="2897">T217/T219</f>
        <v>0</v>
      </c>
      <c r="CC217" s="130">
        <f t="shared" ref="CC217" si="2898">U217/U219</f>
        <v>0</v>
      </c>
      <c r="CD217" s="131">
        <f t="shared" ref="CD217" si="2899">V217/V219</f>
        <v>0</v>
      </c>
      <c r="CE217" s="132">
        <f t="shared" ref="CE217" si="2900">W217/W219</f>
        <v>0</v>
      </c>
      <c r="CF217" s="129">
        <f t="shared" ref="CF217" si="2901">X217/X219</f>
        <v>0</v>
      </c>
      <c r="CG217" s="130">
        <f t="shared" ref="CG217" si="2902">Y217/Y219</f>
        <v>0</v>
      </c>
      <c r="CH217" s="131">
        <f t="shared" ref="CH217" si="2903">Z217/Z219</f>
        <v>0</v>
      </c>
      <c r="CI217" s="129">
        <f t="shared" ref="CI217" si="2904">AA217/AA219</f>
        <v>0</v>
      </c>
      <c r="CJ217" s="135">
        <f t="shared" ref="CJ217" si="2905">AB217/AB219</f>
        <v>0</v>
      </c>
      <c r="CK217" s="136">
        <f t="shared" ref="CK217" si="2906">AC217/AC219</f>
        <v>0</v>
      </c>
    </row>
    <row r="218" spans="1:89" ht="14" thickBot="1" x14ac:dyDescent="0.2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>
        <f>B218/B219</f>
        <v>0</v>
      </c>
      <c r="BK218" s="130">
        <f t="shared" ref="BK218" si="2907">C218/C219</f>
        <v>0</v>
      </c>
      <c r="BL218" s="131">
        <f t="shared" ref="BL218" si="2908">D218/D219</f>
        <v>0</v>
      </c>
      <c r="BM218" s="132">
        <f t="shared" ref="BM218" si="2909">E218/E219</f>
        <v>0</v>
      </c>
      <c r="BN218" s="129">
        <f t="shared" ref="BN218" si="2910">F218/F219</f>
        <v>0</v>
      </c>
      <c r="BO218" s="130">
        <f t="shared" ref="BO218" si="2911">G218/G219</f>
        <v>0</v>
      </c>
      <c r="BP218" s="131">
        <f t="shared" ref="BP218" si="2912">H218/H219</f>
        <v>0</v>
      </c>
      <c r="BQ218" s="132">
        <f t="shared" ref="BQ218" si="2913">I218/I219</f>
        <v>0</v>
      </c>
      <c r="BR218" s="129">
        <f t="shared" ref="BR218" si="2914">J218/J219</f>
        <v>0</v>
      </c>
      <c r="BS218" s="130">
        <f t="shared" ref="BS218" si="2915">K218/K219</f>
        <v>0</v>
      </c>
      <c r="BT218" s="131">
        <f t="shared" ref="BT218" si="2916">L218/L219</f>
        <v>0</v>
      </c>
      <c r="BU218" s="129">
        <f t="shared" ref="BU218" si="2917">M218/M219</f>
        <v>0</v>
      </c>
      <c r="BV218" s="133">
        <f t="shared" ref="BV218" si="2918">N218/N219</f>
        <v>0</v>
      </c>
      <c r="BW218" s="134">
        <f t="shared" ref="BW218" si="2919">O218/O219</f>
        <v>0</v>
      </c>
      <c r="BX218" s="129">
        <f t="shared" ref="BX218" si="2920">P218/P219</f>
        <v>0</v>
      </c>
      <c r="BY218" s="130">
        <f t="shared" ref="BY218" si="2921">Q218/Q219</f>
        <v>0</v>
      </c>
      <c r="BZ218" s="131">
        <f t="shared" ref="BZ218" si="2922">R218/R219</f>
        <v>0</v>
      </c>
      <c r="CA218" s="132">
        <f t="shared" ref="CA218" si="2923">S218/S219</f>
        <v>0</v>
      </c>
      <c r="CB218" s="129">
        <f t="shared" ref="CB218" si="2924">T218/T219</f>
        <v>0</v>
      </c>
      <c r="CC218" s="130">
        <f t="shared" ref="CC218" si="2925">U218/U219</f>
        <v>0</v>
      </c>
      <c r="CD218" s="131">
        <f t="shared" ref="CD218" si="2926">V218/V219</f>
        <v>0</v>
      </c>
      <c r="CE218" s="132">
        <f t="shared" ref="CE218" si="2927">W218/W219</f>
        <v>0</v>
      </c>
      <c r="CF218" s="129">
        <f t="shared" ref="CF218" si="2928">X218/X219</f>
        <v>0</v>
      </c>
      <c r="CG218" s="130">
        <f t="shared" ref="CG218" si="2929">Y218/Y219</f>
        <v>0</v>
      </c>
      <c r="CH218" s="131">
        <f t="shared" ref="CH218" si="2930">Z218/Z219</f>
        <v>0</v>
      </c>
      <c r="CI218" s="129">
        <f t="shared" ref="CI218" si="2931">AA218/AA219</f>
        <v>0</v>
      </c>
      <c r="CJ218" s="135">
        <f t="shared" ref="CJ218" si="2932">AB218/AB219</f>
        <v>0</v>
      </c>
      <c r="CK218" s="136">
        <f t="shared" ref="CK218" si="2933">AC218/AC219</f>
        <v>0</v>
      </c>
    </row>
    <row r="219" spans="1:89" ht="14.25" customHeight="1" thickTop="1" thickBot="1" x14ac:dyDescent="0.2">
      <c r="A219" s="269" t="s">
        <v>13</v>
      </c>
      <c r="B219" s="20">
        <f t="shared" ref="B219" si="2934">SUM(B196:B218)</f>
        <v>8716</v>
      </c>
      <c r="C219" s="21">
        <f t="shared" ref="C219" si="2935">SUM(C196:C218)</f>
        <v>10718</v>
      </c>
      <c r="D219" s="20">
        <f t="shared" ref="D219" si="2936">SUM(D196:D218)</f>
        <v>2661</v>
      </c>
      <c r="E219" s="21">
        <f t="shared" ref="E219" si="2937">SUM(E196:E218)</f>
        <v>4479</v>
      </c>
      <c r="F219" s="20">
        <f t="shared" ref="F219" si="2938">SUM(F196:F218)</f>
        <v>8890</v>
      </c>
      <c r="G219" s="21">
        <f t="shared" ref="G219" si="2939">SUM(G196:G218)</f>
        <v>9103</v>
      </c>
      <c r="H219" s="20">
        <f t="shared" ref="H219" si="2940">SUM(H196:H218)</f>
        <v>11624</v>
      </c>
      <c r="I219" s="21">
        <f t="shared" ref="I219" si="2941">SUM(I196:I218)</f>
        <v>12397</v>
      </c>
      <c r="J219" s="20">
        <f t="shared" ref="J219" si="2942">SUM(J196:J218)</f>
        <v>1878</v>
      </c>
      <c r="K219" s="21">
        <f t="shared" ref="K219" si="2943">SUM(K196:K218)</f>
        <v>1567</v>
      </c>
      <c r="L219" s="20">
        <f t="shared" ref="L219" si="2944">SUM(L196:L218)</f>
        <v>5746</v>
      </c>
      <c r="M219" s="21">
        <f t="shared" ref="M219" si="2945">SUM(M196:M218)</f>
        <v>5011</v>
      </c>
      <c r="N219" s="20">
        <f t="shared" ref="N219" si="2946">SUM(N196:N218)</f>
        <v>11366</v>
      </c>
      <c r="O219" s="21">
        <f t="shared" ref="O219" si="2947">SUM(O196:O218)</f>
        <v>10088</v>
      </c>
      <c r="P219" s="20">
        <f t="shared" ref="P219" si="2948">SUM(P196:P218)</f>
        <v>6151</v>
      </c>
      <c r="Q219" s="21">
        <f t="shared" ref="Q219" si="2949">SUM(Q196:Q218)</f>
        <v>4871</v>
      </c>
      <c r="R219" s="20">
        <f t="shared" ref="R219" si="2950">SUM(R196:R218)</f>
        <v>7554</v>
      </c>
      <c r="S219" s="21">
        <f t="shared" ref="S219" si="2951">SUM(S196:S218)</f>
        <v>6632</v>
      </c>
      <c r="T219" s="20">
        <f t="shared" ref="T219" si="2952">SUM(T196:T218)</f>
        <v>1313</v>
      </c>
      <c r="U219" s="21">
        <f t="shared" ref="U219" si="2953">SUM(U196:U218)</f>
        <v>1024</v>
      </c>
      <c r="V219" s="20">
        <f t="shared" ref="V219" si="2954">SUM(V196:V218)</f>
        <v>6665</v>
      </c>
      <c r="W219" s="21">
        <f t="shared" ref="W219" si="2955">SUM(W196:W218)</f>
        <v>6571</v>
      </c>
      <c r="X219" s="20">
        <f t="shared" ref="X219" si="2956">SUM(X196:X218)</f>
        <v>4935</v>
      </c>
      <c r="Y219" s="21">
        <f t="shared" ref="Y219" si="2957">SUM(Y196:Y218)</f>
        <v>2925</v>
      </c>
      <c r="Z219" s="20">
        <f t="shared" ref="Z219" si="2958">SUM(Z196:Z218)</f>
        <v>9508</v>
      </c>
      <c r="AA219" s="21">
        <f t="shared" ref="AA219" si="2959">SUM(AA196:AA218)</f>
        <v>11399</v>
      </c>
      <c r="AB219" s="174">
        <f t="shared" ref="AB219:AC219" si="2960">SUM(AB195:AB218)</f>
        <v>87007</v>
      </c>
      <c r="AC219" s="175">
        <f t="shared" si="2960"/>
        <v>86785</v>
      </c>
      <c r="BI219" s="269" t="s">
        <v>13</v>
      </c>
      <c r="BJ219" s="155">
        <f>SUM(BJ195:BJ218)</f>
        <v>1</v>
      </c>
      <c r="BK219" s="156">
        <f t="shared" ref="BK219:CK219" si="2961">SUM(BK195:BK218)</f>
        <v>1.0000000000000002</v>
      </c>
      <c r="BL219" s="155">
        <f t="shared" si="2961"/>
        <v>1</v>
      </c>
      <c r="BM219" s="156">
        <f t="shared" si="2961"/>
        <v>0.99999999999999978</v>
      </c>
      <c r="BN219" s="155">
        <f t="shared" si="2961"/>
        <v>1.0000000000000002</v>
      </c>
      <c r="BO219" s="156">
        <f t="shared" si="2961"/>
        <v>1</v>
      </c>
      <c r="BP219" s="155">
        <f t="shared" si="2961"/>
        <v>1</v>
      </c>
      <c r="BQ219" s="156">
        <f t="shared" si="2961"/>
        <v>1</v>
      </c>
      <c r="BR219" s="155">
        <f t="shared" si="2961"/>
        <v>1</v>
      </c>
      <c r="BS219" s="156">
        <f t="shared" si="2961"/>
        <v>1</v>
      </c>
      <c r="BT219" s="155">
        <f t="shared" si="2961"/>
        <v>1</v>
      </c>
      <c r="BU219" s="156">
        <f t="shared" si="2961"/>
        <v>1.0000000000000002</v>
      </c>
      <c r="BV219" s="155">
        <f t="shared" si="2961"/>
        <v>0.99999999999999989</v>
      </c>
      <c r="BW219" s="156">
        <f t="shared" si="2961"/>
        <v>1.0000000000000002</v>
      </c>
      <c r="BX219" s="155">
        <f t="shared" si="2961"/>
        <v>1</v>
      </c>
      <c r="BY219" s="156">
        <f t="shared" si="2961"/>
        <v>0.99999999999999989</v>
      </c>
      <c r="BZ219" s="155">
        <f t="shared" si="2961"/>
        <v>1</v>
      </c>
      <c r="CA219" s="156">
        <f t="shared" si="2961"/>
        <v>0.99999999999999989</v>
      </c>
      <c r="CB219" s="155">
        <f t="shared" si="2961"/>
        <v>0.99999999999999978</v>
      </c>
      <c r="CC219" s="156">
        <f t="shared" si="2961"/>
        <v>1</v>
      </c>
      <c r="CD219" s="155">
        <f t="shared" si="2961"/>
        <v>1</v>
      </c>
      <c r="CE219" s="156">
        <f t="shared" si="2961"/>
        <v>1</v>
      </c>
      <c r="CF219" s="155">
        <f t="shared" si="2961"/>
        <v>0.99999999999999989</v>
      </c>
      <c r="CG219" s="156">
        <f t="shared" si="2961"/>
        <v>0.99999999999999989</v>
      </c>
      <c r="CH219" s="155">
        <f t="shared" si="2961"/>
        <v>1</v>
      </c>
      <c r="CI219" s="156">
        <f t="shared" si="2961"/>
        <v>0.99999999999999989</v>
      </c>
      <c r="CJ219" s="155">
        <f t="shared" si="2961"/>
        <v>0.99999999999999989</v>
      </c>
      <c r="CK219" s="156">
        <f t="shared" si="2961"/>
        <v>1</v>
      </c>
    </row>
    <row r="220" spans="1:89" ht="14" thickTop="1" x14ac:dyDescent="0.15">
      <c r="A220" s="187"/>
    </row>
    <row r="222" spans="1:89" x14ac:dyDescent="0.15">
      <c r="A222" s="302">
        <f>+A191+1</f>
        <v>44143</v>
      </c>
      <c r="B222" s="302"/>
      <c r="C222" s="302"/>
      <c r="D222" s="302"/>
      <c r="BI222" s="301">
        <f>+BI191+1</f>
        <v>44143</v>
      </c>
      <c r="BJ222" s="301"/>
      <c r="BK222" s="301"/>
      <c r="BL222" s="301"/>
    </row>
    <row r="223" spans="1:89" ht="14" thickBot="1" x14ac:dyDescent="0.2">
      <c r="AE223" s="272" t="s">
        <v>84</v>
      </c>
    </row>
    <row r="224" spans="1:89" ht="15" thickTop="1" thickBot="1" x14ac:dyDescent="0.2">
      <c r="A224" s="299" t="s">
        <v>0</v>
      </c>
      <c r="B224" s="293" t="s">
        <v>1</v>
      </c>
      <c r="C224" s="294"/>
      <c r="D224" s="293" t="s">
        <v>2</v>
      </c>
      <c r="E224" s="294"/>
      <c r="F224" s="293" t="s">
        <v>3</v>
      </c>
      <c r="G224" s="294"/>
      <c r="H224" s="293" t="s">
        <v>4</v>
      </c>
      <c r="I224" s="294"/>
      <c r="J224" s="293" t="s">
        <v>5</v>
      </c>
      <c r="K224" s="294"/>
      <c r="L224" s="293" t="s">
        <v>6</v>
      </c>
      <c r="M224" s="294"/>
      <c r="N224" s="293" t="s">
        <v>7</v>
      </c>
      <c r="O224" s="294"/>
      <c r="P224" s="293" t="s">
        <v>8</v>
      </c>
      <c r="Q224" s="294"/>
      <c r="R224" s="293" t="s">
        <v>9</v>
      </c>
      <c r="S224" s="294"/>
      <c r="T224" s="293" t="s">
        <v>10</v>
      </c>
      <c r="U224" s="294"/>
      <c r="V224" s="293" t="s">
        <v>11</v>
      </c>
      <c r="W224" s="294"/>
      <c r="X224" s="293" t="s">
        <v>12</v>
      </c>
      <c r="Y224" s="294"/>
      <c r="Z224" s="295" t="s">
        <v>40</v>
      </c>
      <c r="AA224" s="296"/>
      <c r="AB224" s="297" t="s">
        <v>41</v>
      </c>
      <c r="AC224" s="298"/>
      <c r="AE224" s="299" t="s">
        <v>0</v>
      </c>
      <c r="AF224" s="293" t="s">
        <v>1</v>
      </c>
      <c r="AG224" s="294"/>
      <c r="AH224" s="293" t="s">
        <v>2</v>
      </c>
      <c r="AI224" s="294"/>
      <c r="AJ224" s="293" t="s">
        <v>3</v>
      </c>
      <c r="AK224" s="294"/>
      <c r="AL224" s="293" t="s">
        <v>4</v>
      </c>
      <c r="AM224" s="294"/>
      <c r="AN224" s="293" t="s">
        <v>5</v>
      </c>
      <c r="AO224" s="294"/>
      <c r="AP224" s="293" t="s">
        <v>6</v>
      </c>
      <c r="AQ224" s="294"/>
      <c r="AR224" s="293" t="s">
        <v>7</v>
      </c>
      <c r="AS224" s="294"/>
      <c r="AT224" s="293" t="s">
        <v>8</v>
      </c>
      <c r="AU224" s="294"/>
      <c r="AV224" s="293" t="s">
        <v>9</v>
      </c>
      <c r="AW224" s="294"/>
      <c r="AX224" s="293" t="s">
        <v>10</v>
      </c>
      <c r="AY224" s="294"/>
      <c r="AZ224" s="293" t="s">
        <v>11</v>
      </c>
      <c r="BA224" s="294"/>
      <c r="BB224" s="293" t="s">
        <v>12</v>
      </c>
      <c r="BC224" s="294"/>
      <c r="BD224" s="295" t="s">
        <v>40</v>
      </c>
      <c r="BE224" s="296"/>
      <c r="BF224" s="297" t="s">
        <v>41</v>
      </c>
      <c r="BG224" s="298"/>
      <c r="BI224" s="299" t="s">
        <v>0</v>
      </c>
      <c r="BJ224" s="293" t="s">
        <v>1</v>
      </c>
      <c r="BK224" s="294"/>
      <c r="BL224" s="293" t="s">
        <v>2</v>
      </c>
      <c r="BM224" s="294"/>
      <c r="BN224" s="293" t="s">
        <v>3</v>
      </c>
      <c r="BO224" s="294"/>
      <c r="BP224" s="293" t="s">
        <v>4</v>
      </c>
      <c r="BQ224" s="294"/>
      <c r="BR224" s="293" t="s">
        <v>5</v>
      </c>
      <c r="BS224" s="294"/>
      <c r="BT224" s="293" t="s">
        <v>6</v>
      </c>
      <c r="BU224" s="294"/>
      <c r="BV224" s="293" t="s">
        <v>7</v>
      </c>
      <c r="BW224" s="294"/>
      <c r="BX224" s="293" t="s">
        <v>8</v>
      </c>
      <c r="BY224" s="294"/>
      <c r="BZ224" s="293" t="s">
        <v>9</v>
      </c>
      <c r="CA224" s="294"/>
      <c r="CB224" s="293" t="s">
        <v>10</v>
      </c>
      <c r="CC224" s="294"/>
      <c r="CD224" s="293" t="s">
        <v>11</v>
      </c>
      <c r="CE224" s="294"/>
      <c r="CF224" s="293" t="s">
        <v>12</v>
      </c>
      <c r="CG224" s="294"/>
      <c r="CH224" s="295" t="s">
        <v>40</v>
      </c>
      <c r="CI224" s="296"/>
      <c r="CJ224" s="293" t="s">
        <v>41</v>
      </c>
      <c r="CK224" s="294"/>
    </row>
    <row r="225" spans="1:89" ht="15" thickTop="1" thickBot="1" x14ac:dyDescent="0.2">
      <c r="A225" s="300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300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300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 x14ac:dyDescent="0.15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387</v>
      </c>
      <c r="AG226" s="186">
        <f t="shared" ref="AG226:AV227" si="2962">SUMIF($A$9:$A$32,$AE226,C$226:C$249)</f>
        <v>340</v>
      </c>
      <c r="AH226" s="127">
        <f t="shared" si="2962"/>
        <v>107</v>
      </c>
      <c r="AI226" s="180">
        <f t="shared" si="2962"/>
        <v>152</v>
      </c>
      <c r="AJ226" s="126">
        <f t="shared" si="2962"/>
        <v>538</v>
      </c>
      <c r="AK226" s="128">
        <f t="shared" si="2962"/>
        <v>304</v>
      </c>
      <c r="AL226" s="127">
        <f t="shared" si="2962"/>
        <v>527</v>
      </c>
      <c r="AM226" s="180">
        <f t="shared" si="2962"/>
        <v>470</v>
      </c>
      <c r="AN226" s="126">
        <f t="shared" si="2962"/>
        <v>40</v>
      </c>
      <c r="AO226" s="128">
        <f t="shared" si="2962"/>
        <v>72</v>
      </c>
      <c r="AP226" s="127">
        <f t="shared" si="2962"/>
        <v>149</v>
      </c>
      <c r="AQ226" s="126">
        <f t="shared" si="2962"/>
        <v>300</v>
      </c>
      <c r="AR226" s="179">
        <f t="shared" si="2962"/>
        <v>475</v>
      </c>
      <c r="AS226" s="181">
        <f t="shared" si="2962"/>
        <v>471</v>
      </c>
      <c r="AT226" s="126">
        <f t="shared" si="2962"/>
        <v>258</v>
      </c>
      <c r="AU226" s="128">
        <f t="shared" si="2962"/>
        <v>178</v>
      </c>
      <c r="AV226" s="127">
        <f t="shared" si="2962"/>
        <v>343</v>
      </c>
      <c r="AW226" s="180">
        <f t="shared" ref="AW226:BE227" si="2963">SUMIF($A$9:$A$32,$AE226,S$226:S$249)</f>
        <v>273</v>
      </c>
      <c r="AX226" s="126">
        <f t="shared" si="2963"/>
        <v>132</v>
      </c>
      <c r="AY226" s="128">
        <f t="shared" si="2963"/>
        <v>57</v>
      </c>
      <c r="AZ226" s="127">
        <f t="shared" si="2963"/>
        <v>203</v>
      </c>
      <c r="BA226" s="180">
        <f t="shared" si="2963"/>
        <v>290</v>
      </c>
      <c r="BB226" s="126">
        <f t="shared" si="2963"/>
        <v>210</v>
      </c>
      <c r="BC226" s="128">
        <f t="shared" si="2963"/>
        <v>150</v>
      </c>
      <c r="BD226" s="184">
        <f t="shared" si="2963"/>
        <v>427</v>
      </c>
      <c r="BE226" s="185">
        <f t="shared" si="2963"/>
        <v>525</v>
      </c>
      <c r="BF226" s="170">
        <f>AF226+AH226+AJ226+AL226+AN226+AP226+AR226+AT226+AV226+AX226+AZ226+BB226+BD226</f>
        <v>3796</v>
      </c>
      <c r="BG226" s="171">
        <f>AG226+AI226+AK226+AM226+AO226+AQ226+AS226+AU226+AW226+AY226+BA226+BC226+BE226</f>
        <v>3582</v>
      </c>
      <c r="BI226" s="125" t="s">
        <v>16</v>
      </c>
      <c r="BJ226" s="129">
        <f>B226/B250</f>
        <v>0</v>
      </c>
      <c r="BK226" s="130">
        <f t="shared" ref="BK226" si="2964">C226/C250</f>
        <v>0</v>
      </c>
      <c r="BL226" s="131">
        <f t="shared" ref="BL226" si="2965">D226/D250</f>
        <v>0</v>
      </c>
      <c r="BM226" s="132">
        <f t="shared" ref="BM226" si="2966">E226/E250</f>
        <v>0</v>
      </c>
      <c r="BN226" s="129">
        <f t="shared" ref="BN226" si="2967">F226/F250</f>
        <v>0</v>
      </c>
      <c r="BO226" s="130">
        <f t="shared" ref="BO226" si="2968">G226/G250</f>
        <v>0</v>
      </c>
      <c r="BP226" s="131">
        <f t="shared" ref="BP226" si="2969">H226/H250</f>
        <v>0</v>
      </c>
      <c r="BQ226" s="132">
        <f t="shared" ref="BQ226" si="2970">I226/I250</f>
        <v>0</v>
      </c>
      <c r="BR226" s="129">
        <f t="shared" ref="BR226" si="2971">J226/J250</f>
        <v>0</v>
      </c>
      <c r="BS226" s="130">
        <f t="shared" ref="BS226" si="2972">K226/K250</f>
        <v>0</v>
      </c>
      <c r="BT226" s="131">
        <f t="shared" ref="BT226" si="2973">L226/L250</f>
        <v>0</v>
      </c>
      <c r="BU226" s="129">
        <f t="shared" ref="BU226" si="2974">M226/M250</f>
        <v>0</v>
      </c>
      <c r="BV226" s="133">
        <f t="shared" ref="BV226" si="2975">N226/N250</f>
        <v>0</v>
      </c>
      <c r="BW226" s="134">
        <f t="shared" ref="BW226" si="2976">O226/O250</f>
        <v>0</v>
      </c>
      <c r="BX226" s="129">
        <f t="shared" ref="BX226" si="2977">P226/P250</f>
        <v>0</v>
      </c>
      <c r="BY226" s="130">
        <f t="shared" ref="BY226" si="2978">Q226/Q250</f>
        <v>0</v>
      </c>
      <c r="BZ226" s="131">
        <f t="shared" ref="BZ226" si="2979">R226/R250</f>
        <v>0</v>
      </c>
      <c r="CA226" s="132">
        <f t="shared" ref="CA226" si="2980">S226/S250</f>
        <v>0</v>
      </c>
      <c r="CB226" s="129">
        <f t="shared" ref="CB226" si="2981">T226/T250</f>
        <v>0</v>
      </c>
      <c r="CC226" s="130">
        <f t="shared" ref="CC226" si="2982">U226/U250</f>
        <v>0</v>
      </c>
      <c r="CD226" s="131">
        <f t="shared" ref="CD226" si="2983">V226/V250</f>
        <v>0</v>
      </c>
      <c r="CE226" s="132">
        <f t="shared" ref="CE226" si="2984">W226/W250</f>
        <v>0</v>
      </c>
      <c r="CF226" s="129">
        <f t="shared" ref="CF226" si="2985">X226/X250</f>
        <v>0</v>
      </c>
      <c r="CG226" s="130">
        <f t="shared" ref="CG226" si="2986">Y226/Y250</f>
        <v>0</v>
      </c>
      <c r="CH226" s="131">
        <f t="shared" ref="CH226" si="2987">Z226/Z250</f>
        <v>0</v>
      </c>
      <c r="CI226" s="129">
        <f t="shared" ref="CI226" si="2988">AA226/AA250</f>
        <v>0</v>
      </c>
      <c r="CJ226" s="135">
        <f t="shared" ref="CJ226" si="2989">AB226/AB250</f>
        <v>0</v>
      </c>
      <c r="CK226" s="136">
        <f t="shared" ref="CK226" si="2990">AC226/AC250</f>
        <v>0</v>
      </c>
    </row>
    <row r="227" spans="1:89" x14ac:dyDescent="0.15">
      <c r="A227" s="137" t="s">
        <v>17</v>
      </c>
      <c r="B227" s="189">
        <v>63</v>
      </c>
      <c r="C227" s="190">
        <v>0</v>
      </c>
      <c r="D227" s="191">
        <v>23</v>
      </c>
      <c r="E227" s="192">
        <v>0</v>
      </c>
      <c r="F227" s="189">
        <v>107</v>
      </c>
      <c r="G227" s="193">
        <v>5</v>
      </c>
      <c r="H227" s="191">
        <v>62</v>
      </c>
      <c r="I227" s="192">
        <v>12</v>
      </c>
      <c r="J227" s="189">
        <v>5</v>
      </c>
      <c r="K227" s="193">
        <v>3</v>
      </c>
      <c r="L227" s="191">
        <v>2</v>
      </c>
      <c r="M227" s="189">
        <v>5</v>
      </c>
      <c r="N227" s="194">
        <v>28</v>
      </c>
      <c r="O227" s="195">
        <v>27</v>
      </c>
      <c r="P227" s="189">
        <v>12</v>
      </c>
      <c r="Q227" s="193">
        <v>14</v>
      </c>
      <c r="R227" s="191">
        <v>3</v>
      </c>
      <c r="S227" s="192">
        <v>0</v>
      </c>
      <c r="T227" s="189">
        <v>0</v>
      </c>
      <c r="U227" s="193">
        <v>0</v>
      </c>
      <c r="V227" s="191">
        <v>1</v>
      </c>
      <c r="W227" s="192">
        <v>0</v>
      </c>
      <c r="X227" s="189">
        <v>0</v>
      </c>
      <c r="Y227" s="193">
        <v>0</v>
      </c>
      <c r="Z227" s="191">
        <v>0</v>
      </c>
      <c r="AA227" s="189">
        <v>0</v>
      </c>
      <c r="AB227" s="172">
        <f t="shared" ref="AB227:AB246" si="2991">SUM(B227,D227,F227,H227,J227,L227,N227,P227,R227,T227,V227,X227,Z227)</f>
        <v>306</v>
      </c>
      <c r="AC227" s="173">
        <f t="shared" ref="AC227:AC246" si="2992">SUM(C227,E227,G227,I227,K227,M227,O227,Q227,S227,U227,W227,Y227,AA227)</f>
        <v>66</v>
      </c>
      <c r="AE227" s="277" t="str">
        <f>$AE$10</f>
        <v>08:00 - 08:59</v>
      </c>
      <c r="AF227" s="126">
        <f>SUMIF($A$9:$A$32,$AE227,B$226:B$249)</f>
        <v>496</v>
      </c>
      <c r="AG227" s="190">
        <f t="shared" si="2962"/>
        <v>518</v>
      </c>
      <c r="AH227" s="191">
        <f t="shared" si="2962"/>
        <v>155</v>
      </c>
      <c r="AI227" s="192">
        <f t="shared" si="2962"/>
        <v>197</v>
      </c>
      <c r="AJ227" s="278">
        <f t="shared" si="2962"/>
        <v>782</v>
      </c>
      <c r="AK227" s="193">
        <f t="shared" si="2962"/>
        <v>279</v>
      </c>
      <c r="AL227" s="191">
        <f t="shared" si="2962"/>
        <v>763</v>
      </c>
      <c r="AM227" s="192">
        <f t="shared" si="2962"/>
        <v>551</v>
      </c>
      <c r="AN227" s="278">
        <f t="shared" si="2962"/>
        <v>65</v>
      </c>
      <c r="AO227" s="193">
        <f t="shared" si="2962"/>
        <v>122</v>
      </c>
      <c r="AP227" s="191">
        <f t="shared" si="2962"/>
        <v>149</v>
      </c>
      <c r="AQ227" s="278">
        <f t="shared" si="2962"/>
        <v>363</v>
      </c>
      <c r="AR227" s="194">
        <f t="shared" si="2962"/>
        <v>520</v>
      </c>
      <c r="AS227" s="195">
        <f t="shared" si="2962"/>
        <v>588</v>
      </c>
      <c r="AT227" s="278">
        <f t="shared" si="2962"/>
        <v>298</v>
      </c>
      <c r="AU227" s="193">
        <f t="shared" si="2962"/>
        <v>191</v>
      </c>
      <c r="AV227" s="191">
        <f t="shared" si="2962"/>
        <v>479</v>
      </c>
      <c r="AW227" s="192">
        <f t="shared" si="2963"/>
        <v>306</v>
      </c>
      <c r="AX227" s="278">
        <f t="shared" si="2963"/>
        <v>55</v>
      </c>
      <c r="AY227" s="193">
        <f t="shared" si="2963"/>
        <v>48</v>
      </c>
      <c r="AZ227" s="191">
        <f t="shared" si="2963"/>
        <v>224</v>
      </c>
      <c r="BA227" s="192">
        <f t="shared" si="2963"/>
        <v>410</v>
      </c>
      <c r="BB227" s="278">
        <f t="shared" si="2963"/>
        <v>275</v>
      </c>
      <c r="BC227" s="193">
        <f t="shared" si="2963"/>
        <v>159</v>
      </c>
      <c r="BD227" s="191">
        <f t="shared" si="2963"/>
        <v>555</v>
      </c>
      <c r="BE227" s="278">
        <f t="shared" si="2963"/>
        <v>593</v>
      </c>
      <c r="BF227" s="172">
        <f>SUM(AF227,AH227,AJ227,AL227,AN227,AP227,AR227,AT227,AV227,AX227,AZ227,BB227,BD227)</f>
        <v>4816</v>
      </c>
      <c r="BG227" s="173">
        <f>SUM(AG227,AI227,AK227,AM227,AO227,AQ227,AS227,AU227,AW227,AY227,BA227,BC227,BE227)</f>
        <v>4325</v>
      </c>
      <c r="BI227" s="137" t="s">
        <v>17</v>
      </c>
      <c r="BJ227" s="129">
        <f>B227/B250</f>
        <v>8.0162870594223182E-3</v>
      </c>
      <c r="BK227" s="130">
        <f t="shared" ref="BK227" si="2993">C227/C250</f>
        <v>0</v>
      </c>
      <c r="BL227" s="131">
        <f t="shared" ref="BL227" si="2994">D227/D250</f>
        <v>1.0884997633696167E-2</v>
      </c>
      <c r="BM227" s="132">
        <f t="shared" ref="BM227" si="2995">E227/E250</f>
        <v>0</v>
      </c>
      <c r="BN227" s="129">
        <f t="shared" ref="BN227" si="2996">F227/F250</f>
        <v>1.3018615403333739E-2</v>
      </c>
      <c r="BO227" s="130">
        <f t="shared" ref="BO227" si="2997">G227/G250</f>
        <v>8.3458521115005837E-4</v>
      </c>
      <c r="BP227" s="131">
        <f t="shared" ref="BP227" si="2998">H227/H250</f>
        <v>6.1440887919928652E-3</v>
      </c>
      <c r="BQ227" s="132">
        <f t="shared" ref="BQ227" si="2999">I227/I250</f>
        <v>1.2158054711246201E-3</v>
      </c>
      <c r="BR227" s="129">
        <f t="shared" ref="BR227" si="3000">J227/J250</f>
        <v>4.2337002540220152E-3</v>
      </c>
      <c r="BS227" s="130">
        <f t="shared" ref="BS227" si="3001">K227/K250</f>
        <v>2.4691358024691358E-3</v>
      </c>
      <c r="BT227" s="131">
        <f t="shared" ref="BT227" si="3002">L227/L250</f>
        <v>4.9962528103922061E-4</v>
      </c>
      <c r="BU227" s="129">
        <f t="shared" ref="BU227" si="3003">M227/M250</f>
        <v>1.2997140629061607E-3</v>
      </c>
      <c r="BV227" s="133">
        <f t="shared" ref="BV227" si="3004">N227/N250</f>
        <v>3.35973122150228E-3</v>
      </c>
      <c r="BW227" s="134">
        <f t="shared" ref="BW227" si="3005">O227/O250</f>
        <v>3.2127558305568775E-3</v>
      </c>
      <c r="BX227" s="129">
        <f t="shared" ref="BX227" si="3006">P227/P250</f>
        <v>2.8557829604950024E-3</v>
      </c>
      <c r="BY227" s="130">
        <f t="shared" ref="BY227" si="3007">Q227/Q250</f>
        <v>3.4593526068692859E-3</v>
      </c>
      <c r="BZ227" s="131">
        <f t="shared" ref="BZ227" si="3008">R227/R250</f>
        <v>5.116834385127068E-4</v>
      </c>
      <c r="CA227" s="132">
        <f t="shared" ref="CA227" si="3009">S227/S250</f>
        <v>0</v>
      </c>
      <c r="CB227" s="129">
        <f t="shared" ref="CB227" si="3010">T227/T250</f>
        <v>0</v>
      </c>
      <c r="CC227" s="130">
        <f t="shared" ref="CC227" si="3011">U227/U250</f>
        <v>0</v>
      </c>
      <c r="CD227" s="131">
        <f t="shared" ref="CD227" si="3012">V227/V250</f>
        <v>1.8950161076369148E-4</v>
      </c>
      <c r="CE227" s="132">
        <f t="shared" ref="CE227" si="3013">W227/W250</f>
        <v>0</v>
      </c>
      <c r="CF227" s="129">
        <f t="shared" ref="CF227" si="3014">X227/X250</f>
        <v>0</v>
      </c>
      <c r="CG227" s="130">
        <f t="shared" ref="CG227" si="3015">Y227/Y250</f>
        <v>0</v>
      </c>
      <c r="CH227" s="131">
        <f t="shared" ref="CH227" si="3016">Z227/Z250</f>
        <v>0</v>
      </c>
      <c r="CI227" s="129">
        <f t="shared" ref="CI227" si="3017">AA227/AA250</f>
        <v>0</v>
      </c>
      <c r="CJ227" s="135">
        <f t="shared" ref="CJ227" si="3018">AB227/AB250</f>
        <v>4.4078881030235805E-3</v>
      </c>
      <c r="CK227" s="136">
        <f t="shared" ref="CK227" si="3019">AC227/AC250</f>
        <v>9.5337146819206102E-4</v>
      </c>
    </row>
    <row r="228" spans="1:89" ht="14" thickBot="1" x14ac:dyDescent="0.2">
      <c r="A228" s="146" t="s">
        <v>18</v>
      </c>
      <c r="B228" s="196">
        <v>185</v>
      </c>
      <c r="C228" s="197">
        <v>0</v>
      </c>
      <c r="D228" s="198">
        <v>61</v>
      </c>
      <c r="E228" s="199">
        <v>5</v>
      </c>
      <c r="F228" s="196">
        <v>319</v>
      </c>
      <c r="G228" s="200">
        <v>47</v>
      </c>
      <c r="H228" s="198">
        <v>246</v>
      </c>
      <c r="I228" s="199">
        <v>104</v>
      </c>
      <c r="J228" s="196">
        <v>14</v>
      </c>
      <c r="K228" s="200">
        <v>24</v>
      </c>
      <c r="L228" s="198">
        <v>56</v>
      </c>
      <c r="M228" s="196">
        <v>116</v>
      </c>
      <c r="N228" s="201">
        <v>174</v>
      </c>
      <c r="O228" s="202">
        <v>215</v>
      </c>
      <c r="P228" s="196">
        <v>106</v>
      </c>
      <c r="Q228" s="200">
        <v>132</v>
      </c>
      <c r="R228" s="198">
        <v>139</v>
      </c>
      <c r="S228" s="199">
        <v>120</v>
      </c>
      <c r="T228" s="196">
        <v>8</v>
      </c>
      <c r="U228" s="200">
        <v>37</v>
      </c>
      <c r="V228" s="198">
        <v>82</v>
      </c>
      <c r="W228" s="199">
        <v>124</v>
      </c>
      <c r="X228" s="196">
        <v>120</v>
      </c>
      <c r="Y228" s="200">
        <v>62</v>
      </c>
      <c r="Z228" s="198">
        <v>182</v>
      </c>
      <c r="AA228" s="196">
        <v>156</v>
      </c>
      <c r="AB228" s="172">
        <f t="shared" si="2991"/>
        <v>1692</v>
      </c>
      <c r="AC228" s="173">
        <f t="shared" si="2992"/>
        <v>1142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>
        <f>B228/B250</f>
        <v>2.3539890571319506E-2</v>
      </c>
      <c r="BK228" s="130">
        <f t="shared" ref="BK228" si="3020">C228/C250</f>
        <v>0</v>
      </c>
      <c r="BL228" s="131">
        <f t="shared" ref="BL228" si="3021">D228/D250</f>
        <v>2.8868906767628964E-2</v>
      </c>
      <c r="BM228" s="132">
        <f t="shared" ref="BM228" si="3022">E228/E250</f>
        <v>1.6015374759769379E-3</v>
      </c>
      <c r="BN228" s="129">
        <f t="shared" ref="BN228" si="3023">F228/F250</f>
        <v>3.8812507604331428E-2</v>
      </c>
      <c r="BO228" s="130">
        <f t="shared" ref="BO228" si="3024">G228/G250</f>
        <v>7.8451009848105498E-3</v>
      </c>
      <c r="BP228" s="131">
        <f t="shared" ref="BP228" si="3025">H228/H250</f>
        <v>2.4378158755326527E-2</v>
      </c>
      <c r="BQ228" s="132">
        <f t="shared" ref="BQ228" si="3026">I228/I250</f>
        <v>1.0536980749746707E-2</v>
      </c>
      <c r="BR228" s="129">
        <f t="shared" ref="BR228" si="3027">J228/J250</f>
        <v>1.1854360711261643E-2</v>
      </c>
      <c r="BS228" s="130">
        <f t="shared" ref="BS228" si="3028">K228/K250</f>
        <v>1.9753086419753086E-2</v>
      </c>
      <c r="BT228" s="131">
        <f t="shared" ref="BT228" si="3029">L228/L250</f>
        <v>1.3989507869098177E-2</v>
      </c>
      <c r="BU228" s="129">
        <f t="shared" ref="BU228" si="3030">M228/M250</f>
        <v>3.0153366259422928E-2</v>
      </c>
      <c r="BV228" s="133">
        <f t="shared" ref="BV228" si="3031">N228/N250</f>
        <v>2.0878329733621311E-2</v>
      </c>
      <c r="BW228" s="134">
        <f t="shared" ref="BW228" si="3032">O228/O250</f>
        <v>2.5583055687767729E-2</v>
      </c>
      <c r="BX228" s="129">
        <f t="shared" ref="BX228" si="3033">P228/P250</f>
        <v>2.5226082817705855E-2</v>
      </c>
      <c r="BY228" s="130">
        <f t="shared" ref="BY228" si="3034">Q228/Q250</f>
        <v>3.2616753150481841E-2</v>
      </c>
      <c r="BZ228" s="131">
        <f t="shared" ref="BZ228" si="3035">R228/R250</f>
        <v>2.3707999317755416E-2</v>
      </c>
      <c r="CA228" s="132">
        <f t="shared" ref="CA228" si="3036">S228/S250</f>
        <v>1.9746585486259668E-2</v>
      </c>
      <c r="CB228" s="129">
        <f t="shared" ref="CB228" si="3037">T228/T250</f>
        <v>1.2158054711246201E-2</v>
      </c>
      <c r="CC228" s="130">
        <f t="shared" ref="CC228" si="3038">U228/U250</f>
        <v>5.5059523809523808E-2</v>
      </c>
      <c r="CD228" s="131">
        <f t="shared" ref="CD228" si="3039">V228/V250</f>
        <v>1.5539132082622703E-2</v>
      </c>
      <c r="CE228" s="132">
        <f t="shared" ref="CE228" si="3040">W228/W250</f>
        <v>2.2009229676961305E-2</v>
      </c>
      <c r="CF228" s="129">
        <f t="shared" ref="CF228" si="3041">X228/X250</f>
        <v>3.799873337555415E-2</v>
      </c>
      <c r="CG228" s="130">
        <f t="shared" ref="CG228" si="3042">Y228/Y250</f>
        <v>2.9094321914594087E-2</v>
      </c>
      <c r="CH228" s="131">
        <f t="shared" ref="CH228" si="3043">Z228/Z250</f>
        <v>2.1505376344086023E-2</v>
      </c>
      <c r="CI228" s="129">
        <f t="shared" ref="CI228" si="3044">AA228/AA250</f>
        <v>1.5395243264581072E-2</v>
      </c>
      <c r="CJ228" s="135">
        <f t="shared" ref="CJ228" si="3045">AB228/AB250</f>
        <v>2.4373028334365682E-2</v>
      </c>
      <c r="CK228" s="136">
        <f t="shared" ref="CK228" si="3046">AC228/AC250</f>
        <v>1.6496215404171722E-2</v>
      </c>
    </row>
    <row r="229" spans="1:89" ht="15" thickTop="1" thickBot="1" x14ac:dyDescent="0.2">
      <c r="A229" s="137" t="s">
        <v>19</v>
      </c>
      <c r="B229" s="189">
        <v>264</v>
      </c>
      <c r="C229" s="190">
        <v>228</v>
      </c>
      <c r="D229" s="191">
        <v>95</v>
      </c>
      <c r="E229" s="192">
        <v>140</v>
      </c>
      <c r="F229" s="189">
        <v>458</v>
      </c>
      <c r="G229" s="193">
        <v>189</v>
      </c>
      <c r="H229" s="191">
        <v>389</v>
      </c>
      <c r="I229" s="192">
        <v>313</v>
      </c>
      <c r="J229" s="189">
        <v>31</v>
      </c>
      <c r="K229" s="193">
        <v>65</v>
      </c>
      <c r="L229" s="191">
        <v>117</v>
      </c>
      <c r="M229" s="189">
        <v>179</v>
      </c>
      <c r="N229" s="194">
        <v>367</v>
      </c>
      <c r="O229" s="195">
        <v>327</v>
      </c>
      <c r="P229" s="189">
        <v>248</v>
      </c>
      <c r="Q229" s="193">
        <v>147</v>
      </c>
      <c r="R229" s="191">
        <v>249</v>
      </c>
      <c r="S229" s="192">
        <v>174</v>
      </c>
      <c r="T229" s="189">
        <v>33</v>
      </c>
      <c r="U229" s="193">
        <v>44</v>
      </c>
      <c r="V229" s="191">
        <v>169</v>
      </c>
      <c r="W229" s="192">
        <v>224</v>
      </c>
      <c r="X229" s="189">
        <v>179</v>
      </c>
      <c r="Y229" s="193">
        <v>114</v>
      </c>
      <c r="Z229" s="191">
        <v>300</v>
      </c>
      <c r="AA229" s="189">
        <v>374</v>
      </c>
      <c r="AB229" s="172">
        <f t="shared" si="2991"/>
        <v>2899</v>
      </c>
      <c r="AC229" s="173">
        <f t="shared" si="2992"/>
        <v>2518</v>
      </c>
      <c r="AE229" s="269" t="s">
        <v>13</v>
      </c>
      <c r="AF229" s="20">
        <f t="shared" ref="AF229:BG229" si="3047">SUM(AF226:AF228)</f>
        <v>883</v>
      </c>
      <c r="AG229" s="21">
        <f t="shared" si="3047"/>
        <v>858</v>
      </c>
      <c r="AH229" s="20">
        <f t="shared" si="3047"/>
        <v>262</v>
      </c>
      <c r="AI229" s="21">
        <f t="shared" si="3047"/>
        <v>349</v>
      </c>
      <c r="AJ229" s="20">
        <f t="shared" si="3047"/>
        <v>1320</v>
      </c>
      <c r="AK229" s="21">
        <f t="shared" si="3047"/>
        <v>583</v>
      </c>
      <c r="AL229" s="20">
        <f t="shared" si="3047"/>
        <v>1290</v>
      </c>
      <c r="AM229" s="21">
        <f t="shared" si="3047"/>
        <v>1021</v>
      </c>
      <c r="AN229" s="20">
        <f t="shared" si="3047"/>
        <v>105</v>
      </c>
      <c r="AO229" s="21">
        <f t="shared" si="3047"/>
        <v>194</v>
      </c>
      <c r="AP229" s="20">
        <f t="shared" si="3047"/>
        <v>298</v>
      </c>
      <c r="AQ229" s="21">
        <f t="shared" si="3047"/>
        <v>663</v>
      </c>
      <c r="AR229" s="20">
        <f t="shared" si="3047"/>
        <v>995</v>
      </c>
      <c r="AS229" s="21">
        <f t="shared" si="3047"/>
        <v>1059</v>
      </c>
      <c r="AT229" s="20">
        <f t="shared" si="3047"/>
        <v>556</v>
      </c>
      <c r="AU229" s="21">
        <f t="shared" si="3047"/>
        <v>369</v>
      </c>
      <c r="AV229" s="20">
        <f t="shared" si="3047"/>
        <v>822</v>
      </c>
      <c r="AW229" s="21">
        <f t="shared" si="3047"/>
        <v>579</v>
      </c>
      <c r="AX229" s="20">
        <f t="shared" si="3047"/>
        <v>187</v>
      </c>
      <c r="AY229" s="21">
        <f t="shared" si="3047"/>
        <v>105</v>
      </c>
      <c r="AZ229" s="20">
        <f t="shared" si="3047"/>
        <v>427</v>
      </c>
      <c r="BA229" s="21">
        <f t="shared" si="3047"/>
        <v>700</v>
      </c>
      <c r="BB229" s="20">
        <f t="shared" si="3047"/>
        <v>485</v>
      </c>
      <c r="BC229" s="21">
        <f t="shared" si="3047"/>
        <v>309</v>
      </c>
      <c r="BD229" s="20">
        <f t="shared" si="3047"/>
        <v>982</v>
      </c>
      <c r="BE229" s="21">
        <f t="shared" si="3047"/>
        <v>1118</v>
      </c>
      <c r="BF229" s="174">
        <f t="shared" si="3047"/>
        <v>8612</v>
      </c>
      <c r="BG229" s="175">
        <f t="shared" si="3047"/>
        <v>7907</v>
      </c>
      <c r="BI229" s="137" t="s">
        <v>19</v>
      </c>
      <c r="BJ229" s="129">
        <f>B229/B250</f>
        <v>3.3592060058531617E-2</v>
      </c>
      <c r="BK229" s="130">
        <f t="shared" ref="BK229" si="3048">C229/C250</f>
        <v>2.8200371057513916E-2</v>
      </c>
      <c r="BL229" s="131">
        <f t="shared" ref="BL229" si="3049">D229/D250</f>
        <v>4.495977283483199E-2</v>
      </c>
      <c r="BM229" s="132">
        <f t="shared" ref="BM229" si="3050">E229/E250</f>
        <v>4.4843049327354258E-2</v>
      </c>
      <c r="BN229" s="129">
        <f t="shared" ref="BN229" si="3051">F229/F250</f>
        <v>5.57245406983818E-2</v>
      </c>
      <c r="BO229" s="130">
        <f t="shared" ref="BO229" si="3052">G229/G250</f>
        <v>3.1547320981472206E-2</v>
      </c>
      <c r="BP229" s="131">
        <f t="shared" ref="BP229" si="3053">H229/H250</f>
        <v>3.8549202259439107E-2</v>
      </c>
      <c r="BQ229" s="132">
        <f t="shared" ref="BQ229" si="3054">I229/I250</f>
        <v>3.1712259371833841E-2</v>
      </c>
      <c r="BR229" s="129">
        <f t="shared" ref="BR229" si="3055">J229/J250</f>
        <v>2.6248941574936496E-2</v>
      </c>
      <c r="BS229" s="130">
        <f t="shared" ref="BS229" si="3056">K229/K250</f>
        <v>5.3497942386831275E-2</v>
      </c>
      <c r="BT229" s="131">
        <f t="shared" ref="BT229" si="3057">L229/L250</f>
        <v>2.9228078940794405E-2</v>
      </c>
      <c r="BU229" s="129">
        <f t="shared" ref="BU229" si="3058">M229/M250</f>
        <v>4.6529763452040553E-2</v>
      </c>
      <c r="BV229" s="133">
        <f t="shared" ref="BV229" si="3059">N229/N250</f>
        <v>4.4036477081833454E-2</v>
      </c>
      <c r="BW229" s="134">
        <f t="shared" ref="BW229" si="3060">O229/O250</f>
        <v>3.8910042836744409E-2</v>
      </c>
      <c r="BX229" s="129">
        <f t="shared" ref="BX229" si="3061">P229/P250</f>
        <v>5.9019514516896715E-2</v>
      </c>
      <c r="BY229" s="130">
        <f t="shared" ref="BY229" si="3062">Q229/Q250</f>
        <v>3.6323202372127501E-2</v>
      </c>
      <c r="BZ229" s="131">
        <f t="shared" ref="BZ229" si="3063">R229/R250</f>
        <v>4.2469725396554664E-2</v>
      </c>
      <c r="CA229" s="132">
        <f t="shared" ref="CA229" si="3064">S229/S250</f>
        <v>2.8632548955076519E-2</v>
      </c>
      <c r="CB229" s="129">
        <f t="shared" ref="CB229" si="3065">T229/T250</f>
        <v>5.0151975683890578E-2</v>
      </c>
      <c r="CC229" s="130">
        <f t="shared" ref="CC229" si="3066">U229/U250</f>
        <v>6.5476190476190479E-2</v>
      </c>
      <c r="CD229" s="131">
        <f t="shared" ref="CD229" si="3067">V229/V250</f>
        <v>3.2025772219063865E-2</v>
      </c>
      <c r="CE229" s="132">
        <f t="shared" ref="CE229" si="3068">W229/W250</f>
        <v>3.9758608448704297E-2</v>
      </c>
      <c r="CF229" s="129">
        <f t="shared" ref="CF229" si="3069">X229/X250</f>
        <v>5.668144395186827E-2</v>
      </c>
      <c r="CG229" s="130">
        <f t="shared" ref="CG229" si="3070">Y229/Y250</f>
        <v>5.3496011262318163E-2</v>
      </c>
      <c r="CH229" s="131">
        <f t="shared" ref="CH229" si="3071">Z229/Z250</f>
        <v>3.5448422545196742E-2</v>
      </c>
      <c r="CI229" s="129">
        <f t="shared" ref="CI229" si="3072">AA229/AA250</f>
        <v>3.690910885226488E-2</v>
      </c>
      <c r="CJ229" s="135">
        <f t="shared" ref="CJ229" si="3073">AB229/AB250</f>
        <v>4.1759698074069804E-2</v>
      </c>
      <c r="CK229" s="136">
        <f t="shared" ref="CK229" si="3074">AC229/AC250</f>
        <v>3.6372566013751662E-2</v>
      </c>
    </row>
    <row r="230" spans="1:89" ht="14" thickTop="1" x14ac:dyDescent="0.15">
      <c r="A230" s="146" t="s">
        <v>20</v>
      </c>
      <c r="B230" s="196">
        <v>387</v>
      </c>
      <c r="C230" s="197">
        <v>340</v>
      </c>
      <c r="D230" s="198">
        <v>107</v>
      </c>
      <c r="E230" s="199">
        <v>152</v>
      </c>
      <c r="F230" s="196">
        <v>538</v>
      </c>
      <c r="G230" s="200">
        <v>304</v>
      </c>
      <c r="H230" s="198">
        <v>527</v>
      </c>
      <c r="I230" s="199">
        <v>470</v>
      </c>
      <c r="J230" s="196">
        <v>40</v>
      </c>
      <c r="K230" s="200">
        <v>72</v>
      </c>
      <c r="L230" s="198">
        <v>149</v>
      </c>
      <c r="M230" s="196">
        <v>300</v>
      </c>
      <c r="N230" s="201">
        <v>475</v>
      </c>
      <c r="O230" s="202">
        <v>471</v>
      </c>
      <c r="P230" s="196">
        <v>258</v>
      </c>
      <c r="Q230" s="200">
        <v>178</v>
      </c>
      <c r="R230" s="198">
        <v>343</v>
      </c>
      <c r="S230" s="199">
        <v>273</v>
      </c>
      <c r="T230" s="196">
        <v>132</v>
      </c>
      <c r="U230" s="200">
        <v>57</v>
      </c>
      <c r="V230" s="198">
        <v>203</v>
      </c>
      <c r="W230" s="199">
        <v>290</v>
      </c>
      <c r="X230" s="196">
        <v>210</v>
      </c>
      <c r="Y230" s="200">
        <v>150</v>
      </c>
      <c r="Z230" s="198">
        <v>427</v>
      </c>
      <c r="AA230" s="196">
        <v>525</v>
      </c>
      <c r="AB230" s="172">
        <f t="shared" si="2991"/>
        <v>3796</v>
      </c>
      <c r="AC230" s="173">
        <f t="shared" si="2992"/>
        <v>3582</v>
      </c>
      <c r="BI230" s="146" t="s">
        <v>20</v>
      </c>
      <c r="BJ230" s="129">
        <f>B230/B250</f>
        <v>4.9242906222165671E-2</v>
      </c>
      <c r="BK230" s="130">
        <f t="shared" ref="BK230" si="3075">C230/C250</f>
        <v>4.2053184910327765E-2</v>
      </c>
      <c r="BL230" s="131">
        <f t="shared" ref="BL230" si="3076">D230/D250</f>
        <v>5.0638902035021298E-2</v>
      </c>
      <c r="BM230" s="132">
        <f t="shared" ref="BM230" si="3077">E230/E250</f>
        <v>4.8686739269698909E-2</v>
      </c>
      <c r="BN230" s="129">
        <f t="shared" ref="BN230" si="3078">F230/F250</f>
        <v>6.5458084925173382E-2</v>
      </c>
      <c r="BO230" s="130">
        <f t="shared" ref="BO230" si="3079">G230/G250</f>
        <v>5.0742780837923551E-2</v>
      </c>
      <c r="BP230" s="131">
        <f t="shared" ref="BP230" si="3080">H230/H250</f>
        <v>5.2224754731939355E-2</v>
      </c>
      <c r="BQ230" s="132">
        <f t="shared" ref="BQ230" si="3081">I230/I250</f>
        <v>4.7619047619047616E-2</v>
      </c>
      <c r="BR230" s="129">
        <f t="shared" ref="BR230" si="3082">J230/J250</f>
        <v>3.3869602032176122E-2</v>
      </c>
      <c r="BS230" s="130">
        <f t="shared" ref="BS230" si="3083">K230/K250</f>
        <v>5.9259259259259262E-2</v>
      </c>
      <c r="BT230" s="131">
        <f t="shared" ref="BT230" si="3084">L230/L250</f>
        <v>3.7222083437421935E-2</v>
      </c>
      <c r="BU230" s="129">
        <f t="shared" ref="BU230" si="3085">M230/M250</f>
        <v>7.7982843774369634E-2</v>
      </c>
      <c r="BV230" s="133">
        <f t="shared" ref="BV230" si="3086">N230/N250</f>
        <v>5.6995440364770819E-2</v>
      </c>
      <c r="BW230" s="134">
        <f t="shared" ref="BW230" si="3087">O230/O250</f>
        <v>5.604474059971442E-2</v>
      </c>
      <c r="BX230" s="129">
        <f t="shared" ref="BX230" si="3088">P230/P250</f>
        <v>6.1399333650642554E-2</v>
      </c>
      <c r="BY230" s="130">
        <f t="shared" ref="BY230" si="3089">Q230/Q250</f>
        <v>4.3983197430195208E-2</v>
      </c>
      <c r="BZ230" s="131">
        <f t="shared" ref="BZ230" si="3090">R230/R250</f>
        <v>5.8502473136619479E-2</v>
      </c>
      <c r="CA230" s="132">
        <f t="shared" ref="CA230" si="3091">S230/S250</f>
        <v>4.4923481981240743E-2</v>
      </c>
      <c r="CB230" s="129">
        <f t="shared" ref="CB230" si="3092">T230/T250</f>
        <v>0.20060790273556231</v>
      </c>
      <c r="CC230" s="130">
        <f t="shared" ref="CC230" si="3093">U230/U250</f>
        <v>8.4821428571428575E-2</v>
      </c>
      <c r="CD230" s="131">
        <f t="shared" ref="CD230" si="3094">V230/V250</f>
        <v>3.8468826985029375E-2</v>
      </c>
      <c r="CE230" s="132">
        <f t="shared" ref="CE230" si="3095">W230/W250</f>
        <v>5.1473198438054667E-2</v>
      </c>
      <c r="CF230" s="129">
        <f t="shared" ref="CF230" si="3096">X230/X250</f>
        <v>6.6497783407219763E-2</v>
      </c>
      <c r="CG230" s="130">
        <f t="shared" ref="CG230" si="3097">Y230/Y250</f>
        <v>7.0389488503050213E-2</v>
      </c>
      <c r="CH230" s="131">
        <f t="shared" ref="CH230" si="3098">Z230/Z250</f>
        <v>5.0454921422663356E-2</v>
      </c>
      <c r="CI230" s="129">
        <f t="shared" ref="CI230" si="3099">AA230/AA250</f>
        <v>5.1810914832724764E-2</v>
      </c>
      <c r="CJ230" s="135">
        <f t="shared" ref="CJ230" si="3100">AB230/AB250</f>
        <v>5.4680860258423246E-2</v>
      </c>
      <c r="CK230" s="136">
        <f t="shared" ref="CK230" si="3101">AC230/AC250</f>
        <v>5.1742069682787314E-2</v>
      </c>
    </row>
    <row r="231" spans="1:89" ht="14" thickBot="1" x14ac:dyDescent="0.2">
      <c r="A231" s="137" t="s">
        <v>21</v>
      </c>
      <c r="B231" s="189">
        <v>496</v>
      </c>
      <c r="C231" s="190">
        <v>518</v>
      </c>
      <c r="D231" s="191">
        <v>155</v>
      </c>
      <c r="E231" s="192">
        <v>197</v>
      </c>
      <c r="F231" s="189">
        <v>782</v>
      </c>
      <c r="G231" s="193">
        <v>279</v>
      </c>
      <c r="H231" s="191">
        <v>763</v>
      </c>
      <c r="I231" s="192">
        <v>551</v>
      </c>
      <c r="J231" s="189">
        <v>65</v>
      </c>
      <c r="K231" s="193">
        <v>122</v>
      </c>
      <c r="L231" s="191">
        <v>149</v>
      </c>
      <c r="M231" s="189">
        <v>363</v>
      </c>
      <c r="N231" s="194">
        <v>520</v>
      </c>
      <c r="O231" s="195">
        <v>588</v>
      </c>
      <c r="P231" s="189">
        <v>298</v>
      </c>
      <c r="Q231" s="193">
        <v>191</v>
      </c>
      <c r="R231" s="191">
        <v>479</v>
      </c>
      <c r="S231" s="192">
        <v>306</v>
      </c>
      <c r="T231" s="189">
        <v>55</v>
      </c>
      <c r="U231" s="193">
        <v>48</v>
      </c>
      <c r="V231" s="191">
        <v>224</v>
      </c>
      <c r="W231" s="192">
        <v>410</v>
      </c>
      <c r="X231" s="189">
        <v>275</v>
      </c>
      <c r="Y231" s="193">
        <v>159</v>
      </c>
      <c r="Z231" s="191">
        <v>555</v>
      </c>
      <c r="AA231" s="189">
        <v>593</v>
      </c>
      <c r="AB231" s="172">
        <f t="shared" si="2991"/>
        <v>4816</v>
      </c>
      <c r="AC231" s="173">
        <f t="shared" si="2992"/>
        <v>4325</v>
      </c>
      <c r="AE231" s="272" t="s">
        <v>85</v>
      </c>
      <c r="BI231" s="137" t="s">
        <v>21</v>
      </c>
      <c r="BJ231" s="129">
        <f>B231/B250</f>
        <v>6.3112355261483649E-2</v>
      </c>
      <c r="BK231" s="130">
        <f t="shared" ref="BK231" si="3102">C231/C250</f>
        <v>6.4069264069264067E-2</v>
      </c>
      <c r="BL231" s="131">
        <f t="shared" ref="BL231" si="3103">D231/D250</f>
        <v>7.3355418835778508E-2</v>
      </c>
      <c r="BM231" s="132">
        <f t="shared" ref="BM231" si="3104">E231/E250</f>
        <v>6.3100576553491355E-2</v>
      </c>
      <c r="BN231" s="129">
        <f t="shared" ref="BN231" si="3105">F231/F250</f>
        <v>9.5145394816887705E-2</v>
      </c>
      <c r="BO231" s="130">
        <f t="shared" ref="BO231" si="3106">G231/G250</f>
        <v>4.6569854782173258E-2</v>
      </c>
      <c r="BP231" s="131">
        <f t="shared" ref="BP231" si="3107">H231/H250</f>
        <v>7.5611931424041226E-2</v>
      </c>
      <c r="BQ231" s="132">
        <f t="shared" ref="BQ231" si="3108">I231/I250</f>
        <v>5.5825734549138806E-2</v>
      </c>
      <c r="BR231" s="129">
        <f t="shared" ref="BR231" si="3109">J231/J250</f>
        <v>5.5038103302286201E-2</v>
      </c>
      <c r="BS231" s="130">
        <f t="shared" ref="BS231" si="3110">K231/K250</f>
        <v>0.10041152263374485</v>
      </c>
      <c r="BT231" s="131">
        <f t="shared" ref="BT231" si="3111">L231/L250</f>
        <v>3.7222083437421935E-2</v>
      </c>
      <c r="BU231" s="129">
        <f t="shared" ref="BU231" si="3112">M231/M250</f>
        <v>9.4359240966987265E-2</v>
      </c>
      <c r="BV231" s="133">
        <f t="shared" ref="BV231" si="3113">N231/N250</f>
        <v>6.2395008399328052E-2</v>
      </c>
      <c r="BW231" s="134">
        <f t="shared" ref="BW231" si="3114">O231/O250</f>
        <v>6.9966682532127553E-2</v>
      </c>
      <c r="BX231" s="129">
        <f t="shared" ref="BX231" si="3115">P231/P250</f>
        <v>7.0918610185625897E-2</v>
      </c>
      <c r="BY231" s="130">
        <f t="shared" ref="BY231" si="3116">Q231/Q250</f>
        <v>4.7195453422288113E-2</v>
      </c>
      <c r="BZ231" s="131">
        <f t="shared" ref="BZ231" si="3117">R231/R250</f>
        <v>8.169878901586218E-2</v>
      </c>
      <c r="CA231" s="132">
        <f t="shared" ref="CA231" si="3118">S231/S250</f>
        <v>5.0353792989962155E-2</v>
      </c>
      <c r="CB231" s="129">
        <f t="shared" ref="CB231" si="3119">T231/T250</f>
        <v>8.3586626139817627E-2</v>
      </c>
      <c r="CC231" s="130">
        <f t="shared" ref="CC231" si="3120">U231/U250</f>
        <v>7.1428571428571425E-2</v>
      </c>
      <c r="CD231" s="131">
        <f t="shared" ref="CD231" si="3121">V231/V250</f>
        <v>4.2448360811066892E-2</v>
      </c>
      <c r="CE231" s="132">
        <f t="shared" ref="CE231" si="3122">W231/W250</f>
        <v>7.277245296414625E-2</v>
      </c>
      <c r="CF231" s="129">
        <f t="shared" ref="CF231" si="3123">X231/X250</f>
        <v>8.7080430652311594E-2</v>
      </c>
      <c r="CG231" s="130">
        <f t="shared" ref="CG231" si="3124">Y231/Y250</f>
        <v>7.4612857813233222E-2</v>
      </c>
      <c r="CH231" s="131">
        <f t="shared" ref="CH231" si="3125">Z231/Z250</f>
        <v>6.5579581708613971E-2</v>
      </c>
      <c r="CI231" s="129">
        <f t="shared" ref="CI231" si="3126">AA231/AA250</f>
        <v>5.8521661896772922E-2</v>
      </c>
      <c r="CJ231" s="135">
        <f t="shared" ref="CJ231" si="3127">AB231/AB250</f>
        <v>6.9373820601835182E-2</v>
      </c>
      <c r="CK231" s="136">
        <f t="shared" ref="CK231" si="3128">AC231/AC250</f>
        <v>6.2474721211070665E-2</v>
      </c>
    </row>
    <row r="232" spans="1:89" ht="15" thickTop="1" thickBot="1" x14ac:dyDescent="0.2">
      <c r="A232" s="146" t="s">
        <v>22</v>
      </c>
      <c r="B232" s="196">
        <v>533</v>
      </c>
      <c r="C232" s="197">
        <v>695</v>
      </c>
      <c r="D232" s="198">
        <v>146</v>
      </c>
      <c r="E232" s="199">
        <v>200</v>
      </c>
      <c r="F232" s="196">
        <v>791</v>
      </c>
      <c r="G232" s="200">
        <v>207</v>
      </c>
      <c r="H232" s="198">
        <v>876</v>
      </c>
      <c r="I232" s="199">
        <v>656</v>
      </c>
      <c r="J232" s="196">
        <v>64</v>
      </c>
      <c r="K232" s="200">
        <v>185</v>
      </c>
      <c r="L232" s="198">
        <v>148</v>
      </c>
      <c r="M232" s="196">
        <v>552</v>
      </c>
      <c r="N232" s="201">
        <v>532</v>
      </c>
      <c r="O232" s="202">
        <v>824</v>
      </c>
      <c r="P232" s="196">
        <v>372</v>
      </c>
      <c r="Q232" s="200">
        <v>289</v>
      </c>
      <c r="R232" s="198">
        <v>585</v>
      </c>
      <c r="S232" s="199">
        <v>362</v>
      </c>
      <c r="T232" s="196">
        <v>43</v>
      </c>
      <c r="U232" s="200">
        <v>49</v>
      </c>
      <c r="V232" s="198">
        <v>260</v>
      </c>
      <c r="W232" s="199">
        <v>518</v>
      </c>
      <c r="X232" s="196">
        <v>238</v>
      </c>
      <c r="Y232" s="200">
        <v>141</v>
      </c>
      <c r="Z232" s="198">
        <v>542</v>
      </c>
      <c r="AA232" s="196">
        <v>706</v>
      </c>
      <c r="AB232" s="172">
        <f t="shared" si="2991"/>
        <v>5130</v>
      </c>
      <c r="AC232" s="173">
        <f t="shared" si="2992"/>
        <v>5384</v>
      </c>
      <c r="AE232" s="299" t="s">
        <v>0</v>
      </c>
      <c r="AF232" s="293" t="s">
        <v>1</v>
      </c>
      <c r="AG232" s="294"/>
      <c r="AH232" s="293" t="s">
        <v>2</v>
      </c>
      <c r="AI232" s="294"/>
      <c r="AJ232" s="293" t="s">
        <v>3</v>
      </c>
      <c r="AK232" s="294"/>
      <c r="AL232" s="293" t="s">
        <v>4</v>
      </c>
      <c r="AM232" s="294"/>
      <c r="AN232" s="293" t="s">
        <v>5</v>
      </c>
      <c r="AO232" s="294"/>
      <c r="AP232" s="293" t="s">
        <v>6</v>
      </c>
      <c r="AQ232" s="294"/>
      <c r="AR232" s="293" t="s">
        <v>7</v>
      </c>
      <c r="AS232" s="294"/>
      <c r="AT232" s="293" t="s">
        <v>8</v>
      </c>
      <c r="AU232" s="294"/>
      <c r="AV232" s="293" t="s">
        <v>9</v>
      </c>
      <c r="AW232" s="294"/>
      <c r="AX232" s="293" t="s">
        <v>10</v>
      </c>
      <c r="AY232" s="294"/>
      <c r="AZ232" s="293" t="s">
        <v>11</v>
      </c>
      <c r="BA232" s="294"/>
      <c r="BB232" s="293" t="s">
        <v>12</v>
      </c>
      <c r="BC232" s="294"/>
      <c r="BD232" s="295" t="s">
        <v>40</v>
      </c>
      <c r="BE232" s="296"/>
      <c r="BF232" s="297" t="s">
        <v>41</v>
      </c>
      <c r="BG232" s="298"/>
      <c r="BI232" s="146" t="s">
        <v>22</v>
      </c>
      <c r="BJ232" s="129">
        <f>B232/B250</f>
        <v>6.7820333375747555E-2</v>
      </c>
      <c r="BK232" s="130">
        <f t="shared" ref="BK232" si="3129">C232/C250</f>
        <v>8.5961657390228818E-2</v>
      </c>
      <c r="BL232" s="131">
        <f t="shared" ref="BL232" si="3130">D232/D250</f>
        <v>6.9096071935636535E-2</v>
      </c>
      <c r="BM232" s="132">
        <f t="shared" ref="BM232" si="3131">E232/E250</f>
        <v>6.4061499039077513E-2</v>
      </c>
      <c r="BN232" s="129">
        <f t="shared" ref="BN232" si="3132">F232/F250</f>
        <v>9.6240418542401757E-2</v>
      </c>
      <c r="BO232" s="130">
        <f t="shared" ref="BO232" si="3133">G232/G250</f>
        <v>3.4551827741612418E-2</v>
      </c>
      <c r="BP232" s="131">
        <f t="shared" ref="BP232" si="3134">H232/H250</f>
        <v>8.681002873847983E-2</v>
      </c>
      <c r="BQ232" s="132">
        <f t="shared" ref="BQ232" si="3135">I232/I250</f>
        <v>6.6464032421479233E-2</v>
      </c>
      <c r="BR232" s="129">
        <f t="shared" ref="BR232" si="3136">J232/J250</f>
        <v>5.4191363251481793E-2</v>
      </c>
      <c r="BS232" s="130">
        <f t="shared" ref="BS232" si="3137">K232/K250</f>
        <v>0.15226337448559671</v>
      </c>
      <c r="BT232" s="131">
        <f t="shared" ref="BT232" si="3138">L232/L250</f>
        <v>3.6972270796902323E-2</v>
      </c>
      <c r="BU232" s="129">
        <f t="shared" ref="BU232" si="3139">M232/M250</f>
        <v>0.14348843254484014</v>
      </c>
      <c r="BV232" s="133">
        <f t="shared" ref="BV232" si="3140">N232/N250</f>
        <v>6.3834893208543311E-2</v>
      </c>
      <c r="BW232" s="134">
        <f t="shared" ref="BW232" si="3141">O232/O250</f>
        <v>9.8048548310328415E-2</v>
      </c>
      <c r="BX232" s="129">
        <f t="shared" ref="BX232" si="3142">P232/P250</f>
        <v>8.8529271775345073E-2</v>
      </c>
      <c r="BY232" s="130">
        <f t="shared" ref="BY232" si="3143">Q232/Q250</f>
        <v>7.141092167037312E-2</v>
      </c>
      <c r="BZ232" s="131">
        <f t="shared" ref="BZ232" si="3144">R232/R250</f>
        <v>9.9778270509977826E-2</v>
      </c>
      <c r="CA232" s="132">
        <f t="shared" ref="CA232" si="3145">S232/S250</f>
        <v>5.9568866216883329E-2</v>
      </c>
      <c r="CB232" s="129">
        <f t="shared" ref="CB232" si="3146">T232/T250</f>
        <v>6.5349544072948323E-2</v>
      </c>
      <c r="CC232" s="130">
        <f t="shared" ref="CC232" si="3147">U232/U250</f>
        <v>7.2916666666666671E-2</v>
      </c>
      <c r="CD232" s="131">
        <f t="shared" ref="CD232" si="3148">V232/V250</f>
        <v>4.9270418798559791E-2</v>
      </c>
      <c r="CE232" s="132">
        <f t="shared" ref="CE232" si="3149">W232/W250</f>
        <v>9.1941782037628678E-2</v>
      </c>
      <c r="CF232" s="129">
        <f t="shared" ref="CF232" si="3150">X232/X250</f>
        <v>7.5364154528182389E-2</v>
      </c>
      <c r="CG232" s="130">
        <f t="shared" ref="CG232" si="3151">Y232/Y250</f>
        <v>6.6166119192867204E-2</v>
      </c>
      <c r="CH232" s="131">
        <f t="shared" ref="CH232" si="3152">Z232/Z250</f>
        <v>6.404348339832211E-2</v>
      </c>
      <c r="CI232" s="129">
        <f t="shared" ref="CI232" si="3153">AA232/AA250</f>
        <v>6.9673344517911767E-2</v>
      </c>
      <c r="CJ232" s="135">
        <f t="shared" ref="CJ232" si="3154">AB232/AB250</f>
        <v>7.3896947609512972E-2</v>
      </c>
      <c r="CK232" s="136">
        <f t="shared" ref="CK232" si="3155">AC232/AC250</f>
        <v>7.7771999768879649E-2</v>
      </c>
    </row>
    <row r="233" spans="1:89" ht="15" thickTop="1" thickBot="1" x14ac:dyDescent="0.2">
      <c r="A233" s="137" t="s">
        <v>23</v>
      </c>
      <c r="B233" s="189">
        <v>480</v>
      </c>
      <c r="C233" s="190">
        <v>568</v>
      </c>
      <c r="D233" s="191">
        <v>120</v>
      </c>
      <c r="E233" s="192">
        <v>179</v>
      </c>
      <c r="F233" s="189">
        <v>744</v>
      </c>
      <c r="G233" s="193">
        <v>193</v>
      </c>
      <c r="H233" s="191">
        <v>679</v>
      </c>
      <c r="I233" s="192">
        <v>604</v>
      </c>
      <c r="J233" s="189">
        <v>53</v>
      </c>
      <c r="K233" s="193">
        <v>103</v>
      </c>
      <c r="L233" s="191">
        <v>121</v>
      </c>
      <c r="M233" s="189">
        <v>405</v>
      </c>
      <c r="N233" s="194">
        <v>467</v>
      </c>
      <c r="O233" s="195">
        <v>675</v>
      </c>
      <c r="P233" s="189">
        <v>311</v>
      </c>
      <c r="Q233" s="193">
        <v>198</v>
      </c>
      <c r="R233" s="191">
        <v>461</v>
      </c>
      <c r="S233" s="192">
        <v>296</v>
      </c>
      <c r="T233" s="189">
        <v>20</v>
      </c>
      <c r="U233" s="193">
        <v>33</v>
      </c>
      <c r="V233" s="191">
        <v>222</v>
      </c>
      <c r="W233" s="192">
        <v>472</v>
      </c>
      <c r="X233" s="189">
        <v>211</v>
      </c>
      <c r="Y233" s="193">
        <v>101</v>
      </c>
      <c r="Z233" s="191">
        <v>634</v>
      </c>
      <c r="AA233" s="189">
        <v>641</v>
      </c>
      <c r="AB233" s="172">
        <f t="shared" si="2991"/>
        <v>4523</v>
      </c>
      <c r="AC233" s="173">
        <f t="shared" si="2992"/>
        <v>4468</v>
      </c>
      <c r="AE233" s="300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>
        <f>B233/B250</f>
        <v>6.1076472833693857E-2</v>
      </c>
      <c r="BK233" s="130">
        <f t="shared" ref="BK233" si="3156">C233/C250</f>
        <v>7.0253555967841677E-2</v>
      </c>
      <c r="BL233" s="131">
        <f t="shared" ref="BL233" si="3157">D233/D250</f>
        <v>5.6791292001893041E-2</v>
      </c>
      <c r="BM233" s="132">
        <f t="shared" ref="BM233" si="3158">E233/E250</f>
        <v>5.7335041639974375E-2</v>
      </c>
      <c r="BN233" s="129">
        <f t="shared" ref="BN233" si="3159">F233/F250</f>
        <v>9.0521961309161694E-2</v>
      </c>
      <c r="BO233" s="130">
        <f t="shared" ref="BO233" si="3160">G233/G250</f>
        <v>3.2214989150392254E-2</v>
      </c>
      <c r="BP233" s="131">
        <f t="shared" ref="BP233" si="3161">H233/H250</f>
        <v>6.7287682092954118E-2</v>
      </c>
      <c r="BQ233" s="132">
        <f t="shared" ref="BQ233" si="3162">I233/I250</f>
        <v>6.1195542046605877E-2</v>
      </c>
      <c r="BR233" s="129">
        <f t="shared" ref="BR233" si="3163">J233/J250</f>
        <v>4.4877222692633362E-2</v>
      </c>
      <c r="BS233" s="130">
        <f t="shared" ref="BS233" si="3164">K233/K250</f>
        <v>8.4773662551440324E-2</v>
      </c>
      <c r="BT233" s="131">
        <f t="shared" ref="BT233" si="3165">L233/L250</f>
        <v>3.0227329502872845E-2</v>
      </c>
      <c r="BU233" s="129">
        <f t="shared" ref="BU233" si="3166">M233/M250</f>
        <v>0.10527683909539902</v>
      </c>
      <c r="BV233" s="133">
        <f t="shared" ref="BV233" si="3167">N233/N250</f>
        <v>5.6035517158627313E-2</v>
      </c>
      <c r="BW233" s="134">
        <f t="shared" ref="BW233" si="3168">O233/O250</f>
        <v>8.0318895763921941E-2</v>
      </c>
      <c r="BX233" s="129">
        <f t="shared" ref="BX233" si="3169">P233/P250</f>
        <v>7.4012375059495483E-2</v>
      </c>
      <c r="BY233" s="130">
        <f t="shared" ref="BY233" si="3170">Q233/Q250</f>
        <v>4.8925129725722757E-2</v>
      </c>
      <c r="BZ233" s="131">
        <f t="shared" ref="BZ233" si="3171">R233/R250</f>
        <v>7.8628688384785941E-2</v>
      </c>
      <c r="CA233" s="132">
        <f t="shared" ref="CA233" si="3172">S233/S250</f>
        <v>4.870824419944051E-2</v>
      </c>
      <c r="CB233" s="129">
        <f t="shared" ref="CB233" si="3173">T233/T250</f>
        <v>3.0395136778115502E-2</v>
      </c>
      <c r="CC233" s="130">
        <f t="shared" ref="CC233" si="3174">U233/U250</f>
        <v>4.9107142857142856E-2</v>
      </c>
      <c r="CD233" s="131">
        <f t="shared" ref="CD233" si="3175">V233/V250</f>
        <v>4.2069357589539509E-2</v>
      </c>
      <c r="CE233" s="132">
        <f t="shared" ref="CE233" si="3176">W233/W250</f>
        <v>8.3777067802626906E-2</v>
      </c>
      <c r="CF233" s="129">
        <f t="shared" ref="CF233" si="3177">X233/X250</f>
        <v>6.6814439518682711E-2</v>
      </c>
      <c r="CG233" s="130">
        <f t="shared" ref="CG233" si="3178">Y233/Y250</f>
        <v>4.7395588925387144E-2</v>
      </c>
      <c r="CH233" s="131">
        <f t="shared" ref="CH233" si="3179">Z233/Z250</f>
        <v>7.4914332978849113E-2</v>
      </c>
      <c r="CI233" s="129">
        <f t="shared" ref="CI233" si="3180">AA233/AA250</f>
        <v>6.325865982433633E-2</v>
      </c>
      <c r="CJ233" s="135">
        <f t="shared" ref="CJ233" si="3181">AB233/AB250</f>
        <v>6.5153195718874693E-2</v>
      </c>
      <c r="CK233" s="136">
        <f t="shared" ref="CK233" si="3182">AC233/AC250</f>
        <v>6.4540359392153468E-2</v>
      </c>
    </row>
    <row r="234" spans="1:89" ht="14" thickTop="1" x14ac:dyDescent="0.15">
      <c r="A234" s="146" t="s">
        <v>24</v>
      </c>
      <c r="B234" s="203">
        <v>423</v>
      </c>
      <c r="C234" s="197">
        <v>630</v>
      </c>
      <c r="D234" s="198">
        <v>142</v>
      </c>
      <c r="E234" s="199">
        <v>163</v>
      </c>
      <c r="F234" s="196">
        <v>600</v>
      </c>
      <c r="G234" s="200">
        <v>231</v>
      </c>
      <c r="H234" s="198">
        <v>617</v>
      </c>
      <c r="I234" s="199">
        <v>511</v>
      </c>
      <c r="J234" s="196">
        <v>45</v>
      </c>
      <c r="K234" s="200">
        <v>60</v>
      </c>
      <c r="L234" s="198">
        <v>144</v>
      </c>
      <c r="M234" s="196">
        <v>332</v>
      </c>
      <c r="N234" s="201">
        <v>442</v>
      </c>
      <c r="O234" s="204">
        <v>527</v>
      </c>
      <c r="P234" s="196">
        <v>268</v>
      </c>
      <c r="Q234" s="200">
        <v>170</v>
      </c>
      <c r="R234" s="198">
        <v>474</v>
      </c>
      <c r="S234" s="199">
        <v>313</v>
      </c>
      <c r="T234" s="196">
        <v>41</v>
      </c>
      <c r="U234" s="200">
        <v>37</v>
      </c>
      <c r="V234" s="198">
        <v>249</v>
      </c>
      <c r="W234" s="205">
        <v>451</v>
      </c>
      <c r="X234" s="196">
        <v>180</v>
      </c>
      <c r="Y234" s="200">
        <v>120</v>
      </c>
      <c r="Z234" s="198">
        <v>575</v>
      </c>
      <c r="AA234" s="196">
        <v>710</v>
      </c>
      <c r="AB234" s="172">
        <f t="shared" si="2991"/>
        <v>4200</v>
      </c>
      <c r="AC234" s="173">
        <f t="shared" si="2992"/>
        <v>4255</v>
      </c>
      <c r="AE234" s="275" t="str">
        <f>$AE$17</f>
        <v>17:00 - 17:59</v>
      </c>
      <c r="AF234" s="126">
        <f t="shared" ref="AF234:AU235" si="3183">SUMIF($A$9:$A$32,$AE234,B$226:B$249)</f>
        <v>669</v>
      </c>
      <c r="AG234" s="186">
        <f t="shared" si="3183"/>
        <v>439</v>
      </c>
      <c r="AH234" s="127">
        <f t="shared" si="3183"/>
        <v>161</v>
      </c>
      <c r="AI234" s="180">
        <f t="shared" si="3183"/>
        <v>238</v>
      </c>
      <c r="AJ234" s="126">
        <f t="shared" si="3183"/>
        <v>545</v>
      </c>
      <c r="AK234" s="128">
        <f t="shared" si="3183"/>
        <v>421</v>
      </c>
      <c r="AL234" s="127">
        <f t="shared" si="3183"/>
        <v>685</v>
      </c>
      <c r="AM234" s="180">
        <f t="shared" si="3183"/>
        <v>681</v>
      </c>
      <c r="AN234" s="126">
        <f t="shared" si="3183"/>
        <v>61</v>
      </c>
      <c r="AO234" s="128">
        <f t="shared" si="3183"/>
        <v>61</v>
      </c>
      <c r="AP234" s="127">
        <f t="shared" si="3183"/>
        <v>313</v>
      </c>
      <c r="AQ234" s="126">
        <f t="shared" si="3183"/>
        <v>189</v>
      </c>
      <c r="AR234" s="179">
        <f t="shared" si="3183"/>
        <v>610</v>
      </c>
      <c r="AS234" s="181">
        <f t="shared" si="3183"/>
        <v>568</v>
      </c>
      <c r="AT234" s="126">
        <f t="shared" si="3183"/>
        <v>250</v>
      </c>
      <c r="AU234" s="128">
        <f t="shared" si="3183"/>
        <v>348</v>
      </c>
      <c r="AV234" s="127">
        <f t="shared" ref="AP234:BE235" si="3184">SUMIF($A$9:$A$32,$AE234,R$226:R$249)</f>
        <v>337</v>
      </c>
      <c r="AW234" s="180">
        <f t="shared" si="3184"/>
        <v>547</v>
      </c>
      <c r="AX234" s="126">
        <f t="shared" si="3184"/>
        <v>37</v>
      </c>
      <c r="AY234" s="128">
        <f t="shared" si="3184"/>
        <v>41</v>
      </c>
      <c r="AZ234" s="127">
        <f t="shared" si="3184"/>
        <v>362</v>
      </c>
      <c r="BA234" s="180">
        <f t="shared" si="3184"/>
        <v>357</v>
      </c>
      <c r="BB234" s="126">
        <f t="shared" si="3184"/>
        <v>242</v>
      </c>
      <c r="BC234" s="128">
        <f t="shared" si="3184"/>
        <v>157</v>
      </c>
      <c r="BD234" s="184">
        <f t="shared" si="3184"/>
        <v>660</v>
      </c>
      <c r="BE234" s="185">
        <f t="shared" si="3184"/>
        <v>542</v>
      </c>
      <c r="BF234" s="170">
        <f>AF234+AH234+AJ234+AL234+AN234+AP234+AR234+AT234+AV234+AX234+AZ234+BB234+BD234</f>
        <v>4932</v>
      </c>
      <c r="BG234" s="171">
        <f>AG234+AI234+AK234+AM234+AO234+AQ234+AS234+AU234+AW234+AY234+BA234+BC234+BE234</f>
        <v>4589</v>
      </c>
      <c r="BI234" s="146" t="s">
        <v>24</v>
      </c>
      <c r="BJ234" s="129">
        <f>B234/B250</f>
        <v>5.3823641684692711E-2</v>
      </c>
      <c r="BK234" s="130">
        <f t="shared" ref="BK234" si="3185">C234/C250</f>
        <v>7.792207792207792E-2</v>
      </c>
      <c r="BL234" s="131">
        <f t="shared" ref="BL234" si="3186">D234/D250</f>
        <v>6.7203028868906764E-2</v>
      </c>
      <c r="BM234" s="132">
        <f t="shared" ref="BM234" si="3187">E234/E250</f>
        <v>5.2210121716848176E-2</v>
      </c>
      <c r="BN234" s="129">
        <f t="shared" ref="BN234" si="3188">F234/F250</f>
        <v>7.300158170093686E-2</v>
      </c>
      <c r="BO234" s="130">
        <f t="shared" ref="BO234" si="3189">G234/G250</f>
        <v>3.8557836755132698E-2</v>
      </c>
      <c r="BP234" s="131">
        <f t="shared" ref="BP234" si="3190">H234/H250</f>
        <v>6.1143593300961252E-2</v>
      </c>
      <c r="BQ234" s="132">
        <f t="shared" ref="BQ234" si="3191">I234/I250</f>
        <v>5.1773049645390069E-2</v>
      </c>
      <c r="BR234" s="129">
        <f t="shared" ref="BR234" si="3192">J234/J250</f>
        <v>3.810330228619814E-2</v>
      </c>
      <c r="BS234" s="130">
        <f t="shared" ref="BS234" si="3193">K234/K250</f>
        <v>4.9382716049382713E-2</v>
      </c>
      <c r="BT234" s="131">
        <f t="shared" ref="BT234" si="3194">L234/L250</f>
        <v>3.5973020234823884E-2</v>
      </c>
      <c r="BU234" s="129">
        <f t="shared" ref="BU234" si="3195">M234/M250</f>
        <v>8.6301013776969068E-2</v>
      </c>
      <c r="BV234" s="133">
        <f t="shared" ref="BV234" si="3196">N234/N250</f>
        <v>5.3035757139428846E-2</v>
      </c>
      <c r="BW234" s="134">
        <f t="shared" ref="BW234" si="3197">O234/O250</f>
        <v>6.2708234174202765E-2</v>
      </c>
      <c r="BX234" s="129">
        <f t="shared" ref="BX234" si="3198">P234/P250</f>
        <v>6.3779152784388393E-2</v>
      </c>
      <c r="BY234" s="130">
        <f t="shared" ref="BY234" si="3199">Q234/Q250</f>
        <v>4.2006424511984185E-2</v>
      </c>
      <c r="BZ234" s="131">
        <f t="shared" ref="BZ234" si="3200">R234/R250</f>
        <v>8.084598328500768E-2</v>
      </c>
      <c r="CA234" s="132">
        <f t="shared" ref="CA234" si="3201">S234/S250</f>
        <v>5.1505677143327301E-2</v>
      </c>
      <c r="CB234" s="129">
        <f t="shared" ref="CB234" si="3202">T234/T250</f>
        <v>6.231003039513678E-2</v>
      </c>
      <c r="CC234" s="130">
        <f t="shared" ref="CC234" si="3203">U234/U250</f>
        <v>5.5059523809523808E-2</v>
      </c>
      <c r="CD234" s="131">
        <f t="shared" ref="CD234" si="3204">V234/V250</f>
        <v>4.718590108015918E-2</v>
      </c>
      <c r="CE234" s="132">
        <f t="shared" ref="CE234" si="3205">W234/W250</f>
        <v>8.0049698260560881E-2</v>
      </c>
      <c r="CF234" s="129">
        <f t="shared" ref="CF234" si="3206">X234/X250</f>
        <v>5.6998100063331225E-2</v>
      </c>
      <c r="CG234" s="130">
        <f t="shared" ref="CG234" si="3207">Y234/Y250</f>
        <v>5.6311590802440172E-2</v>
      </c>
      <c r="CH234" s="131">
        <f t="shared" ref="CH234" si="3208">Z234/Z250</f>
        <v>6.794280987829375E-2</v>
      </c>
      <c r="CI234" s="129">
        <f t="shared" ref="CI234" si="3209">AA234/AA250</f>
        <v>7.006809434520872E-2</v>
      </c>
      <c r="CJ234" s="135">
        <f t="shared" ref="CJ234" si="3210">AB234/AB250</f>
        <v>6.0500424943460911E-2</v>
      </c>
      <c r="CK234" s="136">
        <f t="shared" ref="CK234" si="3211">AC234/AC250</f>
        <v>6.1463569653897265E-2</v>
      </c>
    </row>
    <row r="235" spans="1:89" x14ac:dyDescent="0.15">
      <c r="A235" s="137" t="s">
        <v>25</v>
      </c>
      <c r="B235" s="206">
        <v>382</v>
      </c>
      <c r="C235" s="190">
        <v>515</v>
      </c>
      <c r="D235" s="191">
        <v>155</v>
      </c>
      <c r="E235" s="192">
        <v>158</v>
      </c>
      <c r="F235" s="189">
        <v>417</v>
      </c>
      <c r="G235" s="193">
        <v>220</v>
      </c>
      <c r="H235" s="191">
        <v>597</v>
      </c>
      <c r="I235" s="192">
        <v>547</v>
      </c>
      <c r="J235" s="189">
        <v>49</v>
      </c>
      <c r="K235" s="190">
        <v>63</v>
      </c>
      <c r="L235" s="191">
        <v>164</v>
      </c>
      <c r="M235" s="189">
        <v>239</v>
      </c>
      <c r="N235" s="194">
        <v>409</v>
      </c>
      <c r="O235" s="207">
        <v>492</v>
      </c>
      <c r="P235" s="189">
        <v>233</v>
      </c>
      <c r="Q235" s="190">
        <v>194</v>
      </c>
      <c r="R235" s="191">
        <v>335</v>
      </c>
      <c r="S235" s="192">
        <v>293</v>
      </c>
      <c r="T235" s="198">
        <v>29</v>
      </c>
      <c r="U235" s="189">
        <v>27</v>
      </c>
      <c r="V235" s="191">
        <v>190</v>
      </c>
      <c r="W235" s="208">
        <v>358</v>
      </c>
      <c r="X235" s="189">
        <v>155</v>
      </c>
      <c r="Y235" s="193">
        <v>91</v>
      </c>
      <c r="Z235" s="191">
        <v>570</v>
      </c>
      <c r="AA235" s="189">
        <v>645</v>
      </c>
      <c r="AB235" s="172">
        <f t="shared" si="2991"/>
        <v>3685</v>
      </c>
      <c r="AC235" s="173">
        <f t="shared" si="2992"/>
        <v>3842</v>
      </c>
      <c r="AE235" s="277" t="str">
        <f>$AE$18</f>
        <v>18:00 - 18:59</v>
      </c>
      <c r="AF235" s="126">
        <f t="shared" si="3183"/>
        <v>623</v>
      </c>
      <c r="AG235" s="190">
        <f t="shared" si="3183"/>
        <v>564</v>
      </c>
      <c r="AH235" s="191">
        <f t="shared" si="3183"/>
        <v>125</v>
      </c>
      <c r="AI235" s="192">
        <f t="shared" si="3183"/>
        <v>227</v>
      </c>
      <c r="AJ235" s="278">
        <f t="shared" si="3183"/>
        <v>432</v>
      </c>
      <c r="AK235" s="193">
        <f t="shared" si="3183"/>
        <v>527</v>
      </c>
      <c r="AL235" s="191">
        <f t="shared" si="3183"/>
        <v>681</v>
      </c>
      <c r="AM235" s="192">
        <f t="shared" si="3183"/>
        <v>783</v>
      </c>
      <c r="AN235" s="278">
        <f t="shared" si="3183"/>
        <v>129</v>
      </c>
      <c r="AO235" s="193">
        <f t="shared" si="3183"/>
        <v>66</v>
      </c>
      <c r="AP235" s="191">
        <f t="shared" si="3184"/>
        <v>447</v>
      </c>
      <c r="AQ235" s="278">
        <f t="shared" si="3184"/>
        <v>137</v>
      </c>
      <c r="AR235" s="194">
        <f t="shared" si="3184"/>
        <v>594</v>
      </c>
      <c r="AS235" s="195">
        <f t="shared" si="3184"/>
        <v>538</v>
      </c>
      <c r="AT235" s="278">
        <f t="shared" si="3184"/>
        <v>246</v>
      </c>
      <c r="AU235" s="193">
        <f t="shared" si="3184"/>
        <v>388</v>
      </c>
      <c r="AV235" s="191">
        <f t="shared" si="3184"/>
        <v>303</v>
      </c>
      <c r="AW235" s="192">
        <f t="shared" si="3184"/>
        <v>552</v>
      </c>
      <c r="AX235" s="278">
        <f t="shared" si="3184"/>
        <v>46</v>
      </c>
      <c r="AY235" s="193">
        <f t="shared" si="3184"/>
        <v>40</v>
      </c>
      <c r="AZ235" s="191">
        <f t="shared" si="3184"/>
        <v>477</v>
      </c>
      <c r="BA235" s="192">
        <f t="shared" si="3184"/>
        <v>404</v>
      </c>
      <c r="BB235" s="278">
        <f t="shared" si="3184"/>
        <v>215</v>
      </c>
      <c r="BC235" s="193">
        <f t="shared" si="3184"/>
        <v>173</v>
      </c>
      <c r="BD235" s="191">
        <f t="shared" si="3184"/>
        <v>556</v>
      </c>
      <c r="BE235" s="278">
        <f t="shared" si="3184"/>
        <v>689</v>
      </c>
      <c r="BF235" s="172">
        <f>SUM(AF235,AH235,AJ235,AL235,AN235,AP235,AR235,AT235,AV235,AX235,AZ235,BB235,BD235)</f>
        <v>4874</v>
      </c>
      <c r="BG235" s="173">
        <f>SUM(AG235,AI235,AK235,AM235,AO235,AQ235,AS235,AU235,AW235,AY235,BA235,BC235,BE235)</f>
        <v>5088</v>
      </c>
      <c r="BI235" s="137" t="s">
        <v>25</v>
      </c>
      <c r="BJ235" s="129">
        <f>B235/B250</f>
        <v>4.8606692963481357E-2</v>
      </c>
      <c r="BK235" s="130">
        <f t="shared" ref="BK235" si="3212">C235/C250</f>
        <v>6.3698206555349413E-2</v>
      </c>
      <c r="BL235" s="131">
        <f t="shared" ref="BL235" si="3213">D235/D250</f>
        <v>7.3355418835778508E-2</v>
      </c>
      <c r="BM235" s="132">
        <f t="shared" ref="BM235" si="3214">E235/E250</f>
        <v>5.0608584240871238E-2</v>
      </c>
      <c r="BN235" s="129">
        <f t="shared" ref="BN235" si="3215">F235/F250</f>
        <v>5.0736099282151115E-2</v>
      </c>
      <c r="BO235" s="130">
        <f t="shared" ref="BO235" si="3216">G235/G250</f>
        <v>3.6721749290602568E-2</v>
      </c>
      <c r="BP235" s="131">
        <f t="shared" ref="BP235" si="3217">H235/H250</f>
        <v>5.916162917451194E-2</v>
      </c>
      <c r="BQ235" s="132">
        <f t="shared" ref="BQ235" si="3218">I235/I250</f>
        <v>5.5420466058763933E-2</v>
      </c>
      <c r="BR235" s="129">
        <f t="shared" ref="BR235" si="3219">J235/J250</f>
        <v>4.1490262489415751E-2</v>
      </c>
      <c r="BS235" s="130">
        <f t="shared" ref="BS235" si="3220">K235/K250</f>
        <v>5.185185185185185E-2</v>
      </c>
      <c r="BT235" s="131">
        <f t="shared" ref="BT235" si="3221">L235/L250</f>
        <v>4.0969273045216088E-2</v>
      </c>
      <c r="BU235" s="129">
        <f t="shared" ref="BU235" si="3222">M235/M250</f>
        <v>6.2126332206914478E-2</v>
      </c>
      <c r="BV235" s="133">
        <f t="shared" ref="BV235" si="3223">N235/N250</f>
        <v>4.9076073914086873E-2</v>
      </c>
      <c r="BW235" s="134">
        <f t="shared" ref="BW235" si="3224">O235/O250</f>
        <v>5.854355069014755E-2</v>
      </c>
      <c r="BX235" s="129">
        <f t="shared" ref="BX235" si="3225">P235/P250</f>
        <v>5.5449785816277963E-2</v>
      </c>
      <c r="BY235" s="130">
        <f t="shared" ref="BY235" si="3226">Q235/Q250</f>
        <v>4.7936743266617246E-2</v>
      </c>
      <c r="BZ235" s="131">
        <f t="shared" ref="BZ235" si="3227">R235/R250</f>
        <v>5.7137983967252261E-2</v>
      </c>
      <c r="CA235" s="132">
        <f t="shared" ref="CA235" si="3228">S235/S250</f>
        <v>4.8214579562284018E-2</v>
      </c>
      <c r="CB235" s="129">
        <f t="shared" ref="CB235" si="3229">T235/T250</f>
        <v>4.4072948328267476E-2</v>
      </c>
      <c r="CC235" s="130">
        <f t="shared" ref="CC235" si="3230">U235/U250</f>
        <v>4.0178571428571432E-2</v>
      </c>
      <c r="CD235" s="131">
        <f t="shared" ref="CD235" si="3231">V235/V250</f>
        <v>3.6005306045101382E-2</v>
      </c>
      <c r="CE235" s="132">
        <f t="shared" ref="CE235" si="3232">W235/W250</f>
        <v>6.3542776002839904E-2</v>
      </c>
      <c r="CF235" s="129">
        <f t="shared" ref="CF235" si="3233">X235/X250</f>
        <v>4.9081697276757444E-2</v>
      </c>
      <c r="CG235" s="130">
        <f t="shared" ref="CG235" si="3234">Y235/Y250</f>
        <v>4.2702956358517126E-2</v>
      </c>
      <c r="CH235" s="131">
        <f t="shared" ref="CH235" si="3235">Z235/Z250</f>
        <v>6.7352002835873809E-2</v>
      </c>
      <c r="CI235" s="129">
        <f t="shared" ref="CI235" si="3236">AA235/AA250</f>
        <v>6.3653409651633283E-2</v>
      </c>
      <c r="CJ235" s="135">
        <f t="shared" ref="CJ235" si="3237">AB235/AB250</f>
        <v>5.3081920456346063E-2</v>
      </c>
      <c r="CK235" s="136">
        <f t="shared" ref="CK235" si="3238">AC235/AC250</f>
        <v>5.5497775466574216E-2</v>
      </c>
    </row>
    <row r="236" spans="1:89" ht="14" thickBot="1" x14ac:dyDescent="0.2">
      <c r="A236" s="146" t="s">
        <v>26</v>
      </c>
      <c r="B236" s="203">
        <v>404</v>
      </c>
      <c r="C236" s="197">
        <v>496</v>
      </c>
      <c r="D236" s="198">
        <v>107</v>
      </c>
      <c r="E236" s="199">
        <v>166</v>
      </c>
      <c r="F236" s="196">
        <v>401</v>
      </c>
      <c r="G236" s="200">
        <v>221</v>
      </c>
      <c r="H236" s="198">
        <v>598</v>
      </c>
      <c r="I236" s="199">
        <v>589</v>
      </c>
      <c r="J236" s="196">
        <v>59</v>
      </c>
      <c r="K236" s="197">
        <v>47</v>
      </c>
      <c r="L236" s="198">
        <v>144</v>
      </c>
      <c r="M236" s="196">
        <v>175</v>
      </c>
      <c r="N236" s="201">
        <v>424</v>
      </c>
      <c r="O236" s="204">
        <v>462</v>
      </c>
      <c r="P236" s="196">
        <v>261</v>
      </c>
      <c r="Q236" s="197">
        <v>175</v>
      </c>
      <c r="R236" s="198">
        <v>387</v>
      </c>
      <c r="S236" s="199">
        <v>269</v>
      </c>
      <c r="T236" s="196">
        <v>24</v>
      </c>
      <c r="U236" s="200">
        <v>32</v>
      </c>
      <c r="V236" s="198">
        <v>215</v>
      </c>
      <c r="W236" s="205">
        <v>251</v>
      </c>
      <c r="X236" s="196">
        <v>184</v>
      </c>
      <c r="Y236" s="200">
        <v>81</v>
      </c>
      <c r="Z236" s="198">
        <v>530</v>
      </c>
      <c r="AA236" s="196">
        <v>671</v>
      </c>
      <c r="AB236" s="172">
        <f t="shared" si="2991"/>
        <v>3738</v>
      </c>
      <c r="AC236" s="173">
        <f t="shared" si="2992"/>
        <v>3635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>
        <f>B236/B250</f>
        <v>5.1406031301692329E-2</v>
      </c>
      <c r="BK236" s="130">
        <f t="shared" ref="BK236" si="3239">C236/C250</f>
        <v>6.1348175633889918E-2</v>
      </c>
      <c r="BL236" s="131">
        <f t="shared" ref="BL236" si="3240">D236/D250</f>
        <v>5.0638902035021298E-2</v>
      </c>
      <c r="BM236" s="132">
        <f t="shared" ref="BM236" si="3241">E236/E250</f>
        <v>5.3171044202434334E-2</v>
      </c>
      <c r="BN236" s="129">
        <f t="shared" ref="BN236" si="3242">F236/F250</f>
        <v>4.8789390436792798E-2</v>
      </c>
      <c r="BO236" s="130">
        <f t="shared" ref="BO236" si="3243">G236/G250</f>
        <v>3.6888666332832581E-2</v>
      </c>
      <c r="BP236" s="131">
        <f t="shared" ref="BP236" si="3244">H236/H250</f>
        <v>5.9260727380834405E-2</v>
      </c>
      <c r="BQ236" s="132">
        <f t="shared" ref="BQ236" si="3245">I236/I250</f>
        <v>5.9675785207700102E-2</v>
      </c>
      <c r="BR236" s="129">
        <f t="shared" ref="BR236" si="3246">J236/J250</f>
        <v>4.9957662997459781E-2</v>
      </c>
      <c r="BS236" s="130">
        <f t="shared" ref="BS236" si="3247">K236/K250</f>
        <v>3.868312757201646E-2</v>
      </c>
      <c r="BT236" s="131">
        <f t="shared" ref="BT236" si="3248">L236/L250</f>
        <v>3.5973020234823884E-2</v>
      </c>
      <c r="BU236" s="129">
        <f t="shared" ref="BU236" si="3249">M236/M250</f>
        <v>4.5489992201715623E-2</v>
      </c>
      <c r="BV236" s="133">
        <f t="shared" ref="BV236" si="3250">N236/N250</f>
        <v>5.0875929925605953E-2</v>
      </c>
      <c r="BW236" s="134">
        <f t="shared" ref="BW236" si="3251">O236/O250</f>
        <v>5.4973821989528798E-2</v>
      </c>
      <c r="BX236" s="129">
        <f t="shared" ref="BX236" si="3252">P236/P250</f>
        <v>6.2113279390766302E-2</v>
      </c>
      <c r="BY236" s="130">
        <f t="shared" ref="BY236" si="3253">Q236/Q250</f>
        <v>4.3241907585866074E-2</v>
      </c>
      <c r="BZ236" s="131">
        <f t="shared" ref="BZ236" si="3254">R236/R250</f>
        <v>6.6007163568139182E-2</v>
      </c>
      <c r="CA236" s="132">
        <f t="shared" ref="CA236" si="3255">S236/S250</f>
        <v>4.4265262465032089E-2</v>
      </c>
      <c r="CB236" s="129">
        <f t="shared" ref="CB236" si="3256">T236/T250</f>
        <v>3.64741641337386E-2</v>
      </c>
      <c r="CC236" s="130">
        <f t="shared" ref="CC236" si="3257">U236/U250</f>
        <v>4.7619047619047616E-2</v>
      </c>
      <c r="CD236" s="131">
        <f t="shared" ref="CD236" si="3258">V236/V250</f>
        <v>4.074284631419367E-2</v>
      </c>
      <c r="CE236" s="132">
        <f t="shared" ref="CE236" si="3259">W236/W250</f>
        <v>4.4550940717074904E-2</v>
      </c>
      <c r="CF236" s="129">
        <f t="shared" ref="CF236" si="3260">X236/X250</f>
        <v>5.8264724509183026E-2</v>
      </c>
      <c r="CG236" s="130">
        <f t="shared" ref="CG236" si="3261">Y236/Y250</f>
        <v>3.8010323791647115E-2</v>
      </c>
      <c r="CH236" s="131">
        <f t="shared" ref="CH236" si="3262">Z236/Z250</f>
        <v>6.2625546496514237E-2</v>
      </c>
      <c r="CI236" s="129">
        <f t="shared" ref="CI236" si="3263">AA236/AA250</f>
        <v>6.621928352906345E-2</v>
      </c>
      <c r="CJ236" s="135">
        <f t="shared" ref="CJ236" si="3264">AB236/AB250</f>
        <v>5.3845378199680209E-2</v>
      </c>
      <c r="CK236" s="136">
        <f t="shared" ref="CK236" si="3265">AC236/AC250</f>
        <v>5.2507655861790029E-2</v>
      </c>
    </row>
    <row r="237" spans="1:89" ht="15" thickTop="1" thickBot="1" x14ac:dyDescent="0.2">
      <c r="A237" s="137" t="s">
        <v>27</v>
      </c>
      <c r="B237" s="206">
        <v>447</v>
      </c>
      <c r="C237" s="190">
        <v>531</v>
      </c>
      <c r="D237" s="191">
        <v>178</v>
      </c>
      <c r="E237" s="192">
        <v>176</v>
      </c>
      <c r="F237" s="189">
        <v>411</v>
      </c>
      <c r="G237" s="193">
        <v>242</v>
      </c>
      <c r="H237" s="191">
        <v>589</v>
      </c>
      <c r="I237" s="192">
        <v>564</v>
      </c>
      <c r="J237" s="189">
        <v>53</v>
      </c>
      <c r="K237" s="190">
        <v>59</v>
      </c>
      <c r="L237" s="191">
        <v>220</v>
      </c>
      <c r="M237" s="189">
        <v>174</v>
      </c>
      <c r="N237" s="194">
        <v>438</v>
      </c>
      <c r="O237" s="207">
        <v>410</v>
      </c>
      <c r="P237" s="189">
        <v>292</v>
      </c>
      <c r="Q237" s="190">
        <v>191</v>
      </c>
      <c r="R237" s="191">
        <v>339</v>
      </c>
      <c r="S237" s="192">
        <v>380</v>
      </c>
      <c r="T237" s="189">
        <v>37</v>
      </c>
      <c r="U237" s="193">
        <v>40</v>
      </c>
      <c r="V237" s="191">
        <v>283</v>
      </c>
      <c r="W237" s="208">
        <v>346</v>
      </c>
      <c r="X237" s="189">
        <v>170</v>
      </c>
      <c r="Y237" s="193">
        <v>114</v>
      </c>
      <c r="Z237" s="191">
        <v>613</v>
      </c>
      <c r="AA237" s="189">
        <v>693</v>
      </c>
      <c r="AB237" s="172">
        <f t="shared" si="2991"/>
        <v>4070</v>
      </c>
      <c r="AC237" s="173">
        <f t="shared" si="2992"/>
        <v>3920</v>
      </c>
      <c r="AE237" s="269" t="s">
        <v>13</v>
      </c>
      <c r="AF237" s="20">
        <f t="shared" ref="AF237:BG237" si="3266">SUM(AF234:AF236)</f>
        <v>1292</v>
      </c>
      <c r="AG237" s="21">
        <f t="shared" si="3266"/>
        <v>1003</v>
      </c>
      <c r="AH237" s="20">
        <f t="shared" si="3266"/>
        <v>286</v>
      </c>
      <c r="AI237" s="21">
        <f t="shared" si="3266"/>
        <v>465</v>
      </c>
      <c r="AJ237" s="20">
        <f t="shared" si="3266"/>
        <v>977</v>
      </c>
      <c r="AK237" s="21">
        <f t="shared" si="3266"/>
        <v>948</v>
      </c>
      <c r="AL237" s="20">
        <f t="shared" si="3266"/>
        <v>1366</v>
      </c>
      <c r="AM237" s="21">
        <f t="shared" si="3266"/>
        <v>1464</v>
      </c>
      <c r="AN237" s="20">
        <f t="shared" si="3266"/>
        <v>190</v>
      </c>
      <c r="AO237" s="21">
        <f t="shared" si="3266"/>
        <v>127</v>
      </c>
      <c r="AP237" s="20">
        <f t="shared" si="3266"/>
        <v>760</v>
      </c>
      <c r="AQ237" s="21">
        <f t="shared" si="3266"/>
        <v>326</v>
      </c>
      <c r="AR237" s="20">
        <f t="shared" si="3266"/>
        <v>1204</v>
      </c>
      <c r="AS237" s="21">
        <f t="shared" si="3266"/>
        <v>1106</v>
      </c>
      <c r="AT237" s="20">
        <f t="shared" si="3266"/>
        <v>496</v>
      </c>
      <c r="AU237" s="21">
        <f t="shared" si="3266"/>
        <v>736</v>
      </c>
      <c r="AV237" s="20">
        <f t="shared" si="3266"/>
        <v>640</v>
      </c>
      <c r="AW237" s="21">
        <f t="shared" si="3266"/>
        <v>1099</v>
      </c>
      <c r="AX237" s="20">
        <f t="shared" si="3266"/>
        <v>83</v>
      </c>
      <c r="AY237" s="21">
        <f t="shared" si="3266"/>
        <v>81</v>
      </c>
      <c r="AZ237" s="20">
        <f t="shared" si="3266"/>
        <v>839</v>
      </c>
      <c r="BA237" s="21">
        <f t="shared" si="3266"/>
        <v>761</v>
      </c>
      <c r="BB237" s="20">
        <f t="shared" si="3266"/>
        <v>457</v>
      </c>
      <c r="BC237" s="21">
        <f t="shared" si="3266"/>
        <v>330</v>
      </c>
      <c r="BD237" s="20">
        <f t="shared" si="3266"/>
        <v>1216</v>
      </c>
      <c r="BE237" s="21">
        <f t="shared" si="3266"/>
        <v>1231</v>
      </c>
      <c r="BF237" s="174">
        <f t="shared" si="3266"/>
        <v>9806</v>
      </c>
      <c r="BG237" s="175">
        <f t="shared" si="3266"/>
        <v>9677</v>
      </c>
      <c r="BI237" s="137" t="s">
        <v>27</v>
      </c>
      <c r="BJ237" s="129">
        <f>B237/B250</f>
        <v>5.6877465326377399E-2</v>
      </c>
      <c r="BK237" s="130">
        <f t="shared" ref="BK237" si="3267">C237/C250</f>
        <v>6.5677179962894253E-2</v>
      </c>
      <c r="BL237" s="131">
        <f t="shared" ref="BL237" si="3268">D237/D250</f>
        <v>8.424041646947468E-2</v>
      </c>
      <c r="BM237" s="132">
        <f t="shared" ref="BM237" si="3269">E237/E250</f>
        <v>5.6374119154388211E-2</v>
      </c>
      <c r="BN237" s="129">
        <f t="shared" ref="BN237" si="3270">F237/F250</f>
        <v>5.0006083465141744E-2</v>
      </c>
      <c r="BO237" s="130">
        <f t="shared" ref="BO237" si="3271">G237/G250</f>
        <v>4.0393924219662827E-2</v>
      </c>
      <c r="BP237" s="131">
        <f t="shared" ref="BP237" si="3272">H237/H250</f>
        <v>5.8368843523932214E-2</v>
      </c>
      <c r="BQ237" s="132">
        <f t="shared" ref="BQ237" si="3273">I237/I250</f>
        <v>5.7142857142857141E-2</v>
      </c>
      <c r="BR237" s="129">
        <f t="shared" ref="BR237" si="3274">J237/J250</f>
        <v>4.4877222692633362E-2</v>
      </c>
      <c r="BS237" s="130">
        <f t="shared" ref="BS237" si="3275">K237/K250</f>
        <v>4.8559670781893001E-2</v>
      </c>
      <c r="BT237" s="131">
        <f t="shared" ref="BT237" si="3276">L237/L250</f>
        <v>5.4958780914314262E-2</v>
      </c>
      <c r="BU237" s="129">
        <f t="shared" ref="BU237" si="3277">M237/M250</f>
        <v>4.5230049389134393E-2</v>
      </c>
      <c r="BV237" s="133">
        <f t="shared" ref="BV237" si="3278">N237/N250</f>
        <v>5.2555795536357093E-2</v>
      </c>
      <c r="BW237" s="134">
        <f t="shared" ref="BW237" si="3279">O237/O250</f>
        <v>4.8786292241789625E-2</v>
      </c>
      <c r="BX237" s="129">
        <f t="shared" ref="BX237" si="3280">P237/P250</f>
        <v>6.9490718705378388E-2</v>
      </c>
      <c r="BY237" s="130">
        <f t="shared" ref="BY237" si="3281">Q237/Q250</f>
        <v>4.7195453422288113E-2</v>
      </c>
      <c r="BZ237" s="131">
        <f t="shared" ref="BZ237" si="3282">R237/R250</f>
        <v>5.7820228551935866E-2</v>
      </c>
      <c r="CA237" s="132">
        <f t="shared" ref="CA237" si="3283">S237/S250</f>
        <v>6.2530854039822281E-2</v>
      </c>
      <c r="CB237" s="129">
        <f t="shared" ref="CB237" si="3284">T237/T250</f>
        <v>5.6231003039513679E-2</v>
      </c>
      <c r="CC237" s="130">
        <f t="shared" ref="CC237" si="3285">U237/U250</f>
        <v>5.9523809523809521E-2</v>
      </c>
      <c r="CD237" s="131">
        <f t="shared" ref="CD237" si="3286">V237/V250</f>
        <v>5.362895584612469E-2</v>
      </c>
      <c r="CE237" s="132">
        <f t="shared" ref="CE237" si="3287">W237/W250</f>
        <v>6.1412850550230741E-2</v>
      </c>
      <c r="CF237" s="129">
        <f t="shared" ref="CF237" si="3288">X237/X250</f>
        <v>5.3831538948701713E-2</v>
      </c>
      <c r="CG237" s="130">
        <f t="shared" ref="CG237" si="3289">Y237/Y250</f>
        <v>5.3496011262318163E-2</v>
      </c>
      <c r="CH237" s="131">
        <f t="shared" ref="CH237" si="3290">Z237/Z250</f>
        <v>7.2432943400685332E-2</v>
      </c>
      <c r="CI237" s="129">
        <f t="shared" ref="CI237" si="3291">AA237/AA250</f>
        <v>6.8390407579196691E-2</v>
      </c>
      <c r="CJ237" s="135">
        <f t="shared" ref="CJ237" si="3292">AB237/AB250</f>
        <v>5.8627792742829976E-2</v>
      </c>
      <c r="CK237" s="136">
        <f t="shared" ref="CK237" si="3293">AC237/AC250</f>
        <v>5.6624487201710288E-2</v>
      </c>
    </row>
    <row r="238" spans="1:89" ht="14" thickTop="1" x14ac:dyDescent="0.15">
      <c r="A238" s="146" t="s">
        <v>28</v>
      </c>
      <c r="B238" s="203">
        <v>517</v>
      </c>
      <c r="C238" s="197">
        <v>528</v>
      </c>
      <c r="D238" s="198">
        <v>145</v>
      </c>
      <c r="E238" s="199">
        <v>208</v>
      </c>
      <c r="F238" s="196">
        <v>470</v>
      </c>
      <c r="G238" s="200">
        <v>377</v>
      </c>
      <c r="H238" s="198">
        <v>645</v>
      </c>
      <c r="I238" s="199">
        <v>612</v>
      </c>
      <c r="J238" s="196">
        <v>87</v>
      </c>
      <c r="K238" s="197">
        <v>65</v>
      </c>
      <c r="L238" s="198">
        <v>257</v>
      </c>
      <c r="M238" s="196">
        <v>171</v>
      </c>
      <c r="N238" s="201">
        <v>533</v>
      </c>
      <c r="O238" s="204">
        <v>502</v>
      </c>
      <c r="P238" s="196">
        <v>298</v>
      </c>
      <c r="Q238" s="197">
        <v>250</v>
      </c>
      <c r="R238" s="198">
        <v>381</v>
      </c>
      <c r="S238" s="199">
        <v>410</v>
      </c>
      <c r="T238" s="196">
        <v>29</v>
      </c>
      <c r="U238" s="200">
        <v>31</v>
      </c>
      <c r="V238" s="198">
        <v>336</v>
      </c>
      <c r="W238" s="205">
        <v>366</v>
      </c>
      <c r="X238" s="196">
        <v>185</v>
      </c>
      <c r="Y238" s="200">
        <v>141</v>
      </c>
      <c r="Z238" s="198">
        <v>657</v>
      </c>
      <c r="AA238" s="196">
        <v>723</v>
      </c>
      <c r="AB238" s="172">
        <f t="shared" si="2991"/>
        <v>4540</v>
      </c>
      <c r="AC238" s="173">
        <f t="shared" si="2992"/>
        <v>4384</v>
      </c>
      <c r="BI238" s="146" t="s">
        <v>28</v>
      </c>
      <c r="BJ238" s="129">
        <f>B238/B250</f>
        <v>6.5784450947957762E-2</v>
      </c>
      <c r="BK238" s="130">
        <f t="shared" ref="BK238" si="3294">C238/C250</f>
        <v>6.5306122448979598E-2</v>
      </c>
      <c r="BL238" s="131">
        <f t="shared" ref="BL238" si="3295">D238/D250</f>
        <v>6.8622811168954093E-2</v>
      </c>
      <c r="BM238" s="132">
        <f t="shared" ref="BM238" si="3296">E238/E250</f>
        <v>6.6623959000640609E-2</v>
      </c>
      <c r="BN238" s="129">
        <f t="shared" ref="BN238" si="3297">F238/F250</f>
        <v>5.7184572332400534E-2</v>
      </c>
      <c r="BO238" s="130">
        <f t="shared" ref="BO238" si="3298">G238/G250</f>
        <v>6.2927724920714412E-2</v>
      </c>
      <c r="BP238" s="131">
        <f t="shared" ref="BP238" si="3299">H238/H250</f>
        <v>6.3918343077990283E-2</v>
      </c>
      <c r="BQ238" s="132">
        <f t="shared" ref="BQ238" si="3300">I238/I250</f>
        <v>6.2006079027355623E-2</v>
      </c>
      <c r="BR238" s="129">
        <f t="shared" ref="BR238" si="3301">J238/J250</f>
        <v>7.3666384419983064E-2</v>
      </c>
      <c r="BS238" s="130">
        <f t="shared" ref="BS238" si="3302">K238/K250</f>
        <v>5.3497942386831275E-2</v>
      </c>
      <c r="BT238" s="131">
        <f t="shared" ref="BT238" si="3303">L238/L250</f>
        <v>6.420184861353985E-2</v>
      </c>
      <c r="BU238" s="129">
        <f t="shared" ref="BU238" si="3304">M238/M250</f>
        <v>4.4450220951390694E-2</v>
      </c>
      <c r="BV238" s="133">
        <f t="shared" ref="BV238" si="3305">N238/N250</f>
        <v>6.3954883609311258E-2</v>
      </c>
      <c r="BW238" s="134">
        <f t="shared" ref="BW238" si="3306">O238/O250</f>
        <v>5.973346025702047E-2</v>
      </c>
      <c r="BX238" s="129">
        <f t="shared" ref="BX238" si="3307">P238/P250</f>
        <v>7.0918610185625897E-2</v>
      </c>
      <c r="BY238" s="130">
        <f t="shared" ref="BY238" si="3308">Q238/Q250</f>
        <v>6.1774153694094391E-2</v>
      </c>
      <c r="BZ238" s="131">
        <f t="shared" ref="BZ238" si="3309">R238/R250</f>
        <v>6.498379669111376E-2</v>
      </c>
      <c r="CA238" s="132">
        <f t="shared" ref="CA238" si="3310">S238/S250</f>
        <v>6.7467500411387202E-2</v>
      </c>
      <c r="CB238" s="129">
        <f t="shared" ref="CB238" si="3311">T238/T250</f>
        <v>4.4072948328267476E-2</v>
      </c>
      <c r="CC238" s="130">
        <f t="shared" ref="CC238" si="3312">U238/U250</f>
        <v>4.6130952380952384E-2</v>
      </c>
      <c r="CD238" s="131">
        <f t="shared" ref="CD238" si="3313">V238/V250</f>
        <v>6.3672541216600348E-2</v>
      </c>
      <c r="CE238" s="132">
        <f t="shared" ref="CE238" si="3314">W238/W250</f>
        <v>6.4962726304579346E-2</v>
      </c>
      <c r="CF238" s="129">
        <f t="shared" ref="CF238" si="3315">X238/X250</f>
        <v>5.8581380620645981E-2</v>
      </c>
      <c r="CG238" s="130">
        <f t="shared" ref="CG238" si="3316">Y238/Y250</f>
        <v>6.6166119192867204E-2</v>
      </c>
      <c r="CH238" s="131">
        <f t="shared" ref="CH238" si="3317">Z238/Z250</f>
        <v>7.7632045373980857E-2</v>
      </c>
      <c r="CI238" s="129">
        <f t="shared" ref="CI238" si="3318">AA238/AA250</f>
        <v>7.135103128392381E-2</v>
      </c>
      <c r="CJ238" s="135">
        <f t="shared" ref="CJ238" si="3319">AB238/AB250</f>
        <v>6.5398078391264894E-2</v>
      </c>
      <c r="CK238" s="136">
        <f t="shared" ref="CK238" si="3320">AC238/AC250</f>
        <v>6.332697752354538E-2</v>
      </c>
    </row>
    <row r="239" spans="1:89" x14ac:dyDescent="0.15">
      <c r="A239" s="137" t="s">
        <v>29</v>
      </c>
      <c r="B239" s="206">
        <v>578</v>
      </c>
      <c r="C239" s="190">
        <v>542</v>
      </c>
      <c r="D239" s="191">
        <v>177</v>
      </c>
      <c r="E239" s="192">
        <v>227</v>
      </c>
      <c r="F239" s="189">
        <v>462</v>
      </c>
      <c r="G239" s="193">
        <v>382</v>
      </c>
      <c r="H239" s="191">
        <v>708</v>
      </c>
      <c r="I239" s="192">
        <v>632</v>
      </c>
      <c r="J239" s="189">
        <v>71</v>
      </c>
      <c r="K239" s="190">
        <v>53</v>
      </c>
      <c r="L239" s="191">
        <v>232</v>
      </c>
      <c r="M239" s="189">
        <v>196</v>
      </c>
      <c r="N239" s="194">
        <v>521</v>
      </c>
      <c r="O239" s="207">
        <v>454</v>
      </c>
      <c r="P239" s="189">
        <v>245</v>
      </c>
      <c r="Q239" s="190">
        <v>282</v>
      </c>
      <c r="R239" s="191">
        <v>372</v>
      </c>
      <c r="S239" s="192">
        <v>452</v>
      </c>
      <c r="T239" s="189">
        <v>41</v>
      </c>
      <c r="U239" s="193">
        <v>49</v>
      </c>
      <c r="V239" s="191">
        <v>352</v>
      </c>
      <c r="W239" s="208">
        <v>390</v>
      </c>
      <c r="X239" s="189">
        <v>199</v>
      </c>
      <c r="Y239" s="193">
        <v>121</v>
      </c>
      <c r="Z239" s="191">
        <v>680</v>
      </c>
      <c r="AA239" s="189">
        <v>657</v>
      </c>
      <c r="AB239" s="172">
        <f t="shared" si="2991"/>
        <v>4638</v>
      </c>
      <c r="AC239" s="173">
        <f t="shared" si="2992"/>
        <v>4437</v>
      </c>
      <c r="BI239" s="137" t="s">
        <v>29</v>
      </c>
      <c r="BJ239" s="129">
        <f>B239/B250</f>
        <v>7.3546252703906356E-2</v>
      </c>
      <c r="BK239" s="130">
        <f t="shared" ref="BK239" si="3321">C239/C250</f>
        <v>6.7037724180581321E-2</v>
      </c>
      <c r="BL239" s="131">
        <f t="shared" ref="BL239" si="3322">D239/D250</f>
        <v>8.3767155702792237E-2</v>
      </c>
      <c r="BM239" s="132">
        <f t="shared" ref="BM239" si="3323">E239/E250</f>
        <v>7.2709801409352973E-2</v>
      </c>
      <c r="BN239" s="129">
        <f t="shared" ref="BN239" si="3324">F239/F250</f>
        <v>5.6211217909721375E-2</v>
      </c>
      <c r="BO239" s="130">
        <f t="shared" ref="BO239" si="3325">G239/G250</f>
        <v>6.3762310131864466E-2</v>
      </c>
      <c r="BP239" s="131">
        <f t="shared" ref="BP239" si="3326">H239/H250</f>
        <v>7.0161530076305614E-2</v>
      </c>
      <c r="BQ239" s="132">
        <f t="shared" ref="BQ239" si="3327">I239/I250</f>
        <v>6.4032421479229995E-2</v>
      </c>
      <c r="BR239" s="129">
        <f t="shared" ref="BR239" si="3328">J239/J250</f>
        <v>6.0118543607112614E-2</v>
      </c>
      <c r="BS239" s="130">
        <f t="shared" ref="BS239" si="3329">K239/K250</f>
        <v>4.3621399176954734E-2</v>
      </c>
      <c r="BT239" s="131">
        <f t="shared" ref="BT239" si="3330">L239/L250</f>
        <v>5.7956532600549587E-2</v>
      </c>
      <c r="BU239" s="129">
        <f t="shared" ref="BU239" si="3331">M239/M250</f>
        <v>5.09487912659215E-2</v>
      </c>
      <c r="BV239" s="133">
        <f t="shared" ref="BV239" si="3332">N239/N250</f>
        <v>6.2514998800095992E-2</v>
      </c>
      <c r="BW239" s="134">
        <f t="shared" ref="BW239" si="3333">O239/O250</f>
        <v>5.4021894336030461E-2</v>
      </c>
      <c r="BX239" s="129">
        <f t="shared" ref="BX239" si="3334">P239/P250</f>
        <v>5.8305568776772967E-2</v>
      </c>
      <c r="BY239" s="130">
        <f t="shared" ref="BY239" si="3335">Q239/Q250</f>
        <v>6.9681245366938468E-2</v>
      </c>
      <c r="BZ239" s="131">
        <f t="shared" ref="BZ239" si="3336">R239/R250</f>
        <v>6.344874637557564E-2</v>
      </c>
      <c r="CA239" s="132">
        <f t="shared" ref="CA239" si="3337">S239/S250</f>
        <v>7.4378805331578077E-2</v>
      </c>
      <c r="CB239" s="129">
        <f t="shared" ref="CB239" si="3338">T239/T250</f>
        <v>6.231003039513678E-2</v>
      </c>
      <c r="CC239" s="130">
        <f t="shared" ref="CC239" si="3339">U239/U250</f>
        <v>7.2916666666666671E-2</v>
      </c>
      <c r="CD239" s="131">
        <f t="shared" ref="CD239" si="3340">V239/V250</f>
        <v>6.6704566988819408E-2</v>
      </c>
      <c r="CE239" s="132">
        <f t="shared" ref="CE239" si="3341">W239/W250</f>
        <v>6.9222577209797659E-2</v>
      </c>
      <c r="CF239" s="129">
        <f t="shared" ref="CF239" si="3342">X239/X250</f>
        <v>6.3014566181127302E-2</v>
      </c>
      <c r="CG239" s="130">
        <f t="shared" ref="CG239" si="3343">Y239/Y250</f>
        <v>5.6780854059127167E-2</v>
      </c>
      <c r="CH239" s="131">
        <f t="shared" ref="CH239" si="3344">Z239/Z250</f>
        <v>8.0349757769112615E-2</v>
      </c>
      <c r="CI239" s="129">
        <f t="shared" ref="CI239" si="3345">AA239/AA250</f>
        <v>6.4837659133524128E-2</v>
      </c>
      <c r="CJ239" s="135">
        <f t="shared" ref="CJ239" si="3346">AB239/AB250</f>
        <v>6.6809754973278984E-2</v>
      </c>
      <c r="CK239" s="136">
        <f t="shared" ref="CK239" si="3347">AC239/AC250</f>
        <v>6.4092563702548108E-2</v>
      </c>
    </row>
    <row r="240" spans="1:89" x14ac:dyDescent="0.15">
      <c r="A240" s="146" t="s">
        <v>30</v>
      </c>
      <c r="B240" s="203">
        <v>669</v>
      </c>
      <c r="C240" s="197">
        <v>439</v>
      </c>
      <c r="D240" s="198">
        <v>161</v>
      </c>
      <c r="E240" s="199">
        <v>238</v>
      </c>
      <c r="F240" s="196">
        <v>545</v>
      </c>
      <c r="G240" s="200">
        <v>421</v>
      </c>
      <c r="H240" s="198">
        <v>685</v>
      </c>
      <c r="I240" s="199">
        <v>681</v>
      </c>
      <c r="J240" s="196">
        <v>61</v>
      </c>
      <c r="K240" s="197">
        <v>61</v>
      </c>
      <c r="L240" s="198">
        <v>313</v>
      </c>
      <c r="M240" s="196">
        <v>189</v>
      </c>
      <c r="N240" s="201">
        <v>610</v>
      </c>
      <c r="O240" s="204">
        <v>568</v>
      </c>
      <c r="P240" s="196">
        <v>250</v>
      </c>
      <c r="Q240" s="197">
        <v>348</v>
      </c>
      <c r="R240" s="198">
        <v>337</v>
      </c>
      <c r="S240" s="199">
        <v>547</v>
      </c>
      <c r="T240" s="196">
        <v>37</v>
      </c>
      <c r="U240" s="200">
        <v>41</v>
      </c>
      <c r="V240" s="198">
        <v>362</v>
      </c>
      <c r="W240" s="205">
        <v>357</v>
      </c>
      <c r="X240" s="196">
        <v>242</v>
      </c>
      <c r="Y240" s="200">
        <v>157</v>
      </c>
      <c r="Z240" s="198">
        <v>660</v>
      </c>
      <c r="AA240" s="196">
        <v>542</v>
      </c>
      <c r="AB240" s="172">
        <f t="shared" si="2991"/>
        <v>4932</v>
      </c>
      <c r="AC240" s="173">
        <f t="shared" si="2992"/>
        <v>4589</v>
      </c>
      <c r="BI240" s="146" t="s">
        <v>30</v>
      </c>
      <c r="BJ240" s="129">
        <f>B240/B250</f>
        <v>8.5125334011960804E-2</v>
      </c>
      <c r="BK240" s="130">
        <f t="shared" ref="BK240" si="3348">C240/C250</f>
        <v>5.429808286951144E-2</v>
      </c>
      <c r="BL240" s="131">
        <f t="shared" ref="BL240" si="3349">D240/D250</f>
        <v>7.6194983435873165E-2</v>
      </c>
      <c r="BM240" s="132">
        <f t="shared" ref="BM240" si="3350">E240/E250</f>
        <v>7.623318385650224E-2</v>
      </c>
      <c r="BN240" s="129">
        <f t="shared" ref="BN240" si="3351">F240/F250</f>
        <v>6.6309770045017646E-2</v>
      </c>
      <c r="BO240" s="130">
        <f t="shared" ref="BO240" si="3352">G240/G250</f>
        <v>7.0272074778834917E-2</v>
      </c>
      <c r="BP240" s="131">
        <f t="shared" ref="BP240" si="3353">H240/H250</f>
        <v>6.7882271330888908E-2</v>
      </c>
      <c r="BQ240" s="132">
        <f t="shared" ref="BQ240" si="3354">I240/I250</f>
        <v>6.8996960486322187E-2</v>
      </c>
      <c r="BR240" s="129">
        <f t="shared" ref="BR240" si="3355">J240/J250</f>
        <v>5.1651143099068583E-2</v>
      </c>
      <c r="BS240" s="130">
        <f t="shared" ref="BS240" si="3356">K240/K250</f>
        <v>5.0205761316872426E-2</v>
      </c>
      <c r="BT240" s="131">
        <f t="shared" ref="BT240" si="3357">L240/L250</f>
        <v>7.8191356482638016E-2</v>
      </c>
      <c r="BU240" s="129">
        <f t="shared" ref="BU240" si="3358">M240/M250</f>
        <v>4.9129191577852872E-2</v>
      </c>
      <c r="BV240" s="133">
        <f t="shared" ref="BV240" si="3359">N240/N250</f>
        <v>7.3194144468442524E-2</v>
      </c>
      <c r="BW240" s="134">
        <f t="shared" ref="BW240" si="3360">O240/O250</f>
        <v>6.7586863398381727E-2</v>
      </c>
      <c r="BX240" s="129">
        <f t="shared" ref="BX240" si="3361">P240/P250</f>
        <v>5.949547834364588E-2</v>
      </c>
      <c r="BY240" s="130">
        <f t="shared" ref="BY240" si="3362">Q240/Q250</f>
        <v>8.5989621942179392E-2</v>
      </c>
      <c r="BZ240" s="131">
        <f t="shared" ref="BZ240" si="3363">R240/R250</f>
        <v>5.7479106259594064E-2</v>
      </c>
      <c r="CA240" s="132">
        <f t="shared" ref="CA240" si="3364">S240/S250</f>
        <v>9.0011518841533647E-2</v>
      </c>
      <c r="CB240" s="129">
        <f t="shared" ref="CB240" si="3365">T240/T250</f>
        <v>5.6231003039513679E-2</v>
      </c>
      <c r="CC240" s="130">
        <f t="shared" ref="CC240" si="3366">U240/U250</f>
        <v>6.101190476190476E-2</v>
      </c>
      <c r="CD240" s="131">
        <f t="shared" ref="CD240" si="3367">V240/V250</f>
        <v>6.8599583096456321E-2</v>
      </c>
      <c r="CE240" s="132">
        <f t="shared" ref="CE240" si="3368">W240/W250</f>
        <v>6.336528221512247E-2</v>
      </c>
      <c r="CF240" s="129">
        <f t="shared" ref="CF240" si="3369">X240/X250</f>
        <v>7.6630778974034197E-2</v>
      </c>
      <c r="CG240" s="130">
        <f t="shared" ref="CG240" si="3370">Y240/Y250</f>
        <v>7.3674331299859216E-2</v>
      </c>
      <c r="CH240" s="131">
        <f t="shared" ref="CH240" si="3371">Z240/Z250</f>
        <v>7.7986529599432822E-2</v>
      </c>
      <c r="CI240" s="129">
        <f t="shared" ref="CI240" si="3372">AA240/AA250</f>
        <v>5.34886015987368E-2</v>
      </c>
      <c r="CJ240" s="135">
        <f t="shared" ref="CJ240" si="3373">AB240/AB250</f>
        <v>7.1044784719321241E-2</v>
      </c>
      <c r="CK240" s="136">
        <f t="shared" ref="CK240" si="3374">AC240/AC250</f>
        <v>6.628820708383891E-2</v>
      </c>
    </row>
    <row r="241" spans="1:89" x14ac:dyDescent="0.15">
      <c r="A241" s="137" t="s">
        <v>31</v>
      </c>
      <c r="B241" s="206">
        <v>623</v>
      </c>
      <c r="C241" s="190">
        <v>564</v>
      </c>
      <c r="D241" s="191">
        <v>125</v>
      </c>
      <c r="E241" s="192">
        <v>227</v>
      </c>
      <c r="F241" s="189">
        <v>432</v>
      </c>
      <c r="G241" s="193">
        <v>527</v>
      </c>
      <c r="H241" s="191">
        <v>681</v>
      </c>
      <c r="I241" s="192">
        <v>783</v>
      </c>
      <c r="J241" s="189">
        <v>129</v>
      </c>
      <c r="K241" s="190">
        <v>66</v>
      </c>
      <c r="L241" s="191">
        <v>447</v>
      </c>
      <c r="M241" s="189">
        <v>137</v>
      </c>
      <c r="N241" s="194">
        <v>594</v>
      </c>
      <c r="O241" s="207">
        <v>538</v>
      </c>
      <c r="P241" s="189">
        <v>246</v>
      </c>
      <c r="Q241" s="190">
        <v>388</v>
      </c>
      <c r="R241" s="191">
        <v>303</v>
      </c>
      <c r="S241" s="192">
        <v>552</v>
      </c>
      <c r="T241" s="189">
        <v>46</v>
      </c>
      <c r="U241" s="193">
        <v>40</v>
      </c>
      <c r="V241" s="191">
        <v>477</v>
      </c>
      <c r="W241" s="208">
        <v>404</v>
      </c>
      <c r="X241" s="189">
        <v>215</v>
      </c>
      <c r="Y241" s="193">
        <v>173</v>
      </c>
      <c r="Z241" s="191">
        <v>556</v>
      </c>
      <c r="AA241" s="189">
        <v>689</v>
      </c>
      <c r="AB241" s="172">
        <f t="shared" si="2991"/>
        <v>4874</v>
      </c>
      <c r="AC241" s="173">
        <f t="shared" si="2992"/>
        <v>5088</v>
      </c>
      <c r="BI241" s="137" t="s">
        <v>31</v>
      </c>
      <c r="BJ241" s="129">
        <f>B241/B250</f>
        <v>7.9272172032065144E-2</v>
      </c>
      <c r="BK241" s="130">
        <f t="shared" ref="BK241" si="3375">C241/C250</f>
        <v>6.9758812615955471E-2</v>
      </c>
      <c r="BL241" s="131">
        <f t="shared" ref="BL241" si="3376">D241/D250</f>
        <v>5.9157595835305256E-2</v>
      </c>
      <c r="BM241" s="132">
        <f t="shared" ref="BM241" si="3377">E241/E250</f>
        <v>7.2709801409352973E-2</v>
      </c>
      <c r="BN241" s="129">
        <f t="shared" ref="BN241" si="3378">F241/F250</f>
        <v>5.2561138824674537E-2</v>
      </c>
      <c r="BO241" s="130">
        <f t="shared" ref="BO241" si="3379">G241/G250</f>
        <v>8.796528125521616E-2</v>
      </c>
      <c r="BP241" s="131">
        <f t="shared" ref="BP241" si="3380">H241/H250</f>
        <v>6.7485878505599048E-2</v>
      </c>
      <c r="BQ241" s="132">
        <f t="shared" ref="BQ241" si="3381">I241/I250</f>
        <v>7.9331306990881464E-2</v>
      </c>
      <c r="BR241" s="129">
        <f t="shared" ref="BR241" si="3382">J241/J250</f>
        <v>0.10922946655376799</v>
      </c>
      <c r="BS241" s="130">
        <f t="shared" ref="BS241" si="3383">K241/K250</f>
        <v>5.4320987654320987E-2</v>
      </c>
      <c r="BT241" s="131">
        <f t="shared" ref="BT241" si="3384">L241/L250</f>
        <v>0.11166625031226581</v>
      </c>
      <c r="BU241" s="129">
        <f t="shared" ref="BU241" si="3385">M241/M250</f>
        <v>3.5612165323628799E-2</v>
      </c>
      <c r="BV241" s="133">
        <f t="shared" ref="BV241" si="3386">N241/N250</f>
        <v>7.1274298056155511E-2</v>
      </c>
      <c r="BW241" s="134">
        <f t="shared" ref="BW241" si="3387">O241/O250</f>
        <v>6.4017134697762976E-2</v>
      </c>
      <c r="BX241" s="129">
        <f t="shared" ref="BX241" si="3388">P241/P250</f>
        <v>5.854355069014755E-2</v>
      </c>
      <c r="BY241" s="130">
        <f t="shared" ref="BY241" si="3389">Q241/Q250</f>
        <v>9.5873486533234492E-2</v>
      </c>
      <c r="BZ241" s="131">
        <f t="shared" ref="BZ241" si="3390">R241/R250</f>
        <v>5.1680027289783388E-2</v>
      </c>
      <c r="CA241" s="132">
        <f t="shared" ref="CA241" si="3391">S241/S250</f>
        <v>9.0834293236794469E-2</v>
      </c>
      <c r="CB241" s="129">
        <f t="shared" ref="CB241" si="3392">T241/T250</f>
        <v>6.9908814589665649E-2</v>
      </c>
      <c r="CC241" s="130">
        <f t="shared" ref="CC241" si="3393">U241/U250</f>
        <v>5.9523809523809521E-2</v>
      </c>
      <c r="CD241" s="131">
        <f t="shared" ref="CD241" si="3394">V241/V250</f>
        <v>9.0392268334280837E-2</v>
      </c>
      <c r="CE241" s="132">
        <f t="shared" ref="CE241" si="3395">W241/W250</f>
        <v>7.1707490237841676E-2</v>
      </c>
      <c r="CF241" s="129">
        <f t="shared" ref="CF241" si="3396">X241/X250</f>
        <v>6.8081063964534519E-2</v>
      </c>
      <c r="CG241" s="130">
        <f t="shared" ref="CG241" si="3397">Y241/Y250</f>
        <v>8.1182543406851243E-2</v>
      </c>
      <c r="CH241" s="131">
        <f t="shared" ref="CH241" si="3398">Z241/Z250</f>
        <v>6.5697743117097959E-2</v>
      </c>
      <c r="CI241" s="129">
        <f t="shared" ref="CI241" si="3399">AA241/AA250</f>
        <v>6.7995657751899738E-2</v>
      </c>
      <c r="CJ241" s="135">
        <f t="shared" ref="CJ241" si="3400">AB241/AB250</f>
        <v>7.0209302660578204E-2</v>
      </c>
      <c r="CK241" s="136">
        <f t="shared" ref="CK241" si="3401">AC241/AC250</f>
        <v>7.3496273184260705E-2</v>
      </c>
    </row>
    <row r="242" spans="1:89" x14ac:dyDescent="0.15">
      <c r="A242" s="146" t="s">
        <v>32</v>
      </c>
      <c r="B242" s="203">
        <v>711</v>
      </c>
      <c r="C242" s="197">
        <v>586</v>
      </c>
      <c r="D242" s="198">
        <v>104</v>
      </c>
      <c r="E242" s="199">
        <v>263</v>
      </c>
      <c r="F242" s="196">
        <v>404</v>
      </c>
      <c r="G242" s="200">
        <v>893</v>
      </c>
      <c r="H242" s="198">
        <v>672</v>
      </c>
      <c r="I242" s="199">
        <v>978</v>
      </c>
      <c r="J242" s="196">
        <v>186</v>
      </c>
      <c r="K242" s="197">
        <v>56</v>
      </c>
      <c r="L242" s="198">
        <v>448</v>
      </c>
      <c r="M242" s="196">
        <v>149</v>
      </c>
      <c r="N242" s="201">
        <v>685</v>
      </c>
      <c r="O242" s="204">
        <v>518</v>
      </c>
      <c r="P242" s="196">
        <v>220</v>
      </c>
      <c r="Q242" s="197">
        <v>353</v>
      </c>
      <c r="R242" s="198">
        <v>267</v>
      </c>
      <c r="S242" s="199">
        <v>483</v>
      </c>
      <c r="T242" s="196">
        <v>44</v>
      </c>
      <c r="U242" s="200">
        <v>37</v>
      </c>
      <c r="V242" s="198">
        <v>589</v>
      </c>
      <c r="W242" s="205">
        <v>329</v>
      </c>
      <c r="X242" s="196">
        <v>200</v>
      </c>
      <c r="Y242" s="200">
        <v>169</v>
      </c>
      <c r="Z242" s="198">
        <v>482</v>
      </c>
      <c r="AA242" s="196">
        <v>720</v>
      </c>
      <c r="AB242" s="172">
        <f t="shared" si="2991"/>
        <v>5012</v>
      </c>
      <c r="AC242" s="173">
        <f t="shared" si="2992"/>
        <v>5534</v>
      </c>
      <c r="BI242" s="146" t="s">
        <v>32</v>
      </c>
      <c r="BJ242" s="129">
        <f>B242/B250</f>
        <v>9.0469525384909016E-2</v>
      </c>
      <c r="BK242" s="130">
        <f t="shared" ref="BK242" si="3402">C242/C250</f>
        <v>7.247990105132962E-2</v>
      </c>
      <c r="BL242" s="131">
        <f t="shared" ref="BL242" si="3403">D242/D250</f>
        <v>4.9219119734973969E-2</v>
      </c>
      <c r="BM242" s="132">
        <f t="shared" ref="BM242" si="3404">E242/E250</f>
        <v>8.4240871236386933E-2</v>
      </c>
      <c r="BN242" s="129">
        <f t="shared" ref="BN242" si="3405">F242/F250</f>
        <v>4.915439834529748E-2</v>
      </c>
      <c r="BO242" s="130">
        <f t="shared" ref="BO242" si="3406">G242/G250</f>
        <v>0.14905691871140042</v>
      </c>
      <c r="BP242" s="131">
        <f t="shared" ref="BP242" si="3407">H242/H250</f>
        <v>6.6593994648696864E-2</v>
      </c>
      <c r="BQ242" s="132">
        <f t="shared" ref="BQ242" si="3408">I242/I250</f>
        <v>9.9088145896656529E-2</v>
      </c>
      <c r="BR242" s="129">
        <f t="shared" ref="BR242" si="3409">J242/J250</f>
        <v>0.15749364944961897</v>
      </c>
      <c r="BS242" s="130">
        <f t="shared" ref="BS242" si="3410">K242/K250</f>
        <v>4.6090534979423871E-2</v>
      </c>
      <c r="BT242" s="131">
        <f t="shared" ref="BT242" si="3411">L242/L250</f>
        <v>0.11191606295278542</v>
      </c>
      <c r="BU242" s="129">
        <f t="shared" ref="BU242" si="3412">M242/M250</f>
        <v>3.8731479074603586E-2</v>
      </c>
      <c r="BV242" s="133">
        <f t="shared" ref="BV242" si="3413">N242/N250</f>
        <v>8.2193424526037923E-2</v>
      </c>
      <c r="BW242" s="134">
        <f t="shared" ref="BW242" si="3414">O242/O250</f>
        <v>6.1637315564017137E-2</v>
      </c>
      <c r="BX242" s="129">
        <f t="shared" ref="BX242" si="3415">P242/P250</f>
        <v>5.2356020942408377E-2</v>
      </c>
      <c r="BY242" s="130">
        <f t="shared" ref="BY242" si="3416">Q242/Q250</f>
        <v>8.7225105016061275E-2</v>
      </c>
      <c r="BZ242" s="131">
        <f t="shared" ref="BZ242" si="3417">R242/R250</f>
        <v>4.5539826027630903E-2</v>
      </c>
      <c r="CA242" s="132">
        <f t="shared" ref="CA242" si="3418">S242/S250</f>
        <v>7.9480006582195159E-2</v>
      </c>
      <c r="CB242" s="129">
        <f t="shared" ref="CB242" si="3419">T242/T250</f>
        <v>6.6869300911854099E-2</v>
      </c>
      <c r="CC242" s="130">
        <f t="shared" ref="CC242" si="3420">U242/U250</f>
        <v>5.5059523809523808E-2</v>
      </c>
      <c r="CD242" s="131">
        <f t="shared" ref="CD242" si="3421">V242/V250</f>
        <v>0.11161644873981429</v>
      </c>
      <c r="CE242" s="132">
        <f t="shared" ref="CE242" si="3422">W242/W250</f>
        <v>5.8395456159034437E-2</v>
      </c>
      <c r="CF242" s="129">
        <f t="shared" ref="CF242" si="3423">X242/X250</f>
        <v>6.333122229259025E-2</v>
      </c>
      <c r="CG242" s="130">
        <f t="shared" ref="CG242" si="3424">Y242/Y250</f>
        <v>7.9305490380103233E-2</v>
      </c>
      <c r="CH242" s="131">
        <f t="shared" ref="CH242" si="3425">Z242/Z250</f>
        <v>5.6953798889282758E-2</v>
      </c>
      <c r="CI242" s="129">
        <f t="shared" ref="CI242" si="3426">AA242/AA250</f>
        <v>7.1054968913451103E-2</v>
      </c>
      <c r="CJ242" s="135">
        <f t="shared" ref="CJ242" si="3427">AB242/AB250</f>
        <v>7.2197173765863362E-2</v>
      </c>
      <c r="CK242" s="136">
        <f t="shared" ref="CK242" si="3428">AC242/AC250</f>
        <v>7.9938753105679786E-2</v>
      </c>
    </row>
    <row r="243" spans="1:89" x14ac:dyDescent="0.15">
      <c r="A243" s="137" t="s">
        <v>33</v>
      </c>
      <c r="B243" s="206">
        <v>464</v>
      </c>
      <c r="C243" s="190">
        <v>401</v>
      </c>
      <c r="D243" s="191">
        <v>83</v>
      </c>
      <c r="E243" s="192">
        <v>177</v>
      </c>
      <c r="F243" s="189">
        <v>249</v>
      </c>
      <c r="G243" s="193">
        <v>529</v>
      </c>
      <c r="H243" s="191">
        <v>529</v>
      </c>
      <c r="I243" s="192">
        <v>594</v>
      </c>
      <c r="J243" s="189">
        <v>131</v>
      </c>
      <c r="K243" s="190">
        <v>42</v>
      </c>
      <c r="L243" s="191">
        <v>381</v>
      </c>
      <c r="M243" s="189">
        <v>96</v>
      </c>
      <c r="N243" s="194">
        <v>521</v>
      </c>
      <c r="O243" s="207">
        <v>455</v>
      </c>
      <c r="P243" s="189">
        <v>124</v>
      </c>
      <c r="Q243" s="190">
        <v>291</v>
      </c>
      <c r="R243" s="191">
        <v>222</v>
      </c>
      <c r="S243" s="192">
        <v>436</v>
      </c>
      <c r="T243" s="189">
        <v>21</v>
      </c>
      <c r="U243" s="193">
        <v>32</v>
      </c>
      <c r="V243" s="191">
        <v>508</v>
      </c>
      <c r="W243" s="208">
        <v>204</v>
      </c>
      <c r="X243" s="189">
        <v>139</v>
      </c>
      <c r="Y243" s="193">
        <v>130</v>
      </c>
      <c r="Z243" s="191">
        <v>279</v>
      </c>
      <c r="AA243" s="189">
        <v>586</v>
      </c>
      <c r="AB243" s="172">
        <f t="shared" si="2991"/>
        <v>3651</v>
      </c>
      <c r="AC243" s="173">
        <f t="shared" si="2992"/>
        <v>3973</v>
      </c>
      <c r="BI243" s="137" t="s">
        <v>33</v>
      </c>
      <c r="BJ243" s="129">
        <f>B243/B250</f>
        <v>5.9040590405904057E-2</v>
      </c>
      <c r="BK243" s="130">
        <f t="shared" ref="BK243" si="3429">C243/C250</f>
        <v>4.9598021026592456E-2</v>
      </c>
      <c r="BL243" s="131">
        <f t="shared" ref="BL243" si="3430">D243/D250</f>
        <v>3.928064363464269E-2</v>
      </c>
      <c r="BM243" s="132">
        <f t="shared" ref="BM243" si="3431">E243/E250</f>
        <v>5.6694426649583601E-2</v>
      </c>
      <c r="BN243" s="129">
        <f t="shared" ref="BN243" si="3432">F243/F250</f>
        <v>3.0295656405888795E-2</v>
      </c>
      <c r="BO243" s="130">
        <f t="shared" ref="BO243" si="3433">G243/G250</f>
        <v>8.8299115339676187E-2</v>
      </c>
      <c r="BP243" s="131">
        <f t="shared" ref="BP243" si="3434">H243/H250</f>
        <v>5.2422951144584284E-2</v>
      </c>
      <c r="BQ243" s="132">
        <f t="shared" ref="BQ243" si="3435">I243/I250</f>
        <v>6.0182370820668692E-2</v>
      </c>
      <c r="BR243" s="129">
        <f t="shared" ref="BR243" si="3436">J243/J250</f>
        <v>0.1109229466553768</v>
      </c>
      <c r="BS243" s="130">
        <f t="shared" ref="BS243" si="3437">K243/K250</f>
        <v>3.4567901234567898E-2</v>
      </c>
      <c r="BT243" s="131">
        <f t="shared" ref="BT243" si="3438">L243/L250</f>
        <v>9.5178616037971522E-2</v>
      </c>
      <c r="BU243" s="129">
        <f t="shared" ref="BU243" si="3439">M243/M250</f>
        <v>2.4954510007798286E-2</v>
      </c>
      <c r="BV243" s="133">
        <f t="shared" ref="BV243" si="3440">N243/N250</f>
        <v>6.2514998800095992E-2</v>
      </c>
      <c r="BW243" s="134">
        <f t="shared" ref="BW243" si="3441">O243/O250</f>
        <v>5.4140885292717753E-2</v>
      </c>
      <c r="BX243" s="129">
        <f t="shared" ref="BX243" si="3442">P243/P250</f>
        <v>2.9509757258448358E-2</v>
      </c>
      <c r="BY243" s="130">
        <f t="shared" ref="BY243" si="3443">Q243/Q250</f>
        <v>7.1905114899925876E-2</v>
      </c>
      <c r="BZ243" s="131">
        <f t="shared" ref="BZ243" si="3444">R243/R250</f>
        <v>3.7864574449940305E-2</v>
      </c>
      <c r="CA243" s="132">
        <f t="shared" ref="CA243" si="3445">S243/S250</f>
        <v>7.1745927266743462E-2</v>
      </c>
      <c r="CB243" s="129">
        <f t="shared" ref="CB243" si="3446">T243/T250</f>
        <v>3.1914893617021274E-2</v>
      </c>
      <c r="CC243" s="130">
        <f t="shared" ref="CC243" si="3447">U243/U250</f>
        <v>4.7619047619047616E-2</v>
      </c>
      <c r="CD243" s="131">
        <f t="shared" ref="CD243" si="3448">V243/V250</f>
        <v>9.6266818267955273E-2</v>
      </c>
      <c r="CE243" s="132">
        <f t="shared" ref="CE243" si="3449">W243/W250</f>
        <v>3.6208732694355698E-2</v>
      </c>
      <c r="CF243" s="129">
        <f t="shared" ref="CF243" si="3450">X243/X250</f>
        <v>4.401519949335022E-2</v>
      </c>
      <c r="CG243" s="130">
        <f t="shared" ref="CG243" si="3451">Y243/Y250</f>
        <v>6.1004223369310183E-2</v>
      </c>
      <c r="CH243" s="131">
        <f t="shared" ref="CH243" si="3452">Z243/Z250</f>
        <v>3.2967032967032968E-2</v>
      </c>
      <c r="CI243" s="129">
        <f t="shared" ref="CI243" si="3453">AA243/AA250</f>
        <v>5.7830849699003255E-2</v>
      </c>
      <c r="CJ243" s="135">
        <f t="shared" ref="CJ243" si="3454">AB243/AB250</f>
        <v>5.2592155111565668E-2</v>
      </c>
      <c r="CK243" s="136">
        <f t="shared" ref="CK243" si="3455">AC243/AC250</f>
        <v>5.739007338071301E-2</v>
      </c>
    </row>
    <row r="244" spans="1:89" x14ac:dyDescent="0.15">
      <c r="A244" s="146" t="s">
        <v>34</v>
      </c>
      <c r="B244" s="203">
        <v>233</v>
      </c>
      <c r="C244" s="197">
        <v>331</v>
      </c>
      <c r="D244" s="198">
        <v>29</v>
      </c>
      <c r="E244" s="199">
        <v>168</v>
      </c>
      <c r="F244" s="196">
        <v>87</v>
      </c>
      <c r="G244" s="200">
        <v>518</v>
      </c>
      <c r="H244" s="198">
        <v>209</v>
      </c>
      <c r="I244" s="199">
        <v>518</v>
      </c>
      <c r="J244" s="196">
        <v>34</v>
      </c>
      <c r="K244" s="197">
        <v>52</v>
      </c>
      <c r="L244" s="198">
        <v>452</v>
      </c>
      <c r="M244" s="196">
        <v>55</v>
      </c>
      <c r="N244" s="201">
        <v>549</v>
      </c>
      <c r="O244" s="204">
        <v>306</v>
      </c>
      <c r="P244" s="196">
        <v>139</v>
      </c>
      <c r="Q244" s="197">
        <v>232</v>
      </c>
      <c r="R244" s="198">
        <v>172</v>
      </c>
      <c r="S244" s="199">
        <v>389</v>
      </c>
      <c r="T244" s="196">
        <v>16</v>
      </c>
      <c r="U244" s="200">
        <v>33</v>
      </c>
      <c r="V244" s="198">
        <v>521</v>
      </c>
      <c r="W244" s="205">
        <v>129</v>
      </c>
      <c r="X244" s="196">
        <v>51</v>
      </c>
      <c r="Y244" s="200">
        <v>95</v>
      </c>
      <c r="Z244" s="198">
        <v>199</v>
      </c>
      <c r="AA244" s="196">
        <v>435</v>
      </c>
      <c r="AB244" s="172">
        <f t="shared" si="2991"/>
        <v>2691</v>
      </c>
      <c r="AC244" s="173">
        <f t="shared" si="2992"/>
        <v>3261</v>
      </c>
      <c r="BI244" s="146" t="s">
        <v>34</v>
      </c>
      <c r="BJ244" s="129">
        <f>B244/B250</f>
        <v>2.9647537854688891E-2</v>
      </c>
      <c r="BK244" s="130">
        <f t="shared" ref="BK244" si="3456">C244/C250</f>
        <v>4.09400123685838E-2</v>
      </c>
      <c r="BL244" s="131">
        <f t="shared" ref="BL244" si="3457">D244/D250</f>
        <v>1.3724562233790819E-2</v>
      </c>
      <c r="BM244" s="132">
        <f t="shared" ref="BM244" si="3458">E244/E250</f>
        <v>5.3811659192825115E-2</v>
      </c>
      <c r="BN244" s="129">
        <f t="shared" ref="BN244" si="3459">F244/F250</f>
        <v>1.0585229346635843E-2</v>
      </c>
      <c r="BO244" s="130">
        <f t="shared" ref="BO244" si="3460">G244/G250</f>
        <v>8.6463027875146051E-2</v>
      </c>
      <c r="BP244" s="131">
        <f t="shared" ref="BP244" si="3461">H244/H250</f>
        <v>2.0711525121395302E-2</v>
      </c>
      <c r="BQ244" s="132">
        <f t="shared" ref="BQ244" si="3462">I244/I250</f>
        <v>5.2482269503546099E-2</v>
      </c>
      <c r="BR244" s="129">
        <f t="shared" ref="BR244" si="3463">J244/J250</f>
        <v>2.8789161727349702E-2</v>
      </c>
      <c r="BS244" s="130">
        <f t="shared" ref="BS244" si="3464">K244/K250</f>
        <v>4.2798353909465021E-2</v>
      </c>
      <c r="BT244" s="131">
        <f t="shared" ref="BT244" si="3465">L244/L250</f>
        <v>0.11291531351486385</v>
      </c>
      <c r="BU244" s="129">
        <f t="shared" ref="BU244" si="3466">M244/M250</f>
        <v>1.4296854691967767E-2</v>
      </c>
      <c r="BV244" s="133">
        <f t="shared" ref="BV244" si="3467">N244/N250</f>
        <v>6.5874730021598271E-2</v>
      </c>
      <c r="BW244" s="134">
        <f t="shared" ref="BW244" si="3468">O244/O250</f>
        <v>3.6411232746311278E-2</v>
      </c>
      <c r="BX244" s="129">
        <f t="shared" ref="BX244" si="3469">P244/P250</f>
        <v>3.3079485959067109E-2</v>
      </c>
      <c r="BY244" s="130">
        <f t="shared" ref="BY244" si="3470">Q244/Q250</f>
        <v>5.7326414628119597E-2</v>
      </c>
      <c r="BZ244" s="131">
        <f t="shared" ref="BZ244" si="3471">R244/R250</f>
        <v>2.933651714139519E-2</v>
      </c>
      <c r="CA244" s="132">
        <f t="shared" ref="CA244" si="3472">S244/S250</f>
        <v>6.401184795129175E-2</v>
      </c>
      <c r="CB244" s="129">
        <f t="shared" ref="CB244" si="3473">T244/T250</f>
        <v>2.4316109422492401E-2</v>
      </c>
      <c r="CC244" s="130">
        <f t="shared" ref="CC244" si="3474">U244/U250</f>
        <v>4.9107142857142856E-2</v>
      </c>
      <c r="CD244" s="131">
        <f t="shared" ref="CD244" si="3475">V244/V250</f>
        <v>9.8730339207883266E-2</v>
      </c>
      <c r="CE244" s="132">
        <f t="shared" ref="CE244" si="3476">W244/W250</f>
        <v>2.2896698615548456E-2</v>
      </c>
      <c r="CF244" s="129">
        <f t="shared" ref="CF244" si="3477">X244/X250</f>
        <v>1.6149461684610514E-2</v>
      </c>
      <c r="CG244" s="130">
        <f t="shared" ref="CG244" si="3478">Y244/Y250</f>
        <v>4.4580009385265136E-2</v>
      </c>
      <c r="CH244" s="131">
        <f t="shared" ref="CH244" si="3479">Z244/Z250</f>
        <v>2.3514120288313838E-2</v>
      </c>
      <c r="CI244" s="129">
        <f t="shared" ref="CI244" si="3480">AA244/AA250</f>
        <v>4.2929043718543371E-2</v>
      </c>
      <c r="CJ244" s="135">
        <f t="shared" ref="CJ244" si="3481">AB244/AB250</f>
        <v>3.8763486553060313E-2</v>
      </c>
      <c r="CK244" s="136">
        <f t="shared" ref="CK244" si="3482">AC244/AC250</f>
        <v>4.7105217542035012E-2</v>
      </c>
    </row>
    <row r="245" spans="1:89" x14ac:dyDescent="0.15">
      <c r="A245" s="137" t="s">
        <v>35</v>
      </c>
      <c r="B245" s="206">
        <v>0</v>
      </c>
      <c r="C245" s="190">
        <v>163</v>
      </c>
      <c r="D245" s="191">
        <v>0</v>
      </c>
      <c r="E245" s="192">
        <v>77</v>
      </c>
      <c r="F245" s="189">
        <v>2</v>
      </c>
      <c r="G245" s="193">
        <v>202</v>
      </c>
      <c r="H245" s="191">
        <v>19</v>
      </c>
      <c r="I245" s="192">
        <v>150</v>
      </c>
      <c r="J245" s="189">
        <v>4</v>
      </c>
      <c r="K245" s="190">
        <v>17</v>
      </c>
      <c r="L245" s="191">
        <v>59</v>
      </c>
      <c r="M245" s="189">
        <v>14</v>
      </c>
      <c r="N245" s="194">
        <v>45</v>
      </c>
      <c r="O245" s="207">
        <v>45</v>
      </c>
      <c r="P245" s="189">
        <v>21</v>
      </c>
      <c r="Q245" s="190">
        <v>24</v>
      </c>
      <c r="R245" s="191">
        <v>15</v>
      </c>
      <c r="S245" s="192">
        <v>22</v>
      </c>
      <c r="T245" s="189">
        <v>2</v>
      </c>
      <c r="U245" s="193">
        <v>5</v>
      </c>
      <c r="V245" s="191">
        <v>34</v>
      </c>
      <c r="W245" s="208">
        <v>11</v>
      </c>
      <c r="X245" s="189">
        <v>5</v>
      </c>
      <c r="Y245" s="193">
        <v>12</v>
      </c>
      <c r="Z245" s="191">
        <v>22</v>
      </c>
      <c r="AA245" s="189">
        <v>67</v>
      </c>
      <c r="AB245" s="172">
        <f t="shared" si="2991"/>
        <v>228</v>
      </c>
      <c r="AC245" s="173">
        <f t="shared" si="2992"/>
        <v>809</v>
      </c>
      <c r="BI245" s="137" t="s">
        <v>35</v>
      </c>
      <c r="BJ245" s="129">
        <f>B245/B250</f>
        <v>0</v>
      </c>
      <c r="BK245" s="130">
        <f t="shared" ref="BK245" si="3483">C245/C250</f>
        <v>2.0160791589363018E-2</v>
      </c>
      <c r="BL245" s="131">
        <f t="shared" ref="BL245" si="3484">D245/D250</f>
        <v>0</v>
      </c>
      <c r="BM245" s="132">
        <f t="shared" ref="BM245" si="3485">E245/E250</f>
        <v>2.4663677130044841E-2</v>
      </c>
      <c r="BN245" s="129">
        <f t="shared" ref="BN245" si="3486">F245/F250</f>
        <v>2.433386056697895E-4</v>
      </c>
      <c r="BO245" s="130">
        <f t="shared" ref="BO245" si="3487">G245/G250</f>
        <v>3.3717242530462363E-2</v>
      </c>
      <c r="BP245" s="131">
        <f t="shared" ref="BP245" si="3488">H245/H250</f>
        <v>1.8828659201268457E-3</v>
      </c>
      <c r="BQ245" s="132">
        <f t="shared" ref="BQ245" si="3489">I245/I250</f>
        <v>1.5197568389057751E-2</v>
      </c>
      <c r="BR245" s="129">
        <f t="shared" ref="BR245" si="3490">J245/J250</f>
        <v>3.3869602032176121E-3</v>
      </c>
      <c r="BS245" s="130">
        <f t="shared" ref="BS245" si="3491">K245/K250</f>
        <v>1.3991769547325103E-2</v>
      </c>
      <c r="BT245" s="131">
        <f t="shared" ref="BT245" si="3492">L245/L250</f>
        <v>1.4738945790657007E-2</v>
      </c>
      <c r="BU245" s="129">
        <f t="shared" ref="BU245" si="3493">M245/M250</f>
        <v>3.6391993761372499E-3</v>
      </c>
      <c r="BV245" s="133">
        <f t="shared" ref="BV245" si="3494">N245/N250</f>
        <v>5.3995680345572351E-3</v>
      </c>
      <c r="BW245" s="134">
        <f t="shared" ref="BW245" si="3495">O245/O250</f>
        <v>5.3545930509281293E-3</v>
      </c>
      <c r="BX245" s="129">
        <f t="shared" ref="BX245" si="3496">P245/P250</f>
        <v>4.9976201808662538E-3</v>
      </c>
      <c r="BY245" s="130">
        <f t="shared" ref="BY245" si="3497">Q245/Q250</f>
        <v>5.9303187546330613E-3</v>
      </c>
      <c r="BZ245" s="131">
        <f t="shared" ref="BZ245" si="3498">R245/R250</f>
        <v>2.558417192563534E-3</v>
      </c>
      <c r="CA245" s="132">
        <f t="shared" ref="CA245" si="3499">S245/S250</f>
        <v>3.6202073391476057E-3</v>
      </c>
      <c r="CB245" s="129">
        <f t="shared" ref="CB245" si="3500">T245/T250</f>
        <v>3.0395136778115501E-3</v>
      </c>
      <c r="CC245" s="130">
        <f t="shared" ref="CC245" si="3501">U245/U250</f>
        <v>7.4404761904761901E-3</v>
      </c>
      <c r="CD245" s="131">
        <f t="shared" ref="CD245" si="3502">V245/V250</f>
        <v>6.4430547659655108E-3</v>
      </c>
      <c r="CE245" s="132">
        <f t="shared" ref="CE245" si="3503">W245/W250</f>
        <v>1.9524316648917288E-3</v>
      </c>
      <c r="CF245" s="129">
        <f t="shared" ref="CF245" si="3504">X245/X250</f>
        <v>1.5832805573147563E-3</v>
      </c>
      <c r="CG245" s="130">
        <f t="shared" ref="CG245" si="3505">Y245/Y250</f>
        <v>5.6311590802440173E-3</v>
      </c>
      <c r="CH245" s="131">
        <f t="shared" ref="CH245" si="3506">Z245/Z250</f>
        <v>2.5995509866477608E-3</v>
      </c>
      <c r="CI245" s="129">
        <f t="shared" ref="CI245" si="3507">AA245/AA250</f>
        <v>6.6120596072239222E-3</v>
      </c>
      <c r="CJ245" s="135">
        <f t="shared" ref="CJ245" si="3508">AB245/AB250</f>
        <v>3.2843087826450209E-3</v>
      </c>
      <c r="CK245" s="136">
        <f t="shared" ref="CK245" si="3509">AC245/AC250</f>
        <v>1.1686022996475415E-2</v>
      </c>
    </row>
    <row r="246" spans="1:89" x14ac:dyDescent="0.15">
      <c r="A246" s="146" t="s">
        <v>36</v>
      </c>
      <c r="B246" s="203">
        <v>0</v>
      </c>
      <c r="C246" s="197">
        <v>10</v>
      </c>
      <c r="D246" s="198">
        <v>0</v>
      </c>
      <c r="E246" s="199">
        <v>1</v>
      </c>
      <c r="F246" s="196">
        <v>0</v>
      </c>
      <c r="G246" s="200">
        <v>4</v>
      </c>
      <c r="H246" s="198">
        <v>0</v>
      </c>
      <c r="I246" s="199">
        <v>1</v>
      </c>
      <c r="J246" s="196">
        <v>0</v>
      </c>
      <c r="K246" s="200">
        <v>0</v>
      </c>
      <c r="L246" s="198">
        <v>0</v>
      </c>
      <c r="M246" s="196">
        <v>0</v>
      </c>
      <c r="N246" s="201">
        <v>0</v>
      </c>
      <c r="O246" s="204">
        <v>0</v>
      </c>
      <c r="P246" s="196">
        <v>0</v>
      </c>
      <c r="Q246" s="200">
        <v>0</v>
      </c>
      <c r="R246" s="198">
        <v>0</v>
      </c>
      <c r="S246" s="199">
        <v>0</v>
      </c>
      <c r="T246" s="196">
        <v>0</v>
      </c>
      <c r="U246" s="200">
        <v>0</v>
      </c>
      <c r="V246" s="198">
        <v>0</v>
      </c>
      <c r="W246" s="199">
        <v>0</v>
      </c>
      <c r="X246" s="196">
        <v>0</v>
      </c>
      <c r="Y246" s="200">
        <v>0</v>
      </c>
      <c r="Z246" s="198">
        <v>0</v>
      </c>
      <c r="AA246" s="196">
        <v>0</v>
      </c>
      <c r="AB246" s="172">
        <f t="shared" si="2991"/>
        <v>0</v>
      </c>
      <c r="AC246" s="173">
        <f t="shared" si="2992"/>
        <v>16</v>
      </c>
      <c r="BI246" s="146" t="s">
        <v>36</v>
      </c>
      <c r="BJ246" s="129">
        <f>B246/B250</f>
        <v>0</v>
      </c>
      <c r="BK246" s="130">
        <f t="shared" ref="BK246" si="3510">C246/C250</f>
        <v>1.2368583797155227E-3</v>
      </c>
      <c r="BL246" s="131">
        <f t="shared" ref="BL246" si="3511">D246/D250</f>
        <v>0</v>
      </c>
      <c r="BM246" s="132">
        <f t="shared" ref="BM246" si="3512">E246/E250</f>
        <v>3.2030749519538755E-4</v>
      </c>
      <c r="BN246" s="129">
        <f t="shared" ref="BN246" si="3513">F246/F250</f>
        <v>0</v>
      </c>
      <c r="BO246" s="130">
        <f t="shared" ref="BO246" si="3514">G246/G250</f>
        <v>6.6766816892004674E-4</v>
      </c>
      <c r="BP246" s="131">
        <f t="shared" ref="BP246" si="3515">H246/H250</f>
        <v>0</v>
      </c>
      <c r="BQ246" s="132">
        <f t="shared" ref="BQ246" si="3516">I246/I250</f>
        <v>1.0131712259371833E-4</v>
      </c>
      <c r="BR246" s="129">
        <f t="shared" ref="BR246" si="3517">J246/J250</f>
        <v>0</v>
      </c>
      <c r="BS246" s="130">
        <f t="shared" ref="BS246" si="3518">K246/K250</f>
        <v>0</v>
      </c>
      <c r="BT246" s="131">
        <f t="shared" ref="BT246" si="3519">L246/L250</f>
        <v>0</v>
      </c>
      <c r="BU246" s="129">
        <f t="shared" ref="BU246" si="3520">M246/M250</f>
        <v>0</v>
      </c>
      <c r="BV246" s="133">
        <f t="shared" ref="BV246" si="3521">N246/N250</f>
        <v>0</v>
      </c>
      <c r="BW246" s="134">
        <f t="shared" ref="BW246" si="3522">O246/O250</f>
        <v>0</v>
      </c>
      <c r="BX246" s="129">
        <f t="shared" ref="BX246" si="3523">P246/P250</f>
        <v>0</v>
      </c>
      <c r="BY246" s="130">
        <f t="shared" ref="BY246" si="3524">Q246/Q250</f>
        <v>0</v>
      </c>
      <c r="BZ246" s="131">
        <f t="shared" ref="BZ246" si="3525">R246/R250</f>
        <v>0</v>
      </c>
      <c r="CA246" s="132">
        <f t="shared" ref="CA246" si="3526">S246/S250</f>
        <v>0</v>
      </c>
      <c r="CB246" s="129">
        <f t="shared" ref="CB246" si="3527">T246/T250</f>
        <v>0</v>
      </c>
      <c r="CC246" s="130">
        <f t="shared" ref="CC246" si="3528">U246/U250</f>
        <v>0</v>
      </c>
      <c r="CD246" s="131">
        <f t="shared" ref="CD246" si="3529">V246/V250</f>
        <v>0</v>
      </c>
      <c r="CE246" s="132">
        <f t="shared" ref="CE246" si="3530">W246/W250</f>
        <v>0</v>
      </c>
      <c r="CF246" s="129">
        <f t="shared" ref="CF246" si="3531">X246/X250</f>
        <v>0</v>
      </c>
      <c r="CG246" s="130">
        <f t="shared" ref="CG246" si="3532">Y246/Y250</f>
        <v>0</v>
      </c>
      <c r="CH246" s="131">
        <f t="shared" ref="CH246" si="3533">Z246/Z250</f>
        <v>0</v>
      </c>
      <c r="CI246" s="129">
        <f t="shared" ref="CI246" si="3534">AA246/AA250</f>
        <v>0</v>
      </c>
      <c r="CJ246" s="135">
        <f t="shared" ref="CJ246" si="3535">AB246/AB250</f>
        <v>0</v>
      </c>
      <c r="CK246" s="136">
        <f t="shared" ref="CK246" si="3536">AC246/AC250</f>
        <v>2.3112035592534814E-4</v>
      </c>
    </row>
    <row r="247" spans="1:89" x14ac:dyDescent="0.15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>
        <f>B247/B250</f>
        <v>0</v>
      </c>
      <c r="BK247" s="130">
        <f t="shared" ref="BK247" si="3537">C247/C250</f>
        <v>0</v>
      </c>
      <c r="BL247" s="131">
        <f t="shared" ref="BL247" si="3538">D247/D250</f>
        <v>0</v>
      </c>
      <c r="BM247" s="132">
        <f t="shared" ref="BM247" si="3539">E247/E250</f>
        <v>0</v>
      </c>
      <c r="BN247" s="129">
        <f t="shared" ref="BN247" si="3540">F247/F250</f>
        <v>0</v>
      </c>
      <c r="BO247" s="130">
        <f t="shared" ref="BO247" si="3541">G247/G250</f>
        <v>0</v>
      </c>
      <c r="BP247" s="131">
        <f t="shared" ref="BP247" si="3542">H247/H250</f>
        <v>0</v>
      </c>
      <c r="BQ247" s="132">
        <f t="shared" ref="BQ247" si="3543">I247/I250</f>
        <v>0</v>
      </c>
      <c r="BR247" s="129">
        <f t="shared" ref="BR247" si="3544">J247/J250</f>
        <v>0</v>
      </c>
      <c r="BS247" s="130">
        <f t="shared" ref="BS247" si="3545">K247/K250</f>
        <v>0</v>
      </c>
      <c r="BT247" s="131">
        <f t="shared" ref="BT247" si="3546">L247/L250</f>
        <v>0</v>
      </c>
      <c r="BU247" s="129">
        <f t="shared" ref="BU247" si="3547">M247/M250</f>
        <v>0</v>
      </c>
      <c r="BV247" s="133">
        <f t="shared" ref="BV247" si="3548">N247/N250</f>
        <v>0</v>
      </c>
      <c r="BW247" s="134">
        <f t="shared" ref="BW247" si="3549">O247/O250</f>
        <v>0</v>
      </c>
      <c r="BX247" s="129">
        <f t="shared" ref="BX247" si="3550">P247/P250</f>
        <v>0</v>
      </c>
      <c r="BY247" s="130">
        <f t="shared" ref="BY247" si="3551">Q247/Q250</f>
        <v>0</v>
      </c>
      <c r="BZ247" s="131">
        <f t="shared" ref="BZ247" si="3552">R247/R250</f>
        <v>0</v>
      </c>
      <c r="CA247" s="132">
        <f t="shared" ref="CA247" si="3553">S247/S250</f>
        <v>0</v>
      </c>
      <c r="CB247" s="129">
        <f t="shared" ref="CB247" si="3554">T247/T250</f>
        <v>0</v>
      </c>
      <c r="CC247" s="130">
        <f t="shared" ref="CC247" si="3555">U247/U250</f>
        <v>0</v>
      </c>
      <c r="CD247" s="131">
        <f t="shared" ref="CD247" si="3556">V247/V250</f>
        <v>0</v>
      </c>
      <c r="CE247" s="132">
        <f t="shared" ref="CE247" si="3557">W247/W250</f>
        <v>0</v>
      </c>
      <c r="CF247" s="129">
        <f t="shared" ref="CF247" si="3558">X247/X250</f>
        <v>0</v>
      </c>
      <c r="CG247" s="130">
        <f t="shared" ref="CG247" si="3559">Y247/Y250</f>
        <v>0</v>
      </c>
      <c r="CH247" s="131">
        <f t="shared" ref="CH247" si="3560">Z247/Z250</f>
        <v>0</v>
      </c>
      <c r="CI247" s="129">
        <f t="shared" ref="CI247" si="3561">AA247/AA250</f>
        <v>0</v>
      </c>
      <c r="CJ247" s="135">
        <f t="shared" ref="CJ247" si="3562">AB247/AB250</f>
        <v>0</v>
      </c>
      <c r="CK247" s="136">
        <f t="shared" ref="CK247" si="3563">AC247/AC250</f>
        <v>0</v>
      </c>
    </row>
    <row r="248" spans="1:89" x14ac:dyDescent="0.15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>
        <f>B248/B250</f>
        <v>0</v>
      </c>
      <c r="BK248" s="130">
        <f t="shared" ref="BK248" si="3564">C248/C250</f>
        <v>0</v>
      </c>
      <c r="BL248" s="131">
        <f t="shared" ref="BL248" si="3565">D248/D250</f>
        <v>0</v>
      </c>
      <c r="BM248" s="132">
        <f t="shared" ref="BM248" si="3566">E248/E250</f>
        <v>0</v>
      </c>
      <c r="BN248" s="129">
        <f t="shared" ref="BN248" si="3567">F248/F250</f>
        <v>0</v>
      </c>
      <c r="BO248" s="130">
        <f t="shared" ref="BO248" si="3568">G248/G250</f>
        <v>0</v>
      </c>
      <c r="BP248" s="131">
        <f t="shared" ref="BP248" si="3569">H248/H250</f>
        <v>0</v>
      </c>
      <c r="BQ248" s="132">
        <f t="shared" ref="BQ248" si="3570">I248/I250</f>
        <v>0</v>
      </c>
      <c r="BR248" s="129">
        <f t="shared" ref="BR248" si="3571">J248/J250</f>
        <v>0</v>
      </c>
      <c r="BS248" s="130">
        <f t="shared" ref="BS248" si="3572">K248/K250</f>
        <v>0</v>
      </c>
      <c r="BT248" s="131">
        <f t="shared" ref="BT248" si="3573">L248/L250</f>
        <v>0</v>
      </c>
      <c r="BU248" s="129">
        <f t="shared" ref="BU248" si="3574">M248/M250</f>
        <v>0</v>
      </c>
      <c r="BV248" s="133">
        <f t="shared" ref="BV248" si="3575">N248/N250</f>
        <v>0</v>
      </c>
      <c r="BW248" s="134">
        <f t="shared" ref="BW248" si="3576">O248/O250</f>
        <v>0</v>
      </c>
      <c r="BX248" s="129">
        <f t="shared" ref="BX248" si="3577">P248/P250</f>
        <v>0</v>
      </c>
      <c r="BY248" s="130">
        <f t="shared" ref="BY248" si="3578">Q248/Q250</f>
        <v>0</v>
      </c>
      <c r="BZ248" s="131">
        <f t="shared" ref="BZ248" si="3579">R248/R250</f>
        <v>0</v>
      </c>
      <c r="CA248" s="132">
        <f t="shared" ref="CA248" si="3580">S248/S250</f>
        <v>0</v>
      </c>
      <c r="CB248" s="129">
        <f t="shared" ref="CB248" si="3581">T248/T250</f>
        <v>0</v>
      </c>
      <c r="CC248" s="130">
        <f t="shared" ref="CC248" si="3582">U248/U250</f>
        <v>0</v>
      </c>
      <c r="CD248" s="131">
        <f t="shared" ref="CD248" si="3583">V248/V250</f>
        <v>0</v>
      </c>
      <c r="CE248" s="132">
        <f t="shared" ref="CE248" si="3584">W248/W250</f>
        <v>0</v>
      </c>
      <c r="CF248" s="129">
        <f t="shared" ref="CF248" si="3585">X248/X250</f>
        <v>0</v>
      </c>
      <c r="CG248" s="130">
        <f t="shared" ref="CG248" si="3586">Y248/Y250</f>
        <v>0</v>
      </c>
      <c r="CH248" s="131">
        <f t="shared" ref="CH248" si="3587">Z248/Z250</f>
        <v>0</v>
      </c>
      <c r="CI248" s="129">
        <f t="shared" ref="CI248" si="3588">AA248/AA250</f>
        <v>0</v>
      </c>
      <c r="CJ248" s="135">
        <f t="shared" ref="CJ248" si="3589">AB248/AB250</f>
        <v>0</v>
      </c>
      <c r="CK248" s="136">
        <f t="shared" ref="CK248" si="3590">AC248/AC250</f>
        <v>0</v>
      </c>
    </row>
    <row r="249" spans="1:89" ht="14" thickBot="1" x14ac:dyDescent="0.2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>
        <f>B249/B250</f>
        <v>0</v>
      </c>
      <c r="BK249" s="130">
        <f t="shared" ref="BK249" si="3591">C249/C250</f>
        <v>0</v>
      </c>
      <c r="BL249" s="131">
        <f t="shared" ref="BL249" si="3592">D249/D250</f>
        <v>0</v>
      </c>
      <c r="BM249" s="132">
        <f t="shared" ref="BM249" si="3593">E249/E250</f>
        <v>0</v>
      </c>
      <c r="BN249" s="129">
        <f t="shared" ref="BN249" si="3594">F249/F250</f>
        <v>0</v>
      </c>
      <c r="BO249" s="130">
        <f t="shared" ref="BO249" si="3595">G249/G250</f>
        <v>0</v>
      </c>
      <c r="BP249" s="131">
        <f t="shared" ref="BP249" si="3596">H249/H250</f>
        <v>0</v>
      </c>
      <c r="BQ249" s="132">
        <f t="shared" ref="BQ249" si="3597">I249/I250</f>
        <v>0</v>
      </c>
      <c r="BR249" s="129">
        <f t="shared" ref="BR249" si="3598">J249/J250</f>
        <v>0</v>
      </c>
      <c r="BS249" s="130">
        <f t="shared" ref="BS249" si="3599">K249/K250</f>
        <v>0</v>
      </c>
      <c r="BT249" s="131">
        <f t="shared" ref="BT249" si="3600">L249/L250</f>
        <v>0</v>
      </c>
      <c r="BU249" s="129">
        <f t="shared" ref="BU249" si="3601">M249/M250</f>
        <v>0</v>
      </c>
      <c r="BV249" s="133">
        <f t="shared" ref="BV249" si="3602">N249/N250</f>
        <v>0</v>
      </c>
      <c r="BW249" s="134">
        <f t="shared" ref="BW249" si="3603">O249/O250</f>
        <v>0</v>
      </c>
      <c r="BX249" s="129">
        <f t="shared" ref="BX249" si="3604">P249/P250</f>
        <v>0</v>
      </c>
      <c r="BY249" s="130">
        <f t="shared" ref="BY249" si="3605">Q249/Q250</f>
        <v>0</v>
      </c>
      <c r="BZ249" s="131">
        <f t="shared" ref="BZ249" si="3606">R249/R250</f>
        <v>0</v>
      </c>
      <c r="CA249" s="132">
        <f t="shared" ref="CA249" si="3607">S249/S250</f>
        <v>0</v>
      </c>
      <c r="CB249" s="129">
        <f t="shared" ref="CB249" si="3608">T249/T250</f>
        <v>0</v>
      </c>
      <c r="CC249" s="130">
        <f t="shared" ref="CC249" si="3609">U249/U250</f>
        <v>0</v>
      </c>
      <c r="CD249" s="131">
        <f t="shared" ref="CD249" si="3610">V249/V250</f>
        <v>0</v>
      </c>
      <c r="CE249" s="132">
        <f t="shared" ref="CE249" si="3611">W249/W250</f>
        <v>0</v>
      </c>
      <c r="CF249" s="129">
        <f t="shared" ref="CF249" si="3612">X249/X250</f>
        <v>0</v>
      </c>
      <c r="CG249" s="130">
        <f t="shared" ref="CG249" si="3613">Y249/Y250</f>
        <v>0</v>
      </c>
      <c r="CH249" s="131">
        <f t="shared" ref="CH249" si="3614">Z249/Z250</f>
        <v>0</v>
      </c>
      <c r="CI249" s="129">
        <f t="shared" ref="CI249" si="3615">AA249/AA250</f>
        <v>0</v>
      </c>
      <c r="CJ249" s="135">
        <f t="shared" ref="CJ249" si="3616">AB249/AB250</f>
        <v>0</v>
      </c>
      <c r="CK249" s="136">
        <f t="shared" ref="CK249" si="3617">AC249/AC250</f>
        <v>0</v>
      </c>
    </row>
    <row r="250" spans="1:89" ht="15" thickTop="1" thickBot="1" x14ac:dyDescent="0.2">
      <c r="A250" s="269" t="s">
        <v>13</v>
      </c>
      <c r="B250" s="20">
        <f t="shared" ref="B250" si="3618">SUM(B227:B249)</f>
        <v>7859</v>
      </c>
      <c r="C250" s="21">
        <f t="shared" ref="C250" si="3619">SUM(C227:C249)</f>
        <v>8085</v>
      </c>
      <c r="D250" s="20">
        <f t="shared" ref="D250" si="3620">SUM(D227:D249)</f>
        <v>2113</v>
      </c>
      <c r="E250" s="21">
        <f t="shared" ref="E250" si="3621">SUM(E227:E249)</f>
        <v>3122</v>
      </c>
      <c r="F250" s="20">
        <f t="shared" ref="F250" si="3622">SUM(F227:F249)</f>
        <v>8219</v>
      </c>
      <c r="G250" s="21">
        <f t="shared" ref="G250" si="3623">SUM(G227:G249)</f>
        <v>5991</v>
      </c>
      <c r="H250" s="20">
        <f t="shared" ref="H250" si="3624">SUM(H227:H249)</f>
        <v>10091</v>
      </c>
      <c r="I250" s="21">
        <f t="shared" ref="I250" si="3625">SUM(I227:I249)</f>
        <v>9870</v>
      </c>
      <c r="J250" s="20">
        <f t="shared" ref="J250" si="3626">SUM(J227:J249)</f>
        <v>1181</v>
      </c>
      <c r="K250" s="21">
        <f t="shared" ref="K250" si="3627">SUM(K227:K249)</f>
        <v>1215</v>
      </c>
      <c r="L250" s="20">
        <f t="shared" ref="L250" si="3628">SUM(L227:L249)</f>
        <v>4003</v>
      </c>
      <c r="M250" s="21">
        <f t="shared" ref="M250" si="3629">SUM(M227:M249)</f>
        <v>3847</v>
      </c>
      <c r="N250" s="20">
        <f t="shared" ref="N250" si="3630">SUM(N227:N249)</f>
        <v>8334</v>
      </c>
      <c r="O250" s="21">
        <f t="shared" ref="O250" si="3631">SUM(O227:O249)</f>
        <v>8404</v>
      </c>
      <c r="P250" s="20">
        <f t="shared" ref="P250" si="3632">SUM(P227:P249)</f>
        <v>4202</v>
      </c>
      <c r="Q250" s="21">
        <f t="shared" ref="Q250" si="3633">SUM(Q227:Q249)</f>
        <v>4047</v>
      </c>
      <c r="R250" s="20">
        <f t="shared" ref="R250" si="3634">SUM(R227:R249)</f>
        <v>5863</v>
      </c>
      <c r="S250" s="21">
        <f t="shared" ref="S250" si="3635">SUM(S227:S249)</f>
        <v>6077</v>
      </c>
      <c r="T250" s="20">
        <f t="shared" ref="T250" si="3636">SUM(T227:T249)</f>
        <v>658</v>
      </c>
      <c r="U250" s="21">
        <f t="shared" ref="U250" si="3637">SUM(U227:U249)</f>
        <v>672</v>
      </c>
      <c r="V250" s="20">
        <f t="shared" ref="V250" si="3638">SUM(V227:V249)</f>
        <v>5277</v>
      </c>
      <c r="W250" s="21">
        <f t="shared" ref="W250" si="3639">SUM(W227:W249)</f>
        <v>5634</v>
      </c>
      <c r="X250" s="20">
        <f t="shared" ref="X250" si="3640">SUM(X227:X249)</f>
        <v>3158</v>
      </c>
      <c r="Y250" s="21">
        <f t="shared" ref="Y250" si="3641">SUM(Y227:Y249)</f>
        <v>2131</v>
      </c>
      <c r="Z250" s="20">
        <f t="shared" ref="Z250" si="3642">SUM(Z227:Z249)</f>
        <v>8463</v>
      </c>
      <c r="AA250" s="21">
        <f t="shared" ref="AA250" si="3643">SUM(AA227:AA249)</f>
        <v>10133</v>
      </c>
      <c r="AB250" s="174">
        <f t="shared" ref="AB250:AC250" si="3644">SUM(AB226:AB249)</f>
        <v>69421</v>
      </c>
      <c r="AC250" s="175">
        <f t="shared" si="3644"/>
        <v>69228</v>
      </c>
      <c r="BI250" s="269" t="s">
        <v>13</v>
      </c>
      <c r="BJ250" s="155">
        <f>SUM(BJ226:BJ249)</f>
        <v>1</v>
      </c>
      <c r="BK250" s="156">
        <f t="shared" ref="BK250:CK250" si="3645">SUM(BK226:BK249)</f>
        <v>1</v>
      </c>
      <c r="BL250" s="155">
        <f t="shared" si="3645"/>
        <v>0.99999999999999989</v>
      </c>
      <c r="BM250" s="156">
        <f t="shared" si="3645"/>
        <v>1</v>
      </c>
      <c r="BN250" s="155">
        <f t="shared" si="3645"/>
        <v>1</v>
      </c>
      <c r="BO250" s="156">
        <f t="shared" si="3645"/>
        <v>1</v>
      </c>
      <c r="BP250" s="155">
        <f t="shared" si="3645"/>
        <v>1</v>
      </c>
      <c r="BQ250" s="156">
        <f t="shared" si="3645"/>
        <v>1</v>
      </c>
      <c r="BR250" s="155">
        <f t="shared" si="3645"/>
        <v>1.0000000000000002</v>
      </c>
      <c r="BS250" s="156">
        <f t="shared" si="3645"/>
        <v>0.99999999999999978</v>
      </c>
      <c r="BT250" s="155">
        <f t="shared" si="3645"/>
        <v>1</v>
      </c>
      <c r="BU250" s="156">
        <f t="shared" si="3645"/>
        <v>1</v>
      </c>
      <c r="BV250" s="155">
        <f t="shared" si="3645"/>
        <v>1.0000000000000002</v>
      </c>
      <c r="BW250" s="156">
        <f t="shared" si="3645"/>
        <v>1</v>
      </c>
      <c r="BX250" s="155">
        <f t="shared" si="3645"/>
        <v>0.99999999999999989</v>
      </c>
      <c r="BY250" s="156">
        <f t="shared" si="3645"/>
        <v>0.99999999999999989</v>
      </c>
      <c r="BZ250" s="155">
        <f t="shared" si="3645"/>
        <v>1</v>
      </c>
      <c r="CA250" s="156">
        <f t="shared" si="3645"/>
        <v>1</v>
      </c>
      <c r="CB250" s="155">
        <f t="shared" si="3645"/>
        <v>1</v>
      </c>
      <c r="CC250" s="156">
        <f t="shared" si="3645"/>
        <v>1</v>
      </c>
      <c r="CD250" s="155">
        <f t="shared" si="3645"/>
        <v>1</v>
      </c>
      <c r="CE250" s="156">
        <f t="shared" si="3645"/>
        <v>0.99999999999999967</v>
      </c>
      <c r="CF250" s="155">
        <f t="shared" si="3645"/>
        <v>1.0000000000000002</v>
      </c>
      <c r="CG250" s="156">
        <f t="shared" si="3645"/>
        <v>1</v>
      </c>
      <c r="CH250" s="155">
        <f t="shared" si="3645"/>
        <v>0.99999999999999989</v>
      </c>
      <c r="CI250" s="156">
        <f t="shared" si="3645"/>
        <v>0.99999999999999989</v>
      </c>
      <c r="CJ250" s="155">
        <f t="shared" si="3645"/>
        <v>1</v>
      </c>
      <c r="CK250" s="156">
        <f t="shared" si="3645"/>
        <v>0.99999999999999989</v>
      </c>
    </row>
    <row r="251" spans="1:89" ht="14" thickTop="1" x14ac:dyDescent="0.15">
      <c r="A251" s="187"/>
    </row>
    <row r="253" spans="1:89" x14ac:dyDescent="0.15">
      <c r="A253" s="302">
        <f>+A222+1</f>
        <v>44144</v>
      </c>
      <c r="B253" s="302"/>
      <c r="C253" s="302"/>
      <c r="D253" s="302"/>
      <c r="BI253" s="301">
        <f>+BI222+1</f>
        <v>44144</v>
      </c>
      <c r="BJ253" s="301"/>
      <c r="BK253" s="301"/>
      <c r="BL253" s="301"/>
    </row>
    <row r="254" spans="1:89" ht="14" thickBot="1" x14ac:dyDescent="0.2">
      <c r="AE254" s="272" t="s">
        <v>84</v>
      </c>
    </row>
    <row r="255" spans="1:89" ht="15" thickTop="1" thickBot="1" x14ac:dyDescent="0.2">
      <c r="A255" s="299" t="s">
        <v>0</v>
      </c>
      <c r="B255" s="293" t="s">
        <v>1</v>
      </c>
      <c r="C255" s="294"/>
      <c r="D255" s="293" t="s">
        <v>2</v>
      </c>
      <c r="E255" s="294"/>
      <c r="F255" s="293" t="s">
        <v>3</v>
      </c>
      <c r="G255" s="294"/>
      <c r="H255" s="293" t="s">
        <v>4</v>
      </c>
      <c r="I255" s="294"/>
      <c r="J255" s="293" t="s">
        <v>5</v>
      </c>
      <c r="K255" s="294"/>
      <c r="L255" s="293" t="s">
        <v>6</v>
      </c>
      <c r="M255" s="294"/>
      <c r="N255" s="293" t="s">
        <v>7</v>
      </c>
      <c r="O255" s="294"/>
      <c r="P255" s="293" t="s">
        <v>8</v>
      </c>
      <c r="Q255" s="294"/>
      <c r="R255" s="293" t="s">
        <v>9</v>
      </c>
      <c r="S255" s="294"/>
      <c r="T255" s="293" t="s">
        <v>10</v>
      </c>
      <c r="U255" s="294"/>
      <c r="V255" s="293" t="s">
        <v>11</v>
      </c>
      <c r="W255" s="294"/>
      <c r="X255" s="293" t="s">
        <v>12</v>
      </c>
      <c r="Y255" s="294"/>
      <c r="Z255" s="295" t="s">
        <v>40</v>
      </c>
      <c r="AA255" s="296"/>
      <c r="AB255" s="297" t="s">
        <v>41</v>
      </c>
      <c r="AC255" s="298"/>
      <c r="AE255" s="299" t="s">
        <v>0</v>
      </c>
      <c r="AF255" s="293" t="s">
        <v>1</v>
      </c>
      <c r="AG255" s="294"/>
      <c r="AH255" s="293" t="s">
        <v>2</v>
      </c>
      <c r="AI255" s="294"/>
      <c r="AJ255" s="293" t="s">
        <v>3</v>
      </c>
      <c r="AK255" s="294"/>
      <c r="AL255" s="293" t="s">
        <v>4</v>
      </c>
      <c r="AM255" s="294"/>
      <c r="AN255" s="293" t="s">
        <v>5</v>
      </c>
      <c r="AO255" s="294"/>
      <c r="AP255" s="293" t="s">
        <v>6</v>
      </c>
      <c r="AQ255" s="294"/>
      <c r="AR255" s="293" t="s">
        <v>7</v>
      </c>
      <c r="AS255" s="294"/>
      <c r="AT255" s="293" t="s">
        <v>8</v>
      </c>
      <c r="AU255" s="294"/>
      <c r="AV255" s="293" t="s">
        <v>9</v>
      </c>
      <c r="AW255" s="294"/>
      <c r="AX255" s="293" t="s">
        <v>10</v>
      </c>
      <c r="AY255" s="294"/>
      <c r="AZ255" s="293" t="s">
        <v>11</v>
      </c>
      <c r="BA255" s="294"/>
      <c r="BB255" s="293" t="s">
        <v>12</v>
      </c>
      <c r="BC255" s="294"/>
      <c r="BD255" s="295" t="s">
        <v>40</v>
      </c>
      <c r="BE255" s="296"/>
      <c r="BF255" s="297" t="s">
        <v>41</v>
      </c>
      <c r="BG255" s="298"/>
      <c r="BI255" s="299" t="s">
        <v>0</v>
      </c>
      <c r="BJ255" s="293" t="s">
        <v>1</v>
      </c>
      <c r="BK255" s="294"/>
      <c r="BL255" s="293" t="s">
        <v>2</v>
      </c>
      <c r="BM255" s="294"/>
      <c r="BN255" s="293" t="s">
        <v>3</v>
      </c>
      <c r="BO255" s="294"/>
      <c r="BP255" s="293" t="s">
        <v>4</v>
      </c>
      <c r="BQ255" s="294"/>
      <c r="BR255" s="293" t="s">
        <v>5</v>
      </c>
      <c r="BS255" s="294"/>
      <c r="BT255" s="293" t="s">
        <v>6</v>
      </c>
      <c r="BU255" s="294"/>
      <c r="BV255" s="293" t="s">
        <v>7</v>
      </c>
      <c r="BW255" s="294"/>
      <c r="BX255" s="293" t="s">
        <v>8</v>
      </c>
      <c r="BY255" s="294"/>
      <c r="BZ255" s="293" t="s">
        <v>9</v>
      </c>
      <c r="CA255" s="294"/>
      <c r="CB255" s="293" t="s">
        <v>10</v>
      </c>
      <c r="CC255" s="294"/>
      <c r="CD255" s="293" t="s">
        <v>11</v>
      </c>
      <c r="CE255" s="294"/>
      <c r="CF255" s="293" t="s">
        <v>12</v>
      </c>
      <c r="CG255" s="294"/>
      <c r="CH255" s="295" t="s">
        <v>40</v>
      </c>
      <c r="CI255" s="296"/>
      <c r="CJ255" s="293" t="s">
        <v>41</v>
      </c>
      <c r="CK255" s="294"/>
    </row>
    <row r="256" spans="1:89" ht="15" thickTop="1" thickBot="1" x14ac:dyDescent="0.2">
      <c r="A256" s="300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300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300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 x14ac:dyDescent="0.15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1115</v>
      </c>
      <c r="AG257" s="186">
        <f t="shared" ref="AG257:AV258" si="3646">SUMIF($A$9:$A$32,$AE257,C$257:C$280)</f>
        <v>561</v>
      </c>
      <c r="AH257" s="127">
        <f t="shared" si="3646"/>
        <v>403</v>
      </c>
      <c r="AI257" s="180">
        <f t="shared" si="3646"/>
        <v>334</v>
      </c>
      <c r="AJ257" s="126">
        <f t="shared" si="3646"/>
        <v>1045</v>
      </c>
      <c r="AK257" s="128">
        <f t="shared" si="3646"/>
        <v>525</v>
      </c>
      <c r="AL257" s="127">
        <f t="shared" si="3646"/>
        <v>1058</v>
      </c>
      <c r="AM257" s="180">
        <f t="shared" si="3646"/>
        <v>780</v>
      </c>
      <c r="AN257" s="126">
        <f t="shared" si="3646"/>
        <v>146</v>
      </c>
      <c r="AO257" s="128">
        <f t="shared" si="3646"/>
        <v>316</v>
      </c>
      <c r="AP257" s="127">
        <f t="shared" si="3646"/>
        <v>233</v>
      </c>
      <c r="AQ257" s="126">
        <f t="shared" si="3646"/>
        <v>783</v>
      </c>
      <c r="AR257" s="179">
        <f t="shared" si="3646"/>
        <v>808</v>
      </c>
      <c r="AS257" s="181">
        <f t="shared" si="3646"/>
        <v>1234</v>
      </c>
      <c r="AT257" s="126">
        <f t="shared" si="3646"/>
        <v>566</v>
      </c>
      <c r="AU257" s="128">
        <f t="shared" si="3646"/>
        <v>541</v>
      </c>
      <c r="AV257" s="127">
        <f t="shared" si="3646"/>
        <v>732</v>
      </c>
      <c r="AW257" s="180">
        <f t="shared" ref="AW257:BE258" si="3647">SUMIF($A$9:$A$32,$AE257,S$257:S$280)</f>
        <v>573</v>
      </c>
      <c r="AX257" s="126">
        <f t="shared" si="3647"/>
        <v>79</v>
      </c>
      <c r="AY257" s="128">
        <f t="shared" si="3647"/>
        <v>317</v>
      </c>
      <c r="AZ257" s="127">
        <f t="shared" si="3647"/>
        <v>337</v>
      </c>
      <c r="BA257" s="180">
        <f t="shared" si="3647"/>
        <v>647</v>
      </c>
      <c r="BB257" s="126">
        <f t="shared" si="3647"/>
        <v>470</v>
      </c>
      <c r="BC257" s="128">
        <f t="shared" si="3647"/>
        <v>456</v>
      </c>
      <c r="BD257" s="184">
        <f t="shared" si="3647"/>
        <v>1024</v>
      </c>
      <c r="BE257" s="185">
        <f t="shared" si="3647"/>
        <v>899</v>
      </c>
      <c r="BF257" s="170">
        <f>AF257+AH257+AJ257+AL257+AN257+AP257+AR257+AT257+AV257+AX257+AZ257+BB257+BD257</f>
        <v>8016</v>
      </c>
      <c r="BG257" s="171">
        <f>AG257+AI257+AK257+AM257+AO257+AQ257+AS257+AU257+AW257+AY257+BA257+BC257+BE257</f>
        <v>7966</v>
      </c>
      <c r="BI257" s="125" t="s">
        <v>16</v>
      </c>
      <c r="BJ257" s="129">
        <f>B257/B281</f>
        <v>0</v>
      </c>
      <c r="BK257" s="130">
        <f t="shared" ref="BK257" si="3648">C257/C281</f>
        <v>0</v>
      </c>
      <c r="BL257" s="131">
        <f t="shared" ref="BL257" si="3649">D257/D281</f>
        <v>0</v>
      </c>
      <c r="BM257" s="132">
        <f t="shared" ref="BM257" si="3650">E257/E281</f>
        <v>0</v>
      </c>
      <c r="BN257" s="129">
        <f t="shared" ref="BN257" si="3651">F257/F281</f>
        <v>0</v>
      </c>
      <c r="BO257" s="130">
        <f t="shared" ref="BO257" si="3652">G257/G281</f>
        <v>0</v>
      </c>
      <c r="BP257" s="131">
        <f t="shared" ref="BP257" si="3653">H257/H281</f>
        <v>0</v>
      </c>
      <c r="BQ257" s="132">
        <f t="shared" ref="BQ257" si="3654">I257/I281</f>
        <v>0</v>
      </c>
      <c r="BR257" s="129">
        <f t="shared" ref="BR257" si="3655">J257/J281</f>
        <v>0</v>
      </c>
      <c r="BS257" s="130">
        <f t="shared" ref="BS257" si="3656">K257/K281</f>
        <v>0</v>
      </c>
      <c r="BT257" s="131">
        <f t="shared" ref="BT257" si="3657">L257/L281</f>
        <v>0</v>
      </c>
      <c r="BU257" s="129">
        <f t="shared" ref="BU257" si="3658">M257/M281</f>
        <v>0</v>
      </c>
      <c r="BV257" s="133">
        <f t="shared" ref="BV257" si="3659">N257/N281</f>
        <v>0</v>
      </c>
      <c r="BW257" s="134">
        <f t="shared" ref="BW257" si="3660">O257/O281</f>
        <v>0</v>
      </c>
      <c r="BX257" s="129">
        <f t="shared" ref="BX257" si="3661">P257/P281</f>
        <v>0</v>
      </c>
      <c r="BY257" s="130">
        <f t="shared" ref="BY257" si="3662">Q257/Q281</f>
        <v>0</v>
      </c>
      <c r="BZ257" s="131">
        <f t="shared" ref="BZ257" si="3663">R257/R281</f>
        <v>0</v>
      </c>
      <c r="CA257" s="132">
        <f t="shared" ref="CA257" si="3664">S257/S281</f>
        <v>0</v>
      </c>
      <c r="CB257" s="129">
        <f t="shared" ref="CB257" si="3665">T257/T281</f>
        <v>0</v>
      </c>
      <c r="CC257" s="130">
        <f t="shared" ref="CC257" si="3666">U257/U281</f>
        <v>0</v>
      </c>
      <c r="CD257" s="131">
        <f t="shared" ref="CD257" si="3667">V257/V281</f>
        <v>0</v>
      </c>
      <c r="CE257" s="132">
        <f t="shared" ref="CE257" si="3668">W257/W281</f>
        <v>0</v>
      </c>
      <c r="CF257" s="129">
        <f t="shared" ref="CF257" si="3669">X257/X281</f>
        <v>0</v>
      </c>
      <c r="CG257" s="130">
        <f t="shared" ref="CG257" si="3670">Y257/Y281</f>
        <v>0</v>
      </c>
      <c r="CH257" s="131">
        <f t="shared" ref="CH257" si="3671">Z257/Z281</f>
        <v>0</v>
      </c>
      <c r="CI257" s="129">
        <f t="shared" ref="CI257" si="3672">AA257/AA281</f>
        <v>0</v>
      </c>
      <c r="CJ257" s="135">
        <f t="shared" ref="CJ257" si="3673">AB257/AB281</f>
        <v>0</v>
      </c>
      <c r="CK257" s="136">
        <f t="shared" ref="CK257" si="3674">AC257/AC281</f>
        <v>0</v>
      </c>
    </row>
    <row r="258" spans="1:89" x14ac:dyDescent="0.15">
      <c r="A258" s="137" t="s">
        <v>17</v>
      </c>
      <c r="B258" s="189">
        <v>193</v>
      </c>
      <c r="C258" s="190">
        <v>0</v>
      </c>
      <c r="D258" s="191">
        <v>147</v>
      </c>
      <c r="E258" s="192">
        <v>0</v>
      </c>
      <c r="F258" s="189">
        <v>413</v>
      </c>
      <c r="G258" s="193">
        <v>4</v>
      </c>
      <c r="H258" s="191">
        <v>333</v>
      </c>
      <c r="I258" s="192">
        <v>35</v>
      </c>
      <c r="J258" s="189">
        <v>11</v>
      </c>
      <c r="K258" s="193">
        <v>8</v>
      </c>
      <c r="L258" s="191">
        <v>9</v>
      </c>
      <c r="M258" s="189">
        <v>23</v>
      </c>
      <c r="N258" s="194">
        <v>80</v>
      </c>
      <c r="O258" s="195">
        <v>64</v>
      </c>
      <c r="P258" s="189">
        <v>21</v>
      </c>
      <c r="Q258" s="193">
        <v>0</v>
      </c>
      <c r="R258" s="191">
        <v>7</v>
      </c>
      <c r="S258" s="192">
        <v>0</v>
      </c>
      <c r="T258" s="189">
        <v>0</v>
      </c>
      <c r="U258" s="193">
        <v>0</v>
      </c>
      <c r="V258" s="191">
        <v>0</v>
      </c>
      <c r="W258" s="192">
        <v>0</v>
      </c>
      <c r="X258" s="189">
        <v>0</v>
      </c>
      <c r="Y258" s="193">
        <v>0</v>
      </c>
      <c r="Z258" s="191">
        <v>0</v>
      </c>
      <c r="AA258" s="189">
        <v>0</v>
      </c>
      <c r="AB258" s="172">
        <f t="shared" ref="AB258:AB277" si="3675">SUM(B258,D258,F258,H258,J258,L258,N258,P258,R258,T258,V258,X258,Z258)</f>
        <v>1214</v>
      </c>
      <c r="AC258" s="173">
        <f t="shared" ref="AC258:AC277" si="3676">SUM(C258,E258,G258,I258,K258,M258,O258,Q258,S258,U258,W258,Y258,AA258)</f>
        <v>134</v>
      </c>
      <c r="AE258" s="277" t="str">
        <f>$AE$10</f>
        <v>08:00 - 08:59</v>
      </c>
      <c r="AF258" s="126">
        <f>SUMIF($A$9:$A$32,$AE258,B$257:B$280)</f>
        <v>903</v>
      </c>
      <c r="AG258" s="190">
        <f t="shared" si="3646"/>
        <v>547</v>
      </c>
      <c r="AH258" s="191">
        <f t="shared" si="3646"/>
        <v>265</v>
      </c>
      <c r="AI258" s="192">
        <f t="shared" si="3646"/>
        <v>312</v>
      </c>
      <c r="AJ258" s="278">
        <f t="shared" si="3646"/>
        <v>970</v>
      </c>
      <c r="AK258" s="193">
        <f t="shared" si="3646"/>
        <v>423</v>
      </c>
      <c r="AL258" s="191">
        <f t="shared" si="3646"/>
        <v>1033</v>
      </c>
      <c r="AM258" s="192">
        <f t="shared" si="3646"/>
        <v>736</v>
      </c>
      <c r="AN258" s="278">
        <f t="shared" si="3646"/>
        <v>136</v>
      </c>
      <c r="AO258" s="193">
        <f t="shared" si="3646"/>
        <v>362</v>
      </c>
      <c r="AP258" s="191">
        <f t="shared" si="3646"/>
        <v>223</v>
      </c>
      <c r="AQ258" s="278">
        <f t="shared" si="3646"/>
        <v>786</v>
      </c>
      <c r="AR258" s="194">
        <f t="shared" si="3646"/>
        <v>739</v>
      </c>
      <c r="AS258" s="195">
        <f t="shared" si="3646"/>
        <v>1277</v>
      </c>
      <c r="AT258" s="278">
        <f t="shared" si="3646"/>
        <v>454</v>
      </c>
      <c r="AU258" s="193">
        <f t="shared" si="3646"/>
        <v>550</v>
      </c>
      <c r="AV258" s="191">
        <f t="shared" si="3646"/>
        <v>691</v>
      </c>
      <c r="AW258" s="192">
        <f t="shared" si="3647"/>
        <v>479</v>
      </c>
      <c r="AX258" s="278">
        <f t="shared" si="3647"/>
        <v>58</v>
      </c>
      <c r="AY258" s="193">
        <f t="shared" si="3647"/>
        <v>259</v>
      </c>
      <c r="AZ258" s="191">
        <f t="shared" si="3647"/>
        <v>402</v>
      </c>
      <c r="BA258" s="192">
        <f t="shared" si="3647"/>
        <v>708</v>
      </c>
      <c r="BB258" s="278">
        <f t="shared" si="3647"/>
        <v>420</v>
      </c>
      <c r="BC258" s="193">
        <f t="shared" si="3647"/>
        <v>504</v>
      </c>
      <c r="BD258" s="191">
        <f t="shared" si="3647"/>
        <v>976</v>
      </c>
      <c r="BE258" s="278">
        <f t="shared" si="3647"/>
        <v>877</v>
      </c>
      <c r="BF258" s="172">
        <f>SUM(AF258,AH258,AJ258,AL258,AN258,AP258,AR258,AT258,AV258,AX258,AZ258,BB258,BD258)</f>
        <v>7270</v>
      </c>
      <c r="BG258" s="173">
        <f>SUM(AG258,AI258,AK258,AM258,AO258,AQ258,AS258,AU258,AW258,AY258,BA258,BC258,BE258)</f>
        <v>7820</v>
      </c>
      <c r="BI258" s="137" t="s">
        <v>17</v>
      </c>
      <c r="BJ258" s="129">
        <f>B258/B281</f>
        <v>1.7523152351552568E-2</v>
      </c>
      <c r="BK258" s="130">
        <f t="shared" ref="BK258" si="3677">C258/C281</f>
        <v>0</v>
      </c>
      <c r="BL258" s="131">
        <f t="shared" ref="BL258" si="3678">D258/D281</f>
        <v>3.2841823056300269E-2</v>
      </c>
      <c r="BM258" s="132">
        <f t="shared" ref="BM258" si="3679">E258/E281</f>
        <v>0</v>
      </c>
      <c r="BN258" s="129">
        <f t="shared" ref="BN258" si="3680">F258/F281</f>
        <v>3.3003036599009113E-2</v>
      </c>
      <c r="BO258" s="130">
        <f t="shared" ref="BO258" si="3681">G258/G281</f>
        <v>4.3830813061582295E-4</v>
      </c>
      <c r="BP258" s="131">
        <f t="shared" ref="BP258" si="3682">H258/H281</f>
        <v>2.402944147784673E-2</v>
      </c>
      <c r="BQ258" s="132">
        <f t="shared" ref="BQ258" si="3683">I258/I281</f>
        <v>2.6004903781856009E-3</v>
      </c>
      <c r="BR258" s="129">
        <f t="shared" ref="BR258" si="3684">J258/J281</f>
        <v>3.9869517941283072E-3</v>
      </c>
      <c r="BS258" s="130">
        <f t="shared" ref="BS258" si="3685">K258/K281</f>
        <v>3.0663089306247606E-3</v>
      </c>
      <c r="BT258" s="131">
        <f t="shared" ref="BT258" si="3686">L258/L281</f>
        <v>1.3295907815039148E-3</v>
      </c>
      <c r="BU258" s="129">
        <f t="shared" ref="BU258" si="3687">M258/M281</f>
        <v>3.3103051237766265E-3</v>
      </c>
      <c r="BV258" s="133">
        <f t="shared" ref="BV258" si="3688">N258/N281</f>
        <v>6.1981870302936391E-3</v>
      </c>
      <c r="BW258" s="134">
        <f t="shared" ref="BW258" si="3689">O258/O281</f>
        <v>4.6558998981521896E-3</v>
      </c>
      <c r="BX258" s="129">
        <f t="shared" ref="BX258" si="3690">P258/P281</f>
        <v>3.1366691560866318E-3</v>
      </c>
      <c r="BY258" s="130">
        <f t="shared" ref="BY258" si="3691">Q258/Q281</f>
        <v>0</v>
      </c>
      <c r="BZ258" s="131">
        <f t="shared" ref="BZ258" si="3692">R258/R281</f>
        <v>8.3592070695008363E-4</v>
      </c>
      <c r="CA258" s="132">
        <f t="shared" ref="CA258" si="3693">S258/S281</f>
        <v>0</v>
      </c>
      <c r="CB258" s="129">
        <f t="shared" ref="CB258" si="3694">T258/T281</f>
        <v>0</v>
      </c>
      <c r="CC258" s="130">
        <f t="shared" ref="CC258" si="3695">U258/U281</f>
        <v>0</v>
      </c>
      <c r="CD258" s="131">
        <f t="shared" ref="CD258" si="3696">V258/V281</f>
        <v>0</v>
      </c>
      <c r="CE258" s="132">
        <f t="shared" ref="CE258" si="3697">W258/W281</f>
        <v>0</v>
      </c>
      <c r="CF258" s="129">
        <f t="shared" ref="CF258" si="3698">X258/X281</f>
        <v>0</v>
      </c>
      <c r="CG258" s="130">
        <f t="shared" ref="CG258" si="3699">Y258/Y281</f>
        <v>0</v>
      </c>
      <c r="CH258" s="131">
        <f t="shared" ref="CH258" si="3700">Z258/Z281</f>
        <v>0</v>
      </c>
      <c r="CI258" s="129">
        <f t="shared" ref="CI258" si="3701">AA258/AA281</f>
        <v>0</v>
      </c>
      <c r="CJ258" s="135">
        <f t="shared" ref="CJ258" si="3702">AB258/AB281</f>
        <v>1.1275087999554198E-2</v>
      </c>
      <c r="CK258" s="136">
        <f t="shared" ref="CK258" si="3703">AC258/AC281</f>
        <v>1.2482068670007639E-3</v>
      </c>
    </row>
    <row r="259" spans="1:89" ht="14" thickBot="1" x14ac:dyDescent="0.2">
      <c r="A259" s="146" t="s">
        <v>18</v>
      </c>
      <c r="B259" s="196">
        <v>685</v>
      </c>
      <c r="C259" s="197">
        <v>0</v>
      </c>
      <c r="D259" s="198">
        <v>309</v>
      </c>
      <c r="E259" s="199">
        <v>4</v>
      </c>
      <c r="F259" s="196">
        <v>1056</v>
      </c>
      <c r="G259" s="200">
        <v>91</v>
      </c>
      <c r="H259" s="198">
        <v>713</v>
      </c>
      <c r="I259" s="199">
        <v>221</v>
      </c>
      <c r="J259" s="196">
        <v>54</v>
      </c>
      <c r="K259" s="200">
        <v>82</v>
      </c>
      <c r="L259" s="198">
        <v>87</v>
      </c>
      <c r="M259" s="196">
        <v>299</v>
      </c>
      <c r="N259" s="201">
        <v>453</v>
      </c>
      <c r="O259" s="202">
        <v>598</v>
      </c>
      <c r="P259" s="196">
        <v>213</v>
      </c>
      <c r="Q259" s="200">
        <v>437</v>
      </c>
      <c r="R259" s="198">
        <v>262</v>
      </c>
      <c r="S259" s="199">
        <v>374</v>
      </c>
      <c r="T259" s="196">
        <v>21</v>
      </c>
      <c r="U259" s="200">
        <v>187</v>
      </c>
      <c r="V259" s="198">
        <v>168</v>
      </c>
      <c r="W259" s="199">
        <v>505</v>
      </c>
      <c r="X259" s="196">
        <v>232</v>
      </c>
      <c r="Y259" s="200">
        <v>308</v>
      </c>
      <c r="Z259" s="198">
        <v>581</v>
      </c>
      <c r="AA259" s="196">
        <v>531</v>
      </c>
      <c r="AB259" s="172">
        <f t="shared" si="3675"/>
        <v>4834</v>
      </c>
      <c r="AC259" s="173">
        <f t="shared" si="3676"/>
        <v>3637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>
        <f>B259/B281</f>
        <v>6.2193571817686581E-2</v>
      </c>
      <c r="BK259" s="130">
        <f t="shared" ref="BK259" si="3704">C259/C281</f>
        <v>0</v>
      </c>
      <c r="BL259" s="131">
        <f t="shared" ref="BL259" si="3705">D259/D281</f>
        <v>6.9034852546916894E-2</v>
      </c>
      <c r="BM259" s="132">
        <f t="shared" ref="BM259" si="3706">E259/E281</f>
        <v>7.8911027816137304E-4</v>
      </c>
      <c r="BN259" s="129">
        <f t="shared" ref="BN259" si="3707">F259/F281</f>
        <v>8.4385488253156463E-2</v>
      </c>
      <c r="BO259" s="130">
        <f t="shared" ref="BO259" si="3708">G259/G281</f>
        <v>9.9715099715099714E-3</v>
      </c>
      <c r="BP259" s="131">
        <f t="shared" ref="BP259" si="3709">H259/H281</f>
        <v>5.1450425746861018E-2</v>
      </c>
      <c r="BQ259" s="132">
        <f t="shared" ref="BQ259" si="3710">I259/I281</f>
        <v>1.6420239245114793E-2</v>
      </c>
      <c r="BR259" s="129">
        <f t="shared" ref="BR259" si="3711">J259/J281</f>
        <v>1.9572308807538963E-2</v>
      </c>
      <c r="BS259" s="130">
        <f t="shared" ref="BS259" si="3712">K259/K281</f>
        <v>3.1429666538903792E-2</v>
      </c>
      <c r="BT259" s="131">
        <f t="shared" ref="BT259" si="3713">L259/L281</f>
        <v>1.2852710887871177E-2</v>
      </c>
      <c r="BU259" s="129">
        <f t="shared" ref="BU259" si="3714">M259/M281</f>
        <v>4.3033966609096141E-2</v>
      </c>
      <c r="BV259" s="133">
        <f t="shared" ref="BV259" si="3715">N259/N281</f>
        <v>3.5097234059037731E-2</v>
      </c>
      <c r="BW259" s="134">
        <f t="shared" ref="BW259" si="3716">O259/O281</f>
        <v>4.3503564673359522E-2</v>
      </c>
      <c r="BX259" s="129">
        <f t="shared" ref="BX259" si="3717">P259/P281</f>
        <v>3.1814787154592981E-2</v>
      </c>
      <c r="BY259" s="130">
        <f t="shared" ref="BY259" si="3718">Q259/Q281</f>
        <v>6.1316121790374635E-2</v>
      </c>
      <c r="BZ259" s="131">
        <f t="shared" ref="BZ259" si="3719">R259/R281</f>
        <v>3.1287317888703127E-2</v>
      </c>
      <c r="CA259" s="132">
        <f t="shared" ref="CA259" si="3720">S259/S281</f>
        <v>4.274774259915419E-2</v>
      </c>
      <c r="CB259" s="129">
        <f t="shared" ref="CB259" si="3721">T259/T281</f>
        <v>1.1513157894736841E-2</v>
      </c>
      <c r="CC259" s="130">
        <f t="shared" ref="CC259" si="3722">U259/U281</f>
        <v>8.9090042877560741E-2</v>
      </c>
      <c r="CD259" s="131">
        <f t="shared" ref="CD259" si="3723">V259/V281</f>
        <v>2.1716649431230611E-2</v>
      </c>
      <c r="CE259" s="132">
        <f t="shared" ref="CE259" si="3724">W259/W281</f>
        <v>5.935590032910202E-2</v>
      </c>
      <c r="CF259" s="129">
        <f t="shared" ref="CF259" si="3725">X259/X281</f>
        <v>3.7686809616634176E-2</v>
      </c>
      <c r="CG259" s="130">
        <f t="shared" ref="CG259" si="3726">Y259/Y281</f>
        <v>6.8383658969804612E-2</v>
      </c>
      <c r="CH259" s="131">
        <f t="shared" ref="CH259" si="3727">Z259/Z281</f>
        <v>4.6151402017634444E-2</v>
      </c>
      <c r="CI259" s="129">
        <f t="shared" ref="CI259" si="3728">AA259/AA281</f>
        <v>3.5719090542176778E-2</v>
      </c>
      <c r="CJ259" s="135">
        <f t="shared" ref="CJ259" si="3729">AB259/AB281</f>
        <v>4.4896025856544473E-2</v>
      </c>
      <c r="CK259" s="136">
        <f t="shared" ref="CK259" si="3730">AC259/AC281</f>
        <v>3.3878569964789391E-2</v>
      </c>
    </row>
    <row r="260" spans="1:89" ht="15" thickTop="1" thickBot="1" x14ac:dyDescent="0.2">
      <c r="A260" s="137" t="s">
        <v>19</v>
      </c>
      <c r="B260" s="189">
        <v>1030</v>
      </c>
      <c r="C260" s="190">
        <v>260</v>
      </c>
      <c r="D260" s="191">
        <v>488</v>
      </c>
      <c r="E260" s="192">
        <v>206</v>
      </c>
      <c r="F260" s="189">
        <v>1081</v>
      </c>
      <c r="G260" s="193">
        <v>274</v>
      </c>
      <c r="H260" s="191">
        <v>924</v>
      </c>
      <c r="I260" s="192">
        <v>463</v>
      </c>
      <c r="J260" s="189">
        <v>92</v>
      </c>
      <c r="K260" s="193">
        <v>194</v>
      </c>
      <c r="L260" s="191">
        <v>194</v>
      </c>
      <c r="M260" s="189">
        <v>566</v>
      </c>
      <c r="N260" s="194">
        <v>701</v>
      </c>
      <c r="O260" s="195">
        <v>1044</v>
      </c>
      <c r="P260" s="189">
        <v>467</v>
      </c>
      <c r="Q260" s="193">
        <v>547</v>
      </c>
      <c r="R260" s="191">
        <v>563</v>
      </c>
      <c r="S260" s="192">
        <v>523</v>
      </c>
      <c r="T260" s="189">
        <v>50</v>
      </c>
      <c r="U260" s="193">
        <v>261</v>
      </c>
      <c r="V260" s="191">
        <v>319</v>
      </c>
      <c r="W260" s="192">
        <v>646</v>
      </c>
      <c r="X260" s="189">
        <v>389</v>
      </c>
      <c r="Y260" s="193">
        <v>366</v>
      </c>
      <c r="Z260" s="191">
        <v>869</v>
      </c>
      <c r="AA260" s="189">
        <v>824</v>
      </c>
      <c r="AB260" s="172">
        <f t="shared" si="3675"/>
        <v>7167</v>
      </c>
      <c r="AC260" s="173">
        <f t="shared" si="3676"/>
        <v>6174</v>
      </c>
      <c r="AE260" s="269" t="s">
        <v>13</v>
      </c>
      <c r="AF260" s="20">
        <f t="shared" ref="AF260:BG260" si="3731">SUM(AF257:AF259)</f>
        <v>2018</v>
      </c>
      <c r="AG260" s="21">
        <f t="shared" si="3731"/>
        <v>1108</v>
      </c>
      <c r="AH260" s="20">
        <f t="shared" si="3731"/>
        <v>668</v>
      </c>
      <c r="AI260" s="21">
        <f t="shared" si="3731"/>
        <v>646</v>
      </c>
      <c r="AJ260" s="20">
        <f t="shared" si="3731"/>
        <v>2015</v>
      </c>
      <c r="AK260" s="21">
        <f t="shared" si="3731"/>
        <v>948</v>
      </c>
      <c r="AL260" s="20">
        <f t="shared" si="3731"/>
        <v>2091</v>
      </c>
      <c r="AM260" s="21">
        <f t="shared" si="3731"/>
        <v>1516</v>
      </c>
      <c r="AN260" s="20">
        <f t="shared" si="3731"/>
        <v>282</v>
      </c>
      <c r="AO260" s="21">
        <f t="shared" si="3731"/>
        <v>678</v>
      </c>
      <c r="AP260" s="20">
        <f t="shared" si="3731"/>
        <v>456</v>
      </c>
      <c r="AQ260" s="21">
        <f t="shared" si="3731"/>
        <v>1569</v>
      </c>
      <c r="AR260" s="20">
        <f t="shared" si="3731"/>
        <v>1547</v>
      </c>
      <c r="AS260" s="21">
        <f t="shared" si="3731"/>
        <v>2511</v>
      </c>
      <c r="AT260" s="20">
        <f t="shared" si="3731"/>
        <v>1020</v>
      </c>
      <c r="AU260" s="21">
        <f t="shared" si="3731"/>
        <v>1091</v>
      </c>
      <c r="AV260" s="20">
        <f t="shared" si="3731"/>
        <v>1423</v>
      </c>
      <c r="AW260" s="21">
        <f t="shared" si="3731"/>
        <v>1052</v>
      </c>
      <c r="AX260" s="20">
        <f t="shared" si="3731"/>
        <v>137</v>
      </c>
      <c r="AY260" s="21">
        <f t="shared" si="3731"/>
        <v>576</v>
      </c>
      <c r="AZ260" s="20">
        <f t="shared" si="3731"/>
        <v>739</v>
      </c>
      <c r="BA260" s="21">
        <f t="shared" si="3731"/>
        <v>1355</v>
      </c>
      <c r="BB260" s="20">
        <f t="shared" si="3731"/>
        <v>890</v>
      </c>
      <c r="BC260" s="21">
        <f t="shared" si="3731"/>
        <v>960</v>
      </c>
      <c r="BD260" s="20">
        <f t="shared" si="3731"/>
        <v>2000</v>
      </c>
      <c r="BE260" s="21">
        <f t="shared" si="3731"/>
        <v>1776</v>
      </c>
      <c r="BF260" s="174">
        <f t="shared" si="3731"/>
        <v>15286</v>
      </c>
      <c r="BG260" s="175">
        <f t="shared" si="3731"/>
        <v>15786</v>
      </c>
      <c r="BI260" s="137" t="s">
        <v>19</v>
      </c>
      <c r="BJ260" s="129">
        <f>B260/B281</f>
        <v>9.3517341565280548E-2</v>
      </c>
      <c r="BK260" s="130">
        <f t="shared" ref="BK260" si="3732">C260/C281</f>
        <v>2.4658573596358119E-2</v>
      </c>
      <c r="BL260" s="131">
        <f t="shared" ref="BL260" si="3733">D260/D281</f>
        <v>0.10902591599642537</v>
      </c>
      <c r="BM260" s="132">
        <f t="shared" ref="BM260" si="3734">E260/E281</f>
        <v>4.0639179325310713E-2</v>
      </c>
      <c r="BN260" s="129">
        <f t="shared" ref="BN260" si="3735">F260/F281</f>
        <v>8.6383250759149752E-2</v>
      </c>
      <c r="BO260" s="130">
        <f t="shared" ref="BO260" si="3736">G260/G281</f>
        <v>3.0024106947183871E-2</v>
      </c>
      <c r="BP260" s="131">
        <f t="shared" ref="BP260" si="3737">H260/H281</f>
        <v>6.6676288064655795E-2</v>
      </c>
      <c r="BQ260" s="132">
        <f t="shared" ref="BQ260" si="3738">I260/I281</f>
        <v>3.4400772717140947E-2</v>
      </c>
      <c r="BR260" s="129">
        <f t="shared" ref="BR260" si="3739">J260/J281</f>
        <v>3.3345415005436752E-2</v>
      </c>
      <c r="BS260" s="130">
        <f t="shared" ref="BS260" si="3740">K260/K281</f>
        <v>7.4357991567650439E-2</v>
      </c>
      <c r="BT260" s="131">
        <f t="shared" ref="BT260" si="3741">L260/L281</f>
        <v>2.8660067956862167E-2</v>
      </c>
      <c r="BU260" s="129">
        <f t="shared" ref="BU260" si="3742">M260/M281</f>
        <v>8.1462291306850898E-2</v>
      </c>
      <c r="BV260" s="133">
        <f t="shared" ref="BV260" si="3743">N260/N281</f>
        <v>5.4311613852948012E-2</v>
      </c>
      <c r="BW260" s="134">
        <f t="shared" ref="BW260" si="3744">O260/O281</f>
        <v>7.5949367088607597E-2</v>
      </c>
      <c r="BX260" s="129">
        <f t="shared" ref="BX260" si="3745">P260/P281</f>
        <v>6.9753547423450329E-2</v>
      </c>
      <c r="BY260" s="130">
        <f t="shared" ref="BY260" si="3746">Q260/Q281</f>
        <v>7.6750385856601655E-2</v>
      </c>
      <c r="BZ260" s="131">
        <f t="shared" ref="BZ260" si="3747">R260/R281</f>
        <v>6.7231908287556721E-2</v>
      </c>
      <c r="CA260" s="132">
        <f t="shared" ref="CA260" si="3748">S260/S281</f>
        <v>5.9778260372614016E-2</v>
      </c>
      <c r="CB260" s="129">
        <f t="shared" ref="CB260" si="3749">T260/T281</f>
        <v>2.7412280701754384E-2</v>
      </c>
      <c r="CC260" s="130">
        <f t="shared" ref="CC260" si="3750">U260/U281</f>
        <v>0.12434492615531205</v>
      </c>
      <c r="CD260" s="131">
        <f t="shared" ref="CD260" si="3751">V260/V281</f>
        <v>4.123578076525336E-2</v>
      </c>
      <c r="CE260" s="132">
        <f t="shared" ref="CE260" si="3752">W260/W281</f>
        <v>7.5928537846732494E-2</v>
      </c>
      <c r="CF260" s="129">
        <f t="shared" ref="CF260" si="3753">X260/X281</f>
        <v>6.3190383365821959E-2</v>
      </c>
      <c r="CG260" s="130">
        <f t="shared" ref="CG260" si="3754">Y260/Y281</f>
        <v>8.1261101243339254E-2</v>
      </c>
      <c r="CH260" s="131">
        <f t="shared" ref="CH260" si="3755">Z260/Z281</f>
        <v>6.9028516959250136E-2</v>
      </c>
      <c r="CI260" s="129">
        <f t="shared" ref="CI260" si="3756">AA260/AA281</f>
        <v>5.5428494551325175E-2</v>
      </c>
      <c r="CJ260" s="135">
        <f t="shared" ref="CJ260" si="3757">AB260/AB281</f>
        <v>6.6563884425704226E-2</v>
      </c>
      <c r="CK260" s="136">
        <f t="shared" ref="CK260" si="3758">AC260/AC281</f>
        <v>5.7510665648229223E-2</v>
      </c>
    </row>
    <row r="261" spans="1:89" ht="14" thickTop="1" x14ac:dyDescent="0.15">
      <c r="A261" s="146" t="s">
        <v>20</v>
      </c>
      <c r="B261" s="196">
        <v>1115</v>
      </c>
      <c r="C261" s="197">
        <v>561</v>
      </c>
      <c r="D261" s="198">
        <v>403</v>
      </c>
      <c r="E261" s="199">
        <v>334</v>
      </c>
      <c r="F261" s="196">
        <v>1045</v>
      </c>
      <c r="G261" s="200">
        <v>525</v>
      </c>
      <c r="H261" s="198">
        <v>1058</v>
      </c>
      <c r="I261" s="199">
        <v>780</v>
      </c>
      <c r="J261" s="196">
        <v>146</v>
      </c>
      <c r="K261" s="200">
        <v>316</v>
      </c>
      <c r="L261" s="198">
        <v>233</v>
      </c>
      <c r="M261" s="196">
        <v>783</v>
      </c>
      <c r="N261" s="201">
        <v>808</v>
      </c>
      <c r="O261" s="202">
        <v>1234</v>
      </c>
      <c r="P261" s="196">
        <v>566</v>
      </c>
      <c r="Q261" s="200">
        <v>541</v>
      </c>
      <c r="R261" s="198">
        <v>732</v>
      </c>
      <c r="S261" s="199">
        <v>573</v>
      </c>
      <c r="T261" s="196">
        <v>79</v>
      </c>
      <c r="U261" s="200">
        <v>317</v>
      </c>
      <c r="V261" s="198">
        <v>337</v>
      </c>
      <c r="W261" s="199">
        <v>647</v>
      </c>
      <c r="X261" s="196">
        <v>470</v>
      </c>
      <c r="Y261" s="200">
        <v>456</v>
      </c>
      <c r="Z261" s="198">
        <v>1024</v>
      </c>
      <c r="AA261" s="196">
        <v>899</v>
      </c>
      <c r="AB261" s="172">
        <f t="shared" si="3675"/>
        <v>8016</v>
      </c>
      <c r="AC261" s="173">
        <f t="shared" si="3676"/>
        <v>7966</v>
      </c>
      <c r="BI261" s="146" t="s">
        <v>20</v>
      </c>
      <c r="BJ261" s="129">
        <f>B261/B281</f>
        <v>0.1012347920828037</v>
      </c>
      <c r="BK261" s="130">
        <f t="shared" ref="BK261" si="3759">C261/C281</f>
        <v>5.3205614567526559E-2</v>
      </c>
      <c r="BL261" s="131">
        <f t="shared" ref="BL261" si="3760">D261/D281</f>
        <v>9.0035746201966041E-2</v>
      </c>
      <c r="BM261" s="132">
        <f t="shared" ref="BM261" si="3761">E261/E281</f>
        <v>6.5890708226474651E-2</v>
      </c>
      <c r="BN261" s="129">
        <f t="shared" ref="BN261" si="3762">F261/F281</f>
        <v>8.3506472750519423E-2</v>
      </c>
      <c r="BO261" s="130">
        <f t="shared" ref="BO261" si="3763">G261/G281</f>
        <v>5.7527942143326759E-2</v>
      </c>
      <c r="BP261" s="131">
        <f t="shared" ref="BP261" si="3764">H261/H281</f>
        <v>7.6345793043729251E-2</v>
      </c>
      <c r="BQ261" s="132">
        <f t="shared" ref="BQ261" si="3765">I261/I281</f>
        <v>5.7953785570993385E-2</v>
      </c>
      <c r="BR261" s="129">
        <f t="shared" ref="BR261" si="3766">J261/J281</f>
        <v>5.2917723812975714E-2</v>
      </c>
      <c r="BS261" s="130">
        <f t="shared" ref="BS261" si="3767">K261/K281</f>
        <v>0.12111920275967804</v>
      </c>
      <c r="BT261" s="131">
        <f t="shared" ref="BT261" si="3768">L261/L281</f>
        <v>3.44216280100458E-2</v>
      </c>
      <c r="BU261" s="129">
        <f t="shared" ref="BU261" si="3769">M261/M281</f>
        <v>0.11269430051813471</v>
      </c>
      <c r="BV261" s="133">
        <f t="shared" ref="BV261" si="3770">N261/N281</f>
        <v>6.2601689005965758E-2</v>
      </c>
      <c r="BW261" s="134">
        <f t="shared" ref="BW261" si="3771">O261/O281</f>
        <v>8.9771569911246907E-2</v>
      </c>
      <c r="BX261" s="129">
        <f t="shared" ref="BX261" si="3772">P261/P281</f>
        <v>8.4540702016430172E-2</v>
      </c>
      <c r="BY261" s="130">
        <f t="shared" ref="BY261" si="3773">Q261/Q281</f>
        <v>7.5908516907534723E-2</v>
      </c>
      <c r="BZ261" s="131">
        <f t="shared" ref="BZ261" si="3774">R261/R281</f>
        <v>8.7413422498208743E-2</v>
      </c>
      <c r="CA261" s="132">
        <f t="shared" ref="CA261" si="3775">S261/S281</f>
        <v>6.549319922276832E-2</v>
      </c>
      <c r="CB261" s="129">
        <f t="shared" ref="CB261" si="3776">T261/T281</f>
        <v>4.3311403508771933E-2</v>
      </c>
      <c r="CC261" s="130">
        <f t="shared" ref="CC261" si="3777">U261/U281</f>
        <v>0.15102429728442116</v>
      </c>
      <c r="CD261" s="131">
        <f t="shared" ref="CD261" si="3778">V261/V281</f>
        <v>4.3562564632885215E-2</v>
      </c>
      <c r="CE261" s="132">
        <f t="shared" ref="CE261" si="3779">W261/W281</f>
        <v>7.6046074283027745E-2</v>
      </c>
      <c r="CF261" s="129">
        <f t="shared" ref="CF261" si="3780">X261/X281</f>
        <v>7.6348278102664063E-2</v>
      </c>
      <c r="CG261" s="130">
        <f t="shared" ref="CG261" si="3781">Y261/Y281</f>
        <v>0.10124333925399645</v>
      </c>
      <c r="CH261" s="131">
        <f t="shared" ref="CH261" si="3782">Z261/Z281</f>
        <v>8.1340853125744697E-2</v>
      </c>
      <c r="CI261" s="129">
        <f t="shared" ref="CI261" si="3783">AA261/AA281</f>
        <v>6.0473563836943363E-2</v>
      </c>
      <c r="CJ261" s="135">
        <f t="shared" ref="CJ261" si="3784">AB261/AB281</f>
        <v>7.4449015983876807E-2</v>
      </c>
      <c r="CK261" s="136">
        <f t="shared" ref="CK261" si="3785">AC261/AC281</f>
        <v>7.4203103750209581E-2</v>
      </c>
    </row>
    <row r="262" spans="1:89" ht="14" thickBot="1" x14ac:dyDescent="0.2">
      <c r="A262" s="137" t="s">
        <v>21</v>
      </c>
      <c r="B262" s="189">
        <v>903</v>
      </c>
      <c r="C262" s="190">
        <v>547</v>
      </c>
      <c r="D262" s="191">
        <v>265</v>
      </c>
      <c r="E262" s="192">
        <v>312</v>
      </c>
      <c r="F262" s="189">
        <v>970</v>
      </c>
      <c r="G262" s="193">
        <v>423</v>
      </c>
      <c r="H262" s="191">
        <v>1033</v>
      </c>
      <c r="I262" s="192">
        <v>736</v>
      </c>
      <c r="J262" s="189">
        <v>136</v>
      </c>
      <c r="K262" s="193">
        <v>362</v>
      </c>
      <c r="L262" s="191">
        <v>223</v>
      </c>
      <c r="M262" s="189">
        <v>786</v>
      </c>
      <c r="N262" s="194">
        <v>739</v>
      </c>
      <c r="O262" s="195">
        <v>1277</v>
      </c>
      <c r="P262" s="189">
        <v>454</v>
      </c>
      <c r="Q262" s="193">
        <v>550</v>
      </c>
      <c r="R262" s="191">
        <v>691</v>
      </c>
      <c r="S262" s="192">
        <v>479</v>
      </c>
      <c r="T262" s="189">
        <v>58</v>
      </c>
      <c r="U262" s="193">
        <v>259</v>
      </c>
      <c r="V262" s="191">
        <v>402</v>
      </c>
      <c r="W262" s="192">
        <v>708</v>
      </c>
      <c r="X262" s="189">
        <v>420</v>
      </c>
      <c r="Y262" s="193">
        <v>504</v>
      </c>
      <c r="Z262" s="191">
        <v>976</v>
      </c>
      <c r="AA262" s="189">
        <v>877</v>
      </c>
      <c r="AB262" s="172">
        <f t="shared" si="3675"/>
        <v>7270</v>
      </c>
      <c r="AC262" s="173">
        <f t="shared" si="3676"/>
        <v>7820</v>
      </c>
      <c r="AE262" s="272" t="s">
        <v>85</v>
      </c>
      <c r="BI262" s="137" t="s">
        <v>21</v>
      </c>
      <c r="BJ262" s="129">
        <f>B262/B281</f>
        <v>8.1986562556745954E-2</v>
      </c>
      <c r="BK262" s="130">
        <f t="shared" ref="BK262" si="3786">C262/C281</f>
        <v>5.1877845220030347E-2</v>
      </c>
      <c r="BL262" s="131">
        <f t="shared" ref="BL262" si="3787">D262/D281</f>
        <v>5.9204647006255585E-2</v>
      </c>
      <c r="BM262" s="132">
        <f t="shared" ref="BM262" si="3788">E262/E281</f>
        <v>6.1550601696587097E-2</v>
      </c>
      <c r="BN262" s="129">
        <f t="shared" ref="BN262" si="3789">F262/F281</f>
        <v>7.7513185232539555E-2</v>
      </c>
      <c r="BO262" s="130">
        <f t="shared" ref="BO262" si="3790">G262/G281</f>
        <v>4.6351084812623275E-2</v>
      </c>
      <c r="BP262" s="131">
        <f t="shared" ref="BP262" si="3791">H262/H281</f>
        <v>7.4541780920767783E-2</v>
      </c>
      <c r="BQ262" s="132">
        <f t="shared" ref="BQ262" si="3792">I262/I281</f>
        <v>5.4684597666988632E-2</v>
      </c>
      <c r="BR262" s="129">
        <f t="shared" ref="BR262" si="3793">J262/J281</f>
        <v>4.9293222181949981E-2</v>
      </c>
      <c r="BS262" s="130">
        <f t="shared" ref="BS262" si="3794">K262/K281</f>
        <v>0.1387504791107704</v>
      </c>
      <c r="BT262" s="131">
        <f t="shared" ref="BT262" si="3795">L262/L281</f>
        <v>3.2944304919485891E-2</v>
      </c>
      <c r="BU262" s="129">
        <f t="shared" ref="BU262" si="3796">M262/M281</f>
        <v>0.11312607944732297</v>
      </c>
      <c r="BV262" s="133">
        <f t="shared" ref="BV262" si="3797">N262/N281</f>
        <v>5.7255752692337493E-2</v>
      </c>
      <c r="BW262" s="134">
        <f t="shared" ref="BW262" si="3798">O262/O281</f>
        <v>9.2899752655317913E-2</v>
      </c>
      <c r="BX262" s="129">
        <f t="shared" ref="BX262" si="3799">P262/P281</f>
        <v>6.7811799850634805E-2</v>
      </c>
      <c r="BY262" s="130">
        <f t="shared" ref="BY262" si="3800">Q262/Q281</f>
        <v>7.7171320331135121E-2</v>
      </c>
      <c r="BZ262" s="131">
        <f t="shared" ref="BZ262" si="3801">R262/R281</f>
        <v>8.2517315500358249E-2</v>
      </c>
      <c r="CA262" s="132">
        <f t="shared" ref="CA262" si="3802">S262/S281</f>
        <v>5.4749114184478226E-2</v>
      </c>
      <c r="CB262" s="129">
        <f t="shared" ref="CB262" si="3803">T262/T281</f>
        <v>3.1798245614035089E-2</v>
      </c>
      <c r="CC262" s="130">
        <f t="shared" ref="CC262" si="3804">U262/U281</f>
        <v>0.12339209147212958</v>
      </c>
      <c r="CD262" s="131">
        <f t="shared" ref="CD262" si="3805">V262/V281</f>
        <v>5.1964839710444674E-2</v>
      </c>
      <c r="CE262" s="132">
        <f t="shared" ref="CE262" si="3806">W262/W281</f>
        <v>8.3215796897038077E-2</v>
      </c>
      <c r="CF262" s="129">
        <f t="shared" ref="CF262" si="3807">X262/X281</f>
        <v>6.8226120857699801E-2</v>
      </c>
      <c r="CG262" s="130">
        <f t="shared" ref="CG262" si="3808">Y262/Y281</f>
        <v>0.11190053285968028</v>
      </c>
      <c r="CH262" s="131">
        <f t="shared" ref="CH262" si="3809">Z262/Z281</f>
        <v>7.7528000635475422E-2</v>
      </c>
      <c r="CI262" s="129">
        <f t="shared" ref="CI262" si="3810">AA262/AA281</f>
        <v>5.8993676846495362E-2</v>
      </c>
      <c r="CJ262" s="135">
        <f t="shared" ref="CJ262" si="3811">AB262/AB281</f>
        <v>6.7520502270806443E-2</v>
      </c>
      <c r="CK262" s="136">
        <f t="shared" ref="CK262" si="3812">AC262/AC281</f>
        <v>7.2843117163775922E-2</v>
      </c>
    </row>
    <row r="263" spans="1:89" ht="15" thickTop="1" thickBot="1" x14ac:dyDescent="0.2">
      <c r="A263" s="146" t="s">
        <v>22</v>
      </c>
      <c r="B263" s="196">
        <v>854</v>
      </c>
      <c r="C263" s="197">
        <v>692</v>
      </c>
      <c r="D263" s="198">
        <v>292</v>
      </c>
      <c r="E263" s="199">
        <v>306</v>
      </c>
      <c r="F263" s="196">
        <v>1155</v>
      </c>
      <c r="G263" s="200">
        <v>364</v>
      </c>
      <c r="H263" s="198">
        <v>1083</v>
      </c>
      <c r="I263" s="199">
        <v>836</v>
      </c>
      <c r="J263" s="196">
        <v>156</v>
      </c>
      <c r="K263" s="200">
        <v>326</v>
      </c>
      <c r="L263" s="198">
        <v>246</v>
      </c>
      <c r="M263" s="196">
        <v>793</v>
      </c>
      <c r="N263" s="201">
        <v>771</v>
      </c>
      <c r="O263" s="202">
        <v>1155</v>
      </c>
      <c r="P263" s="196">
        <v>488</v>
      </c>
      <c r="Q263" s="200">
        <v>491</v>
      </c>
      <c r="R263" s="198">
        <v>712</v>
      </c>
      <c r="S263" s="199">
        <v>527</v>
      </c>
      <c r="T263" s="196">
        <v>90</v>
      </c>
      <c r="U263" s="200">
        <v>165</v>
      </c>
      <c r="V263" s="198">
        <v>368</v>
      </c>
      <c r="W263" s="199">
        <v>683</v>
      </c>
      <c r="X263" s="196">
        <v>423</v>
      </c>
      <c r="Y263" s="200">
        <v>345</v>
      </c>
      <c r="Z263" s="198">
        <v>1032</v>
      </c>
      <c r="AA263" s="196">
        <v>866</v>
      </c>
      <c r="AB263" s="172">
        <f t="shared" si="3675"/>
        <v>7670</v>
      </c>
      <c r="AC263" s="173">
        <f t="shared" si="3676"/>
        <v>7549</v>
      </c>
      <c r="AE263" s="299" t="s">
        <v>0</v>
      </c>
      <c r="AF263" s="293" t="s">
        <v>1</v>
      </c>
      <c r="AG263" s="294"/>
      <c r="AH263" s="293" t="s">
        <v>2</v>
      </c>
      <c r="AI263" s="294"/>
      <c r="AJ263" s="293" t="s">
        <v>3</v>
      </c>
      <c r="AK263" s="294"/>
      <c r="AL263" s="293" t="s">
        <v>4</v>
      </c>
      <c r="AM263" s="294"/>
      <c r="AN263" s="293" t="s">
        <v>5</v>
      </c>
      <c r="AO263" s="294"/>
      <c r="AP263" s="293" t="s">
        <v>6</v>
      </c>
      <c r="AQ263" s="294"/>
      <c r="AR263" s="293" t="s">
        <v>7</v>
      </c>
      <c r="AS263" s="294"/>
      <c r="AT263" s="293" t="s">
        <v>8</v>
      </c>
      <c r="AU263" s="294"/>
      <c r="AV263" s="293" t="s">
        <v>9</v>
      </c>
      <c r="AW263" s="294"/>
      <c r="AX263" s="293" t="s">
        <v>10</v>
      </c>
      <c r="AY263" s="294"/>
      <c r="AZ263" s="293" t="s">
        <v>11</v>
      </c>
      <c r="BA263" s="294"/>
      <c r="BB263" s="293" t="s">
        <v>12</v>
      </c>
      <c r="BC263" s="294"/>
      <c r="BD263" s="295" t="s">
        <v>40</v>
      </c>
      <c r="BE263" s="296"/>
      <c r="BF263" s="297" t="s">
        <v>41</v>
      </c>
      <c r="BG263" s="298"/>
      <c r="BI263" s="146" t="s">
        <v>22</v>
      </c>
      <c r="BJ263" s="129">
        <f>B263/B281</f>
        <v>7.7537679317232613E-2</v>
      </c>
      <c r="BK263" s="130">
        <f t="shared" ref="BK263" si="3813">C263/C281</f>
        <v>6.5629742033383912E-2</v>
      </c>
      <c r="BL263" s="131">
        <f t="shared" ref="BL263" si="3814">D263/D281</f>
        <v>6.523681858802502E-2</v>
      </c>
      <c r="BM263" s="132">
        <f t="shared" ref="BM263" si="3815">E263/E281</f>
        <v>6.0366936279345036E-2</v>
      </c>
      <c r="BN263" s="129">
        <f t="shared" ref="BN263" si="3816">F263/F281</f>
        <v>9.2296627776889878E-2</v>
      </c>
      <c r="BO263" s="130">
        <f t="shared" ref="BO263" si="3817">G263/G281</f>
        <v>3.9886039886039885E-2</v>
      </c>
      <c r="BP263" s="131">
        <f t="shared" ref="BP263" si="3818">H263/H281</f>
        <v>7.814980516669072E-2</v>
      </c>
      <c r="BQ263" s="132">
        <f t="shared" ref="BQ263" si="3819">I263/I281</f>
        <v>6.2114570176090352E-2</v>
      </c>
      <c r="BR263" s="129">
        <f t="shared" ref="BR263" si="3820">J263/J281</f>
        <v>5.6542225444001448E-2</v>
      </c>
      <c r="BS263" s="130">
        <f t="shared" ref="BS263" si="3821">K263/K281</f>
        <v>0.12495208892295899</v>
      </c>
      <c r="BT263" s="131">
        <f t="shared" ref="BT263" si="3822">L263/L281</f>
        <v>3.6342148027773677E-2</v>
      </c>
      <c r="BU263" s="129">
        <f t="shared" ref="BU263" si="3823">M263/M281</f>
        <v>0.1141335636154289</v>
      </c>
      <c r="BV263" s="133">
        <f t="shared" ref="BV263" si="3824">N263/N281</f>
        <v>5.9735027504454946E-2</v>
      </c>
      <c r="BW263" s="134">
        <f t="shared" ref="BW263" si="3825">O263/O281</f>
        <v>8.4024443474465305E-2</v>
      </c>
      <c r="BX263" s="129">
        <f t="shared" ref="BX263" si="3826">P263/P281</f>
        <v>7.2890216579536968E-2</v>
      </c>
      <c r="BY263" s="130">
        <f t="shared" ref="BY263" si="3827">Q263/Q281</f>
        <v>6.8892942331976986E-2</v>
      </c>
      <c r="BZ263" s="131">
        <f t="shared" ref="BZ263" si="3828">R263/R281</f>
        <v>8.5025077621208506E-2</v>
      </c>
      <c r="CA263" s="132">
        <f t="shared" ref="CA263" si="3829">S263/S281</f>
        <v>6.0235455480626358E-2</v>
      </c>
      <c r="CB263" s="129">
        <f t="shared" ref="CB263" si="3830">T263/T281</f>
        <v>4.9342105263157895E-2</v>
      </c>
      <c r="CC263" s="130">
        <f t="shared" ref="CC263" si="3831">U263/U281</f>
        <v>7.86088613625536E-2</v>
      </c>
      <c r="CD263" s="131">
        <f t="shared" ref="CD263" si="3832">V263/V281</f>
        <v>4.7569803516028956E-2</v>
      </c>
      <c r="CE263" s="132">
        <f t="shared" ref="CE263" si="3833">W263/W281</f>
        <v>8.0277385989656794E-2</v>
      </c>
      <c r="CF263" s="129">
        <f t="shared" ref="CF263" si="3834">X263/X281</f>
        <v>6.8713450292397657E-2</v>
      </c>
      <c r="CG263" s="130">
        <f t="shared" ref="CG263" si="3835">Y263/Y281</f>
        <v>7.6598579040852571E-2</v>
      </c>
      <c r="CH263" s="131">
        <f t="shared" ref="CH263" si="3836">Z263/Z281</f>
        <v>8.1976328540789581E-2</v>
      </c>
      <c r="CI263" s="129">
        <f t="shared" ref="CI263" si="3837">AA263/AA281</f>
        <v>5.8253733351271354E-2</v>
      </c>
      <c r="CJ263" s="135">
        <f t="shared" ref="CJ263" si="3838">AB263/AB281</f>
        <v>7.1235523028484918E-2</v>
      </c>
      <c r="CK263" s="136">
        <f t="shared" ref="CK263" si="3839">AC263/AC281</f>
        <v>7.0318758499916159E-2</v>
      </c>
    </row>
    <row r="264" spans="1:89" ht="15" thickTop="1" thickBot="1" x14ac:dyDescent="0.2">
      <c r="A264" s="137" t="s">
        <v>23</v>
      </c>
      <c r="B264" s="189">
        <v>707</v>
      </c>
      <c r="C264" s="190">
        <v>664</v>
      </c>
      <c r="D264" s="191">
        <v>263</v>
      </c>
      <c r="E264" s="192">
        <v>321</v>
      </c>
      <c r="F264" s="189">
        <v>949</v>
      </c>
      <c r="G264" s="193">
        <v>323</v>
      </c>
      <c r="H264" s="191">
        <v>866</v>
      </c>
      <c r="I264" s="192">
        <v>753</v>
      </c>
      <c r="J264" s="189">
        <v>155</v>
      </c>
      <c r="K264" s="193">
        <v>282</v>
      </c>
      <c r="L264" s="191">
        <v>255</v>
      </c>
      <c r="M264" s="189">
        <v>588</v>
      </c>
      <c r="N264" s="194">
        <v>670</v>
      </c>
      <c r="O264" s="195">
        <v>1042</v>
      </c>
      <c r="P264" s="189">
        <v>394</v>
      </c>
      <c r="Q264" s="193">
        <v>362</v>
      </c>
      <c r="R264" s="191">
        <v>654</v>
      </c>
      <c r="S264" s="192">
        <v>485</v>
      </c>
      <c r="T264" s="189">
        <v>71</v>
      </c>
      <c r="U264" s="193">
        <v>130</v>
      </c>
      <c r="V264" s="191">
        <v>348</v>
      </c>
      <c r="W264" s="192">
        <v>702</v>
      </c>
      <c r="X264" s="189">
        <v>315</v>
      </c>
      <c r="Y264" s="193">
        <v>281</v>
      </c>
      <c r="Z264" s="191">
        <v>838</v>
      </c>
      <c r="AA264" s="189">
        <v>995</v>
      </c>
      <c r="AB264" s="172">
        <f t="shared" si="3675"/>
        <v>6485</v>
      </c>
      <c r="AC264" s="173">
        <f t="shared" si="3676"/>
        <v>6928</v>
      </c>
      <c r="AE264" s="300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>
        <f>B264/B281</f>
        <v>6.4191029598692578E-2</v>
      </c>
      <c r="BK264" s="130">
        <f t="shared" ref="BK264" si="3840">C264/C281</f>
        <v>6.2974203338391502E-2</v>
      </c>
      <c r="BL264" s="131">
        <f t="shared" ref="BL264" si="3841">D264/D281</f>
        <v>5.8757819481680074E-2</v>
      </c>
      <c r="BM264" s="132">
        <f t="shared" ref="BM264" si="3842">E264/E281</f>
        <v>6.3326099822450188E-2</v>
      </c>
      <c r="BN264" s="129">
        <f t="shared" ref="BN264" si="3843">F264/F281</f>
        <v>7.5835064727505189E-2</v>
      </c>
      <c r="BO264" s="130">
        <f t="shared" ref="BO264" si="3844">G264/G281</f>
        <v>3.5393381547227702E-2</v>
      </c>
      <c r="BP264" s="131">
        <f t="shared" ref="BP264" si="3845">H264/H281</f>
        <v>6.249097993938519E-2</v>
      </c>
      <c r="BQ264" s="132">
        <f t="shared" ref="BQ264" si="3846">I264/I281</f>
        <v>5.594769299353592E-2</v>
      </c>
      <c r="BR264" s="129">
        <f t="shared" ref="BR264" si="3847">J264/J281</f>
        <v>5.6179775280898875E-2</v>
      </c>
      <c r="BS264" s="130">
        <f t="shared" ref="BS264" si="3848">K264/K281</f>
        <v>0.1080873898045228</v>
      </c>
      <c r="BT264" s="131">
        <f t="shared" ref="BT264" si="3849">L264/L281</f>
        <v>3.7671738809277586E-2</v>
      </c>
      <c r="BU264" s="129">
        <f t="shared" ref="BU264" si="3850">M264/M281</f>
        <v>8.46286701208981E-2</v>
      </c>
      <c r="BV264" s="133">
        <f t="shared" ref="BV264" si="3851">N264/N281</f>
        <v>5.1909816378709228E-2</v>
      </c>
      <c r="BW264" s="134">
        <f t="shared" ref="BW264" si="3852">O264/O281</f>
        <v>7.5803870216790345E-2</v>
      </c>
      <c r="BX264" s="129">
        <f t="shared" ref="BX264" si="3853">P264/P281</f>
        <v>5.8849887976101571E-2</v>
      </c>
      <c r="BY264" s="130">
        <f t="shared" ref="BY264" si="3854">Q264/Q281</f>
        <v>5.0792759927038023E-2</v>
      </c>
      <c r="BZ264" s="131">
        <f t="shared" ref="BZ264" si="3855">R264/R281</f>
        <v>7.8098877477907808E-2</v>
      </c>
      <c r="CA264" s="132">
        <f t="shared" ref="CA264" si="3856">S264/S281</f>
        <v>5.543490684649674E-2</v>
      </c>
      <c r="CB264" s="129">
        <f t="shared" ref="CB264" si="3857">T264/T281</f>
        <v>3.8925438596491231E-2</v>
      </c>
      <c r="CC264" s="130">
        <f t="shared" ref="CC264" si="3858">U264/U281</f>
        <v>6.1934254406860408E-2</v>
      </c>
      <c r="CD264" s="131">
        <f t="shared" ref="CD264" si="3859">V264/V281</f>
        <v>4.4984488107549118E-2</v>
      </c>
      <c r="CE264" s="132">
        <f t="shared" ref="CE264" si="3860">W264/W281</f>
        <v>8.2510578279266569E-2</v>
      </c>
      <c r="CF264" s="129">
        <f t="shared" ref="CF264" si="3861">X264/X281</f>
        <v>5.1169590643274851E-2</v>
      </c>
      <c r="CG264" s="130">
        <f t="shared" ref="CG264" si="3862">Y264/Y281</f>
        <v>6.2388987566607462E-2</v>
      </c>
      <c r="CH264" s="131">
        <f t="shared" ref="CH264" si="3863">Z264/Z281</f>
        <v>6.6566049725951232E-2</v>
      </c>
      <c r="CI264" s="129">
        <f t="shared" ref="CI264" si="3864">AA264/AA281</f>
        <v>6.6931252522534637E-2</v>
      </c>
      <c r="CJ264" s="135">
        <f t="shared" ref="CJ264" si="3865">AB264/AB281</f>
        <v>6.0229774033862413E-2</v>
      </c>
      <c r="CK264" s="136">
        <f t="shared" ref="CK264" si="3866">AC264/AC281</f>
        <v>6.4534158019263377E-2</v>
      </c>
    </row>
    <row r="265" spans="1:89" ht="14" thickTop="1" x14ac:dyDescent="0.15">
      <c r="A265" s="146" t="s">
        <v>24</v>
      </c>
      <c r="B265" s="203">
        <v>543</v>
      </c>
      <c r="C265" s="197">
        <v>580</v>
      </c>
      <c r="D265" s="198">
        <v>219</v>
      </c>
      <c r="E265" s="199">
        <v>288</v>
      </c>
      <c r="F265" s="196">
        <v>782</v>
      </c>
      <c r="G265" s="200">
        <v>385</v>
      </c>
      <c r="H265" s="198">
        <v>858</v>
      </c>
      <c r="I265" s="199">
        <v>694</v>
      </c>
      <c r="J265" s="196">
        <v>191</v>
      </c>
      <c r="K265" s="200">
        <v>190</v>
      </c>
      <c r="L265" s="198">
        <v>337</v>
      </c>
      <c r="M265" s="196">
        <v>590</v>
      </c>
      <c r="N265" s="201">
        <v>723</v>
      </c>
      <c r="O265" s="204">
        <v>836</v>
      </c>
      <c r="P265" s="196">
        <v>365</v>
      </c>
      <c r="Q265" s="200">
        <v>383</v>
      </c>
      <c r="R265" s="198">
        <v>546</v>
      </c>
      <c r="S265" s="199">
        <v>447</v>
      </c>
      <c r="T265" s="196">
        <v>118</v>
      </c>
      <c r="U265" s="200">
        <v>116</v>
      </c>
      <c r="V265" s="198">
        <v>383</v>
      </c>
      <c r="W265" s="205">
        <v>545</v>
      </c>
      <c r="X265" s="196">
        <v>312</v>
      </c>
      <c r="Y265" s="200">
        <v>202</v>
      </c>
      <c r="Z265" s="198">
        <v>742</v>
      </c>
      <c r="AA265" s="196">
        <v>961</v>
      </c>
      <c r="AB265" s="172">
        <f t="shared" si="3675"/>
        <v>6119</v>
      </c>
      <c r="AC265" s="173">
        <f t="shared" si="3676"/>
        <v>6217</v>
      </c>
      <c r="AE265" s="275" t="str">
        <f>$AE$17</f>
        <v>17:00 - 17:59</v>
      </c>
      <c r="AF265" s="126">
        <f t="shared" ref="AF265:AU266" si="3867">SUMIF($A$9:$A$32,$AE265,B$257:B$280)</f>
        <v>621</v>
      </c>
      <c r="AG265" s="186">
        <f t="shared" si="3867"/>
        <v>1138</v>
      </c>
      <c r="AH265" s="127">
        <f t="shared" si="3867"/>
        <v>339</v>
      </c>
      <c r="AI265" s="180">
        <f t="shared" si="3867"/>
        <v>415</v>
      </c>
      <c r="AJ265" s="126">
        <f t="shared" si="3867"/>
        <v>741</v>
      </c>
      <c r="AK265" s="128">
        <f t="shared" si="3867"/>
        <v>1051</v>
      </c>
      <c r="AL265" s="127">
        <f t="shared" si="3867"/>
        <v>895</v>
      </c>
      <c r="AM265" s="180">
        <f t="shared" si="3867"/>
        <v>1286</v>
      </c>
      <c r="AN265" s="126">
        <f t="shared" si="3867"/>
        <v>278</v>
      </c>
      <c r="AO265" s="128">
        <f t="shared" si="3867"/>
        <v>78</v>
      </c>
      <c r="AP265" s="127">
        <f t="shared" si="3867"/>
        <v>798</v>
      </c>
      <c r="AQ265" s="126">
        <f t="shared" si="3867"/>
        <v>265</v>
      </c>
      <c r="AR265" s="179">
        <f t="shared" si="3867"/>
        <v>1316</v>
      </c>
      <c r="AS265" s="181">
        <f t="shared" si="3867"/>
        <v>839</v>
      </c>
      <c r="AT265" s="126">
        <f t="shared" si="3867"/>
        <v>613</v>
      </c>
      <c r="AU265" s="128">
        <f t="shared" si="3867"/>
        <v>586</v>
      </c>
      <c r="AV265" s="127">
        <f t="shared" ref="AP265:BE266" si="3868">SUMIF($A$9:$A$32,$AE265,R$257:R$280)</f>
        <v>570</v>
      </c>
      <c r="AW265" s="180">
        <f t="shared" si="3868"/>
        <v>697</v>
      </c>
      <c r="AX265" s="126">
        <f t="shared" si="3868"/>
        <v>307</v>
      </c>
      <c r="AY265" s="128">
        <f t="shared" si="3868"/>
        <v>49</v>
      </c>
      <c r="AZ265" s="127">
        <f t="shared" si="3868"/>
        <v>809</v>
      </c>
      <c r="BA265" s="180">
        <f t="shared" si="3868"/>
        <v>531</v>
      </c>
      <c r="BB265" s="126">
        <f t="shared" si="3868"/>
        <v>668</v>
      </c>
      <c r="BC265" s="128">
        <f t="shared" si="3868"/>
        <v>267</v>
      </c>
      <c r="BD265" s="184">
        <f t="shared" si="3868"/>
        <v>922</v>
      </c>
      <c r="BE265" s="185">
        <f t="shared" si="3868"/>
        <v>1237</v>
      </c>
      <c r="BF265" s="170">
        <f>AF265+AH265+AJ265+AL265+AN265+AP265+AR265+AT265+AV265+AX265+AZ265+BB265+BD265</f>
        <v>8877</v>
      </c>
      <c r="BG265" s="171">
        <f>AG265+AI265+AK265+AM265+AO265+AQ265+AS265+AU265+AW265+AY265+BA265+BC265+BE265</f>
        <v>8439</v>
      </c>
      <c r="BI265" s="146" t="s">
        <v>24</v>
      </c>
      <c r="BJ265" s="129">
        <f>B265/B281</f>
        <v>4.9300889776647899E-2</v>
      </c>
      <c r="BK265" s="130">
        <f t="shared" ref="BK265" si="3869">C265/C281</f>
        <v>5.5007587253414265E-2</v>
      </c>
      <c r="BL265" s="131">
        <f t="shared" ref="BL265" si="3870">D265/D281</f>
        <v>4.8927613941018765E-2</v>
      </c>
      <c r="BM265" s="132">
        <f t="shared" ref="BM265" si="3871">E265/E281</f>
        <v>5.6815940027618861E-2</v>
      </c>
      <c r="BN265" s="129">
        <f t="shared" ref="BN265" si="3872">F265/F281</f>
        <v>6.2490011187470031E-2</v>
      </c>
      <c r="BO265" s="130">
        <f t="shared" ref="BO265" si="3873">G265/G281</f>
        <v>4.2187157571772958E-2</v>
      </c>
      <c r="BP265" s="131">
        <f t="shared" ref="BP265" si="3874">H265/H281</f>
        <v>6.1913696060037521E-2</v>
      </c>
      <c r="BQ265" s="132">
        <f t="shared" ref="BQ265" si="3875">I265/I281</f>
        <v>5.1564009213165909E-2</v>
      </c>
      <c r="BR265" s="129">
        <f t="shared" ref="BR265" si="3876">J265/J281</f>
        <v>6.9227981152591517E-2</v>
      </c>
      <c r="BS265" s="130">
        <f t="shared" ref="BS265" si="3877">K265/K281</f>
        <v>7.2824837102338058E-2</v>
      </c>
      <c r="BT265" s="131">
        <f t="shared" ref="BT265" si="3878">L265/L281</f>
        <v>4.9785788151868814E-2</v>
      </c>
      <c r="BU265" s="129">
        <f t="shared" ref="BU265" si="3879">M265/M281</f>
        <v>8.4916522740356937E-2</v>
      </c>
      <c r="BV265" s="133">
        <f t="shared" ref="BV265" si="3880">N265/N281</f>
        <v>5.6016115286278763E-2</v>
      </c>
      <c r="BW265" s="134">
        <f t="shared" ref="BW265" si="3881">O265/O281</f>
        <v>6.0817692419612976E-2</v>
      </c>
      <c r="BX265" s="129">
        <f t="shared" ref="BX265" si="3882">P265/P281</f>
        <v>5.451829723674384E-2</v>
      </c>
      <c r="BY265" s="130">
        <f t="shared" ref="BY265" si="3883">Q265/Q281</f>
        <v>5.3739301248772277E-2</v>
      </c>
      <c r="BZ265" s="131">
        <f t="shared" ref="BZ265" si="3884">R265/R281</f>
        <v>6.5201815142106517E-2</v>
      </c>
      <c r="CA265" s="132">
        <f t="shared" ref="CA265" si="3885">S265/S281</f>
        <v>5.1091553320379471E-2</v>
      </c>
      <c r="CB265" s="129">
        <f t="shared" ref="CB265" si="3886">T265/T281</f>
        <v>6.4692982456140358E-2</v>
      </c>
      <c r="CC265" s="130">
        <f t="shared" ref="CC265" si="3887">U265/U281</f>
        <v>5.5264411624583135E-2</v>
      </c>
      <c r="CD265" s="131">
        <f t="shared" ref="CD265" si="3888">V265/V281</f>
        <v>4.9508790072388828E-2</v>
      </c>
      <c r="CE265" s="132">
        <f t="shared" ref="CE265" si="3889">W265/W281</f>
        <v>6.405735778091208E-2</v>
      </c>
      <c r="CF265" s="129">
        <f t="shared" ref="CF265" si="3890">X265/X281</f>
        <v>5.0682261208576995E-2</v>
      </c>
      <c r="CG265" s="130">
        <f t="shared" ref="CG265" si="3891">Y265/Y281</f>
        <v>4.4849023090586145E-2</v>
      </c>
      <c r="CH265" s="131">
        <f t="shared" ref="CH265" si="3892">Z265/Z281</f>
        <v>5.8940344745412661E-2</v>
      </c>
      <c r="CI265" s="129">
        <f t="shared" ref="CI265" si="3893">AA265/AA281</f>
        <v>6.4644154446387728E-2</v>
      </c>
      <c r="CJ265" s="135">
        <f t="shared" ref="CJ265" si="3894">AB265/AB281</f>
        <v>5.6830530040586601E-2</v>
      </c>
      <c r="CK265" s="136">
        <f t="shared" ref="CK265" si="3895">AC265/AC281</f>
        <v>5.7911209642863795E-2</v>
      </c>
    </row>
    <row r="266" spans="1:89" x14ac:dyDescent="0.15">
      <c r="A266" s="137" t="s">
        <v>25</v>
      </c>
      <c r="B266" s="206">
        <v>541</v>
      </c>
      <c r="C266" s="190">
        <v>592</v>
      </c>
      <c r="D266" s="191">
        <v>240</v>
      </c>
      <c r="E266" s="192">
        <v>304</v>
      </c>
      <c r="F266" s="189">
        <v>740</v>
      </c>
      <c r="G266" s="193">
        <v>364</v>
      </c>
      <c r="H266" s="191">
        <v>763</v>
      </c>
      <c r="I266" s="192">
        <v>769</v>
      </c>
      <c r="J266" s="189">
        <v>170</v>
      </c>
      <c r="K266" s="190">
        <v>150</v>
      </c>
      <c r="L266" s="191">
        <v>340</v>
      </c>
      <c r="M266" s="189">
        <v>373</v>
      </c>
      <c r="N266" s="194">
        <v>670</v>
      </c>
      <c r="O266" s="207">
        <v>710</v>
      </c>
      <c r="P266" s="189">
        <v>357</v>
      </c>
      <c r="Q266" s="190">
        <v>341</v>
      </c>
      <c r="R266" s="191">
        <v>489</v>
      </c>
      <c r="S266" s="192">
        <v>489</v>
      </c>
      <c r="T266" s="198">
        <v>72</v>
      </c>
      <c r="U266" s="189">
        <v>110</v>
      </c>
      <c r="V266" s="191">
        <v>404</v>
      </c>
      <c r="W266" s="208">
        <v>463</v>
      </c>
      <c r="X266" s="189">
        <v>286</v>
      </c>
      <c r="Y266" s="193">
        <v>197</v>
      </c>
      <c r="Z266" s="191">
        <v>796</v>
      </c>
      <c r="AA266" s="189">
        <v>969</v>
      </c>
      <c r="AB266" s="172">
        <f t="shared" si="3675"/>
        <v>5868</v>
      </c>
      <c r="AC266" s="173">
        <f t="shared" si="3676"/>
        <v>5831</v>
      </c>
      <c r="AE266" s="277" t="str">
        <f>$AE$18</f>
        <v>18:00 - 18:59</v>
      </c>
      <c r="AF266" s="126">
        <f t="shared" si="3867"/>
        <v>617</v>
      </c>
      <c r="AG266" s="190">
        <f t="shared" si="3867"/>
        <v>1159</v>
      </c>
      <c r="AH266" s="191">
        <f t="shared" si="3867"/>
        <v>242</v>
      </c>
      <c r="AI266" s="192">
        <f t="shared" si="3867"/>
        <v>451</v>
      </c>
      <c r="AJ266" s="278">
        <f t="shared" si="3867"/>
        <v>476</v>
      </c>
      <c r="AK266" s="193">
        <f t="shared" si="3867"/>
        <v>1105</v>
      </c>
      <c r="AL266" s="191">
        <f t="shared" si="3867"/>
        <v>859</v>
      </c>
      <c r="AM266" s="192">
        <f t="shared" si="3867"/>
        <v>1275</v>
      </c>
      <c r="AN266" s="278">
        <f t="shared" si="3867"/>
        <v>270</v>
      </c>
      <c r="AO266" s="193">
        <f t="shared" si="3867"/>
        <v>73</v>
      </c>
      <c r="AP266" s="191">
        <f t="shared" si="3868"/>
        <v>733</v>
      </c>
      <c r="AQ266" s="278">
        <f t="shared" si="3868"/>
        <v>215</v>
      </c>
      <c r="AR266" s="194">
        <f t="shared" si="3868"/>
        <v>970</v>
      </c>
      <c r="AS266" s="195">
        <f t="shared" si="3868"/>
        <v>737</v>
      </c>
      <c r="AT266" s="278">
        <f t="shared" si="3868"/>
        <v>442</v>
      </c>
      <c r="AU266" s="193">
        <f t="shared" si="3868"/>
        <v>555</v>
      </c>
      <c r="AV266" s="191">
        <f t="shared" si="3868"/>
        <v>463</v>
      </c>
      <c r="AW266" s="192">
        <f t="shared" si="3868"/>
        <v>753</v>
      </c>
      <c r="AX266" s="278">
        <f t="shared" si="3868"/>
        <v>161</v>
      </c>
      <c r="AY266" s="193">
        <f t="shared" si="3868"/>
        <v>48</v>
      </c>
      <c r="AZ266" s="191">
        <f t="shared" si="3868"/>
        <v>733</v>
      </c>
      <c r="BA266" s="192">
        <f t="shared" si="3868"/>
        <v>455</v>
      </c>
      <c r="BB266" s="278">
        <f t="shared" si="3868"/>
        <v>525</v>
      </c>
      <c r="BC266" s="193">
        <f t="shared" si="3868"/>
        <v>278</v>
      </c>
      <c r="BD266" s="191">
        <f t="shared" si="3868"/>
        <v>646</v>
      </c>
      <c r="BE266" s="278">
        <f t="shared" si="3868"/>
        <v>1237</v>
      </c>
      <c r="BF266" s="172">
        <f>SUM(AF266,AH266,AJ266,AL266,AN266,AP266,AR266,AT266,AV266,AX266,AZ266,BB266,BD266)</f>
        <v>7137</v>
      </c>
      <c r="BG266" s="173">
        <f>SUM(AG266,AI266,AK266,AM266,AO266,AQ266,AS266,AU266,AW266,AY266,BA266,BC266,BE266)</f>
        <v>8341</v>
      </c>
      <c r="BI266" s="137" t="s">
        <v>25</v>
      </c>
      <c r="BJ266" s="129">
        <f>B266/B281</f>
        <v>4.9119302705647357E-2</v>
      </c>
      <c r="BK266" s="130">
        <f t="shared" ref="BK266" si="3896">C266/C281</f>
        <v>5.614567526555387E-2</v>
      </c>
      <c r="BL266" s="131">
        <f t="shared" ref="BL266" si="3897">D266/D281</f>
        <v>5.3619302949061663E-2</v>
      </c>
      <c r="BM266" s="132">
        <f t="shared" ref="BM266" si="3898">E266/E281</f>
        <v>5.9972381140264354E-2</v>
      </c>
      <c r="BN266" s="129">
        <f t="shared" ref="BN266" si="3899">F266/F281</f>
        <v>5.9133770177401311E-2</v>
      </c>
      <c r="BO266" s="130">
        <f t="shared" ref="BO266" si="3900">G266/G281</f>
        <v>3.9886039886039885E-2</v>
      </c>
      <c r="BP266" s="131">
        <f t="shared" ref="BP266" si="3901">H266/H281</f>
        <v>5.5058449992783955E-2</v>
      </c>
      <c r="BQ266" s="132">
        <f t="shared" ref="BQ266" si="3902">I266/I281</f>
        <v>5.7136488594992201E-2</v>
      </c>
      <c r="BR266" s="129">
        <f t="shared" ref="BR266" si="3903">J266/J281</f>
        <v>6.1616527727437476E-2</v>
      </c>
      <c r="BS266" s="130">
        <f t="shared" ref="BS266" si="3904">K266/K281</f>
        <v>5.7493292449214257E-2</v>
      </c>
      <c r="BT266" s="131">
        <f t="shared" ref="BT266" si="3905">L266/L281</f>
        <v>5.0228985079036788E-2</v>
      </c>
      <c r="BU266" s="129">
        <f t="shared" ref="BU266" si="3906">M266/M281</f>
        <v>5.3684513529073115E-2</v>
      </c>
      <c r="BV266" s="133">
        <f t="shared" ref="BV266" si="3907">N266/N281</f>
        <v>5.1909816378709228E-2</v>
      </c>
      <c r="BW266" s="134">
        <f t="shared" ref="BW266" si="3908">O266/O281</f>
        <v>5.1651389495125856E-2</v>
      </c>
      <c r="BX266" s="129">
        <f t="shared" ref="BX266" si="3909">P266/P281</f>
        <v>5.332337565347274E-2</v>
      </c>
      <c r="BY266" s="130">
        <f t="shared" ref="BY266" si="3910">Q266/Q281</f>
        <v>4.7846218605303775E-2</v>
      </c>
      <c r="BZ266" s="131">
        <f t="shared" ref="BZ266" si="3911">R266/R281</f>
        <v>5.8395032242655839E-2</v>
      </c>
      <c r="CA266" s="132">
        <f t="shared" ref="CA266" si="3912">S266/S281</f>
        <v>5.5892101954509089E-2</v>
      </c>
      <c r="CB266" s="129">
        <f t="shared" ref="CB266" si="3913">T266/T281</f>
        <v>3.9473684210526314E-2</v>
      </c>
      <c r="CC266" s="130">
        <f t="shared" ref="CC266" si="3914">U266/U281</f>
        <v>5.2405907575035729E-2</v>
      </c>
      <c r="CD266" s="131">
        <f t="shared" ref="CD266" si="3915">V266/V281</f>
        <v>5.2223371251292658E-2</v>
      </c>
      <c r="CE266" s="132">
        <f t="shared" ref="CE266" si="3916">W266/W281</f>
        <v>5.4419370004701456E-2</v>
      </c>
      <c r="CF266" s="129">
        <f t="shared" ref="CF266" si="3917">X266/X281</f>
        <v>4.6458739441195579E-2</v>
      </c>
      <c r="CG266" s="130">
        <f t="shared" ref="CG266" si="3918">Y266/Y281</f>
        <v>4.3738898756660746E-2</v>
      </c>
      <c r="CH266" s="131">
        <f t="shared" ref="CH266" si="3919">Z266/Z281</f>
        <v>6.3229803796965606E-2</v>
      </c>
      <c r="CI266" s="129">
        <f t="shared" ref="CI266" si="3920">AA266/AA281</f>
        <v>6.5182295170187005E-2</v>
      </c>
      <c r="CJ266" s="135">
        <f t="shared" ref="CJ266" si="3921">AB266/AB281</f>
        <v>5.4499354515143351E-2</v>
      </c>
      <c r="CK266" s="136">
        <f t="shared" ref="CK266" si="3922">AC266/AC281</f>
        <v>5.4315628667772044E-2</v>
      </c>
    </row>
    <row r="267" spans="1:89" ht="14" thickBot="1" x14ac:dyDescent="0.2">
      <c r="A267" s="146" t="s">
        <v>26</v>
      </c>
      <c r="B267" s="203">
        <v>489</v>
      </c>
      <c r="C267" s="197">
        <v>567</v>
      </c>
      <c r="D267" s="198">
        <v>196</v>
      </c>
      <c r="E267" s="199">
        <v>306</v>
      </c>
      <c r="F267" s="196">
        <v>597</v>
      </c>
      <c r="G267" s="200">
        <v>363</v>
      </c>
      <c r="H267" s="198">
        <v>674</v>
      </c>
      <c r="I267" s="199">
        <v>691</v>
      </c>
      <c r="J267" s="196">
        <v>140</v>
      </c>
      <c r="K267" s="197">
        <v>124</v>
      </c>
      <c r="L267" s="198">
        <v>321</v>
      </c>
      <c r="M267" s="196">
        <v>352</v>
      </c>
      <c r="N267" s="201">
        <v>615</v>
      </c>
      <c r="O267" s="204">
        <v>662</v>
      </c>
      <c r="P267" s="196">
        <v>346</v>
      </c>
      <c r="Q267" s="197">
        <v>265</v>
      </c>
      <c r="R267" s="198">
        <v>461</v>
      </c>
      <c r="S267" s="199">
        <v>466</v>
      </c>
      <c r="T267" s="196">
        <v>77</v>
      </c>
      <c r="U267" s="200">
        <v>99</v>
      </c>
      <c r="V267" s="198">
        <v>364</v>
      </c>
      <c r="W267" s="205">
        <v>489</v>
      </c>
      <c r="X267" s="196">
        <v>287</v>
      </c>
      <c r="Y267" s="200">
        <v>232</v>
      </c>
      <c r="Z267" s="198">
        <v>701</v>
      </c>
      <c r="AA267" s="196">
        <v>886</v>
      </c>
      <c r="AB267" s="172">
        <f t="shared" si="3675"/>
        <v>5268</v>
      </c>
      <c r="AC267" s="173">
        <f t="shared" si="3676"/>
        <v>5502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>
        <f>B267/B281</f>
        <v>4.4398038859633192E-2</v>
      </c>
      <c r="BK267" s="130">
        <f t="shared" ref="BK267" si="3923">C267/C281</f>
        <v>5.3774658573596361E-2</v>
      </c>
      <c r="BL267" s="131">
        <f t="shared" ref="BL267" si="3924">D267/D281</f>
        <v>4.3789097408400354E-2</v>
      </c>
      <c r="BM267" s="132">
        <f t="shared" ref="BM267" si="3925">E267/E281</f>
        <v>6.0366936279345036E-2</v>
      </c>
      <c r="BN267" s="129">
        <f t="shared" ref="BN267" si="3926">F267/F281</f>
        <v>4.7706568643119708E-2</v>
      </c>
      <c r="BO267" s="130">
        <f t="shared" ref="BO267" si="3927">G267/G281</f>
        <v>3.977646285338593E-2</v>
      </c>
      <c r="BP267" s="131">
        <f t="shared" ref="BP267" si="3928">H267/H281</f>
        <v>4.8636166835041128E-2</v>
      </c>
      <c r="BQ267" s="132">
        <f t="shared" ref="BQ267" si="3929">I267/I281</f>
        <v>5.1341110037892858E-2</v>
      </c>
      <c r="BR267" s="129">
        <f t="shared" ref="BR267" si="3930">J267/J281</f>
        <v>5.0743022834360274E-2</v>
      </c>
      <c r="BS267" s="130">
        <f t="shared" ref="BS267" si="3931">K267/K281</f>
        <v>4.752778842468379E-2</v>
      </c>
      <c r="BT267" s="131">
        <f t="shared" ref="BT267" si="3932">L267/L281</f>
        <v>4.7422071206972963E-2</v>
      </c>
      <c r="BU267" s="129">
        <f t="shared" ref="BU267" si="3933">M267/M281</f>
        <v>5.0662061024755324E-2</v>
      </c>
      <c r="BV267" s="133">
        <f t="shared" ref="BV267" si="3934">N267/N281</f>
        <v>4.7648562795382349E-2</v>
      </c>
      <c r="BW267" s="134">
        <f t="shared" ref="BW267" si="3935">O267/O281</f>
        <v>4.8159464571511712E-2</v>
      </c>
      <c r="BX267" s="129">
        <f t="shared" ref="BX267" si="3936">P267/P281</f>
        <v>5.168035847647498E-2</v>
      </c>
      <c r="BY267" s="130">
        <f t="shared" ref="BY267" si="3937">Q267/Q281</f>
        <v>3.7182545250456014E-2</v>
      </c>
      <c r="BZ267" s="131">
        <f t="shared" ref="BZ267" si="3938">R267/R281</f>
        <v>5.5051349414855504E-2</v>
      </c>
      <c r="CA267" s="132">
        <f t="shared" ref="CA267" si="3939">S267/S281</f>
        <v>5.3263230083438105E-2</v>
      </c>
      <c r="CB267" s="129">
        <f t="shared" ref="CB267" si="3940">T267/T281</f>
        <v>4.2214912280701754E-2</v>
      </c>
      <c r="CC267" s="130">
        <f t="shared" ref="CC267" si="3941">U267/U281</f>
        <v>4.7165316817532159E-2</v>
      </c>
      <c r="CD267" s="131">
        <f t="shared" ref="CD267" si="3942">V267/V281</f>
        <v>4.7052740434332989E-2</v>
      </c>
      <c r="CE267" s="132">
        <f t="shared" ref="CE267" si="3943">W267/W281</f>
        <v>5.7475317348377998E-2</v>
      </c>
      <c r="CF267" s="129">
        <f t="shared" ref="CF267" si="3944">X267/X281</f>
        <v>4.6621182586094864E-2</v>
      </c>
      <c r="CG267" s="130">
        <f t="shared" ref="CG267" si="3945">Y267/Y281</f>
        <v>5.1509769094138541E-2</v>
      </c>
      <c r="CH267" s="131">
        <f t="shared" ref="CH267" si="3946">Z267/Z281</f>
        <v>5.5683533243307652E-2</v>
      </c>
      <c r="CI267" s="129">
        <f t="shared" ref="CI267" si="3947">AA267/AA281</f>
        <v>5.959908516076954E-2</v>
      </c>
      <c r="CJ267" s="135">
        <f t="shared" ref="CJ267" si="3948">AB267/AB281</f>
        <v>4.8926823378625625E-2</v>
      </c>
      <c r="CK267" s="136">
        <f t="shared" ref="CK267" si="3949">AC267/AC281</f>
        <v>5.1251001359986587E-2</v>
      </c>
    </row>
    <row r="268" spans="1:89" ht="15" thickTop="1" thickBot="1" x14ac:dyDescent="0.2">
      <c r="A268" s="137" t="s">
        <v>27</v>
      </c>
      <c r="B268" s="206">
        <v>477</v>
      </c>
      <c r="C268" s="190">
        <v>601</v>
      </c>
      <c r="D268" s="191">
        <v>221</v>
      </c>
      <c r="E268" s="192">
        <v>314</v>
      </c>
      <c r="F268" s="189">
        <v>540</v>
      </c>
      <c r="G268" s="193">
        <v>438</v>
      </c>
      <c r="H268" s="191">
        <v>666</v>
      </c>
      <c r="I268" s="192">
        <v>776</v>
      </c>
      <c r="J268" s="189">
        <v>176</v>
      </c>
      <c r="K268" s="190">
        <v>98</v>
      </c>
      <c r="L268" s="191">
        <v>370</v>
      </c>
      <c r="M268" s="189">
        <v>289</v>
      </c>
      <c r="N268" s="194">
        <v>716</v>
      </c>
      <c r="O268" s="207">
        <v>569</v>
      </c>
      <c r="P268" s="189">
        <v>357</v>
      </c>
      <c r="Q268" s="190">
        <v>313</v>
      </c>
      <c r="R268" s="191">
        <v>466</v>
      </c>
      <c r="S268" s="192">
        <v>439</v>
      </c>
      <c r="T268" s="189">
        <v>92</v>
      </c>
      <c r="U268" s="193">
        <v>84</v>
      </c>
      <c r="V268" s="191">
        <v>394</v>
      </c>
      <c r="W268" s="208">
        <v>394</v>
      </c>
      <c r="X268" s="189">
        <v>314</v>
      </c>
      <c r="Y268" s="193">
        <v>191</v>
      </c>
      <c r="Z268" s="191">
        <v>762</v>
      </c>
      <c r="AA268" s="189">
        <v>866</v>
      </c>
      <c r="AB268" s="172">
        <f t="shared" si="3675"/>
        <v>5551</v>
      </c>
      <c r="AC268" s="173">
        <f t="shared" si="3676"/>
        <v>5372</v>
      </c>
      <c r="AE268" s="269" t="s">
        <v>13</v>
      </c>
      <c r="AF268" s="20">
        <f t="shared" ref="AF268:BG268" si="3950">SUM(AF265:AF267)</f>
        <v>1238</v>
      </c>
      <c r="AG268" s="21">
        <f t="shared" si="3950"/>
        <v>2297</v>
      </c>
      <c r="AH268" s="20">
        <f t="shared" si="3950"/>
        <v>581</v>
      </c>
      <c r="AI268" s="21">
        <f t="shared" si="3950"/>
        <v>866</v>
      </c>
      <c r="AJ268" s="20">
        <f t="shared" si="3950"/>
        <v>1217</v>
      </c>
      <c r="AK268" s="21">
        <f t="shared" si="3950"/>
        <v>2156</v>
      </c>
      <c r="AL268" s="20">
        <f t="shared" si="3950"/>
        <v>1754</v>
      </c>
      <c r="AM268" s="21">
        <f t="shared" si="3950"/>
        <v>2561</v>
      </c>
      <c r="AN268" s="20">
        <f t="shared" si="3950"/>
        <v>548</v>
      </c>
      <c r="AO268" s="21">
        <f t="shared" si="3950"/>
        <v>151</v>
      </c>
      <c r="AP268" s="20">
        <f t="shared" si="3950"/>
        <v>1531</v>
      </c>
      <c r="AQ268" s="21">
        <f t="shared" si="3950"/>
        <v>480</v>
      </c>
      <c r="AR268" s="20">
        <f t="shared" si="3950"/>
        <v>2286</v>
      </c>
      <c r="AS268" s="21">
        <f t="shared" si="3950"/>
        <v>1576</v>
      </c>
      <c r="AT268" s="20">
        <f t="shared" si="3950"/>
        <v>1055</v>
      </c>
      <c r="AU268" s="21">
        <f t="shared" si="3950"/>
        <v>1141</v>
      </c>
      <c r="AV268" s="20">
        <f t="shared" si="3950"/>
        <v>1033</v>
      </c>
      <c r="AW268" s="21">
        <f t="shared" si="3950"/>
        <v>1450</v>
      </c>
      <c r="AX268" s="20">
        <f t="shared" si="3950"/>
        <v>468</v>
      </c>
      <c r="AY268" s="21">
        <f t="shared" si="3950"/>
        <v>97</v>
      </c>
      <c r="AZ268" s="20">
        <f t="shared" si="3950"/>
        <v>1542</v>
      </c>
      <c r="BA268" s="21">
        <f t="shared" si="3950"/>
        <v>986</v>
      </c>
      <c r="BB268" s="20">
        <f t="shared" si="3950"/>
        <v>1193</v>
      </c>
      <c r="BC268" s="21">
        <f t="shared" si="3950"/>
        <v>545</v>
      </c>
      <c r="BD268" s="20">
        <f t="shared" si="3950"/>
        <v>1568</v>
      </c>
      <c r="BE268" s="21">
        <f t="shared" si="3950"/>
        <v>2474</v>
      </c>
      <c r="BF268" s="174">
        <f t="shared" si="3950"/>
        <v>16014</v>
      </c>
      <c r="BG268" s="175">
        <f t="shared" si="3950"/>
        <v>16780</v>
      </c>
      <c r="BI268" s="137" t="s">
        <v>27</v>
      </c>
      <c r="BJ268" s="129">
        <f>B268/B281</f>
        <v>4.3308516433629929E-2</v>
      </c>
      <c r="BK268" s="130">
        <f t="shared" ref="BK268" si="3951">C268/C281</f>
        <v>5.6999241274658573E-2</v>
      </c>
      <c r="BL268" s="131">
        <f t="shared" ref="BL268" si="3952">D268/D281</f>
        <v>4.9374441465594283E-2</v>
      </c>
      <c r="BM268" s="132">
        <f t="shared" ref="BM268" si="3953">E268/E281</f>
        <v>6.1945156835667786E-2</v>
      </c>
      <c r="BN268" s="129">
        <f t="shared" ref="BN268" si="3954">F268/F281</f>
        <v>4.3151670129455012E-2</v>
      </c>
      <c r="BO268" s="130">
        <f t="shared" ref="BO268" si="3955">G268/G281</f>
        <v>4.7994740302432608E-2</v>
      </c>
      <c r="BP268" s="131">
        <f t="shared" ref="BP268" si="3956">H268/H281</f>
        <v>4.8058882955693459E-2</v>
      </c>
      <c r="BQ268" s="132">
        <f t="shared" ref="BQ268" si="3957">I268/I281</f>
        <v>5.7656586670629319E-2</v>
      </c>
      <c r="BR268" s="129">
        <f t="shared" ref="BR268" si="3958">J268/J281</f>
        <v>6.3791228706052916E-2</v>
      </c>
      <c r="BS268" s="130">
        <f t="shared" ref="BS268" si="3959">K268/K281</f>
        <v>3.7562284400153315E-2</v>
      </c>
      <c r="BT268" s="131">
        <f t="shared" ref="BT268" si="3960">L268/L281</f>
        <v>5.4660954350716502E-2</v>
      </c>
      <c r="BU268" s="129">
        <f t="shared" ref="BU268" si="3961">M268/M281</f>
        <v>4.1594703511801959E-2</v>
      </c>
      <c r="BV268" s="133">
        <f t="shared" ref="BV268" si="3962">N268/N281</f>
        <v>5.5473773921128067E-2</v>
      </c>
      <c r="BW268" s="134">
        <f t="shared" ref="BW268" si="3963">O268/O281</f>
        <v>4.1393860032009309E-2</v>
      </c>
      <c r="BX268" s="129">
        <f t="shared" ref="BX268" si="3964">P268/P281</f>
        <v>5.332337565347274E-2</v>
      </c>
      <c r="BY268" s="130">
        <f t="shared" ref="BY268" si="3965">Q268/Q281</f>
        <v>4.3917496842991441E-2</v>
      </c>
      <c r="BZ268" s="131">
        <f t="shared" ref="BZ268" si="3966">R268/R281</f>
        <v>5.5648435634105563E-2</v>
      </c>
      <c r="CA268" s="132">
        <f t="shared" ref="CA268" si="3967">S268/S281</f>
        <v>5.0177163104354786E-2</v>
      </c>
      <c r="CB268" s="129">
        <f t="shared" ref="CB268" si="3968">T268/T281</f>
        <v>5.0438596491228067E-2</v>
      </c>
      <c r="CC268" s="130">
        <f t="shared" ref="CC268" si="3969">U268/U281</f>
        <v>4.0019056693663652E-2</v>
      </c>
      <c r="CD268" s="131">
        <f t="shared" ref="CD268" si="3970">V268/V281</f>
        <v>5.0930713547052739E-2</v>
      </c>
      <c r="CE268" s="132">
        <f t="shared" ref="CE268" si="3971">W268/W281</f>
        <v>4.6309355900329099E-2</v>
      </c>
      <c r="CF268" s="129">
        <f t="shared" ref="CF268" si="3972">X268/X281</f>
        <v>5.1007147498375566E-2</v>
      </c>
      <c r="CG268" s="130">
        <f t="shared" ref="CG268" si="3973">Y268/Y281</f>
        <v>4.2406749555950266E-2</v>
      </c>
      <c r="CH268" s="131">
        <f t="shared" ref="CH268" si="3974">Z268/Z281</f>
        <v>6.0529033283024863E-2</v>
      </c>
      <c r="CI268" s="129">
        <f t="shared" ref="CI268" si="3975">AA268/AA281</f>
        <v>5.8253733351271354E-2</v>
      </c>
      <c r="CJ268" s="135">
        <f t="shared" ref="CJ268" si="3976">AB268/AB281</f>
        <v>5.1555200564683157E-2</v>
      </c>
      <c r="CK268" s="136">
        <f t="shared" ref="CK268" si="3977">AC268/AC281</f>
        <v>5.0040054399463456E-2</v>
      </c>
    </row>
    <row r="269" spans="1:89" ht="14" thickTop="1" x14ac:dyDescent="0.15">
      <c r="A269" s="146" t="s">
        <v>28</v>
      </c>
      <c r="B269" s="203">
        <v>454</v>
      </c>
      <c r="C269" s="197">
        <v>698</v>
      </c>
      <c r="D269" s="198">
        <v>238</v>
      </c>
      <c r="E269" s="199">
        <v>341</v>
      </c>
      <c r="F269" s="196">
        <v>542</v>
      </c>
      <c r="G269" s="200">
        <v>601</v>
      </c>
      <c r="H269" s="198">
        <v>776</v>
      </c>
      <c r="I269" s="199">
        <v>960</v>
      </c>
      <c r="J269" s="196">
        <v>194</v>
      </c>
      <c r="K269" s="197">
        <v>96</v>
      </c>
      <c r="L269" s="198">
        <v>579</v>
      </c>
      <c r="M269" s="196">
        <v>263</v>
      </c>
      <c r="N269" s="201">
        <v>849</v>
      </c>
      <c r="O269" s="204">
        <v>591</v>
      </c>
      <c r="P269" s="196">
        <v>398</v>
      </c>
      <c r="Q269" s="197">
        <v>288</v>
      </c>
      <c r="R269" s="198">
        <v>468</v>
      </c>
      <c r="S269" s="199">
        <v>524</v>
      </c>
      <c r="T269" s="196">
        <v>157</v>
      </c>
      <c r="U269" s="200">
        <v>56</v>
      </c>
      <c r="V269" s="198">
        <v>506</v>
      </c>
      <c r="W269" s="205">
        <v>524</v>
      </c>
      <c r="X269" s="196">
        <v>368</v>
      </c>
      <c r="Y269" s="200">
        <v>176</v>
      </c>
      <c r="Z269" s="198">
        <v>749</v>
      </c>
      <c r="AA269" s="196">
        <v>1004</v>
      </c>
      <c r="AB269" s="172">
        <f t="shared" si="3675"/>
        <v>6278</v>
      </c>
      <c r="AC269" s="173">
        <f t="shared" si="3676"/>
        <v>6122</v>
      </c>
      <c r="BI269" s="146" t="s">
        <v>28</v>
      </c>
      <c r="BJ269" s="129">
        <f>B269/B281</f>
        <v>4.1220265117123664E-2</v>
      </c>
      <c r="BK269" s="130">
        <f t="shared" ref="BK269" si="3978">C269/C281</f>
        <v>6.6198786039453714E-2</v>
      </c>
      <c r="BL269" s="131">
        <f t="shared" ref="BL269" si="3979">D269/D281</f>
        <v>5.3172475424486151E-2</v>
      </c>
      <c r="BM269" s="132">
        <f t="shared" ref="BM269" si="3980">E269/E281</f>
        <v>6.7271651213257053E-2</v>
      </c>
      <c r="BN269" s="129">
        <f t="shared" ref="BN269" si="3981">F269/F281</f>
        <v>4.3311491129934473E-2</v>
      </c>
      <c r="BO269" s="130">
        <f t="shared" ref="BO269" si="3982">G269/G281</f>
        <v>6.5855796625027399E-2</v>
      </c>
      <c r="BP269" s="131">
        <f t="shared" ref="BP269" si="3983">H269/H281</f>
        <v>5.5996536296723916E-2</v>
      </c>
      <c r="BQ269" s="132">
        <f t="shared" ref="BQ269" si="3984">I269/I281</f>
        <v>7.132773608737647E-2</v>
      </c>
      <c r="BR269" s="129">
        <f t="shared" ref="BR269" si="3985">J269/J281</f>
        <v>7.0315331641899237E-2</v>
      </c>
      <c r="BS269" s="130">
        <f t="shared" ref="BS269" si="3986">K269/K281</f>
        <v>3.6795707167497124E-2</v>
      </c>
      <c r="BT269" s="131">
        <f t="shared" ref="BT269" si="3987">L269/L281</f>
        <v>8.5537006943418523E-2</v>
      </c>
      <c r="BU269" s="129">
        <f t="shared" ref="BU269" si="3988">M269/M281</f>
        <v>3.7852619458837077E-2</v>
      </c>
      <c r="BV269" s="133">
        <f t="shared" ref="BV269" si="3989">N269/N281</f>
        <v>6.5778259858991245E-2</v>
      </c>
      <c r="BW269" s="134">
        <f t="shared" ref="BW269" si="3990">O269/O281</f>
        <v>4.2994325621999126E-2</v>
      </c>
      <c r="BX269" s="129">
        <f t="shared" ref="BX269" si="3991">P269/P281</f>
        <v>5.9447348767737114E-2</v>
      </c>
      <c r="BY269" s="130">
        <f t="shared" ref="BY269" si="3992">Q269/Q281</f>
        <v>4.0409709555212572E-2</v>
      </c>
      <c r="BZ269" s="131">
        <f t="shared" ref="BZ269" si="3993">R269/R281</f>
        <v>5.5887270121805589E-2</v>
      </c>
      <c r="CA269" s="132">
        <f t="shared" ref="CA269" si="3994">S269/S281</f>
        <v>5.9892559149617101E-2</v>
      </c>
      <c r="CB269" s="129">
        <f t="shared" ref="CB269" si="3995">T269/T281</f>
        <v>8.6074561403508776E-2</v>
      </c>
      <c r="CC269" s="130">
        <f t="shared" ref="CC269" si="3996">U269/U281</f>
        <v>2.6679371129109099E-2</v>
      </c>
      <c r="CD269" s="131">
        <f t="shared" ref="CD269" si="3997">V269/V281</f>
        <v>6.5408479834539818E-2</v>
      </c>
      <c r="CE269" s="132">
        <f t="shared" ref="CE269" si="3998">W269/W281</f>
        <v>6.1589092618711802E-2</v>
      </c>
      <c r="CF269" s="129">
        <f t="shared" ref="CF269" si="3999">X269/X281</f>
        <v>5.9779077322936969E-2</v>
      </c>
      <c r="CG269" s="130">
        <f t="shared" ref="CG269" si="4000">Y269/Y281</f>
        <v>3.9076376554174071E-2</v>
      </c>
      <c r="CH269" s="131">
        <f t="shared" ref="CH269" si="4001">Z269/Z281</f>
        <v>5.9496385733576934E-2</v>
      </c>
      <c r="CI269" s="129">
        <f t="shared" ref="CI269" si="4002">AA269/AA281</f>
        <v>6.7536660836808829E-2</v>
      </c>
      <c r="CJ269" s="135">
        <f t="shared" ref="CJ269" si="4003">AB269/AB281</f>
        <v>5.8307250791763798E-2</v>
      </c>
      <c r="CK269" s="136">
        <f t="shared" ref="CK269" si="4004">AC269/AC281</f>
        <v>5.7026286864019969E-2</v>
      </c>
    </row>
    <row r="270" spans="1:89" x14ac:dyDescent="0.15">
      <c r="A270" s="137" t="s">
        <v>29</v>
      </c>
      <c r="B270" s="206">
        <v>510</v>
      </c>
      <c r="C270" s="190">
        <v>843</v>
      </c>
      <c r="D270" s="191">
        <v>335</v>
      </c>
      <c r="E270" s="192">
        <v>343</v>
      </c>
      <c r="F270" s="189">
        <v>625</v>
      </c>
      <c r="G270" s="193">
        <v>726</v>
      </c>
      <c r="H270" s="191">
        <v>811</v>
      </c>
      <c r="I270" s="192">
        <v>978</v>
      </c>
      <c r="J270" s="189">
        <v>231</v>
      </c>
      <c r="K270" s="190">
        <v>81</v>
      </c>
      <c r="L270" s="191">
        <v>633</v>
      </c>
      <c r="M270" s="189">
        <v>238</v>
      </c>
      <c r="N270" s="194">
        <v>978</v>
      </c>
      <c r="O270" s="207">
        <v>741</v>
      </c>
      <c r="P270" s="189">
        <v>493</v>
      </c>
      <c r="Q270" s="190">
        <v>425</v>
      </c>
      <c r="R270" s="191">
        <v>495</v>
      </c>
      <c r="S270" s="192">
        <v>645</v>
      </c>
      <c r="T270" s="189">
        <v>272</v>
      </c>
      <c r="U270" s="193">
        <v>53</v>
      </c>
      <c r="V270" s="191">
        <v>668</v>
      </c>
      <c r="W270" s="208">
        <v>466</v>
      </c>
      <c r="X270" s="189">
        <v>485</v>
      </c>
      <c r="Y270" s="193">
        <v>175</v>
      </c>
      <c r="Z270" s="191">
        <v>870</v>
      </c>
      <c r="AA270" s="189">
        <v>918</v>
      </c>
      <c r="AB270" s="172">
        <f t="shared" si="3675"/>
        <v>7406</v>
      </c>
      <c r="AC270" s="173">
        <f t="shared" si="3676"/>
        <v>6632</v>
      </c>
      <c r="BI270" s="137" t="s">
        <v>29</v>
      </c>
      <c r="BJ270" s="129">
        <f>B270/B281</f>
        <v>4.6304703105138914E-2</v>
      </c>
      <c r="BK270" s="130">
        <f t="shared" ref="BK270" si="4005">C270/C281</f>
        <v>7.9950682852807278E-2</v>
      </c>
      <c r="BL270" s="131">
        <f t="shared" ref="BL270" si="4006">D270/D281</f>
        <v>7.4843610366398569E-2</v>
      </c>
      <c r="BM270" s="132">
        <f t="shared" ref="BM270" si="4007">E270/E281</f>
        <v>6.7666206352337735E-2</v>
      </c>
      <c r="BN270" s="129">
        <f t="shared" ref="BN270" si="4008">F270/F281</f>
        <v>4.9944062649832185E-2</v>
      </c>
      <c r="BO270" s="130">
        <f t="shared" ref="BO270" si="4009">G270/G281</f>
        <v>7.955292570677186E-2</v>
      </c>
      <c r="BP270" s="131">
        <f t="shared" ref="BP270" si="4010">H270/H281</f>
        <v>5.8522153268869968E-2</v>
      </c>
      <c r="BQ270" s="132">
        <f t="shared" ref="BQ270" si="4011">I270/I281</f>
        <v>7.266513113901478E-2</v>
      </c>
      <c r="BR270" s="129">
        <f t="shared" ref="BR270" si="4012">J270/J281</f>
        <v>8.3725987676694452E-2</v>
      </c>
      <c r="BS270" s="130">
        <f t="shared" ref="BS270" si="4013">K270/K281</f>
        <v>3.10463779225757E-2</v>
      </c>
      <c r="BT270" s="131">
        <f t="shared" ref="BT270" si="4014">L270/L281</f>
        <v>9.3514551632442017E-2</v>
      </c>
      <c r="BU270" s="129">
        <f t="shared" ref="BU270" si="4015">M270/M281</f>
        <v>3.4254461715601613E-2</v>
      </c>
      <c r="BV270" s="133">
        <f t="shared" ref="BV270" si="4016">N270/N281</f>
        <v>7.5772836445339734E-2</v>
      </c>
      <c r="BW270" s="134">
        <f t="shared" ref="BW270" si="4017">O270/O281</f>
        <v>5.3906591008293321E-2</v>
      </c>
      <c r="BX270" s="129">
        <f t="shared" ref="BX270" si="4018">P270/P281</f>
        <v>7.3637042569081407E-2</v>
      </c>
      <c r="BY270" s="130">
        <f t="shared" ref="BY270" si="4019">Q270/Q281</f>
        <v>5.9632383892240771E-2</v>
      </c>
      <c r="BZ270" s="131">
        <f t="shared" ref="BZ270" si="4020">R270/R281</f>
        <v>5.9111535705755912E-2</v>
      </c>
      <c r="CA270" s="132">
        <f t="shared" ref="CA270" si="4021">S270/S281</f>
        <v>7.3722711166990515E-2</v>
      </c>
      <c r="CB270" s="129">
        <f t="shared" ref="CB270" si="4022">T270/T281</f>
        <v>0.14912280701754385</v>
      </c>
      <c r="CC270" s="130">
        <f t="shared" ref="CC270" si="4023">U270/U281</f>
        <v>2.5250119104335399E-2</v>
      </c>
      <c r="CD270" s="131">
        <f t="shared" ref="CD270" si="4024">V270/V281</f>
        <v>8.6349534643226478E-2</v>
      </c>
      <c r="CE270" s="132">
        <f t="shared" ref="CE270" si="4025">W270/W281</f>
        <v>5.477197931358721E-2</v>
      </c>
      <c r="CF270" s="129">
        <f t="shared" ref="CF270" si="4026">X270/X281</f>
        <v>7.8784925276153342E-2</v>
      </c>
      <c r="CG270" s="130">
        <f t="shared" ref="CG270" si="4027">Y270/Y281</f>
        <v>3.8854351687388988E-2</v>
      </c>
      <c r="CH270" s="131">
        <f t="shared" ref="CH270" si="4028">Z270/Z281</f>
        <v>6.9107951386130753E-2</v>
      </c>
      <c r="CI270" s="129">
        <f t="shared" ref="CI270" si="4029">AA270/AA281</f>
        <v>6.1751648055966633E-2</v>
      </c>
      <c r="CJ270" s="135">
        <f t="shared" ref="CJ270" si="4030">AB270/AB281</f>
        <v>6.8783609328417122E-2</v>
      </c>
      <c r="CK270" s="136">
        <f t="shared" ref="CK270" si="4031">AC270/AC281</f>
        <v>6.1776924939918404E-2</v>
      </c>
    </row>
    <row r="271" spans="1:89" x14ac:dyDescent="0.15">
      <c r="A271" s="146" t="s">
        <v>30</v>
      </c>
      <c r="B271" s="203">
        <v>621</v>
      </c>
      <c r="C271" s="197">
        <v>1138</v>
      </c>
      <c r="D271" s="198">
        <v>339</v>
      </c>
      <c r="E271" s="199">
        <v>415</v>
      </c>
      <c r="F271" s="196">
        <v>741</v>
      </c>
      <c r="G271" s="200">
        <v>1051</v>
      </c>
      <c r="H271" s="198">
        <v>895</v>
      </c>
      <c r="I271" s="199">
        <v>1286</v>
      </c>
      <c r="J271" s="196">
        <v>278</v>
      </c>
      <c r="K271" s="197">
        <v>78</v>
      </c>
      <c r="L271" s="198">
        <v>798</v>
      </c>
      <c r="M271" s="196">
        <v>265</v>
      </c>
      <c r="N271" s="201">
        <v>1316</v>
      </c>
      <c r="O271" s="204">
        <v>839</v>
      </c>
      <c r="P271" s="196">
        <v>613</v>
      </c>
      <c r="Q271" s="197">
        <v>586</v>
      </c>
      <c r="R271" s="198">
        <v>570</v>
      </c>
      <c r="S271" s="199">
        <v>697</v>
      </c>
      <c r="T271" s="196">
        <v>307</v>
      </c>
      <c r="U271" s="200">
        <v>49</v>
      </c>
      <c r="V271" s="198">
        <v>809</v>
      </c>
      <c r="W271" s="205">
        <v>531</v>
      </c>
      <c r="X271" s="196">
        <v>668</v>
      </c>
      <c r="Y271" s="200">
        <v>267</v>
      </c>
      <c r="Z271" s="198">
        <v>922</v>
      </c>
      <c r="AA271" s="196">
        <v>1237</v>
      </c>
      <c r="AB271" s="172">
        <f t="shared" si="3675"/>
        <v>8877</v>
      </c>
      <c r="AC271" s="173">
        <f t="shared" si="3676"/>
        <v>8439</v>
      </c>
      <c r="BI271" s="146" t="s">
        <v>30</v>
      </c>
      <c r="BJ271" s="129">
        <f>B271/B281</f>
        <v>5.6382785545669147E-2</v>
      </c>
      <c r="BK271" s="130">
        <f t="shared" ref="BK271" si="4032">C271/C281</f>
        <v>0.10792867981790592</v>
      </c>
      <c r="BL271" s="131">
        <f t="shared" ref="BL271" si="4033">D271/D281</f>
        <v>7.5737265415549593E-2</v>
      </c>
      <c r="BM271" s="132">
        <f t="shared" ref="BM271" si="4034">E271/E281</f>
        <v>8.187019135924245E-2</v>
      </c>
      <c r="BN271" s="129">
        <f t="shared" ref="BN271" si="4035">F271/F281</f>
        <v>5.9213680677641045E-2</v>
      </c>
      <c r="BO271" s="130">
        <f t="shared" ref="BO271" si="4036">G271/G281</f>
        <v>0.11516546131930748</v>
      </c>
      <c r="BP271" s="131">
        <f t="shared" ref="BP271" si="4037">H271/H281</f>
        <v>6.4583634002020496E-2</v>
      </c>
      <c r="BQ271" s="132">
        <f t="shared" ref="BQ271" si="4038">I271/I281</f>
        <v>9.5549446467048077E-2</v>
      </c>
      <c r="BR271" s="129">
        <f t="shared" ref="BR271" si="4039">J271/J281</f>
        <v>0.1007611453425154</v>
      </c>
      <c r="BS271" s="130">
        <f t="shared" ref="BS271" si="4040">K271/K281</f>
        <v>2.9896512073591414E-2</v>
      </c>
      <c r="BT271" s="131">
        <f t="shared" ref="BT271" si="4041">L271/L281</f>
        <v>0.11789038262668046</v>
      </c>
      <c r="BU271" s="129">
        <f t="shared" ref="BU271" si="4042">M271/M281</f>
        <v>3.8140472078295913E-2</v>
      </c>
      <c r="BV271" s="133">
        <f t="shared" ref="BV271" si="4043">N271/N281</f>
        <v>0.10196017664833036</v>
      </c>
      <c r="BW271" s="134">
        <f t="shared" ref="BW271" si="4044">O271/O281</f>
        <v>6.1035937727338861E-2</v>
      </c>
      <c r="BX271" s="129">
        <f t="shared" ref="BX271" si="4045">P271/P281</f>
        <v>9.1560866318147874E-2</v>
      </c>
      <c r="BY271" s="130">
        <f t="shared" ref="BY271" si="4046">Q271/Q281</f>
        <v>8.2222534025536698E-2</v>
      </c>
      <c r="BZ271" s="131">
        <f t="shared" ref="BZ271" si="4047">R271/R281</f>
        <v>6.8067828994506807E-2</v>
      </c>
      <c r="CA271" s="132">
        <f t="shared" ref="CA271" si="4048">S271/S281</f>
        <v>7.9666247571150983E-2</v>
      </c>
      <c r="CB271" s="129">
        <f t="shared" ref="CB271" si="4049">T271/T281</f>
        <v>0.16831140350877194</v>
      </c>
      <c r="CC271" s="130">
        <f t="shared" ref="CC271" si="4050">U271/U281</f>
        <v>2.3344449737970462E-2</v>
      </c>
      <c r="CD271" s="131">
        <f t="shared" ref="CD271" si="4051">V271/V281</f>
        <v>0.10457600827300931</v>
      </c>
      <c r="CE271" s="132">
        <f t="shared" ref="CE271" si="4052">W271/W281</f>
        <v>6.2411847672778561E-2</v>
      </c>
      <c r="CF271" s="129">
        <f t="shared" ref="CF271" si="4053">X271/X281</f>
        <v>0.10851202079272254</v>
      </c>
      <c r="CG271" s="130">
        <f t="shared" ref="CG271" si="4054">Y271/Y281</f>
        <v>5.9280639431616343E-2</v>
      </c>
      <c r="CH271" s="131">
        <f t="shared" ref="CH271" si="4055">Z271/Z281</f>
        <v>7.323854158392247E-2</v>
      </c>
      <c r="CI271" s="129">
        <f t="shared" ref="CI271" si="4056">AA271/AA281</f>
        <v>8.3210009417462663E-2</v>
      </c>
      <c r="CJ271" s="135">
        <f t="shared" ref="CJ271" si="4057">AB271/AB281</f>
        <v>8.244559816477974E-2</v>
      </c>
      <c r="CK271" s="136">
        <f t="shared" ref="CK271" si="4058">AC271/AC281</f>
        <v>7.8609087691189891E-2</v>
      </c>
    </row>
    <row r="272" spans="1:89" x14ac:dyDescent="0.15">
      <c r="A272" s="137" t="s">
        <v>31</v>
      </c>
      <c r="B272" s="206">
        <v>617</v>
      </c>
      <c r="C272" s="190">
        <v>1159</v>
      </c>
      <c r="D272" s="191">
        <v>242</v>
      </c>
      <c r="E272" s="192">
        <v>451</v>
      </c>
      <c r="F272" s="189">
        <v>476</v>
      </c>
      <c r="G272" s="193">
        <v>1105</v>
      </c>
      <c r="H272" s="191">
        <v>859</v>
      </c>
      <c r="I272" s="192">
        <v>1275</v>
      </c>
      <c r="J272" s="189">
        <v>270</v>
      </c>
      <c r="K272" s="190">
        <v>73</v>
      </c>
      <c r="L272" s="191">
        <v>733</v>
      </c>
      <c r="M272" s="189">
        <v>215</v>
      </c>
      <c r="N272" s="194">
        <v>970</v>
      </c>
      <c r="O272" s="207">
        <v>737</v>
      </c>
      <c r="P272" s="189">
        <v>442</v>
      </c>
      <c r="Q272" s="190">
        <v>555</v>
      </c>
      <c r="R272" s="191">
        <v>463</v>
      </c>
      <c r="S272" s="192">
        <v>753</v>
      </c>
      <c r="T272" s="189">
        <v>161</v>
      </c>
      <c r="U272" s="193">
        <v>48</v>
      </c>
      <c r="V272" s="191">
        <v>733</v>
      </c>
      <c r="W272" s="208">
        <v>455</v>
      </c>
      <c r="X272" s="189">
        <v>525</v>
      </c>
      <c r="Y272" s="193">
        <v>278</v>
      </c>
      <c r="Z272" s="191">
        <v>646</v>
      </c>
      <c r="AA272" s="189">
        <v>1237</v>
      </c>
      <c r="AB272" s="172">
        <f t="shared" si="3675"/>
        <v>7137</v>
      </c>
      <c r="AC272" s="173">
        <f t="shared" si="3676"/>
        <v>8341</v>
      </c>
      <c r="BI272" s="137" t="s">
        <v>31</v>
      </c>
      <c r="BJ272" s="129">
        <f>B272/B281</f>
        <v>5.6019611403668061E-2</v>
      </c>
      <c r="BK272" s="130">
        <f t="shared" ref="BK272" si="4059">C272/C281</f>
        <v>0.10992033383915023</v>
      </c>
      <c r="BL272" s="131">
        <f t="shared" ref="BL272" si="4060">D272/D281</f>
        <v>5.4066130473637175E-2</v>
      </c>
      <c r="BM272" s="132">
        <f t="shared" ref="BM272" si="4061">E272/E281</f>
        <v>8.8972183862694815E-2</v>
      </c>
      <c r="BN272" s="129">
        <f t="shared" ref="BN272" si="4062">F272/F281</f>
        <v>3.8037398114112192E-2</v>
      </c>
      <c r="BO272" s="130">
        <f t="shared" ref="BO272" si="4063">G272/G281</f>
        <v>0.12108262108262108</v>
      </c>
      <c r="BP272" s="131">
        <f t="shared" ref="BP272" si="4064">H272/H281</f>
        <v>6.1985856544955982E-2</v>
      </c>
      <c r="BQ272" s="132">
        <f t="shared" ref="BQ272" si="4065">I272/I281</f>
        <v>9.4732149491046885E-2</v>
      </c>
      <c r="BR272" s="129">
        <f t="shared" ref="BR272" si="4066">J272/J281</f>
        <v>9.7861544037694814E-2</v>
      </c>
      <c r="BS272" s="130">
        <f t="shared" ref="BS272" si="4067">K272/K281</f>
        <v>2.7980068991950938E-2</v>
      </c>
      <c r="BT272" s="131">
        <f t="shared" ref="BT272" si="4068">L272/L281</f>
        <v>0.10828778253804107</v>
      </c>
      <c r="BU272" s="129">
        <f t="shared" ref="BU272" si="4069">M272/M281</f>
        <v>3.0944156591824985E-2</v>
      </c>
      <c r="BV272" s="133">
        <f t="shared" ref="BV272" si="4070">N272/N281</f>
        <v>7.5153017742310368E-2</v>
      </c>
      <c r="BW272" s="134">
        <f t="shared" ref="BW272" si="4071">O272/O281</f>
        <v>5.361559726465881E-2</v>
      </c>
      <c r="BX272" s="129">
        <f t="shared" ref="BX272" si="4072">P272/P281</f>
        <v>6.6019417475728162E-2</v>
      </c>
      <c r="BY272" s="130">
        <f t="shared" ref="BY272" si="4073">Q272/Q281</f>
        <v>7.7872877788690897E-2</v>
      </c>
      <c r="BZ272" s="131">
        <f t="shared" ref="BZ272" si="4074">R272/R281</f>
        <v>5.529018390255553E-2</v>
      </c>
      <c r="CA272" s="132">
        <f t="shared" ref="CA272" si="4075">S272/S281</f>
        <v>8.6066979083323808E-2</v>
      </c>
      <c r="CB272" s="129">
        <f t="shared" ref="CB272" si="4076">T272/T281</f>
        <v>8.826754385964912E-2</v>
      </c>
      <c r="CC272" s="130">
        <f t="shared" ref="CC272" si="4077">U272/U281</f>
        <v>2.2868032396379228E-2</v>
      </c>
      <c r="CD272" s="131">
        <f t="shared" ref="CD272" si="4078">V272/V281</f>
        <v>9.4751809720785937E-2</v>
      </c>
      <c r="CE272" s="132">
        <f t="shared" ref="CE272" si="4079">W272/W281</f>
        <v>5.3479078514339445E-2</v>
      </c>
      <c r="CF272" s="129">
        <f t="shared" ref="CF272" si="4080">X272/X281</f>
        <v>8.5282651072124752E-2</v>
      </c>
      <c r="CG272" s="130">
        <f t="shared" ref="CG272" si="4081">Y272/Y281</f>
        <v>6.1722912966252222E-2</v>
      </c>
      <c r="CH272" s="131">
        <f t="shared" ref="CH272" si="4082">Z272/Z281</f>
        <v>5.1314639764874097E-2</v>
      </c>
      <c r="CI272" s="129">
        <f t="shared" ref="CI272" si="4083">AA272/AA281</f>
        <v>8.3210009417462663E-2</v>
      </c>
      <c r="CJ272" s="135">
        <f t="shared" ref="CJ272" si="4084">AB272/AB281</f>
        <v>6.6285257868878344E-2</v>
      </c>
      <c r="CK272" s="136">
        <f t="shared" ref="CK272" si="4085">AC272/AC281</f>
        <v>7.7696219982487838E-2</v>
      </c>
    </row>
    <row r="273" spans="1:89" x14ac:dyDescent="0.15">
      <c r="A273" s="146" t="s">
        <v>32</v>
      </c>
      <c r="B273" s="203">
        <v>668</v>
      </c>
      <c r="C273" s="197">
        <v>712</v>
      </c>
      <c r="D273" s="198">
        <v>150</v>
      </c>
      <c r="E273" s="199">
        <v>327</v>
      </c>
      <c r="F273" s="196">
        <v>416</v>
      </c>
      <c r="G273" s="200">
        <v>911</v>
      </c>
      <c r="H273" s="198">
        <v>756</v>
      </c>
      <c r="I273" s="199">
        <v>936</v>
      </c>
      <c r="J273" s="196">
        <v>252</v>
      </c>
      <c r="K273" s="197">
        <v>53</v>
      </c>
      <c r="L273" s="198">
        <v>551</v>
      </c>
      <c r="M273" s="196">
        <v>210</v>
      </c>
      <c r="N273" s="201">
        <v>735</v>
      </c>
      <c r="O273" s="204">
        <v>687</v>
      </c>
      <c r="P273" s="196">
        <v>342</v>
      </c>
      <c r="Q273" s="197">
        <v>445</v>
      </c>
      <c r="R273" s="198">
        <v>336</v>
      </c>
      <c r="S273" s="199">
        <v>548</v>
      </c>
      <c r="T273" s="196">
        <v>95</v>
      </c>
      <c r="U273" s="200">
        <v>30</v>
      </c>
      <c r="V273" s="198">
        <v>633</v>
      </c>
      <c r="W273" s="205">
        <v>340</v>
      </c>
      <c r="X273" s="196">
        <v>342</v>
      </c>
      <c r="Y273" s="200">
        <v>190</v>
      </c>
      <c r="Z273" s="198">
        <v>466</v>
      </c>
      <c r="AA273" s="196">
        <v>752</v>
      </c>
      <c r="AB273" s="172">
        <f t="shared" si="3675"/>
        <v>5742</v>
      </c>
      <c r="AC273" s="173">
        <f t="shared" si="3676"/>
        <v>6141</v>
      </c>
      <c r="BI273" s="146" t="s">
        <v>32</v>
      </c>
      <c r="BJ273" s="129">
        <f>B273/B281</f>
        <v>6.0650081714181951E-2</v>
      </c>
      <c r="BK273" s="130">
        <f t="shared" ref="BK273" si="4086">C273/C281</f>
        <v>6.7526555386949919E-2</v>
      </c>
      <c r="BL273" s="131">
        <f t="shared" ref="BL273" si="4087">D273/D281</f>
        <v>3.351206434316354E-2</v>
      </c>
      <c r="BM273" s="132">
        <f t="shared" ref="BM273" si="4088">E273/E281</f>
        <v>6.4509765239692249E-2</v>
      </c>
      <c r="BN273" s="129">
        <f t="shared" ref="BN273" si="4089">F273/F281</f>
        <v>3.3242768099728301E-2</v>
      </c>
      <c r="BO273" s="130">
        <f t="shared" ref="BO273" si="4090">G273/G281</f>
        <v>9.9824676747753666E-2</v>
      </c>
      <c r="BP273" s="131">
        <f t="shared" ref="BP273" si="4091">H273/H281</f>
        <v>5.455332659835474E-2</v>
      </c>
      <c r="BQ273" s="132">
        <f t="shared" ref="BQ273" si="4092">I273/I281</f>
        <v>6.9544542685192071E-2</v>
      </c>
      <c r="BR273" s="129">
        <f t="shared" ref="BR273" si="4093">J273/J281</f>
        <v>9.1337441101848493E-2</v>
      </c>
      <c r="BS273" s="130">
        <f t="shared" ref="BS273" si="4094">K273/K281</f>
        <v>2.0314296665389038E-2</v>
      </c>
      <c r="BT273" s="131">
        <f t="shared" ref="BT273" si="4095">L273/L281</f>
        <v>8.1400502289850796E-2</v>
      </c>
      <c r="BU273" s="129">
        <f t="shared" ref="BU273" si="4096">M273/M281</f>
        <v>3.0224525043177894E-2</v>
      </c>
      <c r="BV273" s="133">
        <f t="shared" ref="BV273" si="4097">N273/N281</f>
        <v>5.694584334082281E-2</v>
      </c>
      <c r="BW273" s="134">
        <f t="shared" ref="BW273" si="4098">O273/O281</f>
        <v>4.9978175469227414E-2</v>
      </c>
      <c r="BX273" s="129">
        <f t="shared" ref="BX273" si="4099">P273/P281</f>
        <v>5.108289768483943E-2</v>
      </c>
      <c r="BY273" s="130">
        <f t="shared" ref="BY273" si="4100">Q273/Q281</f>
        <v>6.243861372246387E-2</v>
      </c>
      <c r="BZ273" s="131">
        <f t="shared" ref="BZ273" si="4101">R273/R281</f>
        <v>4.0124193933604009E-2</v>
      </c>
      <c r="CA273" s="132">
        <f t="shared" ref="CA273" si="4102">S273/S281</f>
        <v>6.2635729797691164E-2</v>
      </c>
      <c r="CB273" s="129">
        <f t="shared" ref="CB273" si="4103">T273/T281</f>
        <v>5.2083333333333336E-2</v>
      </c>
      <c r="CC273" s="130">
        <f t="shared" ref="CC273" si="4104">U273/U281</f>
        <v>1.4292520247737018E-2</v>
      </c>
      <c r="CD273" s="131">
        <f t="shared" ref="CD273" si="4105">V273/V281</f>
        <v>8.1825232678386761E-2</v>
      </c>
      <c r="CE273" s="132">
        <f t="shared" ref="CE273" si="4106">W273/W281</f>
        <v>3.996238834038552E-2</v>
      </c>
      <c r="CF273" s="129">
        <f t="shared" ref="CF273" si="4107">X273/X281</f>
        <v>5.5555555555555552E-2</v>
      </c>
      <c r="CG273" s="130">
        <f t="shared" ref="CG273" si="4108">Y273/Y281</f>
        <v>4.2184724689165183E-2</v>
      </c>
      <c r="CH273" s="131">
        <f t="shared" ref="CH273" si="4109">Z273/Z281</f>
        <v>3.7016442926364287E-2</v>
      </c>
      <c r="CI273" s="129">
        <f t="shared" ref="CI273" si="4110">AA273/AA281</f>
        <v>5.058522803713171E-2</v>
      </c>
      <c r="CJ273" s="135">
        <f t="shared" ref="CJ273" si="4111">AB273/AB281</f>
        <v>5.332912297647463E-2</v>
      </c>
      <c r="CK273" s="136">
        <f t="shared" ref="CK273" si="4112">AC273/AC281</f>
        <v>5.7203271419788738E-2</v>
      </c>
    </row>
    <row r="274" spans="1:89" x14ac:dyDescent="0.15">
      <c r="A274" s="137" t="s">
        <v>33</v>
      </c>
      <c r="B274" s="206">
        <v>501</v>
      </c>
      <c r="C274" s="190">
        <v>516</v>
      </c>
      <c r="D274" s="191">
        <v>87</v>
      </c>
      <c r="E274" s="192">
        <v>281</v>
      </c>
      <c r="F274" s="189">
        <v>304</v>
      </c>
      <c r="G274" s="193">
        <v>625</v>
      </c>
      <c r="H274" s="191">
        <v>540</v>
      </c>
      <c r="I274" s="192">
        <v>747</v>
      </c>
      <c r="J274" s="189">
        <v>91</v>
      </c>
      <c r="K274" s="190">
        <v>46</v>
      </c>
      <c r="L274" s="191">
        <v>386</v>
      </c>
      <c r="M274" s="189">
        <v>188</v>
      </c>
      <c r="N274" s="194">
        <v>726</v>
      </c>
      <c r="O274" s="207">
        <v>590</v>
      </c>
      <c r="P274" s="189">
        <v>200</v>
      </c>
      <c r="Q274" s="190">
        <v>339</v>
      </c>
      <c r="R274" s="191">
        <v>237</v>
      </c>
      <c r="S274" s="192">
        <v>470</v>
      </c>
      <c r="T274" s="189">
        <v>61</v>
      </c>
      <c r="U274" s="193">
        <v>64</v>
      </c>
      <c r="V274" s="191">
        <v>434</v>
      </c>
      <c r="W274" s="208">
        <v>277</v>
      </c>
      <c r="X274" s="189">
        <v>204</v>
      </c>
      <c r="Y274" s="193">
        <v>180</v>
      </c>
      <c r="Z274" s="191">
        <v>325</v>
      </c>
      <c r="AA274" s="189">
        <v>679</v>
      </c>
      <c r="AB274" s="172">
        <f t="shared" si="3675"/>
        <v>4096</v>
      </c>
      <c r="AC274" s="173">
        <f t="shared" si="3676"/>
        <v>5002</v>
      </c>
      <c r="BI274" s="137" t="s">
        <v>33</v>
      </c>
      <c r="BJ274" s="129">
        <f>B274/B281</f>
        <v>4.5487561285636462E-2</v>
      </c>
      <c r="BK274" s="130">
        <f t="shared" ref="BK274" si="4113">C274/C281</f>
        <v>4.8937784522003036E-2</v>
      </c>
      <c r="BL274" s="131">
        <f t="shared" ref="BL274" si="4114">D274/D281</f>
        <v>1.9436997319034852E-2</v>
      </c>
      <c r="BM274" s="132">
        <f t="shared" ref="BM274" si="4115">E274/E281</f>
        <v>5.5434997040836459E-2</v>
      </c>
      <c r="BN274" s="129">
        <f t="shared" ref="BN274" si="4116">F274/F281</f>
        <v>2.4292792072878377E-2</v>
      </c>
      <c r="BO274" s="130">
        <f t="shared" ref="BO274" si="4117">G274/G281</f>
        <v>6.8485645408722332E-2</v>
      </c>
      <c r="BP274" s="131">
        <f t="shared" ref="BP274" si="4118">H274/H281</f>
        <v>3.8966661855967671E-2</v>
      </c>
      <c r="BQ274" s="132">
        <f t="shared" ref="BQ274" si="4119">I274/I281</f>
        <v>5.5501894642989824E-2</v>
      </c>
      <c r="BR274" s="129">
        <f t="shared" ref="BR274" si="4120">J274/J281</f>
        <v>3.2982964842334178E-2</v>
      </c>
      <c r="BS274" s="130">
        <f t="shared" ref="BS274" si="4121">K274/K281</f>
        <v>1.7631276351092372E-2</v>
      </c>
      <c r="BT274" s="131">
        <f t="shared" ref="BT274" si="4122">L274/L281</f>
        <v>5.7024671295612353E-2</v>
      </c>
      <c r="BU274" s="129">
        <f t="shared" ref="BU274" si="4123">M274/M281</f>
        <v>2.7058146229130685E-2</v>
      </c>
      <c r="BV274" s="133">
        <f t="shared" ref="BV274" si="4124">N274/N281</f>
        <v>5.6248547299914776E-2</v>
      </c>
      <c r="BW274" s="134">
        <f t="shared" ref="BW274" si="4125">O274/O281</f>
        <v>4.29215771860905E-2</v>
      </c>
      <c r="BX274" s="129">
        <f t="shared" ref="BX274" si="4126">P274/P281</f>
        <v>2.9873039581777446E-2</v>
      </c>
      <c r="BY274" s="130">
        <f t="shared" ref="BY274" si="4127">Q274/Q281</f>
        <v>4.7565595622281465E-2</v>
      </c>
      <c r="BZ274" s="131">
        <f t="shared" ref="BZ274" si="4128">R274/R281</f>
        <v>2.8301886792452831E-2</v>
      </c>
      <c r="CA274" s="132">
        <f t="shared" ref="CA274" si="4129">S274/S281</f>
        <v>5.3720425191450455E-2</v>
      </c>
      <c r="CB274" s="129">
        <f t="shared" ref="CB274" si="4130">T274/T281</f>
        <v>3.3442982456140351E-2</v>
      </c>
      <c r="CC274" s="130">
        <f t="shared" ref="CC274" si="4131">U274/U281</f>
        <v>3.049070986183897E-2</v>
      </c>
      <c r="CD274" s="131">
        <f t="shared" ref="CD274" si="4132">V274/V281</f>
        <v>5.6101344364012408E-2</v>
      </c>
      <c r="CE274" s="132">
        <f t="shared" ref="CE274" si="4133">W274/W281</f>
        <v>3.2557592853784671E-2</v>
      </c>
      <c r="CF274" s="129">
        <f t="shared" ref="CF274" si="4134">X274/X281</f>
        <v>3.3138401559454189E-2</v>
      </c>
      <c r="CG274" s="130">
        <f t="shared" ref="CG274" si="4135">Y274/Y281</f>
        <v>3.9964476021314387E-2</v>
      </c>
      <c r="CH274" s="131">
        <f t="shared" ref="CH274" si="4136">Z274/Z281</f>
        <v>2.5816188736198269E-2</v>
      </c>
      <c r="CI274" s="129">
        <f t="shared" ref="CI274" si="4137">AA274/AA281</f>
        <v>4.5674693932463338E-2</v>
      </c>
      <c r="CJ274" s="135">
        <f t="shared" ref="CJ274" si="4138">AB274/AB281</f>
        <v>3.8041812558627673E-2</v>
      </c>
      <c r="CK274" s="136">
        <f t="shared" ref="CK274" si="4139">AC274/AC281</f>
        <v>4.6593513050282247E-2</v>
      </c>
    </row>
    <row r="275" spans="1:89" x14ac:dyDescent="0.15">
      <c r="A275" s="146" t="s">
        <v>34</v>
      </c>
      <c r="B275" s="203">
        <v>106</v>
      </c>
      <c r="C275" s="197">
        <v>221</v>
      </c>
      <c r="D275" s="198">
        <v>41</v>
      </c>
      <c r="E275" s="199">
        <v>125</v>
      </c>
      <c r="F275" s="196">
        <v>79</v>
      </c>
      <c r="G275" s="200">
        <v>380</v>
      </c>
      <c r="H275" s="198">
        <v>233</v>
      </c>
      <c r="I275" s="199">
        <v>345</v>
      </c>
      <c r="J275" s="196">
        <v>12</v>
      </c>
      <c r="K275" s="197">
        <v>27</v>
      </c>
      <c r="L275" s="198">
        <v>402</v>
      </c>
      <c r="M275" s="196">
        <v>107</v>
      </c>
      <c r="N275" s="201">
        <v>342</v>
      </c>
      <c r="O275" s="204">
        <v>301</v>
      </c>
      <c r="P275" s="196">
        <v>162</v>
      </c>
      <c r="Q275" s="197">
        <v>226</v>
      </c>
      <c r="R275" s="198">
        <v>199</v>
      </c>
      <c r="S275" s="199">
        <v>282</v>
      </c>
      <c r="T275" s="196">
        <v>39</v>
      </c>
      <c r="U275" s="200">
        <v>59</v>
      </c>
      <c r="V275" s="198">
        <v>438</v>
      </c>
      <c r="W275" s="205">
        <v>126</v>
      </c>
      <c r="X275" s="196">
        <v>107</v>
      </c>
      <c r="Y275" s="200">
        <v>125</v>
      </c>
      <c r="Z275" s="198">
        <v>256</v>
      </c>
      <c r="AA275" s="196">
        <v>296</v>
      </c>
      <c r="AB275" s="172">
        <f t="shared" si="3675"/>
        <v>2416</v>
      </c>
      <c r="AC275" s="173">
        <f t="shared" si="3676"/>
        <v>2620</v>
      </c>
      <c r="BI275" s="146" t="s">
        <v>34</v>
      </c>
      <c r="BJ275" s="129">
        <f>B275/B281</f>
        <v>9.6241147630288723E-3</v>
      </c>
      <c r="BK275" s="130">
        <f t="shared" ref="BK275" si="4140">C275/C281</f>
        <v>2.0959787556904402E-2</v>
      </c>
      <c r="BL275" s="131">
        <f t="shared" ref="BL275" si="4141">D275/D281</f>
        <v>9.1599642537980343E-3</v>
      </c>
      <c r="BM275" s="132">
        <f t="shared" ref="BM275" si="4142">E275/E281</f>
        <v>2.4659696192542907E-2</v>
      </c>
      <c r="BN275" s="129">
        <f t="shared" ref="BN275" si="4143">F275/F281</f>
        <v>6.3129295189387888E-3</v>
      </c>
      <c r="BO275" s="130">
        <f t="shared" ref="BO275" si="4144">G275/G281</f>
        <v>4.1639272408503181E-2</v>
      </c>
      <c r="BP275" s="131">
        <f t="shared" ref="BP275" si="4145">H275/H281</f>
        <v>1.6813392986000864E-2</v>
      </c>
      <c r="BQ275" s="132">
        <f t="shared" ref="BQ275" si="4146">I275/I281</f>
        <v>2.5633405156400921E-2</v>
      </c>
      <c r="BR275" s="129">
        <f t="shared" ref="BR275" si="4147">J275/J281</f>
        <v>4.3494019572308806E-3</v>
      </c>
      <c r="BS275" s="130">
        <f t="shared" ref="BS275" si="4148">K275/K281</f>
        <v>1.0348792640858567E-2</v>
      </c>
      <c r="BT275" s="131">
        <f t="shared" ref="BT275" si="4149">L275/L281</f>
        <v>5.9388388240508197E-2</v>
      </c>
      <c r="BU275" s="129">
        <f t="shared" ref="BU275" si="4150">M275/M281</f>
        <v>1.5400115141047784E-2</v>
      </c>
      <c r="BV275" s="133">
        <f t="shared" ref="BV275" si="4151">N275/N281</f>
        <v>2.6497249554505307E-2</v>
      </c>
      <c r="BW275" s="134">
        <f t="shared" ref="BW275" si="4152">O275/O281</f>
        <v>2.1897279208497017E-2</v>
      </c>
      <c r="BX275" s="129">
        <f t="shared" ref="BX275" si="4153">P275/P281</f>
        <v>2.419716206123973E-2</v>
      </c>
      <c r="BY275" s="130">
        <f t="shared" ref="BY275" si="4154">Q275/Q281</f>
        <v>3.1710397081520979E-2</v>
      </c>
      <c r="BZ275" s="131">
        <f t="shared" ref="BZ275" si="4155">R275/R281</f>
        <v>2.3764031526152377E-2</v>
      </c>
      <c r="CA275" s="132">
        <f t="shared" ref="CA275" si="4156">S275/S281</f>
        <v>3.2232255114870274E-2</v>
      </c>
      <c r="CB275" s="129">
        <f t="shared" ref="CB275" si="4157">T275/T281</f>
        <v>2.1381578947368422E-2</v>
      </c>
      <c r="CC275" s="130">
        <f t="shared" ref="CC275" si="4158">U275/U281</f>
        <v>2.8108623153882802E-2</v>
      </c>
      <c r="CD275" s="131">
        <f t="shared" ref="CD275" si="4159">V275/V281</f>
        <v>5.6618407445708376E-2</v>
      </c>
      <c r="CE275" s="132">
        <f t="shared" ref="CE275" si="4160">W275/W281</f>
        <v>1.4809590973201692E-2</v>
      </c>
      <c r="CF275" s="129">
        <f t="shared" ref="CF275" si="4161">X275/X281</f>
        <v>1.7381416504223521E-2</v>
      </c>
      <c r="CG275" s="130">
        <f t="shared" ref="CG275" si="4162">Y275/Y281</f>
        <v>2.7753108348134992E-2</v>
      </c>
      <c r="CH275" s="131">
        <f t="shared" ref="CH275" si="4163">Z275/Z281</f>
        <v>2.0335213281436174E-2</v>
      </c>
      <c r="CI275" s="129">
        <f t="shared" ref="CI275" si="4164">AA275/AA281</f>
        <v>1.9911206780573121E-2</v>
      </c>
      <c r="CJ275" s="135">
        <f t="shared" ref="CJ275" si="4165">AB275/AB281</f>
        <v>2.2438725376378039E-2</v>
      </c>
      <c r="CK275" s="136">
        <f t="shared" ref="CK275" si="4166">AC275/AC281</f>
        <v>2.4405238742850756E-2</v>
      </c>
    </row>
    <row r="276" spans="1:89" x14ac:dyDescent="0.15">
      <c r="A276" s="137" t="s">
        <v>35</v>
      </c>
      <c r="B276" s="206">
        <v>0</v>
      </c>
      <c r="C276" s="190">
        <v>181</v>
      </c>
      <c r="D276" s="191">
        <v>1</v>
      </c>
      <c r="E276" s="192">
        <v>85</v>
      </c>
      <c r="F276" s="189">
        <v>3</v>
      </c>
      <c r="G276" s="193">
        <v>172</v>
      </c>
      <c r="H276" s="191">
        <v>17</v>
      </c>
      <c r="I276" s="192">
        <v>177</v>
      </c>
      <c r="J276" s="189">
        <v>4</v>
      </c>
      <c r="K276" s="190">
        <v>23</v>
      </c>
      <c r="L276" s="191">
        <v>72</v>
      </c>
      <c r="M276" s="189">
        <v>20</v>
      </c>
      <c r="N276" s="194">
        <v>45</v>
      </c>
      <c r="O276" s="207">
        <v>69</v>
      </c>
      <c r="P276" s="189">
        <v>17</v>
      </c>
      <c r="Q276" s="190">
        <v>33</v>
      </c>
      <c r="R276" s="191">
        <v>23</v>
      </c>
      <c r="S276" s="192">
        <v>28</v>
      </c>
      <c r="T276" s="189">
        <v>4</v>
      </c>
      <c r="U276" s="193">
        <v>12</v>
      </c>
      <c r="V276" s="191">
        <v>28</v>
      </c>
      <c r="W276" s="208">
        <v>7</v>
      </c>
      <c r="X276" s="189">
        <v>9</v>
      </c>
      <c r="Y276" s="193">
        <v>31</v>
      </c>
      <c r="Z276" s="191">
        <v>34</v>
      </c>
      <c r="AA276" s="189">
        <v>69</v>
      </c>
      <c r="AB276" s="172">
        <f t="shared" si="3675"/>
        <v>257</v>
      </c>
      <c r="AC276" s="173">
        <f t="shared" si="3676"/>
        <v>907</v>
      </c>
      <c r="BI276" s="137" t="s">
        <v>35</v>
      </c>
      <c r="BJ276" s="129">
        <f>B276/B281</f>
        <v>0</v>
      </c>
      <c r="BK276" s="130">
        <f t="shared" ref="BK276" si="4167">C276/C281</f>
        <v>1.7166160849772381E-2</v>
      </c>
      <c r="BL276" s="131">
        <f t="shared" ref="BL276" si="4168">D276/D281</f>
        <v>2.2341376228775692E-4</v>
      </c>
      <c r="BM276" s="132">
        <f t="shared" ref="BM276" si="4169">E276/E281</f>
        <v>1.6768593410929178E-2</v>
      </c>
      <c r="BN276" s="129">
        <f t="shared" ref="BN276" si="4170">F276/F281</f>
        <v>2.3973150071919451E-4</v>
      </c>
      <c r="BO276" s="130">
        <f t="shared" ref="BO276" si="4171">G276/G281</f>
        <v>1.8847249616480384E-2</v>
      </c>
      <c r="BP276" s="131">
        <f t="shared" ref="BP276" si="4172">H276/H281</f>
        <v>1.2267282436137972E-3</v>
      </c>
      <c r="BQ276" s="132">
        <f t="shared" ref="BQ276" si="4173">I276/I281</f>
        <v>1.3151051341110038E-2</v>
      </c>
      <c r="BR276" s="129">
        <f t="shared" ref="BR276" si="4174">J276/J281</f>
        <v>1.4498006524102935E-3</v>
      </c>
      <c r="BS276" s="130">
        <f t="shared" ref="BS276" si="4175">K276/K281</f>
        <v>8.8156381755461859E-3</v>
      </c>
      <c r="BT276" s="131">
        <f t="shared" ref="BT276" si="4176">L276/L281</f>
        <v>1.0636726252031319E-2</v>
      </c>
      <c r="BU276" s="129">
        <f t="shared" ref="BU276" si="4177">M276/M281</f>
        <v>2.8785261945883708E-3</v>
      </c>
      <c r="BV276" s="133">
        <f t="shared" ref="BV276" si="4178">N276/N281</f>
        <v>3.4864802045401718E-3</v>
      </c>
      <c r="BW276" s="134">
        <f t="shared" ref="BW276" si="4179">O276/O281</f>
        <v>5.0196420776953297E-3</v>
      </c>
      <c r="BX276" s="129">
        <f t="shared" ref="BX276" si="4180">P276/P281</f>
        <v>2.5392083644510829E-3</v>
      </c>
      <c r="BY276" s="130">
        <f t="shared" ref="BY276" si="4181">Q276/Q281</f>
        <v>4.6302792198681074E-3</v>
      </c>
      <c r="BZ276" s="131">
        <f t="shared" ref="BZ276" si="4182">R276/R281</f>
        <v>2.7465966085502749E-3</v>
      </c>
      <c r="CA276" s="132">
        <f t="shared" ref="CA276" si="4183">S276/S281</f>
        <v>3.2003657560864098E-3</v>
      </c>
      <c r="CB276" s="129">
        <f t="shared" ref="CB276" si="4184">T276/T281</f>
        <v>2.1929824561403508E-3</v>
      </c>
      <c r="CC276" s="130">
        <f t="shared" ref="CC276" si="4185">U276/U281</f>
        <v>5.717008099094807E-3</v>
      </c>
      <c r="CD276" s="131">
        <f t="shared" ref="CD276" si="4186">V276/V281</f>
        <v>3.6194415718717684E-3</v>
      </c>
      <c r="CE276" s="132">
        <f t="shared" ref="CE276" si="4187">W276/W281</f>
        <v>8.2275505406676072E-4</v>
      </c>
      <c r="CF276" s="129">
        <f t="shared" ref="CF276" si="4188">X276/X281</f>
        <v>1.4619883040935672E-3</v>
      </c>
      <c r="CG276" s="130">
        <f t="shared" ref="CG276" si="4189">Y276/Y281</f>
        <v>6.8827708703374782E-3</v>
      </c>
      <c r="CH276" s="131">
        <f t="shared" ref="CH276" si="4190">Z276/Z281</f>
        <v>2.7007705139407419E-3</v>
      </c>
      <c r="CI276" s="129">
        <f t="shared" ref="CI276" si="4191">AA276/AA281</f>
        <v>4.6414637427687339E-3</v>
      </c>
      <c r="CJ276" s="135">
        <f t="shared" ref="CJ276" si="4192">AB276/AB281</f>
        <v>2.3869008368084255E-3</v>
      </c>
      <c r="CK276" s="136">
        <f t="shared" ref="CK276" si="4193">AC276/AC281</f>
        <v>8.4486837938036775E-3</v>
      </c>
    </row>
    <row r="277" spans="1:89" x14ac:dyDescent="0.15">
      <c r="A277" s="146" t="s">
        <v>36</v>
      </c>
      <c r="B277" s="203">
        <v>0</v>
      </c>
      <c r="C277" s="197">
        <v>12</v>
      </c>
      <c r="D277" s="198">
        <v>0</v>
      </c>
      <c r="E277" s="199">
        <v>6</v>
      </c>
      <c r="F277" s="196">
        <v>0</v>
      </c>
      <c r="G277" s="200">
        <v>1</v>
      </c>
      <c r="H277" s="198">
        <v>0</v>
      </c>
      <c r="I277" s="199">
        <v>1</v>
      </c>
      <c r="J277" s="196">
        <v>0</v>
      </c>
      <c r="K277" s="200">
        <v>0</v>
      </c>
      <c r="L277" s="198">
        <v>0</v>
      </c>
      <c r="M277" s="196">
        <v>0</v>
      </c>
      <c r="N277" s="201">
        <v>0</v>
      </c>
      <c r="O277" s="204">
        <v>0</v>
      </c>
      <c r="P277" s="196">
        <v>0</v>
      </c>
      <c r="Q277" s="200">
        <v>0</v>
      </c>
      <c r="R277" s="198">
        <v>0</v>
      </c>
      <c r="S277" s="199">
        <v>0</v>
      </c>
      <c r="T277" s="196">
        <v>0</v>
      </c>
      <c r="U277" s="200">
        <v>0</v>
      </c>
      <c r="V277" s="198">
        <v>0</v>
      </c>
      <c r="W277" s="199">
        <v>0</v>
      </c>
      <c r="X277" s="196">
        <v>0</v>
      </c>
      <c r="Y277" s="200">
        <v>0</v>
      </c>
      <c r="Z277" s="198">
        <v>0</v>
      </c>
      <c r="AA277" s="196">
        <v>0</v>
      </c>
      <c r="AB277" s="172">
        <f t="shared" si="3675"/>
        <v>0</v>
      </c>
      <c r="AC277" s="173">
        <f t="shared" si="3676"/>
        <v>20</v>
      </c>
      <c r="BI277" s="146" t="s">
        <v>36</v>
      </c>
      <c r="BJ277" s="129">
        <f>B277/B281</f>
        <v>0</v>
      </c>
      <c r="BK277" s="130">
        <f t="shared" ref="BK277" si="4194">C277/C281</f>
        <v>1.1380880121396055E-3</v>
      </c>
      <c r="BL277" s="131">
        <f t="shared" ref="BL277" si="4195">D277/D281</f>
        <v>0</v>
      </c>
      <c r="BM277" s="132">
        <f t="shared" ref="BM277" si="4196">E277/E281</f>
        <v>1.1836654172420597E-3</v>
      </c>
      <c r="BN277" s="129">
        <f t="shared" ref="BN277" si="4197">F277/F281</f>
        <v>0</v>
      </c>
      <c r="BO277" s="130">
        <f t="shared" ref="BO277" si="4198">G277/G281</f>
        <v>1.0957703265395574E-4</v>
      </c>
      <c r="BP277" s="131">
        <f t="shared" ref="BP277" si="4199">H277/H281</f>
        <v>0</v>
      </c>
      <c r="BQ277" s="132">
        <f t="shared" ref="BQ277" si="4200">I277/I281</f>
        <v>7.4299725091017164E-5</v>
      </c>
      <c r="BR277" s="129">
        <f t="shared" ref="BR277" si="4201">J277/J281</f>
        <v>0</v>
      </c>
      <c r="BS277" s="130">
        <f t="shared" ref="BS277" si="4202">K277/K281</f>
        <v>0</v>
      </c>
      <c r="BT277" s="131">
        <f t="shared" ref="BT277" si="4203">L277/L281</f>
        <v>0</v>
      </c>
      <c r="BU277" s="129">
        <f t="shared" ref="BU277" si="4204">M277/M281</f>
        <v>0</v>
      </c>
      <c r="BV277" s="133">
        <f t="shared" ref="BV277" si="4205">N277/N281</f>
        <v>0</v>
      </c>
      <c r="BW277" s="134">
        <f t="shared" ref="BW277" si="4206">O277/O281</f>
        <v>0</v>
      </c>
      <c r="BX277" s="129">
        <f t="shared" ref="BX277" si="4207">P277/P281</f>
        <v>0</v>
      </c>
      <c r="BY277" s="130">
        <f t="shared" ref="BY277" si="4208">Q277/Q281</f>
        <v>0</v>
      </c>
      <c r="BZ277" s="131">
        <f t="shared" ref="BZ277" si="4209">R277/R281</f>
        <v>0</v>
      </c>
      <c r="CA277" s="132">
        <f t="shared" ref="CA277" si="4210">S277/S281</f>
        <v>0</v>
      </c>
      <c r="CB277" s="129">
        <f t="shared" ref="CB277" si="4211">T277/T281</f>
        <v>0</v>
      </c>
      <c r="CC277" s="130">
        <f t="shared" ref="CC277" si="4212">U277/U281</f>
        <v>0</v>
      </c>
      <c r="CD277" s="131">
        <f t="shared" ref="CD277" si="4213">V277/V281</f>
        <v>0</v>
      </c>
      <c r="CE277" s="132">
        <f t="shared" ref="CE277" si="4214">W277/W281</f>
        <v>0</v>
      </c>
      <c r="CF277" s="129">
        <f t="shared" ref="CF277" si="4215">X277/X281</f>
        <v>0</v>
      </c>
      <c r="CG277" s="130">
        <f t="shared" ref="CG277" si="4216">Y277/Y281</f>
        <v>0</v>
      </c>
      <c r="CH277" s="131">
        <f t="shared" ref="CH277" si="4217">Z277/Z281</f>
        <v>0</v>
      </c>
      <c r="CI277" s="129">
        <f t="shared" ref="CI277" si="4218">AA277/AA281</f>
        <v>0</v>
      </c>
      <c r="CJ277" s="135">
        <f t="shared" ref="CJ277" si="4219">AB277/AB281</f>
        <v>0</v>
      </c>
      <c r="CK277" s="136">
        <f t="shared" ref="CK277" si="4220">AC277/AC281</f>
        <v>1.8629953238817371E-4</v>
      </c>
    </row>
    <row r="278" spans="1:89" x14ac:dyDescent="0.15">
      <c r="A278" s="137" t="s">
        <v>37</v>
      </c>
      <c r="B278" s="59">
        <v>0</v>
      </c>
      <c r="C278" s="60">
        <v>0</v>
      </c>
      <c r="D278" s="139">
        <v>0</v>
      </c>
      <c r="E278" s="140">
        <v>0</v>
      </c>
      <c r="F278" s="138">
        <v>0</v>
      </c>
      <c r="G278" s="141">
        <v>0</v>
      </c>
      <c r="H278" s="139">
        <v>0</v>
      </c>
      <c r="I278" s="140">
        <v>0</v>
      </c>
      <c r="J278" s="138">
        <v>0</v>
      </c>
      <c r="K278" s="141">
        <v>0</v>
      </c>
      <c r="L278" s="139">
        <v>0</v>
      </c>
      <c r="M278" s="138">
        <v>0</v>
      </c>
      <c r="N278" s="142">
        <v>0</v>
      </c>
      <c r="O278" s="143">
        <v>0</v>
      </c>
      <c r="P278" s="138">
        <v>0</v>
      </c>
      <c r="Q278" s="141">
        <v>0</v>
      </c>
      <c r="R278" s="139"/>
      <c r="S278" s="140">
        <v>0</v>
      </c>
      <c r="T278" s="138">
        <v>0</v>
      </c>
      <c r="U278" s="141">
        <v>0</v>
      </c>
      <c r="V278" s="139">
        <v>0</v>
      </c>
      <c r="W278" s="140">
        <v>0</v>
      </c>
      <c r="X278" s="138">
        <v>0</v>
      </c>
      <c r="Y278" s="141">
        <v>0</v>
      </c>
      <c r="Z278" s="144">
        <v>0</v>
      </c>
      <c r="AA278" s="145">
        <v>0</v>
      </c>
      <c r="AB278" s="172"/>
      <c r="AC278" s="173"/>
      <c r="BI278" s="137" t="s">
        <v>37</v>
      </c>
      <c r="BJ278" s="129">
        <f>B278/B281</f>
        <v>0</v>
      </c>
      <c r="BK278" s="130">
        <f t="shared" ref="BK278" si="4221">C278/C281</f>
        <v>0</v>
      </c>
      <c r="BL278" s="131">
        <f t="shared" ref="BL278" si="4222">D278/D281</f>
        <v>0</v>
      </c>
      <c r="BM278" s="132">
        <f t="shared" ref="BM278" si="4223">E278/E281</f>
        <v>0</v>
      </c>
      <c r="BN278" s="129">
        <f t="shared" ref="BN278" si="4224">F278/F281</f>
        <v>0</v>
      </c>
      <c r="BO278" s="130">
        <f t="shared" ref="BO278" si="4225">G278/G281</f>
        <v>0</v>
      </c>
      <c r="BP278" s="131">
        <f t="shared" ref="BP278" si="4226">H278/H281</f>
        <v>0</v>
      </c>
      <c r="BQ278" s="132">
        <f t="shared" ref="BQ278" si="4227">I278/I281</f>
        <v>0</v>
      </c>
      <c r="BR278" s="129">
        <f t="shared" ref="BR278" si="4228">J278/J281</f>
        <v>0</v>
      </c>
      <c r="BS278" s="130">
        <f t="shared" ref="BS278" si="4229">K278/K281</f>
        <v>0</v>
      </c>
      <c r="BT278" s="131">
        <f t="shared" ref="BT278" si="4230">L278/L281</f>
        <v>0</v>
      </c>
      <c r="BU278" s="129">
        <f t="shared" ref="BU278" si="4231">M278/M281</f>
        <v>0</v>
      </c>
      <c r="BV278" s="133">
        <f t="shared" ref="BV278" si="4232">N278/N281</f>
        <v>0</v>
      </c>
      <c r="BW278" s="134">
        <f t="shared" ref="BW278" si="4233">O278/O281</f>
        <v>0</v>
      </c>
      <c r="BX278" s="129">
        <f t="shared" ref="BX278" si="4234">P278/P281</f>
        <v>0</v>
      </c>
      <c r="BY278" s="130">
        <f t="shared" ref="BY278" si="4235">Q278/Q281</f>
        <v>0</v>
      </c>
      <c r="BZ278" s="131">
        <f t="shared" ref="BZ278" si="4236">R278/R281</f>
        <v>0</v>
      </c>
      <c r="CA278" s="132">
        <f t="shared" ref="CA278" si="4237">S278/S281</f>
        <v>0</v>
      </c>
      <c r="CB278" s="129">
        <f t="shared" ref="CB278" si="4238">T278/T281</f>
        <v>0</v>
      </c>
      <c r="CC278" s="130">
        <f t="shared" ref="CC278" si="4239">U278/U281</f>
        <v>0</v>
      </c>
      <c r="CD278" s="131">
        <f t="shared" ref="CD278" si="4240">V278/V281</f>
        <v>0</v>
      </c>
      <c r="CE278" s="132">
        <f t="shared" ref="CE278" si="4241">W278/W281</f>
        <v>0</v>
      </c>
      <c r="CF278" s="129">
        <f t="shared" ref="CF278" si="4242">X278/X281</f>
        <v>0</v>
      </c>
      <c r="CG278" s="130">
        <f t="shared" ref="CG278" si="4243">Y278/Y281</f>
        <v>0</v>
      </c>
      <c r="CH278" s="131">
        <f t="shared" ref="CH278" si="4244">Z278/Z281</f>
        <v>0</v>
      </c>
      <c r="CI278" s="129">
        <f t="shared" ref="CI278" si="4245">AA278/AA281</f>
        <v>0</v>
      </c>
      <c r="CJ278" s="135">
        <f t="shared" ref="CJ278" si="4246">AB278/AB281</f>
        <v>0</v>
      </c>
      <c r="CK278" s="136">
        <f t="shared" ref="CK278" si="4247">AC278/AC281</f>
        <v>0</v>
      </c>
    </row>
    <row r="279" spans="1:89" x14ac:dyDescent="0.15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>
        <f>B279/B281</f>
        <v>0</v>
      </c>
      <c r="BK279" s="130">
        <f t="shared" ref="BK279" si="4248">C279/C281</f>
        <v>0</v>
      </c>
      <c r="BL279" s="131">
        <f t="shared" ref="BL279" si="4249">D279/D281</f>
        <v>0</v>
      </c>
      <c r="BM279" s="132">
        <f t="shared" ref="BM279" si="4250">E279/E281</f>
        <v>0</v>
      </c>
      <c r="BN279" s="129">
        <f t="shared" ref="BN279" si="4251">F279/F281</f>
        <v>0</v>
      </c>
      <c r="BO279" s="130">
        <f t="shared" ref="BO279" si="4252">G279/G281</f>
        <v>0</v>
      </c>
      <c r="BP279" s="131">
        <f t="shared" ref="BP279" si="4253">H279/H281</f>
        <v>0</v>
      </c>
      <c r="BQ279" s="132">
        <f t="shared" ref="BQ279" si="4254">I279/I281</f>
        <v>0</v>
      </c>
      <c r="BR279" s="129">
        <f t="shared" ref="BR279" si="4255">J279/J281</f>
        <v>0</v>
      </c>
      <c r="BS279" s="130">
        <f t="shared" ref="BS279" si="4256">K279/K281</f>
        <v>0</v>
      </c>
      <c r="BT279" s="131">
        <f t="shared" ref="BT279" si="4257">L279/L281</f>
        <v>0</v>
      </c>
      <c r="BU279" s="129">
        <f t="shared" ref="BU279" si="4258">M279/M281</f>
        <v>0</v>
      </c>
      <c r="BV279" s="133">
        <f t="shared" ref="BV279" si="4259">N279/N281</f>
        <v>0</v>
      </c>
      <c r="BW279" s="134">
        <f t="shared" ref="BW279" si="4260">O279/O281</f>
        <v>0</v>
      </c>
      <c r="BX279" s="129">
        <f t="shared" ref="BX279" si="4261">P279/P281</f>
        <v>0</v>
      </c>
      <c r="BY279" s="130">
        <f t="shared" ref="BY279" si="4262">Q279/Q281</f>
        <v>0</v>
      </c>
      <c r="BZ279" s="131">
        <f t="shared" ref="BZ279" si="4263">R279/R281</f>
        <v>0</v>
      </c>
      <c r="CA279" s="132">
        <f t="shared" ref="CA279" si="4264">S279/S281</f>
        <v>0</v>
      </c>
      <c r="CB279" s="129">
        <f t="shared" ref="CB279" si="4265">T279/T281</f>
        <v>0</v>
      </c>
      <c r="CC279" s="130">
        <f t="shared" ref="CC279" si="4266">U279/U281</f>
        <v>0</v>
      </c>
      <c r="CD279" s="131">
        <f t="shared" ref="CD279" si="4267">V279/V281</f>
        <v>0</v>
      </c>
      <c r="CE279" s="132">
        <f t="shared" ref="CE279" si="4268">W279/W281</f>
        <v>0</v>
      </c>
      <c r="CF279" s="129">
        <f t="shared" ref="CF279" si="4269">X279/X281</f>
        <v>0</v>
      </c>
      <c r="CG279" s="130">
        <f t="shared" ref="CG279" si="4270">Y279/Y281</f>
        <v>0</v>
      </c>
      <c r="CH279" s="131">
        <f t="shared" ref="CH279" si="4271">Z279/Z281</f>
        <v>0</v>
      </c>
      <c r="CI279" s="129">
        <f t="shared" ref="CI279" si="4272">AA279/AA281</f>
        <v>0</v>
      </c>
      <c r="CJ279" s="135">
        <f t="shared" ref="CJ279" si="4273">AB279/AB281</f>
        <v>0</v>
      </c>
      <c r="CK279" s="136">
        <f t="shared" ref="CK279" si="4274">AC279/AC281</f>
        <v>0</v>
      </c>
    </row>
    <row r="280" spans="1:89" ht="14" thickBot="1" x14ac:dyDescent="0.2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>
        <f>B280/B281</f>
        <v>0</v>
      </c>
      <c r="BK280" s="130">
        <f t="shared" ref="BK280" si="4275">C280/C281</f>
        <v>0</v>
      </c>
      <c r="BL280" s="131">
        <f t="shared" ref="BL280" si="4276">D280/D281</f>
        <v>0</v>
      </c>
      <c r="BM280" s="132">
        <f t="shared" ref="BM280" si="4277">E280/E281</f>
        <v>0</v>
      </c>
      <c r="BN280" s="129">
        <f t="shared" ref="BN280" si="4278">F280/F281</f>
        <v>0</v>
      </c>
      <c r="BO280" s="130">
        <f t="shared" ref="BO280" si="4279">G280/G281</f>
        <v>0</v>
      </c>
      <c r="BP280" s="131">
        <f t="shared" ref="BP280" si="4280">H280/H281</f>
        <v>0</v>
      </c>
      <c r="BQ280" s="132">
        <f t="shared" ref="BQ280" si="4281">I280/I281</f>
        <v>0</v>
      </c>
      <c r="BR280" s="129">
        <f t="shared" ref="BR280" si="4282">J280/J281</f>
        <v>0</v>
      </c>
      <c r="BS280" s="130">
        <f t="shared" ref="BS280" si="4283">K280/K281</f>
        <v>0</v>
      </c>
      <c r="BT280" s="131">
        <f t="shared" ref="BT280" si="4284">L280/L281</f>
        <v>0</v>
      </c>
      <c r="BU280" s="129">
        <f t="shared" ref="BU280" si="4285">M280/M281</f>
        <v>0</v>
      </c>
      <c r="BV280" s="133">
        <f t="shared" ref="BV280" si="4286">N280/N281</f>
        <v>0</v>
      </c>
      <c r="BW280" s="134">
        <f t="shared" ref="BW280" si="4287">O280/O281</f>
        <v>0</v>
      </c>
      <c r="BX280" s="129">
        <f t="shared" ref="BX280" si="4288">P280/P281</f>
        <v>0</v>
      </c>
      <c r="BY280" s="130">
        <f t="shared" ref="BY280" si="4289">Q280/Q281</f>
        <v>0</v>
      </c>
      <c r="BZ280" s="131">
        <f t="shared" ref="BZ280" si="4290">R280/R281</f>
        <v>0</v>
      </c>
      <c r="CA280" s="132">
        <f t="shared" ref="CA280" si="4291">S280/S281</f>
        <v>0</v>
      </c>
      <c r="CB280" s="129">
        <f t="shared" ref="CB280" si="4292">T280/T281</f>
        <v>0</v>
      </c>
      <c r="CC280" s="130">
        <f t="shared" ref="CC280" si="4293">U280/U281</f>
        <v>0</v>
      </c>
      <c r="CD280" s="131">
        <f t="shared" ref="CD280" si="4294">V280/V281</f>
        <v>0</v>
      </c>
      <c r="CE280" s="132">
        <f t="shared" ref="CE280" si="4295">W280/W281</f>
        <v>0</v>
      </c>
      <c r="CF280" s="129">
        <f t="shared" ref="CF280" si="4296">X280/X281</f>
        <v>0</v>
      </c>
      <c r="CG280" s="130">
        <f t="shared" ref="CG280" si="4297">Y280/Y281</f>
        <v>0</v>
      </c>
      <c r="CH280" s="131">
        <f t="shared" ref="CH280" si="4298">Z280/Z281</f>
        <v>0</v>
      </c>
      <c r="CI280" s="129">
        <f t="shared" ref="CI280" si="4299">AA280/AA281</f>
        <v>0</v>
      </c>
      <c r="CJ280" s="135">
        <f t="shared" ref="CJ280" si="4300">AB280/AB281</f>
        <v>0</v>
      </c>
      <c r="CK280" s="136">
        <f t="shared" ref="CK280" si="4301">AC280/AC281</f>
        <v>0</v>
      </c>
    </row>
    <row r="281" spans="1:89" ht="15" thickTop="1" thickBot="1" x14ac:dyDescent="0.2">
      <c r="A281" s="269" t="s">
        <v>13</v>
      </c>
      <c r="B281" s="20">
        <f t="shared" ref="B281" si="4302">SUM(B258:B280)</f>
        <v>11014</v>
      </c>
      <c r="C281" s="21">
        <f t="shared" ref="C281" si="4303">SUM(C258:C280)</f>
        <v>10544</v>
      </c>
      <c r="D281" s="20">
        <f t="shared" ref="D281" si="4304">SUM(D258:D280)</f>
        <v>4476</v>
      </c>
      <c r="E281" s="21">
        <f t="shared" ref="E281" si="4305">SUM(E258:E280)</f>
        <v>5069</v>
      </c>
      <c r="F281" s="20">
        <f t="shared" ref="F281" si="4306">SUM(F258:F280)</f>
        <v>12514</v>
      </c>
      <c r="G281" s="21">
        <f t="shared" ref="G281" si="4307">SUM(G258:G280)</f>
        <v>9126</v>
      </c>
      <c r="H281" s="20">
        <f t="shared" ref="H281" si="4308">SUM(H258:H280)</f>
        <v>13858</v>
      </c>
      <c r="I281" s="21">
        <f t="shared" ref="I281" si="4309">SUM(I258:I280)</f>
        <v>13459</v>
      </c>
      <c r="J281" s="20">
        <f t="shared" ref="J281" si="4310">SUM(J258:J280)</f>
        <v>2759</v>
      </c>
      <c r="K281" s="21">
        <f t="shared" ref="K281" si="4311">SUM(K258:K280)</f>
        <v>2609</v>
      </c>
      <c r="L281" s="20">
        <f t="shared" ref="L281" si="4312">SUM(L258:L280)</f>
        <v>6769</v>
      </c>
      <c r="M281" s="21">
        <f t="shared" ref="M281" si="4313">SUM(M258:M280)</f>
        <v>6948</v>
      </c>
      <c r="N281" s="20">
        <f t="shared" ref="N281" si="4314">SUM(N258:N280)</f>
        <v>12907</v>
      </c>
      <c r="O281" s="21">
        <f t="shared" ref="O281" si="4315">SUM(O258:O280)</f>
        <v>13746</v>
      </c>
      <c r="P281" s="20">
        <f t="shared" ref="P281" si="4316">SUM(P258:P280)</f>
        <v>6695</v>
      </c>
      <c r="Q281" s="21">
        <f t="shared" ref="Q281" si="4317">SUM(Q258:Q280)</f>
        <v>7127</v>
      </c>
      <c r="R281" s="20">
        <f t="shared" ref="R281" si="4318">SUM(R258:R280)</f>
        <v>8374</v>
      </c>
      <c r="S281" s="21">
        <f t="shared" ref="S281" si="4319">SUM(S258:S280)</f>
        <v>8749</v>
      </c>
      <c r="T281" s="20">
        <f t="shared" ref="T281" si="4320">SUM(T258:T280)</f>
        <v>1824</v>
      </c>
      <c r="U281" s="21">
        <f t="shared" ref="U281" si="4321">SUM(U258:U280)</f>
        <v>2099</v>
      </c>
      <c r="V281" s="20">
        <f t="shared" ref="V281" si="4322">SUM(V258:V280)</f>
        <v>7736</v>
      </c>
      <c r="W281" s="21">
        <f t="shared" ref="W281" si="4323">SUM(W258:W280)</f>
        <v>8508</v>
      </c>
      <c r="X281" s="20">
        <f t="shared" ref="X281" si="4324">SUM(X258:X280)</f>
        <v>6156</v>
      </c>
      <c r="Y281" s="21">
        <f t="shared" ref="Y281" si="4325">SUM(Y258:Y280)</f>
        <v>4504</v>
      </c>
      <c r="Z281" s="20">
        <f t="shared" ref="Z281" si="4326">SUM(Z258:Z280)</f>
        <v>12589</v>
      </c>
      <c r="AA281" s="21">
        <f t="shared" ref="AA281" si="4327">SUM(AA258:AA280)</f>
        <v>14866</v>
      </c>
      <c r="AB281" s="174">
        <f t="shared" ref="AB281:AC281" si="4328">SUM(AB257:AB280)</f>
        <v>107671</v>
      </c>
      <c r="AC281" s="175">
        <f t="shared" si="4328"/>
        <v>107354</v>
      </c>
      <c r="BI281" s="269" t="s">
        <v>13</v>
      </c>
      <c r="BJ281" s="155">
        <f>SUM(BJ257:BJ280)</f>
        <v>1</v>
      </c>
      <c r="BK281" s="156">
        <f t="shared" ref="BK281:CK281" si="4329">SUM(BK257:BK280)</f>
        <v>1</v>
      </c>
      <c r="BL281" s="155">
        <f t="shared" si="4329"/>
        <v>1</v>
      </c>
      <c r="BM281" s="156">
        <f t="shared" si="4329"/>
        <v>1</v>
      </c>
      <c r="BN281" s="155">
        <f t="shared" si="4329"/>
        <v>1</v>
      </c>
      <c r="BO281" s="156">
        <f t="shared" si="4329"/>
        <v>1.0000000000000002</v>
      </c>
      <c r="BP281" s="155">
        <f t="shared" si="4329"/>
        <v>1</v>
      </c>
      <c r="BQ281" s="156">
        <f t="shared" si="4329"/>
        <v>1</v>
      </c>
      <c r="BR281" s="155">
        <f t="shared" si="4329"/>
        <v>1</v>
      </c>
      <c r="BS281" s="156">
        <f t="shared" si="4329"/>
        <v>1</v>
      </c>
      <c r="BT281" s="155">
        <f t="shared" si="4329"/>
        <v>1</v>
      </c>
      <c r="BU281" s="156">
        <f t="shared" si="4329"/>
        <v>1.0000000000000002</v>
      </c>
      <c r="BV281" s="155">
        <f t="shared" si="4329"/>
        <v>0.99999999999999989</v>
      </c>
      <c r="BW281" s="156">
        <f t="shared" si="4329"/>
        <v>1</v>
      </c>
      <c r="BX281" s="155">
        <f t="shared" si="4329"/>
        <v>1</v>
      </c>
      <c r="BY281" s="156">
        <f t="shared" si="4329"/>
        <v>1</v>
      </c>
      <c r="BZ281" s="155">
        <f t="shared" si="4329"/>
        <v>1</v>
      </c>
      <c r="CA281" s="156">
        <f t="shared" si="4329"/>
        <v>1</v>
      </c>
      <c r="CB281" s="155">
        <f t="shared" si="4329"/>
        <v>1</v>
      </c>
      <c r="CC281" s="156">
        <f t="shared" si="4329"/>
        <v>1</v>
      </c>
      <c r="CD281" s="155">
        <f t="shared" si="4329"/>
        <v>1</v>
      </c>
      <c r="CE281" s="156">
        <f t="shared" si="4329"/>
        <v>1</v>
      </c>
      <c r="CF281" s="155">
        <f t="shared" si="4329"/>
        <v>1</v>
      </c>
      <c r="CG281" s="156">
        <f t="shared" si="4329"/>
        <v>0.99999999999999989</v>
      </c>
      <c r="CH281" s="155">
        <f t="shared" si="4329"/>
        <v>1</v>
      </c>
      <c r="CI281" s="156">
        <f t="shared" si="4329"/>
        <v>1.0000000000000002</v>
      </c>
      <c r="CJ281" s="155">
        <f t="shared" si="4329"/>
        <v>1</v>
      </c>
      <c r="CK281" s="156">
        <f t="shared" si="4329"/>
        <v>1</v>
      </c>
    </row>
    <row r="282" spans="1:89" ht="14" thickTop="1" x14ac:dyDescent="0.15">
      <c r="A282" s="187"/>
    </row>
    <row r="284" spans="1:89" x14ac:dyDescent="0.15">
      <c r="A284" s="302">
        <f>+A253+1</f>
        <v>44145</v>
      </c>
      <c r="B284" s="302"/>
      <c r="C284" s="302"/>
      <c r="D284" s="302"/>
      <c r="BI284" s="301">
        <f>+BI253+1</f>
        <v>44145</v>
      </c>
      <c r="BJ284" s="301"/>
      <c r="BK284" s="301"/>
      <c r="BL284" s="301"/>
    </row>
    <row r="285" spans="1:89" ht="14" thickBot="1" x14ac:dyDescent="0.2">
      <c r="AE285" s="272" t="s">
        <v>84</v>
      </c>
    </row>
    <row r="286" spans="1:89" ht="15" thickTop="1" thickBot="1" x14ac:dyDescent="0.2">
      <c r="A286" s="299" t="s">
        <v>0</v>
      </c>
      <c r="B286" s="293" t="s">
        <v>1</v>
      </c>
      <c r="C286" s="294"/>
      <c r="D286" s="293" t="s">
        <v>2</v>
      </c>
      <c r="E286" s="294"/>
      <c r="F286" s="293" t="s">
        <v>3</v>
      </c>
      <c r="G286" s="294"/>
      <c r="H286" s="293" t="s">
        <v>4</v>
      </c>
      <c r="I286" s="294"/>
      <c r="J286" s="293" t="s">
        <v>5</v>
      </c>
      <c r="K286" s="294"/>
      <c r="L286" s="293" t="s">
        <v>6</v>
      </c>
      <c r="M286" s="294"/>
      <c r="N286" s="293" t="s">
        <v>7</v>
      </c>
      <c r="O286" s="294"/>
      <c r="P286" s="293" t="s">
        <v>8</v>
      </c>
      <c r="Q286" s="294"/>
      <c r="R286" s="293" t="s">
        <v>9</v>
      </c>
      <c r="S286" s="294"/>
      <c r="T286" s="293" t="s">
        <v>10</v>
      </c>
      <c r="U286" s="294"/>
      <c r="V286" s="293" t="s">
        <v>11</v>
      </c>
      <c r="W286" s="294"/>
      <c r="X286" s="293" t="s">
        <v>12</v>
      </c>
      <c r="Y286" s="294"/>
      <c r="Z286" s="295" t="s">
        <v>40</v>
      </c>
      <c r="AA286" s="296"/>
      <c r="AB286" s="297" t="s">
        <v>41</v>
      </c>
      <c r="AC286" s="298"/>
      <c r="AE286" s="299" t="s">
        <v>0</v>
      </c>
      <c r="AF286" s="293" t="s">
        <v>1</v>
      </c>
      <c r="AG286" s="294"/>
      <c r="AH286" s="293" t="s">
        <v>2</v>
      </c>
      <c r="AI286" s="294"/>
      <c r="AJ286" s="293" t="s">
        <v>3</v>
      </c>
      <c r="AK286" s="294"/>
      <c r="AL286" s="293" t="s">
        <v>4</v>
      </c>
      <c r="AM286" s="294"/>
      <c r="AN286" s="293" t="s">
        <v>5</v>
      </c>
      <c r="AO286" s="294"/>
      <c r="AP286" s="293" t="s">
        <v>6</v>
      </c>
      <c r="AQ286" s="294"/>
      <c r="AR286" s="293" t="s">
        <v>7</v>
      </c>
      <c r="AS286" s="294"/>
      <c r="AT286" s="293" t="s">
        <v>8</v>
      </c>
      <c r="AU286" s="294"/>
      <c r="AV286" s="293" t="s">
        <v>9</v>
      </c>
      <c r="AW286" s="294"/>
      <c r="AX286" s="293" t="s">
        <v>10</v>
      </c>
      <c r="AY286" s="294"/>
      <c r="AZ286" s="293" t="s">
        <v>11</v>
      </c>
      <c r="BA286" s="294"/>
      <c r="BB286" s="293" t="s">
        <v>12</v>
      </c>
      <c r="BC286" s="294"/>
      <c r="BD286" s="295" t="s">
        <v>40</v>
      </c>
      <c r="BE286" s="296"/>
      <c r="BF286" s="297" t="s">
        <v>41</v>
      </c>
      <c r="BG286" s="298"/>
      <c r="BI286" s="299" t="s">
        <v>0</v>
      </c>
      <c r="BJ286" s="293" t="s">
        <v>1</v>
      </c>
      <c r="BK286" s="294"/>
      <c r="BL286" s="293" t="s">
        <v>2</v>
      </c>
      <c r="BM286" s="294"/>
      <c r="BN286" s="293" t="s">
        <v>3</v>
      </c>
      <c r="BO286" s="294"/>
      <c r="BP286" s="293" t="s">
        <v>4</v>
      </c>
      <c r="BQ286" s="294"/>
      <c r="BR286" s="293" t="s">
        <v>5</v>
      </c>
      <c r="BS286" s="294"/>
      <c r="BT286" s="293" t="s">
        <v>6</v>
      </c>
      <c r="BU286" s="294"/>
      <c r="BV286" s="293" t="s">
        <v>7</v>
      </c>
      <c r="BW286" s="294"/>
      <c r="BX286" s="293" t="s">
        <v>8</v>
      </c>
      <c r="BY286" s="294"/>
      <c r="BZ286" s="293" t="s">
        <v>9</v>
      </c>
      <c r="CA286" s="294"/>
      <c r="CB286" s="293" t="s">
        <v>10</v>
      </c>
      <c r="CC286" s="294"/>
      <c r="CD286" s="293" t="s">
        <v>11</v>
      </c>
      <c r="CE286" s="294"/>
      <c r="CF286" s="293" t="s">
        <v>12</v>
      </c>
      <c r="CG286" s="294"/>
      <c r="CH286" s="295" t="s">
        <v>40</v>
      </c>
      <c r="CI286" s="296"/>
      <c r="CJ286" s="293" t="s">
        <v>41</v>
      </c>
      <c r="CK286" s="294"/>
    </row>
    <row r="287" spans="1:89" ht="15" thickTop="1" thickBot="1" x14ac:dyDescent="0.2">
      <c r="A287" s="300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300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300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 x14ac:dyDescent="0.15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784</v>
      </c>
      <c r="AG288" s="186">
        <f t="shared" ref="AG288:AV289" si="4330">SUMIF($A$9:$A$32,$AE288,C$288:C$311)</f>
        <v>551</v>
      </c>
      <c r="AH288" s="127">
        <f t="shared" si="4330"/>
        <v>324</v>
      </c>
      <c r="AI288" s="180">
        <f t="shared" si="4330"/>
        <v>367</v>
      </c>
      <c r="AJ288" s="126">
        <f t="shared" si="4330"/>
        <v>942</v>
      </c>
      <c r="AK288" s="128">
        <f t="shared" si="4330"/>
        <v>505</v>
      </c>
      <c r="AL288" s="127">
        <f t="shared" si="4330"/>
        <v>1060</v>
      </c>
      <c r="AM288" s="180">
        <f t="shared" si="4330"/>
        <v>780</v>
      </c>
      <c r="AN288" s="126">
        <f t="shared" si="4330"/>
        <v>120</v>
      </c>
      <c r="AO288" s="128">
        <f t="shared" si="4330"/>
        <v>287</v>
      </c>
      <c r="AP288" s="127">
        <f t="shared" si="4330"/>
        <v>322</v>
      </c>
      <c r="AQ288" s="126">
        <f t="shared" si="4330"/>
        <v>760</v>
      </c>
      <c r="AR288" s="179">
        <f t="shared" si="4330"/>
        <v>888</v>
      </c>
      <c r="AS288" s="181">
        <f t="shared" si="4330"/>
        <v>1143</v>
      </c>
      <c r="AT288" s="126">
        <f t="shared" si="4330"/>
        <v>656</v>
      </c>
      <c r="AU288" s="128">
        <f t="shared" si="4330"/>
        <v>502</v>
      </c>
      <c r="AV288" s="127">
        <f t="shared" si="4330"/>
        <v>712</v>
      </c>
      <c r="AW288" s="180">
        <f t="shared" ref="AW288:BE289" si="4331">SUMIF($A$9:$A$32,$AE288,S$288:S$311)</f>
        <v>467</v>
      </c>
      <c r="AX288" s="126">
        <f t="shared" si="4331"/>
        <v>135</v>
      </c>
      <c r="AY288" s="128">
        <f t="shared" si="4331"/>
        <v>260</v>
      </c>
      <c r="AZ288" s="127">
        <f t="shared" si="4331"/>
        <v>341</v>
      </c>
      <c r="BA288" s="180">
        <f t="shared" si="4331"/>
        <v>599</v>
      </c>
      <c r="BB288" s="126">
        <f t="shared" si="4331"/>
        <v>452</v>
      </c>
      <c r="BC288" s="128">
        <f t="shared" si="4331"/>
        <v>461</v>
      </c>
      <c r="BD288" s="184">
        <f t="shared" si="4331"/>
        <v>901</v>
      </c>
      <c r="BE288" s="185">
        <f t="shared" si="4331"/>
        <v>732</v>
      </c>
      <c r="BF288" s="170">
        <f>AF288+AH288+AJ288+AL288+AN288+AP288+AR288+AT288+AV288+AX288+AZ288+BB288+BD288</f>
        <v>7637</v>
      </c>
      <c r="BG288" s="171">
        <f>AG288+AI288+AK288+AM288+AO288+AQ288+AS288+AU288+AW288+AY288+BA288+BC288+BE288</f>
        <v>7414</v>
      </c>
      <c r="BI288" s="125" t="s">
        <v>16</v>
      </c>
      <c r="BJ288" s="129">
        <f>B288/B312</f>
        <v>0</v>
      </c>
      <c r="BK288" s="130">
        <f t="shared" ref="BK288" si="4332">C288/C312</f>
        <v>0</v>
      </c>
      <c r="BL288" s="131">
        <f t="shared" ref="BL288" si="4333">D288/D312</f>
        <v>0</v>
      </c>
      <c r="BM288" s="132">
        <f t="shared" ref="BM288" si="4334">E288/E312</f>
        <v>0</v>
      </c>
      <c r="BN288" s="129">
        <f t="shared" ref="BN288" si="4335">F288/F312</f>
        <v>0</v>
      </c>
      <c r="BO288" s="130">
        <f t="shared" ref="BO288" si="4336">G288/G312</f>
        <v>0</v>
      </c>
      <c r="BP288" s="131">
        <f t="shared" ref="BP288" si="4337">H288/H312</f>
        <v>0</v>
      </c>
      <c r="BQ288" s="132">
        <f t="shared" ref="BQ288" si="4338">I288/I312</f>
        <v>0</v>
      </c>
      <c r="BR288" s="129">
        <f t="shared" ref="BR288" si="4339">J288/J312</f>
        <v>0</v>
      </c>
      <c r="BS288" s="130">
        <f t="shared" ref="BS288" si="4340">K288/K312</f>
        <v>0</v>
      </c>
      <c r="BT288" s="131">
        <f t="shared" ref="BT288" si="4341">L288/L312</f>
        <v>0</v>
      </c>
      <c r="BU288" s="129">
        <f t="shared" ref="BU288" si="4342">M288/M312</f>
        <v>0</v>
      </c>
      <c r="BV288" s="133">
        <f t="shared" ref="BV288" si="4343">N288/N312</f>
        <v>0</v>
      </c>
      <c r="BW288" s="134">
        <f t="shared" ref="BW288" si="4344">O288/O312</f>
        <v>0</v>
      </c>
      <c r="BX288" s="129">
        <f t="shared" ref="BX288" si="4345">P288/P312</f>
        <v>0</v>
      </c>
      <c r="BY288" s="130">
        <f t="shared" ref="BY288" si="4346">Q288/Q312</f>
        <v>0</v>
      </c>
      <c r="BZ288" s="131">
        <f t="shared" ref="BZ288" si="4347">R288/R312</f>
        <v>0</v>
      </c>
      <c r="CA288" s="132">
        <f t="shared" ref="CA288" si="4348">S288/S312</f>
        <v>0</v>
      </c>
      <c r="CB288" s="129">
        <f t="shared" ref="CB288" si="4349">T288/T312</f>
        <v>0</v>
      </c>
      <c r="CC288" s="130">
        <f t="shared" ref="CC288" si="4350">U288/U312</f>
        <v>0</v>
      </c>
      <c r="CD288" s="131">
        <f t="shared" ref="CD288" si="4351">V288/V312</f>
        <v>0</v>
      </c>
      <c r="CE288" s="132">
        <f t="shared" ref="CE288" si="4352">W288/W312</f>
        <v>0</v>
      </c>
      <c r="CF288" s="129">
        <f t="shared" ref="CF288" si="4353">X288/X312</f>
        <v>0</v>
      </c>
      <c r="CG288" s="130">
        <f t="shared" ref="CG288" si="4354">Y288/Y312</f>
        <v>0</v>
      </c>
      <c r="CH288" s="131">
        <f t="shared" ref="CH288" si="4355">Z288/Z312</f>
        <v>0</v>
      </c>
      <c r="CI288" s="129">
        <f t="shared" ref="CI288" si="4356">AA288/AA312</f>
        <v>0</v>
      </c>
      <c r="CJ288" s="135">
        <f t="shared" ref="CJ288" si="4357">AB288/AB312</f>
        <v>0</v>
      </c>
      <c r="CK288" s="136">
        <f t="shared" ref="CK288" si="4358">AC288/AC312</f>
        <v>0</v>
      </c>
    </row>
    <row r="289" spans="1:89" x14ac:dyDescent="0.15">
      <c r="A289" s="137" t="s">
        <v>17</v>
      </c>
      <c r="B289" s="189">
        <v>131</v>
      </c>
      <c r="C289" s="190">
        <v>0</v>
      </c>
      <c r="D289" s="191">
        <v>61</v>
      </c>
      <c r="E289" s="192">
        <v>0</v>
      </c>
      <c r="F289" s="189">
        <v>242</v>
      </c>
      <c r="G289" s="193">
        <v>5</v>
      </c>
      <c r="H289" s="191">
        <v>155</v>
      </c>
      <c r="I289" s="192">
        <v>18</v>
      </c>
      <c r="J289" s="189">
        <v>9</v>
      </c>
      <c r="K289" s="193">
        <v>9</v>
      </c>
      <c r="L289" s="191">
        <v>12</v>
      </c>
      <c r="M289" s="189">
        <v>25</v>
      </c>
      <c r="N289" s="194">
        <v>48</v>
      </c>
      <c r="O289" s="195">
        <v>55</v>
      </c>
      <c r="P289" s="189">
        <v>21</v>
      </c>
      <c r="Q289" s="193">
        <v>30</v>
      </c>
      <c r="R289" s="191">
        <v>9</v>
      </c>
      <c r="S289" s="192">
        <v>0</v>
      </c>
      <c r="T289" s="189">
        <v>0</v>
      </c>
      <c r="U289" s="193">
        <v>0</v>
      </c>
      <c r="V289" s="191">
        <v>0</v>
      </c>
      <c r="W289" s="192">
        <v>0</v>
      </c>
      <c r="X289" s="189">
        <v>2</v>
      </c>
      <c r="Y289" s="193">
        <v>0</v>
      </c>
      <c r="Z289" s="191">
        <v>0</v>
      </c>
      <c r="AA289" s="189">
        <v>0</v>
      </c>
      <c r="AB289" s="172">
        <f t="shared" ref="AB289:AB308" si="4359">SUM(B289,D289,F289,H289,J289,L289,N289,P289,R289,T289,V289,X289,Z289)</f>
        <v>690</v>
      </c>
      <c r="AC289" s="173">
        <f t="shared" ref="AC289:AC308" si="4360">SUM(C289,E289,G289,I289,K289,M289,O289,Q289,S289,U289,W289,Y289,AA289)</f>
        <v>142</v>
      </c>
      <c r="AE289" s="277" t="str">
        <f>$AE$10</f>
        <v>08:00 - 08:59</v>
      </c>
      <c r="AF289" s="126">
        <f>SUMIF($A$9:$A$32,$AE289,B$288:B$311)</f>
        <v>869</v>
      </c>
      <c r="AG289" s="190">
        <f t="shared" si="4330"/>
        <v>622</v>
      </c>
      <c r="AH289" s="191">
        <f t="shared" si="4330"/>
        <v>265</v>
      </c>
      <c r="AI289" s="192">
        <f t="shared" si="4330"/>
        <v>347</v>
      </c>
      <c r="AJ289" s="278">
        <f t="shared" si="4330"/>
        <v>1001</v>
      </c>
      <c r="AK289" s="193">
        <f t="shared" si="4330"/>
        <v>448</v>
      </c>
      <c r="AL289" s="191">
        <f t="shared" si="4330"/>
        <v>959</v>
      </c>
      <c r="AM289" s="192">
        <f t="shared" si="4330"/>
        <v>795</v>
      </c>
      <c r="AN289" s="278">
        <f t="shared" si="4330"/>
        <v>143</v>
      </c>
      <c r="AO289" s="193">
        <f t="shared" si="4330"/>
        <v>328</v>
      </c>
      <c r="AP289" s="191">
        <f t="shared" si="4330"/>
        <v>313</v>
      </c>
      <c r="AQ289" s="278">
        <f t="shared" si="4330"/>
        <v>793</v>
      </c>
      <c r="AR289" s="194">
        <f t="shared" si="4330"/>
        <v>848</v>
      </c>
      <c r="AS289" s="195">
        <f t="shared" si="4330"/>
        <v>1189</v>
      </c>
      <c r="AT289" s="278">
        <f t="shared" si="4330"/>
        <v>509</v>
      </c>
      <c r="AU289" s="193">
        <f t="shared" si="4330"/>
        <v>477</v>
      </c>
      <c r="AV289" s="191">
        <f t="shared" si="4330"/>
        <v>663</v>
      </c>
      <c r="AW289" s="192">
        <f t="shared" si="4331"/>
        <v>541</v>
      </c>
      <c r="AX289" s="278">
        <f t="shared" si="4331"/>
        <v>105</v>
      </c>
      <c r="AY289" s="193">
        <f t="shared" si="4331"/>
        <v>276</v>
      </c>
      <c r="AZ289" s="191">
        <f t="shared" si="4331"/>
        <v>362</v>
      </c>
      <c r="BA289" s="192">
        <f t="shared" si="4331"/>
        <v>663</v>
      </c>
      <c r="BB289" s="278">
        <f t="shared" si="4331"/>
        <v>457</v>
      </c>
      <c r="BC289" s="193">
        <f t="shared" si="4331"/>
        <v>426</v>
      </c>
      <c r="BD289" s="191">
        <f t="shared" si="4331"/>
        <v>936</v>
      </c>
      <c r="BE289" s="278">
        <f t="shared" si="4331"/>
        <v>763</v>
      </c>
      <c r="BF289" s="172">
        <f>SUM(AF289,AH289,AJ289,AL289,AN289,AP289,AR289,AT289,AV289,AX289,AZ289,BB289,BD289)</f>
        <v>7430</v>
      </c>
      <c r="BG289" s="173">
        <f>SUM(AG289,AI289,AK289,AM289,AO289,AQ289,AS289,AU289,AW289,AY289,BA289,BC289,BE289)</f>
        <v>7668</v>
      </c>
      <c r="BI289" s="137" t="s">
        <v>17</v>
      </c>
      <c r="BJ289" s="129">
        <f>B289/B312</f>
        <v>1.2454839323065221E-2</v>
      </c>
      <c r="BK289" s="130">
        <f t="shared" ref="BK289" si="4361">C289/C312</f>
        <v>0</v>
      </c>
      <c r="BL289" s="131">
        <f t="shared" ref="BL289" si="4362">D289/D312</f>
        <v>1.5315089128797388E-2</v>
      </c>
      <c r="BM289" s="132">
        <f t="shared" ref="BM289" si="4363">E289/E312</f>
        <v>0</v>
      </c>
      <c r="BN289" s="129">
        <f t="shared" ref="BN289" si="4364">F289/F312</f>
        <v>2.1471031851654689E-2</v>
      </c>
      <c r="BO289" s="130">
        <f t="shared" ref="BO289" si="4365">G289/G312</f>
        <v>5.3163211057947904E-4</v>
      </c>
      <c r="BP289" s="131">
        <f t="shared" ref="BP289" si="4366">H289/H312</f>
        <v>1.1956186362233879E-2</v>
      </c>
      <c r="BQ289" s="132">
        <f t="shared" ref="BQ289" si="4367">I289/I312</f>
        <v>1.3510470614726414E-3</v>
      </c>
      <c r="BR289" s="129">
        <f t="shared" ref="BR289" si="4368">J289/J312</f>
        <v>3.3185840707964601E-3</v>
      </c>
      <c r="BS289" s="130">
        <f t="shared" ref="BS289" si="4369">K289/K312</f>
        <v>3.5419126328217238E-3</v>
      </c>
      <c r="BT289" s="131">
        <f t="shared" ref="BT289" si="4370">L289/L312</f>
        <v>1.6743407283382169E-3</v>
      </c>
      <c r="BU289" s="129">
        <f t="shared" ref="BU289" si="4371">M289/M312</f>
        <v>3.6374217954313983E-3</v>
      </c>
      <c r="BV289" s="133">
        <f t="shared" ref="BV289" si="4372">N289/N312</f>
        <v>3.6874855957593914E-3</v>
      </c>
      <c r="BW289" s="134">
        <f t="shared" ref="BW289" si="4373">O289/O312</f>
        <v>4.2097206276310757E-3</v>
      </c>
      <c r="BX289" s="129">
        <f t="shared" ref="BX289" si="4374">P289/P312</f>
        <v>3.1282586027111575E-3</v>
      </c>
      <c r="BY289" s="130">
        <f t="shared" ref="BY289" si="4375">Q289/Q312</f>
        <v>4.578754578754579E-3</v>
      </c>
      <c r="BZ289" s="131">
        <f t="shared" ref="BZ289" si="4376">R289/R312</f>
        <v>1.1042944785276073E-3</v>
      </c>
      <c r="CA289" s="132">
        <f t="shared" ref="CA289" si="4377">S289/S312</f>
        <v>0</v>
      </c>
      <c r="CB289" s="129">
        <f t="shared" ref="CB289" si="4378">T289/T312</f>
        <v>0</v>
      </c>
      <c r="CC289" s="130">
        <f t="shared" ref="CC289" si="4379">U289/U312</f>
        <v>0</v>
      </c>
      <c r="CD289" s="131">
        <f t="shared" ref="CD289" si="4380">V289/V312</f>
        <v>0</v>
      </c>
      <c r="CE289" s="132">
        <f t="shared" ref="CE289" si="4381">W289/W312</f>
        <v>0</v>
      </c>
      <c r="CF289" s="129">
        <f t="shared" ref="CF289" si="4382">X289/X312</f>
        <v>3.2621105855488503E-4</v>
      </c>
      <c r="CG289" s="130">
        <f t="shared" ref="CG289" si="4383">Y289/Y312</f>
        <v>0</v>
      </c>
      <c r="CH289" s="131">
        <f t="shared" ref="CH289" si="4384">Z289/Z312</f>
        <v>0</v>
      </c>
      <c r="CI289" s="129">
        <f t="shared" ref="CI289" si="4385">AA289/AA312</f>
        <v>0</v>
      </c>
      <c r="CJ289" s="135">
        <f t="shared" ref="CJ289" si="4386">AB289/AB312</f>
        <v>6.6187685253575575E-3</v>
      </c>
      <c r="CK289" s="136">
        <f t="shared" ref="CK289" si="4387">AC289/AC312</f>
        <v>1.3650564768084596E-3</v>
      </c>
    </row>
    <row r="290" spans="1:89" ht="14" thickBot="1" x14ac:dyDescent="0.2">
      <c r="A290" s="146" t="s">
        <v>18</v>
      </c>
      <c r="B290" s="196">
        <v>593</v>
      </c>
      <c r="C290" s="197">
        <v>0</v>
      </c>
      <c r="D290" s="198">
        <v>201</v>
      </c>
      <c r="E290" s="199">
        <v>39</v>
      </c>
      <c r="F290" s="196">
        <v>794</v>
      </c>
      <c r="G290" s="200">
        <v>76</v>
      </c>
      <c r="H290" s="198">
        <v>558</v>
      </c>
      <c r="I290" s="199">
        <v>219</v>
      </c>
      <c r="J290" s="196">
        <v>29</v>
      </c>
      <c r="K290" s="200">
        <v>83</v>
      </c>
      <c r="L290" s="198">
        <v>116</v>
      </c>
      <c r="M290" s="196">
        <v>263</v>
      </c>
      <c r="N290" s="201">
        <v>376</v>
      </c>
      <c r="O290" s="202">
        <v>480</v>
      </c>
      <c r="P290" s="196">
        <v>222</v>
      </c>
      <c r="Q290" s="200">
        <v>288</v>
      </c>
      <c r="R290" s="198">
        <v>222</v>
      </c>
      <c r="S290" s="199">
        <v>245</v>
      </c>
      <c r="T290" s="196">
        <v>21</v>
      </c>
      <c r="U290" s="200">
        <v>125</v>
      </c>
      <c r="V290" s="198">
        <v>151</v>
      </c>
      <c r="W290" s="199">
        <v>356</v>
      </c>
      <c r="X290" s="196">
        <v>230</v>
      </c>
      <c r="Y290" s="200">
        <v>214</v>
      </c>
      <c r="Z290" s="198">
        <v>449</v>
      </c>
      <c r="AA290" s="196">
        <v>337</v>
      </c>
      <c r="AB290" s="172">
        <f t="shared" si="4359"/>
        <v>3962</v>
      </c>
      <c r="AC290" s="173">
        <f t="shared" si="4360"/>
        <v>2725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>
        <f>B290/B312</f>
        <v>5.6379539836470809E-2</v>
      </c>
      <c r="BK290" s="130">
        <f t="shared" ref="BK290" si="4388">C290/C312</f>
        <v>0</v>
      </c>
      <c r="BL290" s="131">
        <f t="shared" ref="BL290" si="4389">D290/D312</f>
        <v>5.0464474014561889E-2</v>
      </c>
      <c r="BM290" s="132">
        <f t="shared" ref="BM290" si="4390">E290/E312</f>
        <v>7.6231430805316653E-3</v>
      </c>
      <c r="BN290" s="129">
        <f t="shared" ref="BN290" si="4391">F290/F312</f>
        <v>7.044627805873481E-2</v>
      </c>
      <c r="BO290" s="130">
        <f t="shared" ref="BO290" si="4392">G290/G312</f>
        <v>8.0808080808080808E-3</v>
      </c>
      <c r="BP290" s="131">
        <f t="shared" ref="BP290" si="4393">H290/H312</f>
        <v>4.304227090404196E-2</v>
      </c>
      <c r="BQ290" s="132">
        <f t="shared" ref="BQ290" si="4394">I290/I312</f>
        <v>1.6437739247917135E-2</v>
      </c>
      <c r="BR290" s="129">
        <f t="shared" ref="BR290" si="4395">J290/J312</f>
        <v>1.0693215339233038E-2</v>
      </c>
      <c r="BS290" s="130">
        <f t="shared" ref="BS290" si="4396">K290/K312</f>
        <v>3.2664305391578122E-2</v>
      </c>
      <c r="BT290" s="131">
        <f t="shared" ref="BT290" si="4397">L290/L312</f>
        <v>1.618529370726943E-2</v>
      </c>
      <c r="BU290" s="129">
        <f t="shared" ref="BU290" si="4398">M290/M312</f>
        <v>3.826567728793831E-2</v>
      </c>
      <c r="BV290" s="133">
        <f t="shared" ref="BV290" si="4399">N290/N312</f>
        <v>2.8885303833448568E-2</v>
      </c>
      <c r="BW290" s="134">
        <f t="shared" ref="BW290" si="4400">O290/O312</f>
        <v>3.6739380022962113E-2</v>
      </c>
      <c r="BX290" s="129">
        <f t="shared" ref="BX290" si="4401">P290/P312</f>
        <v>3.3070162371517949E-2</v>
      </c>
      <c r="BY290" s="130">
        <f t="shared" ref="BY290" si="4402">Q290/Q312</f>
        <v>4.3956043956043959E-2</v>
      </c>
      <c r="BZ290" s="131">
        <f t="shared" ref="BZ290" si="4403">R290/R312</f>
        <v>2.7239263803680983E-2</v>
      </c>
      <c r="CA290" s="132">
        <f t="shared" ref="CA290" si="4404">S290/S312</f>
        <v>2.9653836843379328E-2</v>
      </c>
      <c r="CB290" s="129">
        <f t="shared" ref="CB290" si="4405">T290/T312</f>
        <v>1.0214007782101167E-2</v>
      </c>
      <c r="CC290" s="130">
        <f t="shared" ref="CC290" si="4406">U290/U312</f>
        <v>6.1637080867850101E-2</v>
      </c>
      <c r="CD290" s="131">
        <f t="shared" ref="CD290" si="4407">V290/V312</f>
        <v>1.9135724242808263E-2</v>
      </c>
      <c r="CE290" s="132">
        <f t="shared" ref="CE290" si="4408">W290/W312</f>
        <v>4.4578011520160284E-2</v>
      </c>
      <c r="CF290" s="129">
        <f t="shared" ref="CF290" si="4409">X290/X312</f>
        <v>3.7514271733811777E-2</v>
      </c>
      <c r="CG290" s="130">
        <f t="shared" ref="CG290" si="4410">Y290/Y312</f>
        <v>5.1640926640926642E-2</v>
      </c>
      <c r="CH290" s="131">
        <f t="shared" ref="CH290" si="4411">Z290/Z312</f>
        <v>3.8454950325453922E-2</v>
      </c>
      <c r="CI290" s="129">
        <f t="shared" ref="CI290" si="4412">AA290/AA312</f>
        <v>2.4489499309643194E-2</v>
      </c>
      <c r="CJ290" s="135">
        <f t="shared" ref="CJ290" si="4413">AB290/AB312</f>
        <v>3.8005160720966151E-2</v>
      </c>
      <c r="CK290" s="136">
        <f t="shared" ref="CK290" si="4414">AC290/AC312</f>
        <v>2.6195626051429943E-2</v>
      </c>
    </row>
    <row r="291" spans="1:89" ht="15" thickTop="1" thickBot="1" x14ac:dyDescent="0.2">
      <c r="A291" s="137" t="s">
        <v>19</v>
      </c>
      <c r="B291" s="189">
        <v>941</v>
      </c>
      <c r="C291" s="190">
        <v>253</v>
      </c>
      <c r="D291" s="191">
        <v>295</v>
      </c>
      <c r="E291" s="192">
        <v>206</v>
      </c>
      <c r="F291" s="189">
        <v>1014</v>
      </c>
      <c r="G291" s="193">
        <v>364</v>
      </c>
      <c r="H291" s="191">
        <v>843</v>
      </c>
      <c r="I291" s="192">
        <v>486</v>
      </c>
      <c r="J291" s="189">
        <v>109</v>
      </c>
      <c r="K291" s="193">
        <v>202</v>
      </c>
      <c r="L291" s="191">
        <v>230</v>
      </c>
      <c r="M291" s="189">
        <v>574</v>
      </c>
      <c r="N291" s="194">
        <v>843</v>
      </c>
      <c r="O291" s="195">
        <v>959</v>
      </c>
      <c r="P291" s="189">
        <v>504</v>
      </c>
      <c r="Q291" s="193">
        <v>497</v>
      </c>
      <c r="R291" s="191">
        <v>525</v>
      </c>
      <c r="S291" s="192">
        <v>418</v>
      </c>
      <c r="T291" s="189">
        <v>84</v>
      </c>
      <c r="U291" s="193">
        <v>281</v>
      </c>
      <c r="V291" s="191">
        <v>371</v>
      </c>
      <c r="W291" s="192">
        <v>544</v>
      </c>
      <c r="X291" s="189">
        <v>419</v>
      </c>
      <c r="Y291" s="193">
        <v>366</v>
      </c>
      <c r="Z291" s="191">
        <v>792</v>
      </c>
      <c r="AA291" s="189">
        <v>667</v>
      </c>
      <c r="AB291" s="172">
        <f t="shared" si="4359"/>
        <v>6970</v>
      </c>
      <c r="AC291" s="173">
        <f t="shared" si="4360"/>
        <v>5817</v>
      </c>
      <c r="AE291" s="269" t="s">
        <v>13</v>
      </c>
      <c r="AF291" s="20">
        <f t="shared" ref="AF291:BG291" si="4415">SUM(AF288:AF290)</f>
        <v>1653</v>
      </c>
      <c r="AG291" s="21">
        <f t="shared" si="4415"/>
        <v>1173</v>
      </c>
      <c r="AH291" s="20">
        <f t="shared" si="4415"/>
        <v>589</v>
      </c>
      <c r="AI291" s="21">
        <f t="shared" si="4415"/>
        <v>714</v>
      </c>
      <c r="AJ291" s="20">
        <f t="shared" si="4415"/>
        <v>1943</v>
      </c>
      <c r="AK291" s="21">
        <f t="shared" si="4415"/>
        <v>953</v>
      </c>
      <c r="AL291" s="20">
        <f t="shared" si="4415"/>
        <v>2019</v>
      </c>
      <c r="AM291" s="21">
        <f t="shared" si="4415"/>
        <v>1575</v>
      </c>
      <c r="AN291" s="20">
        <f t="shared" si="4415"/>
        <v>263</v>
      </c>
      <c r="AO291" s="21">
        <f t="shared" si="4415"/>
        <v>615</v>
      </c>
      <c r="AP291" s="20">
        <f t="shared" si="4415"/>
        <v>635</v>
      </c>
      <c r="AQ291" s="21">
        <f t="shared" si="4415"/>
        <v>1553</v>
      </c>
      <c r="AR291" s="20">
        <f t="shared" si="4415"/>
        <v>1736</v>
      </c>
      <c r="AS291" s="21">
        <f t="shared" si="4415"/>
        <v>2332</v>
      </c>
      <c r="AT291" s="20">
        <f t="shared" si="4415"/>
        <v>1165</v>
      </c>
      <c r="AU291" s="21">
        <f t="shared" si="4415"/>
        <v>979</v>
      </c>
      <c r="AV291" s="20">
        <f t="shared" si="4415"/>
        <v>1375</v>
      </c>
      <c r="AW291" s="21">
        <f t="shared" si="4415"/>
        <v>1008</v>
      </c>
      <c r="AX291" s="20">
        <f t="shared" si="4415"/>
        <v>240</v>
      </c>
      <c r="AY291" s="21">
        <f t="shared" si="4415"/>
        <v>536</v>
      </c>
      <c r="AZ291" s="20">
        <f t="shared" si="4415"/>
        <v>703</v>
      </c>
      <c r="BA291" s="21">
        <f t="shared" si="4415"/>
        <v>1262</v>
      </c>
      <c r="BB291" s="20">
        <f t="shared" si="4415"/>
        <v>909</v>
      </c>
      <c r="BC291" s="21">
        <f t="shared" si="4415"/>
        <v>887</v>
      </c>
      <c r="BD291" s="20">
        <f t="shared" si="4415"/>
        <v>1837</v>
      </c>
      <c r="BE291" s="21">
        <f t="shared" si="4415"/>
        <v>1495</v>
      </c>
      <c r="BF291" s="174">
        <f t="shared" si="4415"/>
        <v>15067</v>
      </c>
      <c r="BG291" s="175">
        <f t="shared" si="4415"/>
        <v>15082</v>
      </c>
      <c r="BI291" s="137" t="s">
        <v>19</v>
      </c>
      <c r="BJ291" s="129">
        <f>B291/B312</f>
        <v>8.9465677885529574E-2</v>
      </c>
      <c r="BK291" s="130">
        <f t="shared" ref="BK291" si="4416">C291/C312</f>
        <v>2.30650013674902E-2</v>
      </c>
      <c r="BL291" s="131">
        <f t="shared" ref="BL291" si="4417">D291/D312</f>
        <v>7.4064775295003771E-2</v>
      </c>
      <c r="BM291" s="132">
        <f t="shared" ref="BM291" si="4418">E291/E312</f>
        <v>4.0265832681782646E-2</v>
      </c>
      <c r="BN291" s="129">
        <f t="shared" ref="BN291" si="4419">F291/F312</f>
        <v>8.9965397923875437E-2</v>
      </c>
      <c r="BO291" s="130">
        <f t="shared" ref="BO291" si="4420">G291/G312</f>
        <v>3.8702817650186072E-2</v>
      </c>
      <c r="BP291" s="131">
        <f t="shared" ref="BP291" si="4421">H291/H312</f>
        <v>6.5026226473310703E-2</v>
      </c>
      <c r="BQ291" s="132">
        <f t="shared" ref="BQ291" si="4422">I291/I312</f>
        <v>3.6478270659761315E-2</v>
      </c>
      <c r="BR291" s="129">
        <f t="shared" ref="BR291" si="4423">J291/J312</f>
        <v>4.0191740412979349E-2</v>
      </c>
      <c r="BS291" s="130">
        <f t="shared" ref="BS291" si="4424">K291/K312</f>
        <v>7.9496261314443137E-2</v>
      </c>
      <c r="BT291" s="131">
        <f t="shared" ref="BT291" si="4425">L291/L312</f>
        <v>3.2091530626482491E-2</v>
      </c>
      <c r="BU291" s="129">
        <f t="shared" ref="BU291" si="4426">M291/M312</f>
        <v>8.3515204423104908E-2</v>
      </c>
      <c r="BV291" s="133">
        <f t="shared" ref="BV291" si="4427">N291/N312</f>
        <v>6.4761465775524316E-2</v>
      </c>
      <c r="BW291" s="134">
        <f t="shared" ref="BW291" si="4428">O291/O312</f>
        <v>7.3402219670876387E-2</v>
      </c>
      <c r="BX291" s="129">
        <f t="shared" ref="BX291" si="4429">P291/P312</f>
        <v>7.5078206465067784E-2</v>
      </c>
      <c r="BY291" s="130">
        <f t="shared" ref="BY291" si="4430">Q291/Q312</f>
        <v>7.5854700854700849E-2</v>
      </c>
      <c r="BZ291" s="131">
        <f t="shared" ref="BZ291" si="4431">R291/R312</f>
        <v>6.4417177914110432E-2</v>
      </c>
      <c r="CA291" s="132">
        <f t="shared" ref="CA291" si="4432">S291/S312</f>
        <v>5.0593076736867588E-2</v>
      </c>
      <c r="CB291" s="129">
        <f t="shared" ref="CB291" si="4433">T291/T312</f>
        <v>4.085603112840467E-2</v>
      </c>
      <c r="CC291" s="130">
        <f t="shared" ref="CC291" si="4434">U291/U312</f>
        <v>0.13856015779092704</v>
      </c>
      <c r="CD291" s="131">
        <f t="shared" ref="CD291" si="4435">V291/V312</f>
        <v>4.7015587378025601E-2</v>
      </c>
      <c r="CE291" s="132">
        <f t="shared" ref="CE291" si="4436">W291/W312</f>
        <v>6.8119208615076379E-2</v>
      </c>
      <c r="CF291" s="129">
        <f t="shared" ref="CF291" si="4437">X291/X312</f>
        <v>6.8341216767248414E-2</v>
      </c>
      <c r="CG291" s="130">
        <f t="shared" ref="CG291" si="4438">Y291/Y312</f>
        <v>8.8320463320463324E-2</v>
      </c>
      <c r="CH291" s="131">
        <f t="shared" ref="CH291" si="4439">Z291/Z312</f>
        <v>6.783144912641316E-2</v>
      </c>
      <c r="CI291" s="129">
        <f t="shared" ref="CI291" si="4440">AA291/AA312</f>
        <v>4.8470314657365017E-2</v>
      </c>
      <c r="CJ291" s="135">
        <f t="shared" ref="CJ291" si="4441">AB291/AB312</f>
        <v>6.6859154524264025E-2</v>
      </c>
      <c r="CK291" s="136">
        <f t="shared" ref="CK291" si="4442">AC291/AC312</f>
        <v>5.5919250180245135E-2</v>
      </c>
    </row>
    <row r="292" spans="1:89" ht="14" thickTop="1" x14ac:dyDescent="0.15">
      <c r="A292" s="146" t="s">
        <v>20</v>
      </c>
      <c r="B292" s="196">
        <v>784</v>
      </c>
      <c r="C292" s="197">
        <v>551</v>
      </c>
      <c r="D292" s="198">
        <v>324</v>
      </c>
      <c r="E292" s="199">
        <v>367</v>
      </c>
      <c r="F292" s="196">
        <v>942</v>
      </c>
      <c r="G292" s="200">
        <v>505</v>
      </c>
      <c r="H292" s="198">
        <v>1060</v>
      </c>
      <c r="I292" s="199">
        <v>780</v>
      </c>
      <c r="J292" s="196">
        <v>120</v>
      </c>
      <c r="K292" s="200">
        <v>287</v>
      </c>
      <c r="L292" s="198">
        <v>322</v>
      </c>
      <c r="M292" s="196">
        <v>760</v>
      </c>
      <c r="N292" s="201">
        <v>888</v>
      </c>
      <c r="O292" s="202">
        <v>1143</v>
      </c>
      <c r="P292" s="196">
        <v>656</v>
      </c>
      <c r="Q292" s="200">
        <v>502</v>
      </c>
      <c r="R292" s="198">
        <v>712</v>
      </c>
      <c r="S292" s="199">
        <v>467</v>
      </c>
      <c r="T292" s="196">
        <v>135</v>
      </c>
      <c r="U292" s="200">
        <v>260</v>
      </c>
      <c r="V292" s="198">
        <v>341</v>
      </c>
      <c r="W292" s="199">
        <v>599</v>
      </c>
      <c r="X292" s="196">
        <v>452</v>
      </c>
      <c r="Y292" s="200">
        <v>461</v>
      </c>
      <c r="Z292" s="198">
        <v>901</v>
      </c>
      <c r="AA292" s="196">
        <v>732</v>
      </c>
      <c r="AB292" s="172">
        <f t="shared" si="4359"/>
        <v>7637</v>
      </c>
      <c r="AC292" s="173">
        <f t="shared" si="4360"/>
        <v>7414</v>
      </c>
      <c r="BI292" s="146" t="s">
        <v>20</v>
      </c>
      <c r="BJ292" s="129">
        <f>B292/B312</f>
        <v>7.4538885719718576E-2</v>
      </c>
      <c r="BK292" s="130">
        <f t="shared" ref="BK292" si="4443">C292/C312</f>
        <v>5.0232473333941104E-2</v>
      </c>
      <c r="BL292" s="131">
        <f t="shared" ref="BL292" si="4444">D292/D312</f>
        <v>8.1345719307054989E-2</v>
      </c>
      <c r="BM292" s="132">
        <f t="shared" ref="BM292" si="4445">E292/E312</f>
        <v>7.1735731039874906E-2</v>
      </c>
      <c r="BN292" s="129">
        <f t="shared" ref="BN292" si="4446">F292/F312</f>
        <v>8.3577322331647594E-2</v>
      </c>
      <c r="BO292" s="130">
        <f t="shared" ref="BO292" si="4447">G292/G312</f>
        <v>5.3694843168527379E-2</v>
      </c>
      <c r="BP292" s="131">
        <f t="shared" ref="BP292" si="4448">H292/H312</f>
        <v>8.1764887380438134E-2</v>
      </c>
      <c r="BQ292" s="132">
        <f t="shared" ref="BQ292" si="4449">I292/I312</f>
        <v>5.8545372663814453E-2</v>
      </c>
      <c r="BR292" s="129">
        <f t="shared" ref="BR292" si="4450">J292/J312</f>
        <v>4.4247787610619468E-2</v>
      </c>
      <c r="BS292" s="130">
        <f t="shared" ref="BS292" si="4451">K292/K312</f>
        <v>0.11294765840220386</v>
      </c>
      <c r="BT292" s="131">
        <f t="shared" ref="BT292" si="4452">L292/L312</f>
        <v>4.4928142877075486E-2</v>
      </c>
      <c r="BU292" s="129">
        <f t="shared" ref="BU292" si="4453">M292/M312</f>
        <v>0.1105776225811145</v>
      </c>
      <c r="BV292" s="133">
        <f t="shared" ref="BV292" si="4454">N292/N312</f>
        <v>6.8218483521548745E-2</v>
      </c>
      <c r="BW292" s="134">
        <f t="shared" ref="BW292" si="4455">O292/O312</f>
        <v>8.7485648679678535E-2</v>
      </c>
      <c r="BX292" s="129">
        <f t="shared" ref="BX292" si="4456">P292/P312</f>
        <v>9.7720840160881867E-2</v>
      </c>
      <c r="BY292" s="130">
        <f t="shared" ref="BY292" si="4457">Q292/Q312</f>
        <v>7.6617826617826623E-2</v>
      </c>
      <c r="BZ292" s="131">
        <f t="shared" ref="BZ292" si="4458">R292/R312</f>
        <v>8.736196319018405E-2</v>
      </c>
      <c r="CA292" s="132">
        <f t="shared" ref="CA292" si="4459">S292/S312</f>
        <v>5.6523844105543453E-2</v>
      </c>
      <c r="CB292" s="129">
        <f t="shared" ref="CB292" si="4460">T292/T312</f>
        <v>6.5661478599221793E-2</v>
      </c>
      <c r="CC292" s="130">
        <f t="shared" ref="CC292" si="4461">U292/U312</f>
        <v>0.12820512820512819</v>
      </c>
      <c r="CD292" s="131">
        <f t="shared" ref="CD292" si="4462">V292/V312</f>
        <v>4.321378785958687E-2</v>
      </c>
      <c r="CE292" s="132">
        <f t="shared" ref="CE292" si="4463">W292/W312</f>
        <v>7.5006260956674176E-2</v>
      </c>
      <c r="CF292" s="129">
        <f t="shared" ref="CF292" si="4464">X292/X312</f>
        <v>7.3723699233404008E-2</v>
      </c>
      <c r="CG292" s="130">
        <f t="shared" ref="CG292" si="4465">Y292/Y312</f>
        <v>0.11124517374517374</v>
      </c>
      <c r="CH292" s="131">
        <f t="shared" ref="CH292" si="4466">Z292/Z312</f>
        <v>7.7166837958204865E-2</v>
      </c>
      <c r="CI292" s="129">
        <f t="shared" ref="CI292" si="4467">AA292/AA312</f>
        <v>5.3193808589492041E-2</v>
      </c>
      <c r="CJ292" s="135">
        <f t="shared" ref="CJ292" si="4468">AB292/AB312</f>
        <v>7.3257297432109666E-2</v>
      </c>
      <c r="CK292" s="136">
        <f t="shared" ref="CK292" si="4469">AC292/AC312</f>
        <v>7.1271329007450132E-2</v>
      </c>
    </row>
    <row r="293" spans="1:89" ht="14" thickBot="1" x14ac:dyDescent="0.2">
      <c r="A293" s="137" t="s">
        <v>21</v>
      </c>
      <c r="B293" s="189">
        <v>869</v>
      </c>
      <c r="C293" s="190">
        <v>622</v>
      </c>
      <c r="D293" s="191">
        <v>265</v>
      </c>
      <c r="E293" s="192">
        <v>347</v>
      </c>
      <c r="F293" s="189">
        <v>1001</v>
      </c>
      <c r="G293" s="193">
        <v>448</v>
      </c>
      <c r="H293" s="191">
        <v>959</v>
      </c>
      <c r="I293" s="192">
        <v>795</v>
      </c>
      <c r="J293" s="189">
        <v>143</v>
      </c>
      <c r="K293" s="193">
        <v>328</v>
      </c>
      <c r="L293" s="191">
        <v>313</v>
      </c>
      <c r="M293" s="189">
        <v>793</v>
      </c>
      <c r="N293" s="194">
        <v>848</v>
      </c>
      <c r="O293" s="195">
        <v>1189</v>
      </c>
      <c r="P293" s="189">
        <v>509</v>
      </c>
      <c r="Q293" s="193">
        <v>477</v>
      </c>
      <c r="R293" s="191">
        <v>663</v>
      </c>
      <c r="S293" s="192">
        <v>541</v>
      </c>
      <c r="T293" s="189">
        <v>105</v>
      </c>
      <c r="U293" s="193">
        <v>276</v>
      </c>
      <c r="V293" s="191">
        <v>362</v>
      </c>
      <c r="W293" s="192">
        <v>663</v>
      </c>
      <c r="X293" s="189">
        <v>457</v>
      </c>
      <c r="Y293" s="193">
        <v>426</v>
      </c>
      <c r="Z293" s="191">
        <v>936</v>
      </c>
      <c r="AA293" s="189">
        <v>763</v>
      </c>
      <c r="AB293" s="172">
        <f t="shared" si="4359"/>
        <v>7430</v>
      </c>
      <c r="AC293" s="173">
        <f t="shared" si="4360"/>
        <v>7668</v>
      </c>
      <c r="AE293" s="272" t="s">
        <v>85</v>
      </c>
      <c r="BI293" s="137" t="s">
        <v>21</v>
      </c>
      <c r="BJ293" s="129">
        <f>B293/B312</f>
        <v>8.2620270013310515E-2</v>
      </c>
      <c r="BK293" s="130">
        <f t="shared" ref="BK293" si="4470">C293/C312</f>
        <v>5.6705260278968002E-2</v>
      </c>
      <c r="BL293" s="131">
        <f t="shared" ref="BL293" si="4471">D293/D312</f>
        <v>6.6532764248054224E-2</v>
      </c>
      <c r="BM293" s="132">
        <f t="shared" ref="BM293" si="4472">E293/E312</f>
        <v>6.7826426896012509E-2</v>
      </c>
      <c r="BN293" s="129">
        <f t="shared" ref="BN293" si="4473">F293/F312</f>
        <v>8.8811995386389855E-2</v>
      </c>
      <c r="BO293" s="130">
        <f t="shared" ref="BO293" si="4474">G293/G312</f>
        <v>4.7634237107921321E-2</v>
      </c>
      <c r="BP293" s="131">
        <f t="shared" ref="BP293" si="4475">H293/H312</f>
        <v>7.397408207343413E-2</v>
      </c>
      <c r="BQ293" s="132">
        <f t="shared" ref="BQ293" si="4476">I293/I312</f>
        <v>5.9671245215041656E-2</v>
      </c>
      <c r="BR293" s="129">
        <f t="shared" ref="BR293" si="4477">J293/J312</f>
        <v>5.2728613569321535E-2</v>
      </c>
      <c r="BS293" s="130">
        <f t="shared" ref="BS293" si="4478">K293/K312</f>
        <v>0.12908303817394726</v>
      </c>
      <c r="BT293" s="131">
        <f t="shared" ref="BT293" si="4479">L293/L312</f>
        <v>4.3672387330821821E-2</v>
      </c>
      <c r="BU293" s="129">
        <f t="shared" ref="BU293" si="4480">M293/M312</f>
        <v>0.11537901935108395</v>
      </c>
      <c r="BV293" s="133">
        <f t="shared" ref="BV293" si="4481">N293/N312</f>
        <v>6.5145578858415917E-2</v>
      </c>
      <c r="BW293" s="134">
        <f t="shared" ref="BW293" si="4482">O293/O312</f>
        <v>9.1006505931879061E-2</v>
      </c>
      <c r="BX293" s="129">
        <f t="shared" ref="BX293" si="4483">P293/P312</f>
        <v>7.5823029941903763E-2</v>
      </c>
      <c r="BY293" s="130">
        <f t="shared" ref="BY293" si="4484">Q293/Q312</f>
        <v>7.2802197802197807E-2</v>
      </c>
      <c r="BZ293" s="131">
        <f t="shared" ref="BZ293" si="4485">R293/R312</f>
        <v>8.1349693251533739E-2</v>
      </c>
      <c r="CA293" s="132">
        <f t="shared" ref="CA293" si="4486">S293/S312</f>
        <v>6.5480513192931494E-2</v>
      </c>
      <c r="CB293" s="129">
        <f t="shared" ref="CB293" si="4487">T293/T312</f>
        <v>5.1070038910505836E-2</v>
      </c>
      <c r="CC293" s="130">
        <f t="shared" ref="CC293" si="4488">U293/U312</f>
        <v>0.13609467455621302</v>
      </c>
      <c r="CD293" s="131">
        <f t="shared" ref="CD293" si="4489">V293/V312</f>
        <v>4.5875047522493981E-2</v>
      </c>
      <c r="CE293" s="132">
        <f t="shared" ref="CE293" si="4490">W293/W312</f>
        <v>8.3020285499624341E-2</v>
      </c>
      <c r="CF293" s="129">
        <f t="shared" ref="CF293" si="4491">X293/X312</f>
        <v>7.4539226879791226E-2</v>
      </c>
      <c r="CG293" s="130">
        <f t="shared" ref="CG293" si="4492">Y293/Y312</f>
        <v>0.1027992277992278</v>
      </c>
      <c r="CH293" s="131">
        <f t="shared" ref="CH293" si="4493">Z293/Z312</f>
        <v>8.0164439876670088E-2</v>
      </c>
      <c r="CI293" s="129">
        <f t="shared" ref="CI293" si="4494">AA293/AA312</f>
        <v>5.5446551849429544E-2</v>
      </c>
      <c r="CJ293" s="135">
        <f t="shared" ref="CJ293" si="4495">AB293/AB312</f>
        <v>7.1271666874502398E-2</v>
      </c>
      <c r="CK293" s="136">
        <f t="shared" ref="CK293" si="4496">AC293/AC312</f>
        <v>7.3713049747656814E-2</v>
      </c>
    </row>
    <row r="294" spans="1:89" ht="15" thickTop="1" thickBot="1" x14ac:dyDescent="0.2">
      <c r="A294" s="146" t="s">
        <v>22</v>
      </c>
      <c r="B294" s="196">
        <v>750</v>
      </c>
      <c r="C294" s="197">
        <v>799</v>
      </c>
      <c r="D294" s="198">
        <v>269</v>
      </c>
      <c r="E294" s="199">
        <v>261</v>
      </c>
      <c r="F294" s="196">
        <v>1133</v>
      </c>
      <c r="G294" s="200">
        <v>347</v>
      </c>
      <c r="H294" s="198">
        <v>1024</v>
      </c>
      <c r="I294" s="199">
        <v>733</v>
      </c>
      <c r="J294" s="196">
        <v>159</v>
      </c>
      <c r="K294" s="200">
        <v>361</v>
      </c>
      <c r="L294" s="198">
        <v>311</v>
      </c>
      <c r="M294" s="196">
        <v>777</v>
      </c>
      <c r="N294" s="201">
        <v>830</v>
      </c>
      <c r="O294" s="202">
        <v>1131</v>
      </c>
      <c r="P294" s="196">
        <v>442</v>
      </c>
      <c r="Q294" s="200">
        <v>440</v>
      </c>
      <c r="R294" s="198">
        <v>706</v>
      </c>
      <c r="S294" s="199">
        <v>477</v>
      </c>
      <c r="T294" s="196">
        <v>101</v>
      </c>
      <c r="U294" s="200">
        <v>163</v>
      </c>
      <c r="V294" s="198">
        <v>367</v>
      </c>
      <c r="W294" s="199">
        <v>758</v>
      </c>
      <c r="X294" s="196">
        <v>404</v>
      </c>
      <c r="Y294" s="200">
        <v>361</v>
      </c>
      <c r="Z294" s="198">
        <v>823</v>
      </c>
      <c r="AA294" s="196">
        <v>970</v>
      </c>
      <c r="AB294" s="172">
        <f t="shared" si="4359"/>
        <v>7319</v>
      </c>
      <c r="AC294" s="173">
        <f t="shared" si="4360"/>
        <v>7578</v>
      </c>
      <c r="AE294" s="299" t="s">
        <v>0</v>
      </c>
      <c r="AF294" s="293" t="s">
        <v>1</v>
      </c>
      <c r="AG294" s="294"/>
      <c r="AH294" s="293" t="s">
        <v>2</v>
      </c>
      <c r="AI294" s="294"/>
      <c r="AJ294" s="293" t="s">
        <v>3</v>
      </c>
      <c r="AK294" s="294"/>
      <c r="AL294" s="293" t="s">
        <v>4</v>
      </c>
      <c r="AM294" s="294"/>
      <c r="AN294" s="293" t="s">
        <v>5</v>
      </c>
      <c r="AO294" s="294"/>
      <c r="AP294" s="293" t="s">
        <v>6</v>
      </c>
      <c r="AQ294" s="294"/>
      <c r="AR294" s="293" t="s">
        <v>7</v>
      </c>
      <c r="AS294" s="294"/>
      <c r="AT294" s="293" t="s">
        <v>8</v>
      </c>
      <c r="AU294" s="294"/>
      <c r="AV294" s="293" t="s">
        <v>9</v>
      </c>
      <c r="AW294" s="294"/>
      <c r="AX294" s="293" t="s">
        <v>10</v>
      </c>
      <c r="AY294" s="294"/>
      <c r="AZ294" s="293" t="s">
        <v>11</v>
      </c>
      <c r="BA294" s="294"/>
      <c r="BB294" s="293" t="s">
        <v>12</v>
      </c>
      <c r="BC294" s="294"/>
      <c r="BD294" s="295" t="s">
        <v>40</v>
      </c>
      <c r="BE294" s="296"/>
      <c r="BF294" s="297" t="s">
        <v>41</v>
      </c>
      <c r="BG294" s="298"/>
      <c r="BI294" s="146" t="s">
        <v>22</v>
      </c>
      <c r="BJ294" s="129">
        <f>B294/B312</f>
        <v>7.13063320022818E-2</v>
      </c>
      <c r="BK294" s="130">
        <f t="shared" ref="BK294" si="4497">C294/C312</f>
        <v>7.2841644634880118E-2</v>
      </c>
      <c r="BL294" s="131">
        <f t="shared" ref="BL294" si="4498">D294/D312</f>
        <v>6.7537032387647508E-2</v>
      </c>
      <c r="BM294" s="132">
        <f t="shared" ref="BM294" si="4499">E294/E312</f>
        <v>5.1016419077404222E-2</v>
      </c>
      <c r="BN294" s="129">
        <f t="shared" ref="BN294" si="4500">F294/F312</f>
        <v>0.10052346730547422</v>
      </c>
      <c r="BO294" s="130">
        <f t="shared" ref="BO294" si="4501">G294/G312</f>
        <v>3.6895268474215842E-2</v>
      </c>
      <c r="BP294" s="131">
        <f t="shared" ref="BP294" si="4502">H294/H312</f>
        <v>7.8987966676951557E-2</v>
      </c>
      <c r="BQ294" s="132">
        <f t="shared" ref="BQ294" si="4503">I294/I312</f>
        <v>5.5017638669969227E-2</v>
      </c>
      <c r="BR294" s="129">
        <f t="shared" ref="BR294" si="4504">J294/J312</f>
        <v>5.8628318584070797E-2</v>
      </c>
      <c r="BS294" s="130">
        <f t="shared" ref="BS294" si="4505">K294/K312</f>
        <v>0.14207005116096025</v>
      </c>
      <c r="BT294" s="131">
        <f t="shared" ref="BT294" si="4506">L294/L312</f>
        <v>4.3393330542765451E-2</v>
      </c>
      <c r="BU294" s="129">
        <f t="shared" ref="BU294" si="4507">M294/M312</f>
        <v>0.11305106940200786</v>
      </c>
      <c r="BV294" s="133">
        <f t="shared" ref="BV294" si="4508">N294/N312</f>
        <v>6.3762771760006151E-2</v>
      </c>
      <c r="BW294" s="134">
        <f t="shared" ref="BW294" si="4509">O294/O312</f>
        <v>8.6567164179104483E-2</v>
      </c>
      <c r="BX294" s="129">
        <f t="shared" ref="BX294" si="4510">P294/P312</f>
        <v>6.5842395352301505E-2</v>
      </c>
      <c r="BY294" s="130">
        <f t="shared" ref="BY294" si="4511">Q294/Q312</f>
        <v>6.7155067155067152E-2</v>
      </c>
      <c r="BZ294" s="131">
        <f t="shared" ref="BZ294" si="4512">R294/R312</f>
        <v>8.6625766871165646E-2</v>
      </c>
      <c r="CA294" s="132">
        <f t="shared" ref="CA294" si="4513">S294/S312</f>
        <v>5.7734204793028321E-2</v>
      </c>
      <c r="CB294" s="129">
        <f t="shared" ref="CB294" si="4514">T294/T312</f>
        <v>4.9124513618677042E-2</v>
      </c>
      <c r="CC294" s="130">
        <f t="shared" ref="CC294" si="4515">U294/U312</f>
        <v>8.0374753451676523E-2</v>
      </c>
      <c r="CD294" s="131">
        <f t="shared" ref="CD294" si="4516">V294/V312</f>
        <v>4.65086807755671E-2</v>
      </c>
      <c r="CE294" s="132">
        <f t="shared" ref="CE294" si="4517">W294/W312</f>
        <v>9.4916103180565994E-2</v>
      </c>
      <c r="CF294" s="129">
        <f t="shared" ref="CF294" si="4518">X294/X312</f>
        <v>6.5894633828086774E-2</v>
      </c>
      <c r="CG294" s="130">
        <f t="shared" ref="CG294" si="4519">Y294/Y312</f>
        <v>8.711389961389962E-2</v>
      </c>
      <c r="CH294" s="131">
        <f t="shared" ref="CH294" si="4520">Z294/Z312</f>
        <v>7.0486467968482361E-2</v>
      </c>
      <c r="CI294" s="129">
        <f t="shared" ref="CI294" si="4521">AA294/AA312</f>
        <v>7.0489063294818688E-2</v>
      </c>
      <c r="CJ294" s="135">
        <f t="shared" ref="CJ294" si="4522">AB294/AB312</f>
        <v>7.0206908459553574E-2</v>
      </c>
      <c r="CK294" s="136">
        <f t="shared" ref="CK294" si="4523">AC294/AC312</f>
        <v>7.2847873107426103E-2</v>
      </c>
    </row>
    <row r="295" spans="1:89" ht="15" thickTop="1" thickBot="1" x14ac:dyDescent="0.2">
      <c r="A295" s="137" t="s">
        <v>23</v>
      </c>
      <c r="B295" s="189">
        <v>757</v>
      </c>
      <c r="C295" s="190">
        <v>629</v>
      </c>
      <c r="D295" s="191">
        <v>252</v>
      </c>
      <c r="E295" s="192">
        <v>301</v>
      </c>
      <c r="F295" s="189">
        <v>876</v>
      </c>
      <c r="G295" s="193">
        <v>370</v>
      </c>
      <c r="H295" s="191">
        <v>832</v>
      </c>
      <c r="I295" s="192">
        <v>826</v>
      </c>
      <c r="J295" s="189">
        <v>154</v>
      </c>
      <c r="K295" s="193">
        <v>264</v>
      </c>
      <c r="L295" s="191">
        <v>328</v>
      </c>
      <c r="M295" s="189">
        <v>560</v>
      </c>
      <c r="N295" s="194">
        <v>653</v>
      </c>
      <c r="O295" s="195">
        <v>1061</v>
      </c>
      <c r="P295" s="189">
        <v>346</v>
      </c>
      <c r="Q295" s="193">
        <v>366</v>
      </c>
      <c r="R295" s="191">
        <v>648</v>
      </c>
      <c r="S295" s="192">
        <v>537</v>
      </c>
      <c r="T295" s="189">
        <v>90</v>
      </c>
      <c r="U295" s="193">
        <v>126</v>
      </c>
      <c r="V295" s="191">
        <v>328</v>
      </c>
      <c r="W295" s="192">
        <v>710</v>
      </c>
      <c r="X295" s="189">
        <v>314</v>
      </c>
      <c r="Y295" s="193">
        <v>241</v>
      </c>
      <c r="Z295" s="191">
        <v>746</v>
      </c>
      <c r="AA295" s="189">
        <v>698</v>
      </c>
      <c r="AB295" s="172">
        <f t="shared" si="4359"/>
        <v>6324</v>
      </c>
      <c r="AC295" s="173">
        <f t="shared" si="4360"/>
        <v>6689</v>
      </c>
      <c r="AE295" s="300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>
        <f>B295/B312</f>
        <v>7.1971857767636427E-2</v>
      </c>
      <c r="BK295" s="130">
        <f t="shared" ref="BK295" si="4524">C295/C312</f>
        <v>5.7343422372139664E-2</v>
      </c>
      <c r="BL295" s="131">
        <f t="shared" ref="BL295" si="4525">D295/D312</f>
        <v>6.32688927943761E-2</v>
      </c>
      <c r="BM295" s="132">
        <f t="shared" ref="BM295" si="4526">E295/E312</f>
        <v>5.8835027365129008E-2</v>
      </c>
      <c r="BN295" s="129">
        <f t="shared" ref="BN295" si="4527">F295/F312</f>
        <v>7.7721586372105397E-2</v>
      </c>
      <c r="BO295" s="130">
        <f t="shared" ref="BO295" si="4528">G295/G312</f>
        <v>3.9340776182881447E-2</v>
      </c>
      <c r="BP295" s="131">
        <f t="shared" ref="BP295" si="4529">H295/H312</f>
        <v>6.4177722925023148E-2</v>
      </c>
      <c r="BQ295" s="132">
        <f t="shared" ref="BQ295" si="4530">I295/I312</f>
        <v>6.1998048487577874E-2</v>
      </c>
      <c r="BR295" s="129">
        <f t="shared" ref="BR295" si="4531">J295/J312</f>
        <v>5.6784660766961655E-2</v>
      </c>
      <c r="BS295" s="130">
        <f t="shared" ref="BS295" si="4532">K295/K312</f>
        <v>0.1038961038961039</v>
      </c>
      <c r="BT295" s="131">
        <f t="shared" ref="BT295" si="4533">L295/L312</f>
        <v>4.5765313241244596E-2</v>
      </c>
      <c r="BU295" s="129">
        <f t="shared" ref="BU295" si="4534">M295/M312</f>
        <v>8.1478248217663321E-2</v>
      </c>
      <c r="BV295" s="133">
        <f t="shared" ref="BV295" si="4535">N295/N312</f>
        <v>5.0165168625643387E-2</v>
      </c>
      <c r="BW295" s="134">
        <f t="shared" ref="BW295" si="4536">O295/O312</f>
        <v>8.120933792575584E-2</v>
      </c>
      <c r="BX295" s="129">
        <f t="shared" ref="BX295" si="4537">P295/P312</f>
        <v>5.15417845970505E-2</v>
      </c>
      <c r="BY295" s="130">
        <f t="shared" ref="BY295" si="4538">Q295/Q312</f>
        <v>5.5860805860805864E-2</v>
      </c>
      <c r="BZ295" s="131">
        <f t="shared" ref="BZ295" si="4539">R295/R312</f>
        <v>7.9509202453987723E-2</v>
      </c>
      <c r="CA295" s="132">
        <f t="shared" ref="CA295" si="4540">S295/S312</f>
        <v>6.4996368917937544E-2</v>
      </c>
      <c r="CB295" s="129">
        <f t="shared" ref="CB295" si="4541">T295/T312</f>
        <v>4.3774319066147857E-2</v>
      </c>
      <c r="CC295" s="130">
        <f t="shared" ref="CC295" si="4542">U295/U312</f>
        <v>6.2130177514792898E-2</v>
      </c>
      <c r="CD295" s="131">
        <f t="shared" ref="CD295" si="4543">V295/V312</f>
        <v>4.1566341401596756E-2</v>
      </c>
      <c r="CE295" s="132">
        <f t="shared" ref="CE295" si="4544">W295/W312</f>
        <v>8.8905584773353363E-2</v>
      </c>
      <c r="CF295" s="129">
        <f t="shared" ref="CF295" si="4545">X295/X312</f>
        <v>5.1215136193116947E-2</v>
      </c>
      <c r="CG295" s="130">
        <f t="shared" ref="CG295" si="4546">Y295/Y312</f>
        <v>5.8156370656370658E-2</v>
      </c>
      <c r="CH295" s="131">
        <f t="shared" ref="CH295" si="4547">Z295/Z312</f>
        <v>6.3891743747858859E-2</v>
      </c>
      <c r="CI295" s="129">
        <f t="shared" ref="CI295" si="4548">AA295/AA312</f>
        <v>5.0723057917302521E-2</v>
      </c>
      <c r="CJ295" s="135">
        <f t="shared" ref="CJ295" si="4549">AB295/AB312</f>
        <v>6.0662452397624918E-2</v>
      </c>
      <c r="CK295" s="136">
        <f t="shared" ref="CK295" si="4550">AC295/AC312</f>
        <v>6.4301850516702716E-2</v>
      </c>
    </row>
    <row r="296" spans="1:89" ht="14" thickTop="1" x14ac:dyDescent="0.15">
      <c r="A296" s="146" t="s">
        <v>24</v>
      </c>
      <c r="B296" s="203">
        <v>556</v>
      </c>
      <c r="C296" s="197">
        <v>658</v>
      </c>
      <c r="D296" s="198">
        <v>231</v>
      </c>
      <c r="E296" s="199">
        <v>282</v>
      </c>
      <c r="F296" s="196">
        <v>805</v>
      </c>
      <c r="G296" s="200">
        <v>384</v>
      </c>
      <c r="H296" s="198">
        <v>748</v>
      </c>
      <c r="I296" s="199">
        <v>714</v>
      </c>
      <c r="J296" s="196">
        <v>180</v>
      </c>
      <c r="K296" s="200">
        <v>194</v>
      </c>
      <c r="L296" s="198">
        <v>341</v>
      </c>
      <c r="M296" s="196">
        <v>514</v>
      </c>
      <c r="N296" s="201">
        <v>696</v>
      </c>
      <c r="O296" s="204">
        <v>709</v>
      </c>
      <c r="P296" s="196">
        <v>324</v>
      </c>
      <c r="Q296" s="200">
        <v>252</v>
      </c>
      <c r="R296" s="198">
        <v>500</v>
      </c>
      <c r="S296" s="199">
        <v>377</v>
      </c>
      <c r="T296" s="196">
        <v>120</v>
      </c>
      <c r="U296" s="200">
        <v>80</v>
      </c>
      <c r="V296" s="198">
        <v>359</v>
      </c>
      <c r="W296" s="205">
        <v>504</v>
      </c>
      <c r="X296" s="196">
        <v>289</v>
      </c>
      <c r="Y296" s="200">
        <v>181</v>
      </c>
      <c r="Z296" s="198">
        <v>784</v>
      </c>
      <c r="AA296" s="196">
        <v>818</v>
      </c>
      <c r="AB296" s="172">
        <f t="shared" si="4359"/>
        <v>5933</v>
      </c>
      <c r="AC296" s="173">
        <f t="shared" si="4360"/>
        <v>5667</v>
      </c>
      <c r="AE296" s="275" t="str">
        <f>$AE$17</f>
        <v>17:00 - 17:59</v>
      </c>
      <c r="AF296" s="126">
        <f t="shared" ref="AF296:AU297" si="4551">SUMIF($A$9:$A$32,$AE296,B$288:B$311)</f>
        <v>588</v>
      </c>
      <c r="AG296" s="186">
        <f t="shared" si="4551"/>
        <v>1092</v>
      </c>
      <c r="AH296" s="127">
        <f t="shared" si="4551"/>
        <v>335</v>
      </c>
      <c r="AI296" s="180">
        <f t="shared" si="4551"/>
        <v>457</v>
      </c>
      <c r="AJ296" s="126">
        <f t="shared" si="4551"/>
        <v>645</v>
      </c>
      <c r="AK296" s="128">
        <f t="shared" si="4551"/>
        <v>884</v>
      </c>
      <c r="AL296" s="127">
        <f t="shared" si="4551"/>
        <v>906</v>
      </c>
      <c r="AM296" s="180">
        <f t="shared" si="4551"/>
        <v>1154</v>
      </c>
      <c r="AN296" s="126">
        <f t="shared" si="4551"/>
        <v>273</v>
      </c>
      <c r="AO296" s="128">
        <f t="shared" si="4551"/>
        <v>77</v>
      </c>
      <c r="AP296" s="127">
        <f t="shared" si="4551"/>
        <v>807</v>
      </c>
      <c r="AQ296" s="126">
        <f t="shared" si="4551"/>
        <v>218</v>
      </c>
      <c r="AR296" s="179">
        <f t="shared" si="4551"/>
        <v>1282</v>
      </c>
      <c r="AS296" s="181">
        <f t="shared" si="4551"/>
        <v>800</v>
      </c>
      <c r="AT296" s="126">
        <f t="shared" si="4551"/>
        <v>647</v>
      </c>
      <c r="AU296" s="128">
        <f t="shared" si="4551"/>
        <v>568</v>
      </c>
      <c r="AV296" s="127">
        <f t="shared" ref="AP296:BE297" si="4552">SUMIF($A$9:$A$32,$AE296,R$288:R$311)</f>
        <v>507</v>
      </c>
      <c r="AW296" s="180">
        <f t="shared" si="4552"/>
        <v>799</v>
      </c>
      <c r="AX296" s="126">
        <f t="shared" si="4552"/>
        <v>308</v>
      </c>
      <c r="AY296" s="128">
        <f t="shared" si="4552"/>
        <v>54</v>
      </c>
      <c r="AZ296" s="127">
        <f t="shared" si="4552"/>
        <v>841</v>
      </c>
      <c r="BA296" s="180">
        <f t="shared" si="4552"/>
        <v>463</v>
      </c>
      <c r="BB296" s="126">
        <f t="shared" si="4552"/>
        <v>653</v>
      </c>
      <c r="BC296" s="128">
        <f t="shared" si="4552"/>
        <v>226</v>
      </c>
      <c r="BD296" s="184">
        <f t="shared" si="4552"/>
        <v>808</v>
      </c>
      <c r="BE296" s="185">
        <f t="shared" si="4552"/>
        <v>1074</v>
      </c>
      <c r="BF296" s="170">
        <f>AF296+AH296+AJ296+AL296+AN296+AP296+AR296+AT296+AV296+AX296+AZ296+BB296+BD296</f>
        <v>8600</v>
      </c>
      <c r="BG296" s="171">
        <f>AG296+AI296+AK296+AM296+AO296+AQ296+AS296+AU296+AW296+AY296+BA296+BC296+BE296</f>
        <v>7866</v>
      </c>
      <c r="BI296" s="146" t="s">
        <v>24</v>
      </c>
      <c r="BJ296" s="129">
        <f>B296/B312</f>
        <v>5.2861760791024913E-2</v>
      </c>
      <c r="BK296" s="130">
        <f t="shared" ref="BK296" si="4553">C296/C312</f>
        <v>5.9987236758136567E-2</v>
      </c>
      <c r="BL296" s="131">
        <f t="shared" ref="BL296" si="4554">D296/D312</f>
        <v>5.7996485061511421E-2</v>
      </c>
      <c r="BM296" s="132">
        <f t="shared" ref="BM296" si="4555">E296/E312</f>
        <v>5.5121188428459734E-2</v>
      </c>
      <c r="BN296" s="129">
        <f t="shared" ref="BN296" si="4556">F296/F312</f>
        <v>7.1422234051991842E-2</v>
      </c>
      <c r="BO296" s="130">
        <f t="shared" ref="BO296" si="4557">G296/G312</f>
        <v>4.0829346092503986E-2</v>
      </c>
      <c r="BP296" s="131">
        <f t="shared" ref="BP296" si="4558">H296/H312</f>
        <v>5.7698241283554462E-2</v>
      </c>
      <c r="BQ296" s="132">
        <f t="shared" ref="BQ296" si="4559">I296/I312</f>
        <v>5.3591533438414773E-2</v>
      </c>
      <c r="BR296" s="129">
        <f t="shared" ref="BR296" si="4560">J296/J312</f>
        <v>6.637168141592921E-2</v>
      </c>
      <c r="BS296" s="130">
        <f t="shared" ref="BS296" si="4561">K296/K312</f>
        <v>7.6347894529712718E-2</v>
      </c>
      <c r="BT296" s="131">
        <f t="shared" ref="BT296" si="4562">L296/L312</f>
        <v>4.7579182363610993E-2</v>
      </c>
      <c r="BU296" s="129">
        <f t="shared" ref="BU296" si="4563">M296/M312</f>
        <v>7.4785392114069552E-2</v>
      </c>
      <c r="BV296" s="133">
        <f t="shared" ref="BV296" si="4564">N296/N312</f>
        <v>5.3468541138511176E-2</v>
      </c>
      <c r="BW296" s="134">
        <f t="shared" ref="BW296" si="4565">O296/O312</f>
        <v>5.4267125908916955E-2</v>
      </c>
      <c r="BX296" s="129">
        <f t="shared" ref="BX296" si="4566">P296/P312</f>
        <v>4.8264561298972143E-2</v>
      </c>
      <c r="BY296" s="130">
        <f t="shared" ref="BY296" si="4567">Q296/Q312</f>
        <v>3.8461538461538464E-2</v>
      </c>
      <c r="BZ296" s="131">
        <f t="shared" ref="BZ296" si="4568">R296/R312</f>
        <v>6.1349693251533742E-2</v>
      </c>
      <c r="CA296" s="132">
        <f t="shared" ref="CA296" si="4569">S296/S312</f>
        <v>4.5630597918179618E-2</v>
      </c>
      <c r="CB296" s="129">
        <f t="shared" ref="CB296" si="4570">T296/T312</f>
        <v>5.8365758754863814E-2</v>
      </c>
      <c r="CC296" s="130">
        <f t="shared" ref="CC296" si="4571">U296/U312</f>
        <v>3.9447731755424063E-2</v>
      </c>
      <c r="CD296" s="131">
        <f t="shared" ref="CD296" si="4572">V296/V312</f>
        <v>4.5494867570650105E-2</v>
      </c>
      <c r="CE296" s="132">
        <f t="shared" ref="CE296" si="4573">W296/W312</f>
        <v>6.3110443275732536E-2</v>
      </c>
      <c r="CF296" s="129">
        <f t="shared" ref="CF296" si="4574">X296/X312</f>
        <v>4.7137497961180885E-2</v>
      </c>
      <c r="CG296" s="130">
        <f t="shared" ref="CG296" si="4575">Y296/Y312</f>
        <v>4.3677606177606181E-2</v>
      </c>
      <c r="CH296" s="131">
        <f t="shared" ref="CH296" si="4576">Z296/Z312</f>
        <v>6.7146282973621102E-2</v>
      </c>
      <c r="CI296" s="129">
        <f t="shared" ref="CI296" si="4577">AA296/AA312</f>
        <v>5.9443354407383187E-2</v>
      </c>
      <c r="CJ296" s="135">
        <f t="shared" ref="CJ296" si="4578">AB296/AB312</f>
        <v>5.69118168999223E-2</v>
      </c>
      <c r="CK296" s="136">
        <f t="shared" ref="CK296" si="4579">AC296/AC312</f>
        <v>5.4477289113193945E-2</v>
      </c>
    </row>
    <row r="297" spans="1:89" x14ac:dyDescent="0.15">
      <c r="A297" s="137" t="s">
        <v>25</v>
      </c>
      <c r="B297" s="206">
        <v>533</v>
      </c>
      <c r="C297" s="190">
        <v>523</v>
      </c>
      <c r="D297" s="191">
        <v>215</v>
      </c>
      <c r="E297" s="192">
        <v>298</v>
      </c>
      <c r="F297" s="189">
        <v>633</v>
      </c>
      <c r="G297" s="193">
        <v>366</v>
      </c>
      <c r="H297" s="191">
        <v>694</v>
      </c>
      <c r="I297" s="192">
        <v>694</v>
      </c>
      <c r="J297" s="189">
        <v>164</v>
      </c>
      <c r="K297" s="190">
        <v>120</v>
      </c>
      <c r="L297" s="191">
        <v>306</v>
      </c>
      <c r="M297" s="189">
        <v>465</v>
      </c>
      <c r="N297" s="194">
        <v>562</v>
      </c>
      <c r="O297" s="207">
        <v>708</v>
      </c>
      <c r="P297" s="189">
        <v>296</v>
      </c>
      <c r="Q297" s="190">
        <v>330</v>
      </c>
      <c r="R297" s="191">
        <v>474</v>
      </c>
      <c r="S297" s="192">
        <v>512</v>
      </c>
      <c r="T297" s="198">
        <v>78</v>
      </c>
      <c r="U297" s="189">
        <v>128</v>
      </c>
      <c r="V297" s="191">
        <v>358</v>
      </c>
      <c r="W297" s="208">
        <v>464</v>
      </c>
      <c r="X297" s="189">
        <v>211</v>
      </c>
      <c r="Y297" s="193">
        <v>210</v>
      </c>
      <c r="Z297" s="191">
        <v>748</v>
      </c>
      <c r="AA297" s="189">
        <v>991</v>
      </c>
      <c r="AB297" s="172">
        <f t="shared" si="4359"/>
        <v>5272</v>
      </c>
      <c r="AC297" s="173">
        <f t="shared" si="4360"/>
        <v>5809</v>
      </c>
      <c r="AE297" s="277" t="str">
        <f>$AE$18</f>
        <v>18:00 - 18:59</v>
      </c>
      <c r="AF297" s="126">
        <f t="shared" si="4551"/>
        <v>621</v>
      </c>
      <c r="AG297" s="190">
        <f t="shared" si="4551"/>
        <v>1027</v>
      </c>
      <c r="AH297" s="191">
        <f t="shared" si="4551"/>
        <v>265</v>
      </c>
      <c r="AI297" s="192">
        <f t="shared" si="4551"/>
        <v>439</v>
      </c>
      <c r="AJ297" s="278">
        <f t="shared" si="4551"/>
        <v>403</v>
      </c>
      <c r="AK297" s="193">
        <f t="shared" si="4551"/>
        <v>1010</v>
      </c>
      <c r="AL297" s="191">
        <f t="shared" si="4551"/>
        <v>882</v>
      </c>
      <c r="AM297" s="192">
        <f t="shared" si="4551"/>
        <v>1209</v>
      </c>
      <c r="AN297" s="278">
        <f t="shared" si="4551"/>
        <v>245</v>
      </c>
      <c r="AO297" s="193">
        <f t="shared" si="4551"/>
        <v>72</v>
      </c>
      <c r="AP297" s="191">
        <f t="shared" si="4552"/>
        <v>709</v>
      </c>
      <c r="AQ297" s="278">
        <f t="shared" si="4552"/>
        <v>187</v>
      </c>
      <c r="AR297" s="194">
        <f t="shared" si="4552"/>
        <v>925</v>
      </c>
      <c r="AS297" s="195">
        <f t="shared" si="4552"/>
        <v>756</v>
      </c>
      <c r="AT297" s="278">
        <f t="shared" si="4552"/>
        <v>453</v>
      </c>
      <c r="AU297" s="193">
        <f t="shared" si="4552"/>
        <v>534</v>
      </c>
      <c r="AV297" s="191">
        <f t="shared" si="4552"/>
        <v>523</v>
      </c>
      <c r="AW297" s="192">
        <f t="shared" si="4552"/>
        <v>628</v>
      </c>
      <c r="AX297" s="278">
        <f t="shared" si="4552"/>
        <v>171</v>
      </c>
      <c r="AY297" s="193">
        <f t="shared" si="4552"/>
        <v>42</v>
      </c>
      <c r="AZ297" s="191">
        <f t="shared" si="4552"/>
        <v>786</v>
      </c>
      <c r="BA297" s="192">
        <f t="shared" si="4552"/>
        <v>427</v>
      </c>
      <c r="BB297" s="278">
        <f t="shared" si="4552"/>
        <v>583</v>
      </c>
      <c r="BC297" s="193">
        <f t="shared" si="4552"/>
        <v>272</v>
      </c>
      <c r="BD297" s="191">
        <f t="shared" si="4552"/>
        <v>592</v>
      </c>
      <c r="BE297" s="278">
        <f t="shared" si="4552"/>
        <v>1222</v>
      </c>
      <c r="BF297" s="172">
        <f>SUM(AF297,AH297,AJ297,AL297,AN297,AP297,AR297,AT297,AV297,AX297,AZ297,BB297,BD297)</f>
        <v>7158</v>
      </c>
      <c r="BG297" s="173">
        <f>SUM(AG297,AI297,AK297,AM297,AO297,AQ297,AS297,AU297,AW297,AY297,BA297,BC297,BE297)</f>
        <v>7825</v>
      </c>
      <c r="BI297" s="137" t="s">
        <v>25</v>
      </c>
      <c r="BJ297" s="129">
        <f>B297/B312</f>
        <v>5.0675033276288264E-2</v>
      </c>
      <c r="BK297" s="130">
        <f t="shared" ref="BK297" si="4580">C297/C312</f>
        <v>4.7679824961254447E-2</v>
      </c>
      <c r="BL297" s="131">
        <f t="shared" ref="BL297" si="4581">D297/D312</f>
        <v>5.3979412503138341E-2</v>
      </c>
      <c r="BM297" s="132">
        <f t="shared" ref="BM297" si="4582">E297/E312</f>
        <v>5.8248631743549648E-2</v>
      </c>
      <c r="BN297" s="129">
        <f t="shared" ref="BN297" si="4583">F297/F312</f>
        <v>5.6161831248336437E-2</v>
      </c>
      <c r="BO297" s="130">
        <f t="shared" ref="BO297" si="4584">G297/G312</f>
        <v>3.8915470494417861E-2</v>
      </c>
      <c r="BP297" s="131">
        <f t="shared" ref="BP297" si="4585">H297/H312</f>
        <v>5.353286022832459E-2</v>
      </c>
      <c r="BQ297" s="132">
        <f t="shared" ref="BQ297" si="4586">I297/I312</f>
        <v>5.2090370036778501E-2</v>
      </c>
      <c r="BR297" s="129">
        <f t="shared" ref="BR297" si="4587">J297/J312</f>
        <v>6.047197640117994E-2</v>
      </c>
      <c r="BS297" s="130">
        <f t="shared" ref="BS297" si="4588">K297/K312</f>
        <v>4.7225501770956316E-2</v>
      </c>
      <c r="BT297" s="131">
        <f t="shared" ref="BT297" si="4589">L297/L312</f>
        <v>4.2695688572624527E-2</v>
      </c>
      <c r="BU297" s="129">
        <f t="shared" ref="BU297" si="4590">M297/M312</f>
        <v>6.7656045395024011E-2</v>
      </c>
      <c r="BV297" s="133">
        <f t="shared" ref="BV297" si="4591">N297/N312</f>
        <v>4.3174310517016208E-2</v>
      </c>
      <c r="BW297" s="134">
        <f t="shared" ref="BW297" si="4592">O297/O312</f>
        <v>5.4190585533869115E-2</v>
      </c>
      <c r="BX297" s="129">
        <f t="shared" ref="BX297" si="4593">P297/P312</f>
        <v>4.4093549828690598E-2</v>
      </c>
      <c r="BY297" s="130">
        <f t="shared" ref="BY297" si="4594">Q297/Q312</f>
        <v>5.0366300366300368E-2</v>
      </c>
      <c r="BZ297" s="131">
        <f t="shared" ref="BZ297" si="4595">R297/R312</f>
        <v>5.8159509202453989E-2</v>
      </c>
      <c r="CA297" s="132">
        <f t="shared" ref="CA297" si="4596">S297/S312</f>
        <v>6.1970467199225367E-2</v>
      </c>
      <c r="CB297" s="129">
        <f t="shared" ref="CB297" si="4597">T297/T312</f>
        <v>3.7937743190661476E-2</v>
      </c>
      <c r="CC297" s="130">
        <f t="shared" ref="CC297" si="4598">U297/U312</f>
        <v>6.3116370808678504E-2</v>
      </c>
      <c r="CD297" s="131">
        <f t="shared" ref="CD297" si="4599">V297/V312</f>
        <v>4.5368140920035487E-2</v>
      </c>
      <c r="CE297" s="132">
        <f t="shared" ref="CE297" si="4600">W297/W312</f>
        <v>5.8101677936388679E-2</v>
      </c>
      <c r="CF297" s="129">
        <f t="shared" ref="CF297" si="4601">X297/X312</f>
        <v>3.4415266677540371E-2</v>
      </c>
      <c r="CG297" s="130">
        <f t="shared" ref="CG297" si="4602">Y297/Y312</f>
        <v>5.0675675675675678E-2</v>
      </c>
      <c r="CH297" s="131">
        <f t="shared" ref="CH297" si="4603">Z297/Z312</f>
        <v>6.4063035286056863E-2</v>
      </c>
      <c r="CI297" s="129">
        <f t="shared" ref="CI297" si="4604">AA297/AA312</f>
        <v>7.2015115180582803E-2</v>
      </c>
      <c r="CJ297" s="135">
        <f t="shared" ref="CJ297" si="4605">AB297/AB312</f>
        <v>5.0571228500992813E-2</v>
      </c>
      <c r="CK297" s="136">
        <f t="shared" ref="CK297" si="4606">AC297/AC312</f>
        <v>5.5842345590002403E-2</v>
      </c>
    </row>
    <row r="298" spans="1:89" ht="14" thickBot="1" x14ac:dyDescent="0.2">
      <c r="A298" s="146" t="s">
        <v>26</v>
      </c>
      <c r="B298" s="203">
        <v>455</v>
      </c>
      <c r="C298" s="197">
        <v>516</v>
      </c>
      <c r="D298" s="198">
        <v>202</v>
      </c>
      <c r="E298" s="199">
        <v>257</v>
      </c>
      <c r="F298" s="196">
        <v>505</v>
      </c>
      <c r="G298" s="200">
        <v>430</v>
      </c>
      <c r="H298" s="198">
        <v>659</v>
      </c>
      <c r="I298" s="199">
        <v>632</v>
      </c>
      <c r="J298" s="196">
        <v>130</v>
      </c>
      <c r="K298" s="197">
        <v>100</v>
      </c>
      <c r="L298" s="198">
        <v>310</v>
      </c>
      <c r="M298" s="196">
        <v>331</v>
      </c>
      <c r="N298" s="201">
        <v>601</v>
      </c>
      <c r="O298" s="204">
        <v>555</v>
      </c>
      <c r="P298" s="196">
        <v>289</v>
      </c>
      <c r="Q298" s="197">
        <v>259</v>
      </c>
      <c r="R298" s="198">
        <v>418</v>
      </c>
      <c r="S298" s="199">
        <v>376</v>
      </c>
      <c r="T298" s="196">
        <v>79</v>
      </c>
      <c r="U298" s="200">
        <v>101</v>
      </c>
      <c r="V298" s="198">
        <v>371</v>
      </c>
      <c r="W298" s="205">
        <v>411</v>
      </c>
      <c r="X298" s="196">
        <v>269</v>
      </c>
      <c r="Y298" s="200">
        <v>172</v>
      </c>
      <c r="Z298" s="198">
        <v>693</v>
      </c>
      <c r="AA298" s="196">
        <v>861</v>
      </c>
      <c r="AB298" s="172">
        <f t="shared" si="4359"/>
        <v>4981</v>
      </c>
      <c r="AC298" s="173">
        <f t="shared" si="4360"/>
        <v>5001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>
        <f>B298/B312</f>
        <v>4.3259174748050959E-2</v>
      </c>
      <c r="BK298" s="130">
        <f t="shared" ref="BK298" si="4607">C298/C312</f>
        <v>4.7041662868082777E-2</v>
      </c>
      <c r="BL298" s="131">
        <f t="shared" ref="BL298" si="4608">D298/D312</f>
        <v>5.0715541049460203E-2</v>
      </c>
      <c r="BM298" s="132">
        <f t="shared" ref="BM298" si="4609">E298/E312</f>
        <v>5.0234558248631746E-2</v>
      </c>
      <c r="BN298" s="129">
        <f t="shared" ref="BN298" si="4610">F298/F312</f>
        <v>4.4805252417709163E-2</v>
      </c>
      <c r="BO298" s="130">
        <f t="shared" ref="BO298" si="4611">G298/G312</f>
        <v>4.5720361509835196E-2</v>
      </c>
      <c r="BP298" s="131">
        <f t="shared" ref="BP298" si="4612">H298/H312</f>
        <v>5.083307621104597E-2</v>
      </c>
      <c r="BQ298" s="132">
        <f t="shared" ref="BQ298" si="4613">I298/I312</f>
        <v>4.7436763491706072E-2</v>
      </c>
      <c r="BR298" s="129">
        <f t="shared" ref="BR298" si="4614">J298/J312</f>
        <v>4.7935103244837761E-2</v>
      </c>
      <c r="BS298" s="130">
        <f t="shared" ref="BS298" si="4615">K298/K312</f>
        <v>3.9354584809130261E-2</v>
      </c>
      <c r="BT298" s="131">
        <f t="shared" ref="BT298" si="4616">L298/L312</f>
        <v>4.3253802148737266E-2</v>
      </c>
      <c r="BU298" s="129">
        <f t="shared" ref="BU298" si="4617">M298/M312</f>
        <v>4.8159464571511712E-2</v>
      </c>
      <c r="BV298" s="133">
        <f t="shared" ref="BV298" si="4618">N298/N312</f>
        <v>4.6170392563570715E-2</v>
      </c>
      <c r="BW298" s="134">
        <f t="shared" ref="BW298" si="4619">O298/O312</f>
        <v>4.2479908151549943E-2</v>
      </c>
      <c r="BX298" s="129">
        <f t="shared" ref="BX298" si="4620">P298/P312</f>
        <v>4.3050796961120213E-2</v>
      </c>
      <c r="BY298" s="130">
        <f t="shared" ref="BY298" si="4621">Q298/Q312</f>
        <v>3.9529914529914528E-2</v>
      </c>
      <c r="BZ298" s="131">
        <f t="shared" ref="BZ298" si="4622">R298/R312</f>
        <v>5.1288343558282205E-2</v>
      </c>
      <c r="CA298" s="132">
        <f t="shared" ref="CA298" si="4623">S298/S312</f>
        <v>4.5509561849431134E-2</v>
      </c>
      <c r="CB298" s="129">
        <f t="shared" ref="CB298" si="4624">T298/T312</f>
        <v>3.8424124513618679E-2</v>
      </c>
      <c r="CC298" s="130">
        <f t="shared" ref="CC298" si="4625">U298/U312</f>
        <v>4.9802761341222877E-2</v>
      </c>
      <c r="CD298" s="131">
        <f t="shared" ref="CD298" si="4626">V298/V312</f>
        <v>4.7015587378025601E-2</v>
      </c>
      <c r="CE298" s="132">
        <f t="shared" ref="CE298" si="4627">W298/W312</f>
        <v>5.146506386175808E-2</v>
      </c>
      <c r="CF298" s="129">
        <f t="shared" ref="CF298" si="4628">X298/X312</f>
        <v>4.3875387375632034E-2</v>
      </c>
      <c r="CG298" s="130">
        <f t="shared" ref="CG298" si="4629">Y298/Y312</f>
        <v>4.1505791505791506E-2</v>
      </c>
      <c r="CH298" s="131">
        <f t="shared" ref="CH298" si="4630">Z298/Z312</f>
        <v>5.935251798561151E-2</v>
      </c>
      <c r="CI298" s="129">
        <f t="shared" ref="CI298" si="4631">AA298/AA312</f>
        <v>6.2568127316328756E-2</v>
      </c>
      <c r="CJ298" s="135">
        <f t="shared" ref="CJ298" si="4632">AB298/AB312</f>
        <v>4.7779834818559408E-2</v>
      </c>
      <c r="CK298" s="136">
        <f t="shared" ref="CK298" si="4633">AC298/AC312</f>
        <v>4.8074981975486659E-2</v>
      </c>
    </row>
    <row r="299" spans="1:89" ht="15" thickTop="1" thickBot="1" x14ac:dyDescent="0.2">
      <c r="A299" s="137" t="s">
        <v>27</v>
      </c>
      <c r="B299" s="206">
        <v>392</v>
      </c>
      <c r="C299" s="190">
        <v>548</v>
      </c>
      <c r="D299" s="191">
        <v>202</v>
      </c>
      <c r="E299" s="192">
        <v>281</v>
      </c>
      <c r="F299" s="189">
        <v>495</v>
      </c>
      <c r="G299" s="193">
        <v>341</v>
      </c>
      <c r="H299" s="191">
        <v>655</v>
      </c>
      <c r="I299" s="192">
        <v>654</v>
      </c>
      <c r="J299" s="189">
        <v>155</v>
      </c>
      <c r="K299" s="190">
        <v>84</v>
      </c>
      <c r="L299" s="191">
        <v>356</v>
      </c>
      <c r="M299" s="189">
        <v>321</v>
      </c>
      <c r="N299" s="194">
        <v>695</v>
      </c>
      <c r="O299" s="207">
        <v>589</v>
      </c>
      <c r="P299" s="189">
        <v>336</v>
      </c>
      <c r="Q299" s="190">
        <v>251</v>
      </c>
      <c r="R299" s="191">
        <v>400</v>
      </c>
      <c r="S299" s="192">
        <v>392</v>
      </c>
      <c r="T299" s="189">
        <v>98</v>
      </c>
      <c r="U299" s="193">
        <v>71</v>
      </c>
      <c r="V299" s="191">
        <v>371</v>
      </c>
      <c r="W299" s="208">
        <v>337</v>
      </c>
      <c r="X299" s="189">
        <v>291</v>
      </c>
      <c r="Y299" s="193">
        <v>127</v>
      </c>
      <c r="Z299" s="191">
        <v>715</v>
      </c>
      <c r="AA299" s="189">
        <v>675</v>
      </c>
      <c r="AB299" s="172">
        <f t="shared" si="4359"/>
        <v>5161</v>
      </c>
      <c r="AC299" s="173">
        <f t="shared" si="4360"/>
        <v>4671</v>
      </c>
      <c r="AE299" s="269" t="s">
        <v>13</v>
      </c>
      <c r="AF299" s="20">
        <f t="shared" ref="AF299:BG299" si="4634">SUM(AF296:AF298)</f>
        <v>1209</v>
      </c>
      <c r="AG299" s="21">
        <f t="shared" si="4634"/>
        <v>2119</v>
      </c>
      <c r="AH299" s="20">
        <f t="shared" si="4634"/>
        <v>600</v>
      </c>
      <c r="AI299" s="21">
        <f t="shared" si="4634"/>
        <v>896</v>
      </c>
      <c r="AJ299" s="20">
        <f t="shared" si="4634"/>
        <v>1048</v>
      </c>
      <c r="AK299" s="21">
        <f t="shared" si="4634"/>
        <v>1894</v>
      </c>
      <c r="AL299" s="20">
        <f t="shared" si="4634"/>
        <v>1788</v>
      </c>
      <c r="AM299" s="21">
        <f t="shared" si="4634"/>
        <v>2363</v>
      </c>
      <c r="AN299" s="20">
        <f t="shared" si="4634"/>
        <v>518</v>
      </c>
      <c r="AO299" s="21">
        <f t="shared" si="4634"/>
        <v>149</v>
      </c>
      <c r="AP299" s="20">
        <f t="shared" si="4634"/>
        <v>1516</v>
      </c>
      <c r="AQ299" s="21">
        <f t="shared" si="4634"/>
        <v>405</v>
      </c>
      <c r="AR299" s="20">
        <f t="shared" si="4634"/>
        <v>2207</v>
      </c>
      <c r="AS299" s="21">
        <f t="shared" si="4634"/>
        <v>1556</v>
      </c>
      <c r="AT299" s="20">
        <f t="shared" si="4634"/>
        <v>1100</v>
      </c>
      <c r="AU299" s="21">
        <f t="shared" si="4634"/>
        <v>1102</v>
      </c>
      <c r="AV299" s="20">
        <f t="shared" si="4634"/>
        <v>1030</v>
      </c>
      <c r="AW299" s="21">
        <f t="shared" si="4634"/>
        <v>1427</v>
      </c>
      <c r="AX299" s="20">
        <f t="shared" si="4634"/>
        <v>479</v>
      </c>
      <c r="AY299" s="21">
        <f t="shared" si="4634"/>
        <v>96</v>
      </c>
      <c r="AZ299" s="20">
        <f t="shared" si="4634"/>
        <v>1627</v>
      </c>
      <c r="BA299" s="21">
        <f t="shared" si="4634"/>
        <v>890</v>
      </c>
      <c r="BB299" s="20">
        <f t="shared" si="4634"/>
        <v>1236</v>
      </c>
      <c r="BC299" s="21">
        <f t="shared" si="4634"/>
        <v>498</v>
      </c>
      <c r="BD299" s="20">
        <f t="shared" si="4634"/>
        <v>1400</v>
      </c>
      <c r="BE299" s="21">
        <f t="shared" si="4634"/>
        <v>2296</v>
      </c>
      <c r="BF299" s="174">
        <f t="shared" si="4634"/>
        <v>15758</v>
      </c>
      <c r="BG299" s="175">
        <f t="shared" si="4634"/>
        <v>15691</v>
      </c>
      <c r="BI299" s="137" t="s">
        <v>27</v>
      </c>
      <c r="BJ299" s="129">
        <f>B299/B312</f>
        <v>3.7269442859859288E-2</v>
      </c>
      <c r="BK299" s="130">
        <f t="shared" ref="BK299" si="4635">C299/C312</f>
        <v>4.9958975294010395E-2</v>
      </c>
      <c r="BL299" s="131">
        <f t="shared" ref="BL299" si="4636">D299/D312</f>
        <v>5.0715541049460203E-2</v>
      </c>
      <c r="BM299" s="132">
        <f t="shared" ref="BM299" si="4637">E299/E312</f>
        <v>5.4925723221266612E-2</v>
      </c>
      <c r="BN299" s="129">
        <f t="shared" ref="BN299" si="4638">F299/F312</f>
        <v>4.3918019696566411E-2</v>
      </c>
      <c r="BO299" s="130">
        <f t="shared" ref="BO299" si="4639">G299/G312</f>
        <v>3.6257309941520467E-2</v>
      </c>
      <c r="BP299" s="131">
        <f t="shared" ref="BP299" si="4640">H299/H312</f>
        <v>5.0524529466214128E-2</v>
      </c>
      <c r="BQ299" s="132">
        <f t="shared" ref="BQ299" si="4641">I299/I312</f>
        <v>4.9088043233505969E-2</v>
      </c>
      <c r="BR299" s="129">
        <f t="shared" ref="BR299" si="4642">J299/J312</f>
        <v>5.7153392330383482E-2</v>
      </c>
      <c r="BS299" s="130">
        <f t="shared" ref="BS299" si="4643">K299/K312</f>
        <v>3.3057851239669422E-2</v>
      </c>
      <c r="BT299" s="131">
        <f t="shared" ref="BT299" si="4644">L299/L312</f>
        <v>4.9672108274033767E-2</v>
      </c>
      <c r="BU299" s="129">
        <f t="shared" ref="BU299" si="4645">M299/M312</f>
        <v>4.6704495853339155E-2</v>
      </c>
      <c r="BV299" s="133">
        <f t="shared" ref="BV299" si="4646">N299/N312</f>
        <v>5.3391718521932856E-2</v>
      </c>
      <c r="BW299" s="134">
        <f t="shared" ref="BW299" si="4647">O299/O312</f>
        <v>4.5082280903176425E-2</v>
      </c>
      <c r="BX299" s="129">
        <f t="shared" ref="BX299" si="4648">P299/P312</f>
        <v>5.0052137643378521E-2</v>
      </c>
      <c r="BY299" s="130">
        <f t="shared" ref="BY299" si="4649">Q299/Q312</f>
        <v>3.8308913308913312E-2</v>
      </c>
      <c r="BZ299" s="131">
        <f t="shared" ref="BZ299" si="4650">R299/R312</f>
        <v>4.9079754601226995E-2</v>
      </c>
      <c r="CA299" s="132">
        <f t="shared" ref="CA299" si="4651">S299/S312</f>
        <v>4.744613894940692E-2</v>
      </c>
      <c r="CB299" s="129">
        <f t="shared" ref="CB299" si="4652">T299/T312</f>
        <v>4.7665369649805445E-2</v>
      </c>
      <c r="CC299" s="130">
        <f t="shared" ref="CC299" si="4653">U299/U312</f>
        <v>3.5009861932938854E-2</v>
      </c>
      <c r="CD299" s="131">
        <f t="shared" ref="CD299" si="4654">V299/V312</f>
        <v>4.7015587378025601E-2</v>
      </c>
      <c r="CE299" s="132">
        <f t="shared" ref="CE299" si="4655">W299/W312</f>
        <v>4.219884798397195E-2</v>
      </c>
      <c r="CF299" s="129">
        <f t="shared" ref="CF299" si="4656">X299/X312</f>
        <v>4.7463709019735768E-2</v>
      </c>
      <c r="CG299" s="130">
        <f t="shared" ref="CG299" si="4657">Y299/Y312</f>
        <v>3.0646718146718148E-2</v>
      </c>
      <c r="CH299" s="131">
        <f t="shared" ref="CH299" si="4658">Z299/Z312</f>
        <v>6.1236724905789651E-2</v>
      </c>
      <c r="CI299" s="129">
        <f t="shared" ref="CI299" si="4659">AA299/AA312</f>
        <v>4.9051667756703728E-2</v>
      </c>
      <c r="CJ299" s="135">
        <f t="shared" ref="CJ299" si="4660">AB299/AB312</f>
        <v>4.9506470086043988E-2</v>
      </c>
      <c r="CK299" s="136">
        <f t="shared" ref="CK299" si="4661">AC299/AC312</f>
        <v>4.4902667627974048E-2</v>
      </c>
    </row>
    <row r="300" spans="1:89" ht="14" thickTop="1" x14ac:dyDescent="0.15">
      <c r="A300" s="146" t="s">
        <v>28</v>
      </c>
      <c r="B300" s="203">
        <v>435</v>
      </c>
      <c r="C300" s="197">
        <v>821</v>
      </c>
      <c r="D300" s="198">
        <v>219</v>
      </c>
      <c r="E300" s="199">
        <v>361</v>
      </c>
      <c r="F300" s="196">
        <v>482</v>
      </c>
      <c r="G300" s="200">
        <v>654</v>
      </c>
      <c r="H300" s="198">
        <v>668</v>
      </c>
      <c r="I300" s="199">
        <v>910</v>
      </c>
      <c r="J300" s="196">
        <v>170</v>
      </c>
      <c r="K300" s="197">
        <v>84</v>
      </c>
      <c r="L300" s="198">
        <v>484</v>
      </c>
      <c r="M300" s="196">
        <v>227</v>
      </c>
      <c r="N300" s="201">
        <v>805</v>
      </c>
      <c r="O300" s="204">
        <v>650</v>
      </c>
      <c r="P300" s="196">
        <v>407</v>
      </c>
      <c r="Q300" s="197">
        <v>266</v>
      </c>
      <c r="R300" s="198">
        <v>433</v>
      </c>
      <c r="S300" s="199">
        <v>521</v>
      </c>
      <c r="T300" s="196">
        <v>160</v>
      </c>
      <c r="U300" s="200">
        <v>54</v>
      </c>
      <c r="V300" s="198">
        <v>527</v>
      </c>
      <c r="W300" s="205">
        <v>445</v>
      </c>
      <c r="X300" s="196">
        <v>364</v>
      </c>
      <c r="Y300" s="200">
        <v>168</v>
      </c>
      <c r="Z300" s="198">
        <v>728</v>
      </c>
      <c r="AA300" s="196">
        <v>924</v>
      </c>
      <c r="AB300" s="172">
        <f t="shared" si="4359"/>
        <v>5882</v>
      </c>
      <c r="AC300" s="173">
        <f t="shared" si="4360"/>
        <v>6085</v>
      </c>
      <c r="BI300" s="146" t="s">
        <v>28</v>
      </c>
      <c r="BJ300" s="129">
        <f>B300/B312</f>
        <v>4.1357672561323444E-2</v>
      </c>
      <c r="BK300" s="130">
        <f t="shared" ref="BK300" si="4662">C300/C312</f>
        <v>7.4847296927705351E-2</v>
      </c>
      <c r="BL300" s="131">
        <f t="shared" ref="BL300" si="4663">D300/D312</f>
        <v>5.4983680642731611E-2</v>
      </c>
      <c r="BM300" s="132">
        <f t="shared" ref="BM300" si="4664">E300/E312</f>
        <v>7.0562939796716184E-2</v>
      </c>
      <c r="BN300" s="129">
        <f t="shared" ref="BN300" si="4665">F300/F312</f>
        <v>4.276461715908083E-2</v>
      </c>
      <c r="BO300" s="130">
        <f t="shared" ref="BO300" si="4666">G300/G312</f>
        <v>6.9537480063795856E-2</v>
      </c>
      <c r="BP300" s="131">
        <f t="shared" ref="BP300" si="4667">H300/H312</f>
        <v>5.1527306386917618E-2</v>
      </c>
      <c r="BQ300" s="132">
        <f t="shared" ref="BQ300" si="4668">I300/I312</f>
        <v>6.8302934774450194E-2</v>
      </c>
      <c r="BR300" s="129">
        <f t="shared" ref="BR300" si="4669">J300/J312</f>
        <v>6.268436578171091E-2</v>
      </c>
      <c r="BS300" s="130">
        <f t="shared" ref="BS300" si="4670">K300/K312</f>
        <v>3.3057851239669422E-2</v>
      </c>
      <c r="BT300" s="131">
        <f t="shared" ref="BT300" si="4671">L300/L312</f>
        <v>6.7531742709641407E-2</v>
      </c>
      <c r="BU300" s="129">
        <f t="shared" ref="BU300" si="4672">M300/M312</f>
        <v>3.3027789902517098E-2</v>
      </c>
      <c r="BV300" s="133">
        <f t="shared" ref="BV300" si="4673">N300/N312</f>
        <v>6.1842206345548129E-2</v>
      </c>
      <c r="BW300" s="134">
        <f t="shared" ref="BW300" si="4674">O300/O312</f>
        <v>4.975124378109453E-2</v>
      </c>
      <c r="BX300" s="129">
        <f t="shared" ref="BX300" si="4675">P300/P312</f>
        <v>6.0628631014449576E-2</v>
      </c>
      <c r="BY300" s="130">
        <f t="shared" ref="BY300" si="4676">Q300/Q312</f>
        <v>4.05982905982906E-2</v>
      </c>
      <c r="BZ300" s="131">
        <f t="shared" ref="BZ300" si="4677">R300/R312</f>
        <v>5.3128834355828221E-2</v>
      </c>
      <c r="CA300" s="132">
        <f t="shared" ref="CA300" si="4678">S300/S312</f>
        <v>6.3059791817961758E-2</v>
      </c>
      <c r="CB300" s="129">
        <f t="shared" ref="CB300" si="4679">T300/T312</f>
        <v>7.7821011673151752E-2</v>
      </c>
      <c r="CC300" s="130">
        <f t="shared" ref="CC300" si="4680">U300/U312</f>
        <v>2.6627218934911243E-2</v>
      </c>
      <c r="CD300" s="131">
        <f t="shared" ref="CD300" si="4681">V300/V312</f>
        <v>6.6784944873906987E-2</v>
      </c>
      <c r="CE300" s="132">
        <f t="shared" ref="CE300" si="4682">W300/W312</f>
        <v>5.5722514400200353E-2</v>
      </c>
      <c r="CF300" s="129">
        <f t="shared" ref="CF300" si="4683">X300/X312</f>
        <v>5.9370412656989072E-2</v>
      </c>
      <c r="CG300" s="130">
        <f t="shared" ref="CG300" si="4684">Y300/Y312</f>
        <v>4.0540540540540543E-2</v>
      </c>
      <c r="CH300" s="131">
        <f t="shared" ref="CH300" si="4685">Z300/Z312</f>
        <v>6.235011990407674E-2</v>
      </c>
      <c r="CI300" s="129">
        <f t="shared" ref="CI300" si="4686">AA300/AA312</f>
        <v>6.7146282973621102E-2</v>
      </c>
      <c r="CJ300" s="135">
        <f t="shared" ref="CJ300" si="4687">AB300/AB312</f>
        <v>5.6422603574135005E-2</v>
      </c>
      <c r="CK300" s="136">
        <f t="shared" ref="CK300" si="4688">AC300/AC312</f>
        <v>5.8495553953376592E-2</v>
      </c>
    </row>
    <row r="301" spans="1:89" x14ac:dyDescent="0.15">
      <c r="A301" s="137" t="s">
        <v>29</v>
      </c>
      <c r="B301" s="206">
        <v>473</v>
      </c>
      <c r="C301" s="190">
        <v>945</v>
      </c>
      <c r="D301" s="191">
        <v>294</v>
      </c>
      <c r="E301" s="192">
        <v>335</v>
      </c>
      <c r="F301" s="189">
        <v>529</v>
      </c>
      <c r="G301" s="193">
        <v>804</v>
      </c>
      <c r="H301" s="191">
        <v>748</v>
      </c>
      <c r="I301" s="192">
        <v>1020</v>
      </c>
      <c r="J301" s="189">
        <v>266</v>
      </c>
      <c r="K301" s="190">
        <v>89</v>
      </c>
      <c r="L301" s="191">
        <v>639</v>
      </c>
      <c r="M301" s="189">
        <v>251</v>
      </c>
      <c r="N301" s="194">
        <v>963</v>
      </c>
      <c r="O301" s="207">
        <v>651</v>
      </c>
      <c r="P301" s="189">
        <v>508</v>
      </c>
      <c r="Q301" s="190">
        <v>371</v>
      </c>
      <c r="R301" s="191">
        <v>483</v>
      </c>
      <c r="S301" s="192">
        <v>536</v>
      </c>
      <c r="T301" s="189">
        <v>288</v>
      </c>
      <c r="U301" s="193">
        <v>56</v>
      </c>
      <c r="V301" s="191">
        <v>624</v>
      </c>
      <c r="W301" s="208">
        <v>456</v>
      </c>
      <c r="X301" s="189">
        <v>542</v>
      </c>
      <c r="Y301" s="193">
        <v>172</v>
      </c>
      <c r="Z301" s="191">
        <v>809</v>
      </c>
      <c r="AA301" s="189">
        <v>895</v>
      </c>
      <c r="AB301" s="172">
        <f t="shared" si="4359"/>
        <v>7166</v>
      </c>
      <c r="AC301" s="173">
        <f t="shared" si="4360"/>
        <v>6581</v>
      </c>
      <c r="BI301" s="137" t="s">
        <v>29</v>
      </c>
      <c r="BJ301" s="129">
        <f>B301/B312</f>
        <v>4.497052671610572E-2</v>
      </c>
      <c r="BK301" s="130">
        <f t="shared" ref="BK301" si="4689">C301/C312</f>
        <v>8.6151882578174854E-2</v>
      </c>
      <c r="BL301" s="131">
        <f t="shared" ref="BL301" si="4690">D301/D312</f>
        <v>7.3813708260105443E-2</v>
      </c>
      <c r="BM301" s="132">
        <f t="shared" ref="BM301" si="4691">E301/E312</f>
        <v>6.548084440969508E-2</v>
      </c>
      <c r="BN301" s="129">
        <f t="shared" ref="BN301" si="4692">F301/F312</f>
        <v>4.6934610948451777E-2</v>
      </c>
      <c r="BO301" s="130">
        <f t="shared" ref="BO301" si="4693">G301/G312</f>
        <v>8.5486443381180222E-2</v>
      </c>
      <c r="BP301" s="131">
        <f t="shared" ref="BP301" si="4694">H301/H312</f>
        <v>5.7698241283554462E-2</v>
      </c>
      <c r="BQ301" s="132">
        <f t="shared" ref="BQ301" si="4695">I301/I312</f>
        <v>7.6559333483449676E-2</v>
      </c>
      <c r="BR301" s="129">
        <f t="shared" ref="BR301" si="4696">J301/J312</f>
        <v>9.8082595870206485E-2</v>
      </c>
      <c r="BS301" s="130">
        <f t="shared" ref="BS301" si="4697">K301/K312</f>
        <v>3.5025580480125933E-2</v>
      </c>
      <c r="BT301" s="131">
        <f t="shared" ref="BT301" si="4698">L301/L312</f>
        <v>8.9158643784010047E-2</v>
      </c>
      <c r="BU301" s="129">
        <f t="shared" ref="BU301" si="4699">M301/M312</f>
        <v>3.6519714826131242E-2</v>
      </c>
      <c r="BV301" s="133">
        <f t="shared" ref="BV301" si="4700">N301/N312</f>
        <v>7.3980179764922799E-2</v>
      </c>
      <c r="BW301" s="134">
        <f t="shared" ref="BW301" si="4701">O301/O312</f>
        <v>4.9827784156142363E-2</v>
      </c>
      <c r="BX301" s="129">
        <f t="shared" ref="BX301" si="4702">P301/P312</f>
        <v>7.5674065246536568E-2</v>
      </c>
      <c r="BY301" s="130">
        <f t="shared" ref="BY301" si="4703">Q301/Q312</f>
        <v>5.6623931623931624E-2</v>
      </c>
      <c r="BZ301" s="131">
        <f t="shared" ref="BZ301" si="4704">R301/R312</f>
        <v>5.9263803680981594E-2</v>
      </c>
      <c r="CA301" s="132">
        <f t="shared" ref="CA301" si="4705">S301/S312</f>
        <v>6.487533284918906E-2</v>
      </c>
      <c r="CB301" s="129">
        <f t="shared" ref="CB301" si="4706">T301/T312</f>
        <v>0.14007782101167315</v>
      </c>
      <c r="CC301" s="130">
        <f t="shared" ref="CC301" si="4707">U301/U312</f>
        <v>2.7613412228796843E-2</v>
      </c>
      <c r="CD301" s="131">
        <f t="shared" ref="CD301" si="4708">V301/V312</f>
        <v>7.907742998352553E-2</v>
      </c>
      <c r="CE301" s="132">
        <f t="shared" ref="CE301" si="4709">W301/W312</f>
        <v>5.7099924868519912E-2</v>
      </c>
      <c r="CF301" s="129">
        <f t="shared" ref="CF301" si="4710">X301/X312</f>
        <v>8.8403196868373835E-2</v>
      </c>
      <c r="CG301" s="130">
        <f t="shared" ref="CG301" si="4711">Y301/Y312</f>
        <v>4.1505791505791506E-2</v>
      </c>
      <c r="CH301" s="131">
        <f t="shared" ref="CH301" si="4712">Z301/Z312</f>
        <v>6.9287427201096263E-2</v>
      </c>
      <c r="CI301" s="129">
        <f t="shared" ref="CI301" si="4713">AA301/AA312</f>
        <v>6.5038877988518276E-2</v>
      </c>
      <c r="CJ301" s="135">
        <f t="shared" ref="CJ301" si="4714">AB301/AB312</f>
        <v>6.8739268482191682E-2</v>
      </c>
      <c r="CK301" s="136">
        <f t="shared" ref="CK301" si="4715">AC301/AC312</f>
        <v>6.3263638548425857E-2</v>
      </c>
    </row>
    <row r="302" spans="1:89" x14ac:dyDescent="0.15">
      <c r="A302" s="146" t="s">
        <v>30</v>
      </c>
      <c r="B302" s="203">
        <v>588</v>
      </c>
      <c r="C302" s="197">
        <v>1092</v>
      </c>
      <c r="D302" s="198">
        <v>335</v>
      </c>
      <c r="E302" s="199">
        <v>457</v>
      </c>
      <c r="F302" s="196">
        <v>645</v>
      </c>
      <c r="G302" s="200">
        <v>884</v>
      </c>
      <c r="H302" s="198">
        <v>906</v>
      </c>
      <c r="I302" s="199">
        <v>1154</v>
      </c>
      <c r="J302" s="196">
        <v>273</v>
      </c>
      <c r="K302" s="197">
        <v>77</v>
      </c>
      <c r="L302" s="198">
        <v>807</v>
      </c>
      <c r="M302" s="196">
        <v>218</v>
      </c>
      <c r="N302" s="201">
        <v>1282</v>
      </c>
      <c r="O302" s="204">
        <v>800</v>
      </c>
      <c r="P302" s="196">
        <v>647</v>
      </c>
      <c r="Q302" s="197">
        <v>568</v>
      </c>
      <c r="R302" s="198">
        <v>507</v>
      </c>
      <c r="S302" s="199">
        <v>799</v>
      </c>
      <c r="T302" s="196">
        <v>308</v>
      </c>
      <c r="U302" s="200">
        <v>54</v>
      </c>
      <c r="V302" s="198">
        <v>841</v>
      </c>
      <c r="W302" s="205">
        <v>463</v>
      </c>
      <c r="X302" s="196">
        <v>653</v>
      </c>
      <c r="Y302" s="200">
        <v>226</v>
      </c>
      <c r="Z302" s="198">
        <v>808</v>
      </c>
      <c r="AA302" s="196">
        <v>1074</v>
      </c>
      <c r="AB302" s="172">
        <f t="shared" si="4359"/>
        <v>8600</v>
      </c>
      <c r="AC302" s="173">
        <f t="shared" si="4360"/>
        <v>7866</v>
      </c>
      <c r="BI302" s="146" t="s">
        <v>30</v>
      </c>
      <c r="BJ302" s="129">
        <f>B302/B312</f>
        <v>5.5904164289788935E-2</v>
      </c>
      <c r="BK302" s="130">
        <f t="shared" ref="BK302" si="4716">C302/C312</f>
        <v>9.9553286534779836E-2</v>
      </c>
      <c r="BL302" s="131">
        <f t="shared" ref="BL302" si="4717">D302/D312</f>
        <v>8.4107456690936486E-2</v>
      </c>
      <c r="BM302" s="132">
        <f t="shared" ref="BM302" si="4718">E302/E312</f>
        <v>8.9327599687255663E-2</v>
      </c>
      <c r="BN302" s="129">
        <f t="shared" ref="BN302" si="4719">F302/F312</f>
        <v>5.7226510513707744E-2</v>
      </c>
      <c r="BO302" s="130">
        <f t="shared" ref="BO302" si="4720">G302/G312</f>
        <v>9.3992557150451891E-2</v>
      </c>
      <c r="BP302" s="131">
        <f t="shared" ref="BP302" si="4721">H302/H312</f>
        <v>6.9885837704412215E-2</v>
      </c>
      <c r="BQ302" s="132">
        <f t="shared" ref="BQ302" si="4722">I302/I312</f>
        <v>8.6617128274412675E-2</v>
      </c>
      <c r="BR302" s="129">
        <f t="shared" ref="BR302" si="4723">J302/J312</f>
        <v>0.1006637168141593</v>
      </c>
      <c r="BS302" s="130">
        <f t="shared" ref="BS302" si="4724">K302/K312</f>
        <v>3.0303030303030304E-2</v>
      </c>
      <c r="BT302" s="131">
        <f t="shared" ref="BT302" si="4725">L302/L312</f>
        <v>0.11259941398074508</v>
      </c>
      <c r="BU302" s="129">
        <f t="shared" ref="BU302" si="4726">M302/M312</f>
        <v>3.1718318056161793E-2</v>
      </c>
      <c r="BV302" s="133">
        <f t="shared" ref="BV302" si="4727">N302/N312</f>
        <v>9.8486594453407086E-2</v>
      </c>
      <c r="BW302" s="134">
        <f t="shared" ref="BW302" si="4728">O302/O312</f>
        <v>6.1232300038270189E-2</v>
      </c>
      <c r="BX302" s="129">
        <f t="shared" ref="BX302" si="4729">P302/P312</f>
        <v>9.638015790257709E-2</v>
      </c>
      <c r="BY302" s="130">
        <f t="shared" ref="BY302" si="4730">Q302/Q312</f>
        <v>8.6691086691086688E-2</v>
      </c>
      <c r="BZ302" s="131">
        <f t="shared" ref="BZ302" si="4731">R302/R312</f>
        <v>6.2208588957055215E-2</v>
      </c>
      <c r="CA302" s="132">
        <f t="shared" ref="CA302" si="4732">S302/S312</f>
        <v>9.6707818930041156E-2</v>
      </c>
      <c r="CB302" s="129">
        <f t="shared" ref="CB302" si="4733">T302/T312</f>
        <v>0.14980544747081712</v>
      </c>
      <c r="CC302" s="130">
        <f t="shared" ref="CC302" si="4734">U302/U312</f>
        <v>2.6627218934911243E-2</v>
      </c>
      <c r="CD302" s="131">
        <f t="shared" ref="CD302" si="4735">V302/V312</f>
        <v>0.106577113166899</v>
      </c>
      <c r="CE302" s="132">
        <f t="shared" ref="CE302" si="4736">W302/W312</f>
        <v>5.7976458802905084E-2</v>
      </c>
      <c r="CF302" s="129">
        <f t="shared" ref="CF302" si="4737">X302/X312</f>
        <v>0.10650791061816996</v>
      </c>
      <c r="CG302" s="130">
        <f t="shared" ref="CG302" si="4738">Y302/Y312</f>
        <v>5.4536679536679539E-2</v>
      </c>
      <c r="CH302" s="131">
        <f t="shared" ref="CH302" si="4739">Z302/Z312</f>
        <v>6.9201781431997261E-2</v>
      </c>
      <c r="CI302" s="129">
        <f t="shared" ref="CI302" si="4740">AA302/AA312</f>
        <v>7.8046653586221926E-2</v>
      </c>
      <c r="CJ302" s="135">
        <f t="shared" ref="CJ302" si="4741">AB302/AB312</f>
        <v>8.2494796113152163E-2</v>
      </c>
      <c r="CK302" s="136">
        <f t="shared" ref="CK302" si="4742">AC302/AC312</f>
        <v>7.5616438356164384E-2</v>
      </c>
    </row>
    <row r="303" spans="1:89" x14ac:dyDescent="0.15">
      <c r="A303" s="137" t="s">
        <v>31</v>
      </c>
      <c r="B303" s="206">
        <v>621</v>
      </c>
      <c r="C303" s="190">
        <v>1027</v>
      </c>
      <c r="D303" s="191">
        <v>265</v>
      </c>
      <c r="E303" s="192">
        <v>439</v>
      </c>
      <c r="F303" s="189">
        <v>403</v>
      </c>
      <c r="G303" s="193">
        <v>1010</v>
      </c>
      <c r="H303" s="191">
        <v>882</v>
      </c>
      <c r="I303" s="192">
        <v>1209</v>
      </c>
      <c r="J303" s="189">
        <v>245</v>
      </c>
      <c r="K303" s="190">
        <v>72</v>
      </c>
      <c r="L303" s="191">
        <v>709</v>
      </c>
      <c r="M303" s="189">
        <v>187</v>
      </c>
      <c r="N303" s="194">
        <v>925</v>
      </c>
      <c r="O303" s="207">
        <v>756</v>
      </c>
      <c r="P303" s="189">
        <v>453</v>
      </c>
      <c r="Q303" s="190">
        <v>534</v>
      </c>
      <c r="R303" s="191">
        <v>523</v>
      </c>
      <c r="S303" s="192">
        <v>628</v>
      </c>
      <c r="T303" s="189">
        <v>171</v>
      </c>
      <c r="U303" s="193">
        <v>42</v>
      </c>
      <c r="V303" s="191">
        <v>786</v>
      </c>
      <c r="W303" s="208">
        <v>427</v>
      </c>
      <c r="X303" s="189">
        <v>583</v>
      </c>
      <c r="Y303" s="193">
        <v>272</v>
      </c>
      <c r="Z303" s="191">
        <v>592</v>
      </c>
      <c r="AA303" s="189">
        <v>1222</v>
      </c>
      <c r="AB303" s="172">
        <f t="shared" si="4359"/>
        <v>7158</v>
      </c>
      <c r="AC303" s="173">
        <f t="shared" si="4360"/>
        <v>7825</v>
      </c>
      <c r="BI303" s="137" t="s">
        <v>31</v>
      </c>
      <c r="BJ303" s="129">
        <f>B303/B312</f>
        <v>5.9041642897889331E-2</v>
      </c>
      <c r="BK303" s="130">
        <f t="shared" ref="BK303" si="4743">C303/C312</f>
        <v>9.3627495669614369E-2</v>
      </c>
      <c r="BL303" s="131">
        <f t="shared" ref="BL303" si="4744">D303/D312</f>
        <v>6.6532764248054224E-2</v>
      </c>
      <c r="BM303" s="132">
        <f t="shared" ref="BM303" si="4745">E303/E312</f>
        <v>8.5809225957779511E-2</v>
      </c>
      <c r="BN303" s="129">
        <f t="shared" ref="BN303" si="4746">F303/F312</f>
        <v>3.5755478662053058E-2</v>
      </c>
      <c r="BO303" s="130">
        <f t="shared" ref="BO303" si="4747">G303/G312</f>
        <v>0.10738968633705476</v>
      </c>
      <c r="BP303" s="131">
        <f t="shared" ref="BP303" si="4748">H303/H312</f>
        <v>6.8034557235421164E-2</v>
      </c>
      <c r="BQ303" s="132">
        <f t="shared" ref="BQ303" si="4749">I303/I312</f>
        <v>9.0745327628912409E-2</v>
      </c>
      <c r="BR303" s="129">
        <f t="shared" ref="BR303" si="4750">J303/J312</f>
        <v>9.033923303834808E-2</v>
      </c>
      <c r="BS303" s="130">
        <f t="shared" ref="BS303" si="4751">K303/K312</f>
        <v>2.833530106257379E-2</v>
      </c>
      <c r="BT303" s="131">
        <f t="shared" ref="BT303" si="4752">L303/L312</f>
        <v>9.892563136598298E-2</v>
      </c>
      <c r="BU303" s="129">
        <f t="shared" ref="BU303" si="4753">M303/M312</f>
        <v>2.7207915029826859E-2</v>
      </c>
      <c r="BV303" s="133">
        <f t="shared" ref="BV303" si="4754">N303/N312</f>
        <v>7.1060920334946612E-2</v>
      </c>
      <c r="BW303" s="134">
        <f t="shared" ref="BW303" si="4755">O303/O312</f>
        <v>5.7864523536165328E-2</v>
      </c>
      <c r="BX303" s="129">
        <f t="shared" ref="BX303" si="4756">P303/P312</f>
        <v>6.7481007001340687E-2</v>
      </c>
      <c r="BY303" s="130">
        <f t="shared" ref="BY303" si="4757">Q303/Q312</f>
        <v>8.1501831501831504E-2</v>
      </c>
      <c r="BZ303" s="131">
        <f t="shared" ref="BZ303" si="4758">R303/R312</f>
        <v>6.4171779141104293E-2</v>
      </c>
      <c r="CA303" s="132">
        <f t="shared" ref="CA303" si="4759">S303/S312</f>
        <v>7.601065117404987E-2</v>
      </c>
      <c r="CB303" s="129">
        <f t="shared" ref="CB303" si="4760">T303/T312</f>
        <v>8.317120622568093E-2</v>
      </c>
      <c r="CC303" s="130">
        <f t="shared" ref="CC303" si="4761">U303/U312</f>
        <v>2.0710059171597635E-2</v>
      </c>
      <c r="CD303" s="131">
        <f t="shared" ref="CD303" si="4762">V303/V312</f>
        <v>9.960714738309466E-2</v>
      </c>
      <c r="CE303" s="132">
        <f t="shared" ref="CE303" si="4763">W303/W312</f>
        <v>5.3468569997495614E-2</v>
      </c>
      <c r="CF303" s="129">
        <f t="shared" ref="CF303" si="4764">X303/X312</f>
        <v>9.5090523568748975E-2</v>
      </c>
      <c r="CG303" s="130">
        <f t="shared" ref="CG303" si="4765">Y303/Y312</f>
        <v>6.5637065637065631E-2</v>
      </c>
      <c r="CH303" s="131">
        <f t="shared" ref="CH303" si="4766">Z303/Z312</f>
        <v>5.0702295306611855E-2</v>
      </c>
      <c r="CI303" s="129">
        <f t="shared" ref="CI303" si="4767">AA303/AA312</f>
        <v>8.8801685923988086E-2</v>
      </c>
      <c r="CJ303" s="135">
        <f t="shared" ref="CJ303" si="4768">AB303/AB312</f>
        <v>6.8662529136970143E-2</v>
      </c>
      <c r="CK303" s="136">
        <f t="shared" ref="CK303" si="4769">AC303/AC312</f>
        <v>7.5222302331170388E-2</v>
      </c>
    </row>
    <row r="304" spans="1:89" x14ac:dyDescent="0.15">
      <c r="A304" s="146" t="s">
        <v>32</v>
      </c>
      <c r="B304" s="203">
        <v>938</v>
      </c>
      <c r="C304" s="197">
        <v>907</v>
      </c>
      <c r="D304" s="198">
        <v>229</v>
      </c>
      <c r="E304" s="199">
        <v>433</v>
      </c>
      <c r="F304" s="196">
        <v>400</v>
      </c>
      <c r="G304" s="200">
        <v>1089</v>
      </c>
      <c r="H304" s="198">
        <v>781</v>
      </c>
      <c r="I304" s="199">
        <v>1193</v>
      </c>
      <c r="J304" s="196">
        <v>293</v>
      </c>
      <c r="K304" s="197">
        <v>89</v>
      </c>
      <c r="L304" s="198">
        <v>694</v>
      </c>
      <c r="M304" s="196">
        <v>271</v>
      </c>
      <c r="N304" s="201">
        <v>824</v>
      </c>
      <c r="O304" s="204">
        <v>645</v>
      </c>
      <c r="P304" s="196">
        <v>301</v>
      </c>
      <c r="Q304" s="197">
        <v>449</v>
      </c>
      <c r="R304" s="198">
        <v>440</v>
      </c>
      <c r="S304" s="199">
        <v>642</v>
      </c>
      <c r="T304" s="196">
        <v>113</v>
      </c>
      <c r="U304" s="200">
        <v>46</v>
      </c>
      <c r="V304" s="198">
        <v>738</v>
      </c>
      <c r="W304" s="205">
        <v>368</v>
      </c>
      <c r="X304" s="196">
        <v>331</v>
      </c>
      <c r="Y304" s="200">
        <v>215</v>
      </c>
      <c r="Z304" s="198">
        <v>456</v>
      </c>
      <c r="AA304" s="196">
        <v>1062</v>
      </c>
      <c r="AB304" s="172">
        <f t="shared" si="4359"/>
        <v>6538</v>
      </c>
      <c r="AC304" s="173">
        <f t="shared" si="4360"/>
        <v>7409</v>
      </c>
      <c r="BI304" s="146" t="s">
        <v>32</v>
      </c>
      <c r="BJ304" s="129">
        <f>B304/B312</f>
        <v>8.918045255752044E-2</v>
      </c>
      <c r="BK304" s="130">
        <f t="shared" ref="BK304" si="4770">C304/C312</f>
        <v>8.2687574072385819E-2</v>
      </c>
      <c r="BL304" s="131">
        <f t="shared" ref="BL304" si="4771">D304/D312</f>
        <v>5.7494350991714786E-2</v>
      </c>
      <c r="BM304" s="132">
        <f t="shared" ref="BM304" si="4772">E304/E312</f>
        <v>8.4636434714620803E-2</v>
      </c>
      <c r="BN304" s="129">
        <f t="shared" ref="BN304" si="4773">F304/F312</f>
        <v>3.5489308845710228E-2</v>
      </c>
      <c r="BO304" s="130">
        <f t="shared" ref="BO304" si="4774">G304/G312</f>
        <v>0.11578947368421053</v>
      </c>
      <c r="BP304" s="131">
        <f t="shared" ref="BP304" si="4775">H304/H312</f>
        <v>6.0243751928417154E-2</v>
      </c>
      <c r="BQ304" s="132">
        <f t="shared" ref="BQ304" si="4776">I304/I312</f>
        <v>8.9544396907603394E-2</v>
      </c>
      <c r="BR304" s="129">
        <f t="shared" ref="BR304" si="4777">J304/J312</f>
        <v>0.10803834808259587</v>
      </c>
      <c r="BS304" s="130">
        <f t="shared" ref="BS304" si="4778">K304/K312</f>
        <v>3.5025580480125933E-2</v>
      </c>
      <c r="BT304" s="131">
        <f t="shared" ref="BT304" si="4779">L304/L312</f>
        <v>9.6832705455560206E-2</v>
      </c>
      <c r="BU304" s="129">
        <f t="shared" ref="BU304" si="4780">M304/M312</f>
        <v>3.9429652262476356E-2</v>
      </c>
      <c r="BV304" s="133">
        <f t="shared" ref="BV304" si="4781">N304/N312</f>
        <v>6.3301836060536215E-2</v>
      </c>
      <c r="BW304" s="134">
        <f t="shared" ref="BW304" si="4782">O304/O312</f>
        <v>4.9368541905855337E-2</v>
      </c>
      <c r="BX304" s="129">
        <f t="shared" ref="BX304" si="4783">P304/P312</f>
        <v>4.4838373305526591E-2</v>
      </c>
      <c r="BY304" s="130">
        <f t="shared" ref="BY304" si="4784">Q304/Q312</f>
        <v>6.8528693528693535E-2</v>
      </c>
      <c r="BZ304" s="131">
        <f t="shared" ref="BZ304" si="4785">R304/R312</f>
        <v>5.3987730061349694E-2</v>
      </c>
      <c r="CA304" s="132">
        <f t="shared" ref="CA304" si="4786">S304/S312</f>
        <v>7.7705156136528689E-2</v>
      </c>
      <c r="CB304" s="129">
        <f t="shared" ref="CB304" si="4787">T304/T312</f>
        <v>5.4961089494163423E-2</v>
      </c>
      <c r="CC304" s="130">
        <f t="shared" ref="CC304" si="4788">U304/U312</f>
        <v>2.2682445759368838E-2</v>
      </c>
      <c r="CD304" s="131">
        <f t="shared" ref="CD304" si="4789">V304/V312</f>
        <v>9.3524268153592702E-2</v>
      </c>
      <c r="CE304" s="132">
        <f t="shared" ref="CE304" si="4790">W304/W312</f>
        <v>4.6080641121963438E-2</v>
      </c>
      <c r="CF304" s="129">
        <f t="shared" ref="CF304" si="4791">X304/X312</f>
        <v>5.3987930190833471E-2</v>
      </c>
      <c r="CG304" s="130">
        <f t="shared" ref="CG304" si="4792">Y304/Y312</f>
        <v>5.1882239382239383E-2</v>
      </c>
      <c r="CH304" s="131">
        <f t="shared" ref="CH304" si="4793">Z304/Z312</f>
        <v>3.9054470709146971E-2</v>
      </c>
      <c r="CI304" s="129">
        <f t="shared" ref="CI304" si="4794">AA304/AA312</f>
        <v>7.717462393721386E-2</v>
      </c>
      <c r="CJ304" s="135">
        <f t="shared" ref="CJ304" si="4795">AB304/AB312</f>
        <v>6.2715229882301035E-2</v>
      </c>
      <c r="CK304" s="136">
        <f t="shared" ref="CK304" si="4796">AC304/AC312</f>
        <v>7.1223263638548431E-2</v>
      </c>
    </row>
    <row r="305" spans="1:89" x14ac:dyDescent="0.15">
      <c r="A305" s="137" t="s">
        <v>33</v>
      </c>
      <c r="B305" s="206">
        <v>604</v>
      </c>
      <c r="C305" s="190">
        <v>574</v>
      </c>
      <c r="D305" s="191">
        <v>91</v>
      </c>
      <c r="E305" s="192">
        <v>252</v>
      </c>
      <c r="F305" s="189">
        <v>270</v>
      </c>
      <c r="G305" s="193">
        <v>726</v>
      </c>
      <c r="H305" s="191">
        <v>557</v>
      </c>
      <c r="I305" s="192">
        <v>733</v>
      </c>
      <c r="J305" s="189">
        <v>89</v>
      </c>
      <c r="K305" s="190">
        <v>37</v>
      </c>
      <c r="L305" s="191">
        <v>445</v>
      </c>
      <c r="M305" s="189">
        <v>188</v>
      </c>
      <c r="N305" s="194">
        <v>768</v>
      </c>
      <c r="O305" s="207">
        <v>606</v>
      </c>
      <c r="P305" s="189">
        <v>248</v>
      </c>
      <c r="Q305" s="190">
        <v>409</v>
      </c>
      <c r="R305" s="191">
        <v>271</v>
      </c>
      <c r="S305" s="192">
        <v>479</v>
      </c>
      <c r="T305" s="189">
        <v>68</v>
      </c>
      <c r="U305" s="193">
        <v>71</v>
      </c>
      <c r="V305" s="191">
        <v>532</v>
      </c>
      <c r="W305" s="208">
        <v>343</v>
      </c>
      <c r="X305" s="189">
        <v>185</v>
      </c>
      <c r="Y305" s="193">
        <v>190</v>
      </c>
      <c r="Z305" s="191">
        <v>416</v>
      </c>
      <c r="AA305" s="189">
        <v>642</v>
      </c>
      <c r="AB305" s="172">
        <f t="shared" si="4359"/>
        <v>4544</v>
      </c>
      <c r="AC305" s="173">
        <f t="shared" si="4360"/>
        <v>5250</v>
      </c>
      <c r="BI305" s="137" t="s">
        <v>33</v>
      </c>
      <c r="BJ305" s="129">
        <f>B305/B312</f>
        <v>5.7425366039170943E-2</v>
      </c>
      <c r="BK305" s="130">
        <f t="shared" ref="BK305" si="4797">C305/C312</f>
        <v>5.2329291640076582E-2</v>
      </c>
      <c r="BL305" s="131">
        <f t="shared" ref="BL305" si="4798">D305/D312</f>
        <v>2.2847100175746926E-2</v>
      </c>
      <c r="BM305" s="132">
        <f t="shared" ref="BM305" si="4799">E305/E312</f>
        <v>4.9257232212666147E-2</v>
      </c>
      <c r="BN305" s="129">
        <f t="shared" ref="BN305" si="4800">F305/F312</f>
        <v>2.3955283470854405E-2</v>
      </c>
      <c r="BO305" s="130">
        <f t="shared" ref="BO305" si="4801">G305/G312</f>
        <v>7.7192982456140355E-2</v>
      </c>
      <c r="BP305" s="131">
        <f t="shared" ref="BP305" si="4802">H305/H312</f>
        <v>4.2965134217834003E-2</v>
      </c>
      <c r="BQ305" s="132">
        <f t="shared" ref="BQ305" si="4803">I305/I312</f>
        <v>5.5017638669969227E-2</v>
      </c>
      <c r="BR305" s="129">
        <f t="shared" ref="BR305" si="4804">J305/J312</f>
        <v>3.2817109144542771E-2</v>
      </c>
      <c r="BS305" s="130">
        <f t="shared" ref="BS305" si="4805">K305/K312</f>
        <v>1.4561196379378197E-2</v>
      </c>
      <c r="BT305" s="131">
        <f t="shared" ref="BT305" si="4806">L305/L312</f>
        <v>6.2090135342542208E-2</v>
      </c>
      <c r="BU305" s="129">
        <f t="shared" ref="BU305" si="4807">M305/M312</f>
        <v>2.7353411901644115E-2</v>
      </c>
      <c r="BV305" s="133">
        <f t="shared" ref="BV305" si="4808">N305/N312</f>
        <v>5.8999769532150262E-2</v>
      </c>
      <c r="BW305" s="134">
        <f t="shared" ref="BW305" si="4809">O305/O312</f>
        <v>4.6383467278989669E-2</v>
      </c>
      <c r="BX305" s="129">
        <f t="shared" ref="BX305" si="4810">P305/P312</f>
        <v>3.6943244451065095E-2</v>
      </c>
      <c r="BY305" s="130">
        <f t="shared" ref="BY305" si="4811">Q305/Q312</f>
        <v>6.2423687423687424E-2</v>
      </c>
      <c r="BZ305" s="131">
        <f t="shared" ref="BZ305" si="4812">R305/R312</f>
        <v>3.3251533742331287E-2</v>
      </c>
      <c r="CA305" s="132">
        <f t="shared" ref="CA305" si="4813">S305/S312</f>
        <v>5.7976276930525296E-2</v>
      </c>
      <c r="CB305" s="129">
        <f t="shared" ref="CB305" si="4814">T305/T312</f>
        <v>3.3073929961089495E-2</v>
      </c>
      <c r="CC305" s="130">
        <f t="shared" ref="CC305" si="4815">U305/U312</f>
        <v>3.5009861932938854E-2</v>
      </c>
      <c r="CD305" s="131">
        <f t="shared" ref="CD305" si="4816">V305/V312</f>
        <v>6.74185781269801E-2</v>
      </c>
      <c r="CE305" s="132">
        <f t="shared" ref="CE305" si="4817">W305/W312</f>
        <v>4.2950162784873527E-2</v>
      </c>
      <c r="CF305" s="129">
        <f t="shared" ref="CF305" si="4818">X305/X312</f>
        <v>3.0174522916326864E-2</v>
      </c>
      <c r="CG305" s="130">
        <f t="shared" ref="CG305" si="4819">Y305/Y312</f>
        <v>4.5849420849420848E-2</v>
      </c>
      <c r="CH305" s="131">
        <f t="shared" ref="CH305" si="4820">Z305/Z312</f>
        <v>3.562863994518671E-2</v>
      </c>
      <c r="CI305" s="129">
        <f t="shared" ref="CI305" si="4821">AA305/AA312</f>
        <v>4.6653586221931546E-2</v>
      </c>
      <c r="CJ305" s="135">
        <f t="shared" ref="CJ305" si="4822">AB305/AB312</f>
        <v>4.358794808583296E-2</v>
      </c>
      <c r="CK305" s="136">
        <f t="shared" ref="CK305" si="4823">AC305/AC312</f>
        <v>5.0468637346791634E-2</v>
      </c>
    </row>
    <row r="306" spans="1:89" x14ac:dyDescent="0.15">
      <c r="A306" s="146" t="s">
        <v>34</v>
      </c>
      <c r="B306" s="203">
        <v>98</v>
      </c>
      <c r="C306" s="197">
        <v>352</v>
      </c>
      <c r="D306" s="198">
        <v>32</v>
      </c>
      <c r="E306" s="199">
        <v>155</v>
      </c>
      <c r="F306" s="196">
        <v>97</v>
      </c>
      <c r="G306" s="200">
        <v>466</v>
      </c>
      <c r="H306" s="198">
        <v>219</v>
      </c>
      <c r="I306" s="199">
        <v>451</v>
      </c>
      <c r="J306" s="196">
        <v>22</v>
      </c>
      <c r="K306" s="197">
        <v>47</v>
      </c>
      <c r="L306" s="198">
        <v>384</v>
      </c>
      <c r="M306" s="196">
        <v>130</v>
      </c>
      <c r="N306" s="201">
        <v>369</v>
      </c>
      <c r="O306" s="204">
        <v>320</v>
      </c>
      <c r="P306" s="196">
        <v>177</v>
      </c>
      <c r="Q306" s="197">
        <v>237</v>
      </c>
      <c r="R306" s="198">
        <v>200</v>
      </c>
      <c r="S306" s="199">
        <v>276</v>
      </c>
      <c r="T306" s="196">
        <v>27</v>
      </c>
      <c r="U306" s="200">
        <v>85</v>
      </c>
      <c r="V306" s="198">
        <v>437</v>
      </c>
      <c r="W306" s="205">
        <v>124</v>
      </c>
      <c r="X306" s="196">
        <v>122</v>
      </c>
      <c r="Y306" s="200">
        <v>116</v>
      </c>
      <c r="Z306" s="198">
        <v>249</v>
      </c>
      <c r="AA306" s="196">
        <v>391</v>
      </c>
      <c r="AB306" s="172">
        <f t="shared" si="4359"/>
        <v>2433</v>
      </c>
      <c r="AC306" s="173">
        <f t="shared" si="4360"/>
        <v>3150</v>
      </c>
      <c r="BI306" s="146" t="s">
        <v>34</v>
      </c>
      <c r="BJ306" s="129">
        <f>B306/B312</f>
        <v>9.3173607149648219E-3</v>
      </c>
      <c r="BK306" s="130">
        <f t="shared" ref="BK306" si="4824">C306/C312</f>
        <v>3.2090436685203755E-2</v>
      </c>
      <c r="BL306" s="131">
        <f t="shared" ref="BL306" si="4825">D306/D312</f>
        <v>8.0341451167461712E-3</v>
      </c>
      <c r="BM306" s="132">
        <f t="shared" ref="BM306" si="4826">E306/E312</f>
        <v>3.0297107114933542E-2</v>
      </c>
      <c r="BN306" s="129">
        <f t="shared" ref="BN306" si="4827">F306/F312</f>
        <v>8.6061573950847303E-3</v>
      </c>
      <c r="BO306" s="130">
        <f t="shared" ref="BO306" si="4828">G306/G312</f>
        <v>4.9548112706007445E-2</v>
      </c>
      <c r="BP306" s="131">
        <f t="shared" ref="BP306" si="4829">H306/H312</f>
        <v>1.6892934279543352E-2</v>
      </c>
      <c r="BQ306" s="132">
        <f t="shared" ref="BQ306" si="4830">I306/I312</f>
        <v>3.3851234706897847E-2</v>
      </c>
      <c r="BR306" s="129">
        <f t="shared" ref="BR306" si="4831">J306/J312</f>
        <v>8.1120943952802359E-3</v>
      </c>
      <c r="BS306" s="130">
        <f t="shared" ref="BS306" si="4832">K306/K312</f>
        <v>1.8496654860291225E-2</v>
      </c>
      <c r="BT306" s="131">
        <f t="shared" ref="BT306" si="4833">L306/L312</f>
        <v>5.3578903306822939E-2</v>
      </c>
      <c r="BU306" s="129">
        <f t="shared" ref="BU306" si="4834">M306/M312</f>
        <v>1.891459333624327E-2</v>
      </c>
      <c r="BV306" s="133">
        <f t="shared" ref="BV306" si="4835">N306/N312</f>
        <v>2.8347545517400322E-2</v>
      </c>
      <c r="BW306" s="134">
        <f t="shared" ref="BW306" si="4836">O306/O312</f>
        <v>2.4492920015308076E-2</v>
      </c>
      <c r="BX306" s="129">
        <f t="shared" ref="BX306" si="4837">P306/P312</f>
        <v>2.636675107999404E-2</v>
      </c>
      <c r="BY306" s="130">
        <f t="shared" ref="BY306" si="4838">Q306/Q312</f>
        <v>3.6172161172161175E-2</v>
      </c>
      <c r="BZ306" s="131">
        <f t="shared" ref="BZ306" si="4839">R306/R312</f>
        <v>2.4539877300613498E-2</v>
      </c>
      <c r="CA306" s="132">
        <f t="shared" ref="CA306" si="4840">S306/S312</f>
        <v>3.3405954974582423E-2</v>
      </c>
      <c r="CB306" s="129">
        <f t="shared" ref="CB306" si="4841">T306/T312</f>
        <v>1.3132295719844358E-2</v>
      </c>
      <c r="CC306" s="130">
        <f t="shared" ref="CC306" si="4842">U306/U312</f>
        <v>4.1913214990138066E-2</v>
      </c>
      <c r="CD306" s="131">
        <f t="shared" ref="CD306" si="4843">V306/V312</f>
        <v>5.5379546318590801E-2</v>
      </c>
      <c r="CE306" s="132">
        <f t="shared" ref="CE306" si="4844">W306/W312</f>
        <v>1.5527172551965941E-2</v>
      </c>
      <c r="CF306" s="129">
        <f t="shared" ref="CF306" si="4845">X306/X312</f>
        <v>1.9898874571847986E-2</v>
      </c>
      <c r="CG306" s="130">
        <f t="shared" ref="CG306" si="4846">Y306/Y312</f>
        <v>2.7992277992277992E-2</v>
      </c>
      <c r="CH306" s="131">
        <f t="shared" ref="CH306" si="4847">Z306/Z312</f>
        <v>2.1325796505652621E-2</v>
      </c>
      <c r="CI306" s="129">
        <f t="shared" ref="CI306" si="4848">AA306/AA312</f>
        <v>2.8413632730179494E-2</v>
      </c>
      <c r="CJ306" s="135">
        <f t="shared" ref="CJ306" si="4849">AB306/AB312</f>
        <v>2.3338353365499907E-2</v>
      </c>
      <c r="CK306" s="136">
        <f t="shared" ref="CK306" si="4850">AC306/AC312</f>
        <v>3.028118240807498E-2</v>
      </c>
    </row>
    <row r="307" spans="1:89" x14ac:dyDescent="0.15">
      <c r="A307" s="137" t="s">
        <v>35</v>
      </c>
      <c r="B307" s="206">
        <v>0</v>
      </c>
      <c r="C307" s="190">
        <v>133</v>
      </c>
      <c r="D307" s="191">
        <v>1</v>
      </c>
      <c r="E307" s="192">
        <v>37</v>
      </c>
      <c r="F307" s="189">
        <v>5</v>
      </c>
      <c r="G307" s="193">
        <v>135</v>
      </c>
      <c r="H307" s="191">
        <v>16</v>
      </c>
      <c r="I307" s="192">
        <v>101</v>
      </c>
      <c r="J307" s="189">
        <v>2</v>
      </c>
      <c r="K307" s="190">
        <v>14</v>
      </c>
      <c r="L307" s="191">
        <v>60</v>
      </c>
      <c r="M307" s="189">
        <v>18</v>
      </c>
      <c r="N307" s="194">
        <v>41</v>
      </c>
      <c r="O307" s="207">
        <v>58</v>
      </c>
      <c r="P307" s="189">
        <v>27</v>
      </c>
      <c r="Q307" s="190">
        <v>26</v>
      </c>
      <c r="R307" s="191">
        <v>16</v>
      </c>
      <c r="S307" s="192">
        <v>39</v>
      </c>
      <c r="T307" s="189">
        <v>10</v>
      </c>
      <c r="U307" s="193">
        <v>9</v>
      </c>
      <c r="V307" s="191">
        <v>27</v>
      </c>
      <c r="W307" s="208">
        <v>14</v>
      </c>
      <c r="X307" s="189">
        <v>13</v>
      </c>
      <c r="Y307" s="193">
        <v>26</v>
      </c>
      <c r="Z307" s="191">
        <v>31</v>
      </c>
      <c r="AA307" s="189">
        <v>39</v>
      </c>
      <c r="AB307" s="172">
        <f t="shared" si="4359"/>
        <v>249</v>
      </c>
      <c r="AC307" s="173">
        <f t="shared" si="4360"/>
        <v>649</v>
      </c>
      <c r="BI307" s="137" t="s">
        <v>35</v>
      </c>
      <c r="BJ307" s="129">
        <f>B307/B312</f>
        <v>0</v>
      </c>
      <c r="BK307" s="130">
        <f t="shared" ref="BK307" si="4851">C307/C312</f>
        <v>1.2125079770261647E-2</v>
      </c>
      <c r="BL307" s="131">
        <f t="shared" ref="BL307" si="4852">D307/D312</f>
        <v>2.5106703489831785E-4</v>
      </c>
      <c r="BM307" s="132">
        <f t="shared" ref="BM307" si="4853">E307/E312</f>
        <v>7.2322126661454262E-3</v>
      </c>
      <c r="BN307" s="129">
        <f t="shared" ref="BN307" si="4854">F307/F312</f>
        <v>4.4361636057137785E-4</v>
      </c>
      <c r="BO307" s="130">
        <f t="shared" ref="BO307" si="4855">G307/G312</f>
        <v>1.4354066985645933E-2</v>
      </c>
      <c r="BP307" s="131">
        <f t="shared" ref="BP307" si="4856">H307/H312</f>
        <v>1.2341869793273681E-3</v>
      </c>
      <c r="BQ307" s="132">
        <f t="shared" ref="BQ307" si="4857">I307/I312</f>
        <v>7.5808751782631542E-3</v>
      </c>
      <c r="BR307" s="129">
        <f t="shared" ref="BR307" si="4858">J307/J312</f>
        <v>7.3746312684365781E-4</v>
      </c>
      <c r="BS307" s="130">
        <f t="shared" ref="BS307" si="4859">K307/K312</f>
        <v>5.5096418732782371E-3</v>
      </c>
      <c r="BT307" s="131">
        <f t="shared" ref="BT307" si="4860">L307/L312</f>
        <v>8.3717036416910834E-3</v>
      </c>
      <c r="BU307" s="129">
        <f t="shared" ref="BU307" si="4861">M307/M312</f>
        <v>2.6189436927106066E-3</v>
      </c>
      <c r="BV307" s="133">
        <f t="shared" ref="BV307" si="4862">N307/N312</f>
        <v>3.1497272797111468E-3</v>
      </c>
      <c r="BW307" s="134">
        <f t="shared" ref="BW307" si="4863">O307/O312</f>
        <v>4.4393417527745886E-3</v>
      </c>
      <c r="BX307" s="129">
        <f t="shared" ref="BX307" si="4864">P307/P312</f>
        <v>4.022046774914345E-3</v>
      </c>
      <c r="BY307" s="130">
        <f t="shared" ref="BY307" si="4865">Q307/Q312</f>
        <v>3.968253968253968E-3</v>
      </c>
      <c r="BZ307" s="131">
        <f t="shared" ref="BZ307" si="4866">R307/R312</f>
        <v>1.9631901840490799E-3</v>
      </c>
      <c r="CA307" s="132">
        <f t="shared" ref="CA307" si="4867">S307/S312</f>
        <v>4.720406681190995E-3</v>
      </c>
      <c r="CB307" s="129">
        <f t="shared" ref="CB307" si="4868">T307/T312</f>
        <v>4.8638132295719845E-3</v>
      </c>
      <c r="CC307" s="130">
        <f t="shared" ref="CC307" si="4869">U307/U312</f>
        <v>4.4378698224852072E-3</v>
      </c>
      <c r="CD307" s="131">
        <f t="shared" ref="CD307" si="4870">V307/V312</f>
        <v>3.4216195665948551E-3</v>
      </c>
      <c r="CE307" s="132">
        <f t="shared" ref="CE307" si="4871">W307/W312</f>
        <v>1.7530678687703481E-3</v>
      </c>
      <c r="CF307" s="129">
        <f t="shared" ref="CF307" si="4872">X307/X312</f>
        <v>2.1203718806067527E-3</v>
      </c>
      <c r="CG307" s="130">
        <f t="shared" ref="CG307" si="4873">Y307/Y312</f>
        <v>6.2741312741312737E-3</v>
      </c>
      <c r="CH307" s="131">
        <f t="shared" ref="CH307" si="4874">Z307/Z312</f>
        <v>2.6550188420692016E-3</v>
      </c>
      <c r="CI307" s="129">
        <f t="shared" ref="CI307" si="4875">AA307/AA312</f>
        <v>2.8340963592762155E-3</v>
      </c>
      <c r="CJ307" s="135">
        <f t="shared" ref="CJ307" si="4876">AB307/AB312</f>
        <v>2.3885121200203359E-3</v>
      </c>
      <c r="CK307" s="136">
        <f t="shared" ref="CK307" si="4877">AC307/AC312</f>
        <v>6.2388848834414807E-3</v>
      </c>
    </row>
    <row r="308" spans="1:89" x14ac:dyDescent="0.15">
      <c r="A308" s="146" t="s">
        <v>36</v>
      </c>
      <c r="B308" s="203">
        <v>0</v>
      </c>
      <c r="C308" s="197">
        <v>19</v>
      </c>
      <c r="D308" s="198">
        <v>0</v>
      </c>
      <c r="E308" s="199">
        <v>8</v>
      </c>
      <c r="F308" s="196">
        <v>0</v>
      </c>
      <c r="G308" s="200">
        <v>1</v>
      </c>
      <c r="H308" s="198">
        <v>0</v>
      </c>
      <c r="I308" s="199">
        <v>1</v>
      </c>
      <c r="J308" s="196">
        <v>0</v>
      </c>
      <c r="K308" s="200">
        <v>0</v>
      </c>
      <c r="L308" s="198">
        <v>0</v>
      </c>
      <c r="M308" s="196">
        <v>0</v>
      </c>
      <c r="N308" s="201">
        <v>0</v>
      </c>
      <c r="O308" s="204">
        <v>0</v>
      </c>
      <c r="P308" s="196">
        <v>0</v>
      </c>
      <c r="Q308" s="200">
        <v>0</v>
      </c>
      <c r="R308" s="198">
        <v>0</v>
      </c>
      <c r="S308" s="199">
        <v>0</v>
      </c>
      <c r="T308" s="196">
        <v>0</v>
      </c>
      <c r="U308" s="200">
        <v>0</v>
      </c>
      <c r="V308" s="198">
        <v>0</v>
      </c>
      <c r="W308" s="199">
        <v>0</v>
      </c>
      <c r="X308" s="196">
        <v>0</v>
      </c>
      <c r="Y308" s="200">
        <v>0</v>
      </c>
      <c r="Z308" s="198">
        <v>0</v>
      </c>
      <c r="AA308" s="196">
        <v>0</v>
      </c>
      <c r="AB308" s="172">
        <f t="shared" si="4359"/>
        <v>0</v>
      </c>
      <c r="AC308" s="173">
        <f t="shared" si="4360"/>
        <v>29</v>
      </c>
      <c r="BI308" s="146" t="s">
        <v>36</v>
      </c>
      <c r="BJ308" s="129">
        <f>B308/B312</f>
        <v>0</v>
      </c>
      <c r="BK308" s="130">
        <f t="shared" ref="BK308" si="4878">C308/C312</f>
        <v>1.7321542528945209E-3</v>
      </c>
      <c r="BL308" s="131">
        <f t="shared" ref="BL308" si="4879">D308/D312</f>
        <v>0</v>
      </c>
      <c r="BM308" s="132">
        <f t="shared" ref="BM308" si="4880">E308/E312</f>
        <v>1.563721657544957E-3</v>
      </c>
      <c r="BN308" s="129">
        <f t="shared" ref="BN308" si="4881">F308/F312</f>
        <v>0</v>
      </c>
      <c r="BO308" s="130">
        <f t="shared" ref="BO308" si="4882">G308/G312</f>
        <v>1.063264221158958E-4</v>
      </c>
      <c r="BP308" s="131">
        <f t="shared" ref="BP308" si="4883">H308/H312</f>
        <v>0</v>
      </c>
      <c r="BQ308" s="132">
        <f t="shared" ref="BQ308" si="4884">I308/I312</f>
        <v>7.5058170081813405E-5</v>
      </c>
      <c r="BR308" s="129">
        <f t="shared" ref="BR308" si="4885">J308/J312</f>
        <v>0</v>
      </c>
      <c r="BS308" s="130">
        <f t="shared" ref="BS308" si="4886">K308/K312</f>
        <v>0</v>
      </c>
      <c r="BT308" s="131">
        <f t="shared" ref="BT308" si="4887">L308/L312</f>
        <v>0</v>
      </c>
      <c r="BU308" s="129">
        <f t="shared" ref="BU308" si="4888">M308/M312</f>
        <v>0</v>
      </c>
      <c r="BV308" s="133">
        <f t="shared" ref="BV308" si="4889">N308/N312</f>
        <v>0</v>
      </c>
      <c r="BW308" s="134">
        <f t="shared" ref="BW308" si="4890">O308/O312</f>
        <v>0</v>
      </c>
      <c r="BX308" s="129">
        <f t="shared" ref="BX308" si="4891">P308/P312</f>
        <v>0</v>
      </c>
      <c r="BY308" s="130">
        <f t="shared" ref="BY308" si="4892">Q308/Q312</f>
        <v>0</v>
      </c>
      <c r="BZ308" s="131">
        <f t="shared" ref="BZ308" si="4893">R308/R312</f>
        <v>0</v>
      </c>
      <c r="CA308" s="132">
        <f t="shared" ref="CA308" si="4894">S308/S312</f>
        <v>0</v>
      </c>
      <c r="CB308" s="129">
        <f t="shared" ref="CB308" si="4895">T308/T312</f>
        <v>0</v>
      </c>
      <c r="CC308" s="130">
        <f t="shared" ref="CC308" si="4896">U308/U312</f>
        <v>0</v>
      </c>
      <c r="CD308" s="131">
        <f t="shared" ref="CD308" si="4897">V308/V312</f>
        <v>0</v>
      </c>
      <c r="CE308" s="132">
        <f t="shared" ref="CE308" si="4898">W308/W312</f>
        <v>0</v>
      </c>
      <c r="CF308" s="129">
        <f t="shared" ref="CF308" si="4899">X308/X312</f>
        <v>0</v>
      </c>
      <c r="CG308" s="130">
        <f t="shared" ref="CG308" si="4900">Y308/Y312</f>
        <v>0</v>
      </c>
      <c r="CH308" s="131">
        <f t="shared" ref="CH308" si="4901">Z308/Z312</f>
        <v>0</v>
      </c>
      <c r="CI308" s="129">
        <f t="shared" ref="CI308" si="4902">AA308/AA312</f>
        <v>0</v>
      </c>
      <c r="CJ308" s="135">
        <f t="shared" ref="CJ308" si="4903">AB308/AB312</f>
        <v>0</v>
      </c>
      <c r="CK308" s="136">
        <f t="shared" ref="CK308" si="4904">AC308/AC312</f>
        <v>2.7877913962989667E-4</v>
      </c>
    </row>
    <row r="309" spans="1:89" x14ac:dyDescent="0.15">
      <c r="A309" s="137" t="s">
        <v>37</v>
      </c>
      <c r="B309" s="59">
        <v>0</v>
      </c>
      <c r="C309" s="60">
        <v>0</v>
      </c>
      <c r="D309" s="139">
        <v>0</v>
      </c>
      <c r="E309" s="140">
        <v>0</v>
      </c>
      <c r="F309" s="138">
        <v>0</v>
      </c>
      <c r="G309" s="141">
        <v>0</v>
      </c>
      <c r="H309" s="139">
        <v>0</v>
      </c>
      <c r="I309" s="140">
        <v>0</v>
      </c>
      <c r="J309" s="138">
        <v>0</v>
      </c>
      <c r="K309" s="141">
        <v>0</v>
      </c>
      <c r="L309" s="139">
        <v>0</v>
      </c>
      <c r="M309" s="138">
        <v>0</v>
      </c>
      <c r="N309" s="142">
        <v>0</v>
      </c>
      <c r="O309" s="143">
        <v>0</v>
      </c>
      <c r="P309" s="138">
        <v>0</v>
      </c>
      <c r="Q309" s="141">
        <v>0</v>
      </c>
      <c r="R309" s="139"/>
      <c r="S309" s="140">
        <v>0</v>
      </c>
      <c r="T309" s="138">
        <v>0</v>
      </c>
      <c r="U309" s="141">
        <v>0</v>
      </c>
      <c r="V309" s="139">
        <v>0</v>
      </c>
      <c r="W309" s="140">
        <v>0</v>
      </c>
      <c r="X309" s="138">
        <v>0</v>
      </c>
      <c r="Y309" s="141">
        <v>0</v>
      </c>
      <c r="Z309" s="144">
        <v>0</v>
      </c>
      <c r="AA309" s="145">
        <v>0</v>
      </c>
      <c r="AB309" s="172"/>
      <c r="AC309" s="173"/>
      <c r="BI309" s="137" t="s">
        <v>37</v>
      </c>
      <c r="BJ309" s="129">
        <f>B309/B312</f>
        <v>0</v>
      </c>
      <c r="BK309" s="130">
        <f t="shared" ref="BK309" si="4905">C309/C312</f>
        <v>0</v>
      </c>
      <c r="BL309" s="131">
        <f t="shared" ref="BL309" si="4906">D309/D312</f>
        <v>0</v>
      </c>
      <c r="BM309" s="132">
        <f t="shared" ref="BM309" si="4907">E309/E312</f>
        <v>0</v>
      </c>
      <c r="BN309" s="129">
        <f t="shared" ref="BN309" si="4908">F309/F312</f>
        <v>0</v>
      </c>
      <c r="BO309" s="130">
        <f t="shared" ref="BO309" si="4909">G309/G312</f>
        <v>0</v>
      </c>
      <c r="BP309" s="131">
        <f t="shared" ref="BP309" si="4910">H309/H312</f>
        <v>0</v>
      </c>
      <c r="BQ309" s="132">
        <f t="shared" ref="BQ309" si="4911">I309/I312</f>
        <v>0</v>
      </c>
      <c r="BR309" s="129">
        <f t="shared" ref="BR309" si="4912">J309/J312</f>
        <v>0</v>
      </c>
      <c r="BS309" s="130">
        <f t="shared" ref="BS309" si="4913">K309/K312</f>
        <v>0</v>
      </c>
      <c r="BT309" s="131">
        <f t="shared" ref="BT309" si="4914">L309/L312</f>
        <v>0</v>
      </c>
      <c r="BU309" s="129">
        <f t="shared" ref="BU309" si="4915">M309/M312</f>
        <v>0</v>
      </c>
      <c r="BV309" s="133">
        <f t="shared" ref="BV309" si="4916">N309/N312</f>
        <v>0</v>
      </c>
      <c r="BW309" s="134">
        <f t="shared" ref="BW309" si="4917">O309/O312</f>
        <v>0</v>
      </c>
      <c r="BX309" s="129">
        <f t="shared" ref="BX309" si="4918">P309/P312</f>
        <v>0</v>
      </c>
      <c r="BY309" s="130">
        <f t="shared" ref="BY309" si="4919">Q309/Q312</f>
        <v>0</v>
      </c>
      <c r="BZ309" s="131">
        <f t="shared" ref="BZ309" si="4920">R309/R312</f>
        <v>0</v>
      </c>
      <c r="CA309" s="132">
        <f t="shared" ref="CA309" si="4921">S309/S312</f>
        <v>0</v>
      </c>
      <c r="CB309" s="129">
        <f t="shared" ref="CB309" si="4922">T309/T312</f>
        <v>0</v>
      </c>
      <c r="CC309" s="130">
        <f t="shared" ref="CC309" si="4923">U309/U312</f>
        <v>0</v>
      </c>
      <c r="CD309" s="131">
        <f t="shared" ref="CD309" si="4924">V309/V312</f>
        <v>0</v>
      </c>
      <c r="CE309" s="132">
        <f t="shared" ref="CE309" si="4925">W309/W312</f>
        <v>0</v>
      </c>
      <c r="CF309" s="129">
        <f t="shared" ref="CF309" si="4926">X309/X312</f>
        <v>0</v>
      </c>
      <c r="CG309" s="130">
        <f t="shared" ref="CG309" si="4927">Y309/Y312</f>
        <v>0</v>
      </c>
      <c r="CH309" s="131">
        <f t="shared" ref="CH309" si="4928">Z309/Z312</f>
        <v>0</v>
      </c>
      <c r="CI309" s="129">
        <f t="shared" ref="CI309" si="4929">AA309/AA312</f>
        <v>0</v>
      </c>
      <c r="CJ309" s="135">
        <f t="shared" ref="CJ309" si="4930">AB309/AB312</f>
        <v>0</v>
      </c>
      <c r="CK309" s="136">
        <f t="shared" ref="CK309" si="4931">AC309/AC312</f>
        <v>0</v>
      </c>
    </row>
    <row r="310" spans="1:89" x14ac:dyDescent="0.15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>
        <f>B310/B312</f>
        <v>0</v>
      </c>
      <c r="BK310" s="130">
        <f t="shared" ref="BK310" si="4932">C310/C312</f>
        <v>0</v>
      </c>
      <c r="BL310" s="131">
        <f t="shared" ref="BL310" si="4933">D310/D312</f>
        <v>0</v>
      </c>
      <c r="BM310" s="132">
        <f t="shared" ref="BM310" si="4934">E310/E312</f>
        <v>0</v>
      </c>
      <c r="BN310" s="129">
        <f t="shared" ref="BN310" si="4935">F310/F312</f>
        <v>0</v>
      </c>
      <c r="BO310" s="130">
        <f t="shared" ref="BO310" si="4936">G310/G312</f>
        <v>0</v>
      </c>
      <c r="BP310" s="131">
        <f t="shared" ref="BP310" si="4937">H310/H312</f>
        <v>0</v>
      </c>
      <c r="BQ310" s="132">
        <f t="shared" ref="BQ310" si="4938">I310/I312</f>
        <v>0</v>
      </c>
      <c r="BR310" s="129">
        <f t="shared" ref="BR310" si="4939">J310/J312</f>
        <v>0</v>
      </c>
      <c r="BS310" s="130">
        <f t="shared" ref="BS310" si="4940">K310/K312</f>
        <v>0</v>
      </c>
      <c r="BT310" s="131">
        <f t="shared" ref="BT310" si="4941">L310/L312</f>
        <v>0</v>
      </c>
      <c r="BU310" s="129">
        <f t="shared" ref="BU310" si="4942">M310/M312</f>
        <v>0</v>
      </c>
      <c r="BV310" s="133">
        <f t="shared" ref="BV310" si="4943">N310/N312</f>
        <v>0</v>
      </c>
      <c r="BW310" s="134">
        <f t="shared" ref="BW310" si="4944">O310/O312</f>
        <v>0</v>
      </c>
      <c r="BX310" s="129">
        <f t="shared" ref="BX310" si="4945">P310/P312</f>
        <v>0</v>
      </c>
      <c r="BY310" s="130">
        <f t="shared" ref="BY310" si="4946">Q310/Q312</f>
        <v>0</v>
      </c>
      <c r="BZ310" s="131">
        <f t="shared" ref="BZ310" si="4947">R310/R312</f>
        <v>0</v>
      </c>
      <c r="CA310" s="132">
        <f t="shared" ref="CA310" si="4948">S310/S312</f>
        <v>0</v>
      </c>
      <c r="CB310" s="129">
        <f t="shared" ref="CB310" si="4949">T310/T312</f>
        <v>0</v>
      </c>
      <c r="CC310" s="130">
        <f t="shared" ref="CC310" si="4950">U310/U312</f>
        <v>0</v>
      </c>
      <c r="CD310" s="131">
        <f t="shared" ref="CD310" si="4951">V310/V312</f>
        <v>0</v>
      </c>
      <c r="CE310" s="132">
        <f t="shared" ref="CE310" si="4952">W310/W312</f>
        <v>0</v>
      </c>
      <c r="CF310" s="129">
        <f t="shared" ref="CF310" si="4953">X310/X312</f>
        <v>0</v>
      </c>
      <c r="CG310" s="130">
        <f t="shared" ref="CG310" si="4954">Y310/Y312</f>
        <v>0</v>
      </c>
      <c r="CH310" s="131">
        <f t="shared" ref="CH310" si="4955">Z310/Z312</f>
        <v>0</v>
      </c>
      <c r="CI310" s="129">
        <f t="shared" ref="CI310" si="4956">AA310/AA312</f>
        <v>0</v>
      </c>
      <c r="CJ310" s="135">
        <f t="shared" ref="CJ310" si="4957">AB310/AB312</f>
        <v>0</v>
      </c>
      <c r="CK310" s="136">
        <f t="shared" ref="CK310" si="4958">AC310/AC312</f>
        <v>0</v>
      </c>
    </row>
    <row r="311" spans="1:89" ht="14" thickBot="1" x14ac:dyDescent="0.2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>
        <f>B311/B312</f>
        <v>0</v>
      </c>
      <c r="BK311" s="130">
        <f t="shared" ref="BK311" si="4959">C311/C312</f>
        <v>0</v>
      </c>
      <c r="BL311" s="131">
        <f t="shared" ref="BL311" si="4960">D311/D312</f>
        <v>0</v>
      </c>
      <c r="BM311" s="132">
        <f t="shared" ref="BM311" si="4961">E311/E312</f>
        <v>0</v>
      </c>
      <c r="BN311" s="129">
        <f t="shared" ref="BN311" si="4962">F311/F312</f>
        <v>0</v>
      </c>
      <c r="BO311" s="130">
        <f t="shared" ref="BO311" si="4963">G311/G312</f>
        <v>0</v>
      </c>
      <c r="BP311" s="131">
        <f t="shared" ref="BP311" si="4964">H311/H312</f>
        <v>0</v>
      </c>
      <c r="BQ311" s="132">
        <f t="shared" ref="BQ311" si="4965">I311/I312</f>
        <v>0</v>
      </c>
      <c r="BR311" s="129">
        <f t="shared" ref="BR311" si="4966">J311/J312</f>
        <v>0</v>
      </c>
      <c r="BS311" s="130">
        <f t="shared" ref="BS311" si="4967">K311/K312</f>
        <v>0</v>
      </c>
      <c r="BT311" s="131">
        <f t="shared" ref="BT311" si="4968">L311/L312</f>
        <v>0</v>
      </c>
      <c r="BU311" s="129">
        <f t="shared" ref="BU311" si="4969">M311/M312</f>
        <v>0</v>
      </c>
      <c r="BV311" s="133">
        <f t="shared" ref="BV311" si="4970">N311/N312</f>
        <v>0</v>
      </c>
      <c r="BW311" s="134">
        <f t="shared" ref="BW311" si="4971">O311/O312</f>
        <v>0</v>
      </c>
      <c r="BX311" s="129">
        <f t="shared" ref="BX311" si="4972">P311/P312</f>
        <v>0</v>
      </c>
      <c r="BY311" s="130">
        <f t="shared" ref="BY311" si="4973">Q311/Q312</f>
        <v>0</v>
      </c>
      <c r="BZ311" s="131">
        <f t="shared" ref="BZ311" si="4974">R311/R312</f>
        <v>0</v>
      </c>
      <c r="CA311" s="132">
        <f t="shared" ref="CA311" si="4975">S311/S312</f>
        <v>0</v>
      </c>
      <c r="CB311" s="129">
        <f t="shared" ref="CB311" si="4976">T311/T312</f>
        <v>0</v>
      </c>
      <c r="CC311" s="130">
        <f t="shared" ref="CC311" si="4977">U311/U312</f>
        <v>0</v>
      </c>
      <c r="CD311" s="131">
        <f t="shared" ref="CD311" si="4978">V311/V312</f>
        <v>0</v>
      </c>
      <c r="CE311" s="132">
        <f t="shared" ref="CE311" si="4979">W311/W312</f>
        <v>0</v>
      </c>
      <c r="CF311" s="129">
        <f t="shared" ref="CF311" si="4980">X311/X312</f>
        <v>0</v>
      </c>
      <c r="CG311" s="130">
        <f t="shared" ref="CG311" si="4981">Y311/Y312</f>
        <v>0</v>
      </c>
      <c r="CH311" s="131">
        <f t="shared" ref="CH311" si="4982">Z311/Z312</f>
        <v>0</v>
      </c>
      <c r="CI311" s="129">
        <f t="shared" ref="CI311" si="4983">AA311/AA312</f>
        <v>0</v>
      </c>
      <c r="CJ311" s="135">
        <f t="shared" ref="CJ311" si="4984">AB311/AB312</f>
        <v>0</v>
      </c>
      <c r="CK311" s="136">
        <f t="shared" ref="CK311" si="4985">AC311/AC312</f>
        <v>0</v>
      </c>
    </row>
    <row r="312" spans="1:89" ht="15" thickTop="1" thickBot="1" x14ac:dyDescent="0.2">
      <c r="A312" s="269" t="s">
        <v>13</v>
      </c>
      <c r="B312" s="20">
        <f t="shared" ref="B312:AA312" si="4986">SUM(B289:B311)</f>
        <v>10518</v>
      </c>
      <c r="C312" s="20">
        <f t="shared" si="4986"/>
        <v>10969</v>
      </c>
      <c r="D312" s="20">
        <f t="shared" si="4986"/>
        <v>3983</v>
      </c>
      <c r="E312" s="20">
        <f t="shared" si="4986"/>
        <v>5116</v>
      </c>
      <c r="F312" s="20">
        <f t="shared" si="4986"/>
        <v>11271</v>
      </c>
      <c r="G312" s="20">
        <f t="shared" si="4986"/>
        <v>9405</v>
      </c>
      <c r="H312" s="20">
        <f t="shared" si="4986"/>
        <v>12964</v>
      </c>
      <c r="I312" s="20">
        <f t="shared" si="4986"/>
        <v>13323</v>
      </c>
      <c r="J312" s="20">
        <f t="shared" si="4986"/>
        <v>2712</v>
      </c>
      <c r="K312" s="20">
        <f t="shared" si="4986"/>
        <v>2541</v>
      </c>
      <c r="L312" s="20">
        <f t="shared" si="4986"/>
        <v>7167</v>
      </c>
      <c r="M312" s="20">
        <f t="shared" si="4986"/>
        <v>6873</v>
      </c>
      <c r="N312" s="20">
        <f t="shared" si="4986"/>
        <v>13017</v>
      </c>
      <c r="O312" s="20">
        <f t="shared" si="4986"/>
        <v>13065</v>
      </c>
      <c r="P312" s="20">
        <f t="shared" si="4986"/>
        <v>6713</v>
      </c>
      <c r="Q312" s="20">
        <f t="shared" si="4986"/>
        <v>6552</v>
      </c>
      <c r="R312" s="20">
        <f t="shared" si="4986"/>
        <v>8150</v>
      </c>
      <c r="S312" s="20">
        <f t="shared" si="4986"/>
        <v>8262</v>
      </c>
      <c r="T312" s="20">
        <f t="shared" si="4986"/>
        <v>2056</v>
      </c>
      <c r="U312" s="20">
        <f t="shared" si="4986"/>
        <v>2028</v>
      </c>
      <c r="V312" s="20">
        <f t="shared" si="4986"/>
        <v>7891</v>
      </c>
      <c r="W312" s="20">
        <f t="shared" si="4986"/>
        <v>7986</v>
      </c>
      <c r="X312" s="20">
        <f t="shared" si="4986"/>
        <v>6131</v>
      </c>
      <c r="Y312" s="20">
        <f t="shared" si="4986"/>
        <v>4144</v>
      </c>
      <c r="Z312" s="20">
        <f t="shared" si="4986"/>
        <v>11676</v>
      </c>
      <c r="AA312" s="20">
        <f t="shared" si="4986"/>
        <v>13761</v>
      </c>
      <c r="AB312" s="174">
        <f t="shared" ref="AB312:AC312" si="4987">SUM(AB288:AB311)</f>
        <v>104249</v>
      </c>
      <c r="AC312" s="175">
        <f t="shared" si="4987"/>
        <v>104025</v>
      </c>
      <c r="BI312" s="269" t="s">
        <v>13</v>
      </c>
      <c r="BJ312" s="155">
        <f>SUM(BJ288:BJ311)</f>
        <v>1.0000000000000002</v>
      </c>
      <c r="BK312" s="156">
        <f t="shared" ref="BK312:CK312" si="4988">SUM(BK288:BK311)</f>
        <v>0.99999999999999989</v>
      </c>
      <c r="BL312" s="155">
        <f t="shared" si="4988"/>
        <v>0.99999999999999989</v>
      </c>
      <c r="BM312" s="156">
        <f t="shared" si="4988"/>
        <v>0.99999999999999989</v>
      </c>
      <c r="BN312" s="155">
        <f t="shared" si="4988"/>
        <v>1</v>
      </c>
      <c r="BO312" s="156">
        <f t="shared" si="4988"/>
        <v>1</v>
      </c>
      <c r="BP312" s="155">
        <f t="shared" si="4988"/>
        <v>1</v>
      </c>
      <c r="BQ312" s="156">
        <f t="shared" si="4988"/>
        <v>1</v>
      </c>
      <c r="BR312" s="155">
        <f t="shared" si="4988"/>
        <v>1</v>
      </c>
      <c r="BS312" s="156">
        <f t="shared" si="4988"/>
        <v>1</v>
      </c>
      <c r="BT312" s="155">
        <f t="shared" si="4988"/>
        <v>0.99999999999999989</v>
      </c>
      <c r="BU312" s="156">
        <f t="shared" si="4988"/>
        <v>1</v>
      </c>
      <c r="BV312" s="155">
        <f t="shared" si="4988"/>
        <v>1</v>
      </c>
      <c r="BW312" s="156">
        <f t="shared" si="4988"/>
        <v>1.0000000000000002</v>
      </c>
      <c r="BX312" s="155">
        <f t="shared" si="4988"/>
        <v>1.0000000000000002</v>
      </c>
      <c r="BY312" s="156">
        <f t="shared" si="4988"/>
        <v>1</v>
      </c>
      <c r="BZ312" s="155">
        <f t="shared" si="4988"/>
        <v>0.99999999999999989</v>
      </c>
      <c r="CA312" s="156">
        <f t="shared" si="4988"/>
        <v>1</v>
      </c>
      <c r="CB312" s="155">
        <f t="shared" si="4988"/>
        <v>1.0000000000000002</v>
      </c>
      <c r="CC312" s="156">
        <f t="shared" si="4988"/>
        <v>1.0000000000000002</v>
      </c>
      <c r="CD312" s="155">
        <f t="shared" si="4988"/>
        <v>0.99999999999999989</v>
      </c>
      <c r="CE312" s="156">
        <f t="shared" si="4988"/>
        <v>0.99999999999999989</v>
      </c>
      <c r="CF312" s="155">
        <f t="shared" si="4988"/>
        <v>1</v>
      </c>
      <c r="CG312" s="156">
        <f t="shared" si="4988"/>
        <v>0.99999999999999978</v>
      </c>
      <c r="CH312" s="155">
        <f t="shared" si="4988"/>
        <v>1</v>
      </c>
      <c r="CI312" s="156">
        <f t="shared" si="4988"/>
        <v>1</v>
      </c>
      <c r="CJ312" s="155">
        <f t="shared" si="4988"/>
        <v>1</v>
      </c>
      <c r="CK312" s="156">
        <f t="shared" si="4988"/>
        <v>1</v>
      </c>
    </row>
    <row r="313" spans="1:89" ht="14" thickTop="1" x14ac:dyDescent="0.15">
      <c r="A313" s="187"/>
    </row>
    <row r="315" spans="1:89" x14ac:dyDescent="0.15">
      <c r="A315" s="302">
        <f>+A284+1</f>
        <v>44146</v>
      </c>
      <c r="B315" s="302"/>
      <c r="C315" s="302"/>
      <c r="D315" s="302"/>
      <c r="BI315" s="301">
        <f>+BI284+1</f>
        <v>44146</v>
      </c>
      <c r="BJ315" s="301"/>
      <c r="BK315" s="301"/>
      <c r="BL315" s="301"/>
    </row>
    <row r="316" spans="1:89" ht="14" thickBot="1" x14ac:dyDescent="0.2">
      <c r="AE316" s="272" t="s">
        <v>84</v>
      </c>
    </row>
    <row r="317" spans="1:89" ht="15" thickTop="1" thickBot="1" x14ac:dyDescent="0.2">
      <c r="A317" s="299" t="s">
        <v>0</v>
      </c>
      <c r="B317" s="293" t="s">
        <v>1</v>
      </c>
      <c r="C317" s="294"/>
      <c r="D317" s="293" t="s">
        <v>2</v>
      </c>
      <c r="E317" s="294"/>
      <c r="F317" s="293" t="s">
        <v>3</v>
      </c>
      <c r="G317" s="294"/>
      <c r="H317" s="293" t="s">
        <v>4</v>
      </c>
      <c r="I317" s="294"/>
      <c r="J317" s="293" t="s">
        <v>5</v>
      </c>
      <c r="K317" s="294"/>
      <c r="L317" s="293" t="s">
        <v>6</v>
      </c>
      <c r="M317" s="294"/>
      <c r="N317" s="293" t="s">
        <v>7</v>
      </c>
      <c r="O317" s="294"/>
      <c r="P317" s="293" t="s">
        <v>8</v>
      </c>
      <c r="Q317" s="294"/>
      <c r="R317" s="293" t="s">
        <v>9</v>
      </c>
      <c r="S317" s="294"/>
      <c r="T317" s="293" t="s">
        <v>10</v>
      </c>
      <c r="U317" s="294"/>
      <c r="V317" s="293" t="s">
        <v>11</v>
      </c>
      <c r="W317" s="294"/>
      <c r="X317" s="293" t="s">
        <v>12</v>
      </c>
      <c r="Y317" s="294"/>
      <c r="Z317" s="295" t="s">
        <v>40</v>
      </c>
      <c r="AA317" s="296"/>
      <c r="AB317" s="297" t="s">
        <v>41</v>
      </c>
      <c r="AC317" s="298"/>
      <c r="AE317" s="299" t="s">
        <v>0</v>
      </c>
      <c r="AF317" s="293" t="s">
        <v>1</v>
      </c>
      <c r="AG317" s="294"/>
      <c r="AH317" s="293" t="s">
        <v>2</v>
      </c>
      <c r="AI317" s="294"/>
      <c r="AJ317" s="293" t="s">
        <v>3</v>
      </c>
      <c r="AK317" s="294"/>
      <c r="AL317" s="293" t="s">
        <v>4</v>
      </c>
      <c r="AM317" s="294"/>
      <c r="AN317" s="293" t="s">
        <v>5</v>
      </c>
      <c r="AO317" s="294"/>
      <c r="AP317" s="293" t="s">
        <v>6</v>
      </c>
      <c r="AQ317" s="294"/>
      <c r="AR317" s="293" t="s">
        <v>7</v>
      </c>
      <c r="AS317" s="294"/>
      <c r="AT317" s="293" t="s">
        <v>8</v>
      </c>
      <c r="AU317" s="294"/>
      <c r="AV317" s="293" t="s">
        <v>9</v>
      </c>
      <c r="AW317" s="294"/>
      <c r="AX317" s="293" t="s">
        <v>10</v>
      </c>
      <c r="AY317" s="294"/>
      <c r="AZ317" s="293" t="s">
        <v>11</v>
      </c>
      <c r="BA317" s="294"/>
      <c r="BB317" s="293" t="s">
        <v>12</v>
      </c>
      <c r="BC317" s="294"/>
      <c r="BD317" s="295" t="s">
        <v>40</v>
      </c>
      <c r="BE317" s="296"/>
      <c r="BF317" s="297" t="s">
        <v>41</v>
      </c>
      <c r="BG317" s="298"/>
      <c r="BI317" s="299" t="s">
        <v>0</v>
      </c>
      <c r="BJ317" s="293" t="s">
        <v>1</v>
      </c>
      <c r="BK317" s="294"/>
      <c r="BL317" s="293" t="s">
        <v>2</v>
      </c>
      <c r="BM317" s="294"/>
      <c r="BN317" s="293" t="s">
        <v>3</v>
      </c>
      <c r="BO317" s="294"/>
      <c r="BP317" s="293" t="s">
        <v>4</v>
      </c>
      <c r="BQ317" s="294"/>
      <c r="BR317" s="293" t="s">
        <v>5</v>
      </c>
      <c r="BS317" s="294"/>
      <c r="BT317" s="293" t="s">
        <v>6</v>
      </c>
      <c r="BU317" s="294"/>
      <c r="BV317" s="293" t="s">
        <v>7</v>
      </c>
      <c r="BW317" s="294"/>
      <c r="BX317" s="293" t="s">
        <v>8</v>
      </c>
      <c r="BY317" s="294"/>
      <c r="BZ317" s="293" t="s">
        <v>9</v>
      </c>
      <c r="CA317" s="294"/>
      <c r="CB317" s="293" t="s">
        <v>10</v>
      </c>
      <c r="CC317" s="294"/>
      <c r="CD317" s="293" t="s">
        <v>11</v>
      </c>
      <c r="CE317" s="294"/>
      <c r="CF317" s="293" t="s">
        <v>12</v>
      </c>
      <c r="CG317" s="294"/>
      <c r="CH317" s="295" t="s">
        <v>40</v>
      </c>
      <c r="CI317" s="296"/>
      <c r="CJ317" s="293" t="s">
        <v>41</v>
      </c>
      <c r="CK317" s="294"/>
    </row>
    <row r="318" spans="1:89" ht="15" thickTop="1" thickBot="1" x14ac:dyDescent="0.2">
      <c r="A318" s="300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300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300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 x14ac:dyDescent="0.15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883</v>
      </c>
      <c r="AG319" s="186">
        <f t="shared" ref="AG319:AV320" si="4989">SUMIF($A$9:$A$32,$AE319,C$319:C$342)</f>
        <v>521</v>
      </c>
      <c r="AH319" s="127">
        <f t="shared" si="4989"/>
        <v>300</v>
      </c>
      <c r="AI319" s="180">
        <f t="shared" si="4989"/>
        <v>309</v>
      </c>
      <c r="AJ319" s="126">
        <f t="shared" si="4989"/>
        <v>946</v>
      </c>
      <c r="AK319" s="128">
        <f t="shared" si="4989"/>
        <v>464</v>
      </c>
      <c r="AL319" s="127">
        <f t="shared" si="4989"/>
        <v>1073</v>
      </c>
      <c r="AM319" s="180">
        <f t="shared" si="4989"/>
        <v>650</v>
      </c>
      <c r="AN319" s="126">
        <f t="shared" si="4989"/>
        <v>118</v>
      </c>
      <c r="AO319" s="128">
        <f t="shared" si="4989"/>
        <v>293</v>
      </c>
      <c r="AP319" s="127">
        <f t="shared" si="4989"/>
        <v>306</v>
      </c>
      <c r="AQ319" s="126">
        <f t="shared" si="4989"/>
        <v>728</v>
      </c>
      <c r="AR319" s="179">
        <f t="shared" si="4989"/>
        <v>902</v>
      </c>
      <c r="AS319" s="181">
        <f t="shared" si="4989"/>
        <v>1181</v>
      </c>
      <c r="AT319" s="126">
        <f t="shared" si="4989"/>
        <v>633</v>
      </c>
      <c r="AU319" s="128">
        <f t="shared" si="4989"/>
        <v>558</v>
      </c>
      <c r="AV319" s="127">
        <f t="shared" si="4989"/>
        <v>729</v>
      </c>
      <c r="AW319" s="180">
        <f t="shared" ref="AW319:BE320" si="4990">SUMIF($A$9:$A$32,$AE319,S$319:S$342)</f>
        <v>503</v>
      </c>
      <c r="AX319" s="126">
        <f t="shared" si="4990"/>
        <v>158</v>
      </c>
      <c r="AY319" s="128">
        <f t="shared" si="4990"/>
        <v>305</v>
      </c>
      <c r="AZ319" s="127">
        <f t="shared" si="4990"/>
        <v>341</v>
      </c>
      <c r="BA319" s="180">
        <f t="shared" si="4990"/>
        <v>659</v>
      </c>
      <c r="BB319" s="126">
        <f t="shared" si="4990"/>
        <v>464</v>
      </c>
      <c r="BC319" s="128">
        <f t="shared" si="4990"/>
        <v>527</v>
      </c>
      <c r="BD319" s="184">
        <f t="shared" si="4990"/>
        <v>994</v>
      </c>
      <c r="BE319" s="185">
        <f t="shared" si="4990"/>
        <v>903</v>
      </c>
      <c r="BF319" s="170">
        <f>AF319+AH319+AJ319+AL319+AN319+AP319+AR319+AT319+AV319+AX319+AZ319+BB319+BD319</f>
        <v>7847</v>
      </c>
      <c r="BG319" s="171">
        <f>AG319+AI319+AK319+AM319+AO319+AQ319+AS319+AU319+AW319+AY319+BA319+BC319+BE319</f>
        <v>7601</v>
      </c>
      <c r="BI319" s="125" t="s">
        <v>16</v>
      </c>
      <c r="BJ319" s="129">
        <f>B319/B343</f>
        <v>0</v>
      </c>
      <c r="BK319" s="130">
        <f t="shared" ref="BK319" si="4991">C319/C343</f>
        <v>0</v>
      </c>
      <c r="BL319" s="131">
        <f t="shared" ref="BL319" si="4992">D319/D343</f>
        <v>0</v>
      </c>
      <c r="BM319" s="132">
        <f t="shared" ref="BM319" si="4993">E319/E343</f>
        <v>0</v>
      </c>
      <c r="BN319" s="129">
        <f t="shared" ref="BN319" si="4994">F319/F343</f>
        <v>0</v>
      </c>
      <c r="BO319" s="130">
        <f t="shared" ref="BO319" si="4995">G319/G343</f>
        <v>0</v>
      </c>
      <c r="BP319" s="131">
        <f t="shared" ref="BP319" si="4996">H319/H343</f>
        <v>0</v>
      </c>
      <c r="BQ319" s="132">
        <f t="shared" ref="BQ319" si="4997">I319/I343</f>
        <v>0</v>
      </c>
      <c r="BR319" s="129">
        <f t="shared" ref="BR319" si="4998">J319/J343</f>
        <v>0</v>
      </c>
      <c r="BS319" s="130">
        <f t="shared" ref="BS319" si="4999">K319/K343</f>
        <v>0</v>
      </c>
      <c r="BT319" s="131">
        <f t="shared" ref="BT319" si="5000">L319/L343</f>
        <v>0</v>
      </c>
      <c r="BU319" s="129">
        <f t="shared" ref="BU319" si="5001">M319/M343</f>
        <v>0</v>
      </c>
      <c r="BV319" s="133">
        <f t="shared" ref="BV319" si="5002">N319/N343</f>
        <v>0</v>
      </c>
      <c r="BW319" s="134">
        <f t="shared" ref="BW319" si="5003">O319/O343</f>
        <v>0</v>
      </c>
      <c r="BX319" s="129">
        <f t="shared" ref="BX319" si="5004">P319/P343</f>
        <v>0</v>
      </c>
      <c r="BY319" s="130">
        <f t="shared" ref="BY319" si="5005">Q319/Q343</f>
        <v>0</v>
      </c>
      <c r="BZ319" s="131">
        <f t="shared" ref="BZ319" si="5006">R319/R343</f>
        <v>0</v>
      </c>
      <c r="CA319" s="132">
        <f t="shared" ref="CA319" si="5007">S319/S343</f>
        <v>0</v>
      </c>
      <c r="CB319" s="129">
        <f t="shared" ref="CB319" si="5008">T319/T343</f>
        <v>0</v>
      </c>
      <c r="CC319" s="130">
        <f t="shared" ref="CC319" si="5009">U319/U343</f>
        <v>0</v>
      </c>
      <c r="CD319" s="131">
        <f t="shared" ref="CD319" si="5010">V319/V343</f>
        <v>0</v>
      </c>
      <c r="CE319" s="132">
        <f t="shared" ref="CE319" si="5011">W319/W343</f>
        <v>0</v>
      </c>
      <c r="CF319" s="129">
        <f t="shared" ref="CF319" si="5012">X319/X343</f>
        <v>0</v>
      </c>
      <c r="CG319" s="130">
        <f t="shared" ref="CG319" si="5013">Y319/Y343</f>
        <v>0</v>
      </c>
      <c r="CH319" s="131">
        <f t="shared" ref="CH319" si="5014">Z319/Z343</f>
        <v>0</v>
      </c>
      <c r="CI319" s="129">
        <f t="shared" ref="CI319" si="5015">AA319/AA343</f>
        <v>0</v>
      </c>
      <c r="CJ319" s="135">
        <f t="shared" ref="CJ319" si="5016">AB319/AB343</f>
        <v>0</v>
      </c>
      <c r="CK319" s="136">
        <f t="shared" ref="CK319" si="5017">AC319/AC343</f>
        <v>0</v>
      </c>
    </row>
    <row r="320" spans="1:89" x14ac:dyDescent="0.15">
      <c r="A320" s="137" t="s">
        <v>17</v>
      </c>
      <c r="B320" s="189">
        <v>109</v>
      </c>
      <c r="C320" s="190">
        <v>0</v>
      </c>
      <c r="D320" s="191">
        <v>49</v>
      </c>
      <c r="E320" s="192">
        <v>0</v>
      </c>
      <c r="F320" s="189">
        <v>238</v>
      </c>
      <c r="G320" s="193">
        <v>1</v>
      </c>
      <c r="H320" s="191">
        <v>153</v>
      </c>
      <c r="I320" s="192">
        <v>20</v>
      </c>
      <c r="J320" s="189">
        <v>7</v>
      </c>
      <c r="K320" s="193">
        <v>6</v>
      </c>
      <c r="L320" s="191">
        <v>10</v>
      </c>
      <c r="M320" s="189">
        <v>43</v>
      </c>
      <c r="N320" s="194">
        <v>42</v>
      </c>
      <c r="O320" s="195">
        <v>53</v>
      </c>
      <c r="P320" s="189">
        <v>24</v>
      </c>
      <c r="Q320" s="193">
        <v>23</v>
      </c>
      <c r="R320" s="191">
        <v>11</v>
      </c>
      <c r="S320" s="192">
        <v>0</v>
      </c>
      <c r="T320" s="189">
        <v>0</v>
      </c>
      <c r="U320" s="193">
        <v>0</v>
      </c>
      <c r="V320" s="191">
        <v>0</v>
      </c>
      <c r="W320" s="192">
        <v>0</v>
      </c>
      <c r="X320" s="189">
        <v>0</v>
      </c>
      <c r="Y320" s="193">
        <v>0</v>
      </c>
      <c r="Z320" s="191">
        <v>0</v>
      </c>
      <c r="AA320" s="189">
        <v>0</v>
      </c>
      <c r="AB320" s="172">
        <f t="shared" ref="AB320:AB339" si="5018">SUM(B320,D320,F320,H320,J320,L320,N320,P320,R320,T320,V320,X320,Z320)</f>
        <v>643</v>
      </c>
      <c r="AC320" s="173">
        <f t="shared" ref="AC320:AC339" si="5019">SUM(C320,E320,G320,I320,K320,M320,O320,Q320,S320,U320,W320,Y320,AA320)</f>
        <v>146</v>
      </c>
      <c r="AE320" s="277" t="str">
        <f>$AE$10</f>
        <v>08:00 - 08:59</v>
      </c>
      <c r="AF320" s="126">
        <f>SUMIF($A$9:$A$32,$AE320,B$319:B$342)</f>
        <v>858</v>
      </c>
      <c r="AG320" s="190">
        <f t="shared" si="4989"/>
        <v>613</v>
      </c>
      <c r="AH320" s="191">
        <f t="shared" si="4989"/>
        <v>239</v>
      </c>
      <c r="AI320" s="192">
        <f t="shared" si="4989"/>
        <v>348</v>
      </c>
      <c r="AJ320" s="278">
        <f t="shared" si="4989"/>
        <v>1000</v>
      </c>
      <c r="AK320" s="193">
        <f t="shared" si="4989"/>
        <v>478</v>
      </c>
      <c r="AL320" s="191">
        <f t="shared" si="4989"/>
        <v>948</v>
      </c>
      <c r="AM320" s="192">
        <f t="shared" si="4989"/>
        <v>877</v>
      </c>
      <c r="AN320" s="278">
        <f t="shared" si="4989"/>
        <v>132</v>
      </c>
      <c r="AO320" s="193">
        <f t="shared" si="4989"/>
        <v>313</v>
      </c>
      <c r="AP320" s="191">
        <f t="shared" si="4989"/>
        <v>296</v>
      </c>
      <c r="AQ320" s="278">
        <f t="shared" si="4989"/>
        <v>844</v>
      </c>
      <c r="AR320" s="194">
        <f t="shared" si="4989"/>
        <v>841</v>
      </c>
      <c r="AS320" s="195">
        <f t="shared" si="4989"/>
        <v>1156</v>
      </c>
      <c r="AT320" s="278">
        <f t="shared" si="4989"/>
        <v>483</v>
      </c>
      <c r="AU320" s="193">
        <f t="shared" si="4989"/>
        <v>489</v>
      </c>
      <c r="AV320" s="191">
        <f t="shared" si="4989"/>
        <v>693</v>
      </c>
      <c r="AW320" s="192">
        <f t="shared" si="4990"/>
        <v>437</v>
      </c>
      <c r="AX320" s="278">
        <f t="shared" si="4990"/>
        <v>88</v>
      </c>
      <c r="AY320" s="193">
        <f t="shared" si="4990"/>
        <v>250</v>
      </c>
      <c r="AZ320" s="191">
        <f t="shared" si="4990"/>
        <v>341</v>
      </c>
      <c r="BA320" s="192">
        <f t="shared" si="4990"/>
        <v>617</v>
      </c>
      <c r="BB320" s="278">
        <f t="shared" si="4990"/>
        <v>435</v>
      </c>
      <c r="BC320" s="193">
        <f t="shared" si="4990"/>
        <v>450</v>
      </c>
      <c r="BD320" s="191">
        <f t="shared" si="4990"/>
        <v>957</v>
      </c>
      <c r="BE320" s="278">
        <f t="shared" si="4990"/>
        <v>847</v>
      </c>
      <c r="BF320" s="172">
        <f>SUM(AF320,AH320,AJ320,AL320,AN320,AP320,AR320,AT320,AV320,AX320,AZ320,BB320,BD320)</f>
        <v>7311</v>
      </c>
      <c r="BG320" s="173">
        <f>SUM(AG320,AI320,AK320,AM320,AO320,AQ320,AS320,AU320,AW320,AY320,BA320,BC320,BE320)</f>
        <v>7719</v>
      </c>
      <c r="BI320" s="137" t="s">
        <v>17</v>
      </c>
      <c r="BJ320" s="129" t="e">
        <f>#REF!/B343</f>
        <v>#REF!</v>
      </c>
      <c r="BK320" s="130">
        <f t="shared" ref="BK320" si="5020">C320/C343</f>
        <v>0</v>
      </c>
      <c r="BL320" s="131">
        <f t="shared" ref="BL320" si="5021">D320/D343</f>
        <v>1.349862258953168E-2</v>
      </c>
      <c r="BM320" s="132">
        <f t="shared" ref="BM320" si="5022">E320/E343</f>
        <v>0</v>
      </c>
      <c r="BN320" s="129">
        <f t="shared" ref="BN320" si="5023">F320/F343</f>
        <v>2.2028878193261756E-2</v>
      </c>
      <c r="BO320" s="130">
        <f t="shared" ref="BO320" si="5024">G320/G343</f>
        <v>1.0723860589812332E-4</v>
      </c>
      <c r="BP320" s="131">
        <f t="shared" ref="BP320" si="5025">H320/H343</f>
        <v>1.210347282651689E-2</v>
      </c>
      <c r="BQ320" s="132">
        <f t="shared" ref="BQ320" si="5026">I320/I343</f>
        <v>1.5298707259236595E-3</v>
      </c>
      <c r="BR320" s="129">
        <f t="shared" ref="BR320" si="5027">J320/J343</f>
        <v>2.4831500532103584E-3</v>
      </c>
      <c r="BS320" s="130">
        <f t="shared" ref="BS320" si="5028">K320/K343</f>
        <v>2.3410066328521262E-3</v>
      </c>
      <c r="BT320" s="131">
        <f t="shared" ref="BT320" si="5029">L320/L343</f>
        <v>1.3747594171020072E-3</v>
      </c>
      <c r="BU320" s="129">
        <f t="shared" ref="BU320" si="5030">M320/M343</f>
        <v>6.3253898205354519E-3</v>
      </c>
      <c r="BV320" s="133">
        <f t="shared" ref="BV320" si="5031">N320/N343</f>
        <v>3.2444959443800694E-3</v>
      </c>
      <c r="BW320" s="134">
        <f t="shared" ref="BW320" si="5032">O320/O343</f>
        <v>4.1280473557130616E-3</v>
      </c>
      <c r="BX320" s="129">
        <f t="shared" ref="BX320" si="5033">P320/P343</f>
        <v>3.6046860919194952E-3</v>
      </c>
      <c r="BY320" s="130">
        <f t="shared" ref="BY320" si="5034">Q320/Q343</f>
        <v>3.5303146584804296E-3</v>
      </c>
      <c r="BZ320" s="131">
        <f t="shared" ref="BZ320" si="5035">R320/R343</f>
        <v>1.3722554890219561E-3</v>
      </c>
      <c r="CA320" s="132">
        <f t="shared" ref="CA320" si="5036">S320/S343</f>
        <v>0</v>
      </c>
      <c r="CB320" s="129">
        <f t="shared" ref="CB320" si="5037">T320/T343</f>
        <v>0</v>
      </c>
      <c r="CC320" s="130">
        <f t="shared" ref="CC320" si="5038">U320/U343</f>
        <v>0</v>
      </c>
      <c r="CD320" s="131">
        <f t="shared" ref="CD320" si="5039">V320/V343</f>
        <v>0</v>
      </c>
      <c r="CE320" s="132">
        <f t="shared" ref="CE320" si="5040">W320/W343</f>
        <v>0</v>
      </c>
      <c r="CF320" s="129">
        <f t="shared" ref="CF320" si="5041">X320/X343</f>
        <v>0</v>
      </c>
      <c r="CG320" s="130">
        <f t="shared" ref="CG320" si="5042">Y320/Y343</f>
        <v>0</v>
      </c>
      <c r="CH320" s="131">
        <f t="shared" ref="CH320" si="5043">Z320/Z343</f>
        <v>0</v>
      </c>
      <c r="CI320" s="129">
        <f t="shared" ref="CI320" si="5044">AA320/AA343</f>
        <v>0</v>
      </c>
      <c r="CJ320" s="135">
        <f t="shared" ref="CJ320" si="5045">AB320/AB343</f>
        <v>6.2551680529208623E-3</v>
      </c>
      <c r="CK320" s="136">
        <f t="shared" ref="CK320" si="5046">AC320/AC343</f>
        <v>1.4233210173820643E-3</v>
      </c>
    </row>
    <row r="321" spans="1:89" ht="14" thickBot="1" x14ac:dyDescent="0.2">
      <c r="A321" s="146" t="s">
        <v>18</v>
      </c>
      <c r="B321" s="196">
        <v>529</v>
      </c>
      <c r="C321" s="197">
        <v>0</v>
      </c>
      <c r="D321" s="198">
        <v>187</v>
      </c>
      <c r="E321" s="199">
        <v>5</v>
      </c>
      <c r="F321" s="196">
        <v>766</v>
      </c>
      <c r="G321" s="200">
        <v>81</v>
      </c>
      <c r="H321" s="198">
        <v>513</v>
      </c>
      <c r="I321" s="199">
        <v>206</v>
      </c>
      <c r="J321" s="196">
        <v>41</v>
      </c>
      <c r="K321" s="200">
        <v>90</v>
      </c>
      <c r="L321" s="198">
        <v>105</v>
      </c>
      <c r="M321" s="196">
        <v>254</v>
      </c>
      <c r="N321" s="201">
        <v>366</v>
      </c>
      <c r="O321" s="202">
        <v>473</v>
      </c>
      <c r="P321" s="196">
        <v>210</v>
      </c>
      <c r="Q321" s="200">
        <v>289</v>
      </c>
      <c r="R321" s="198">
        <v>227</v>
      </c>
      <c r="S321" s="199">
        <v>249</v>
      </c>
      <c r="T321" s="196">
        <v>26</v>
      </c>
      <c r="U321" s="200">
        <v>132</v>
      </c>
      <c r="V321" s="198">
        <v>126</v>
      </c>
      <c r="W321" s="199">
        <v>287</v>
      </c>
      <c r="X321" s="196">
        <v>228</v>
      </c>
      <c r="Y321" s="200">
        <v>197</v>
      </c>
      <c r="Z321" s="198">
        <v>433</v>
      </c>
      <c r="AA321" s="196">
        <v>318</v>
      </c>
      <c r="AB321" s="172">
        <f t="shared" si="5018"/>
        <v>3757</v>
      </c>
      <c r="AC321" s="173">
        <f t="shared" si="5019"/>
        <v>2581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>
        <f>B320/B343</f>
        <v>1.1086248982912937E-2</v>
      </c>
      <c r="BK321" s="130">
        <f t="shared" ref="BK321" si="5047">C321/C343</f>
        <v>0</v>
      </c>
      <c r="BL321" s="131">
        <f t="shared" ref="BL321" si="5048">D321/D343</f>
        <v>5.1515151515151514E-2</v>
      </c>
      <c r="BM321" s="132">
        <f t="shared" ref="BM321" si="5049">E321/E343</f>
        <v>1.0193679918450561E-3</v>
      </c>
      <c r="BN321" s="129">
        <f t="shared" ref="BN321" si="5050">F321/F343</f>
        <v>7.0899666790077753E-2</v>
      </c>
      <c r="BO321" s="130">
        <f t="shared" ref="BO321" si="5051">G321/G343</f>
        <v>8.6863270777479892E-3</v>
      </c>
      <c r="BP321" s="131">
        <f t="shared" ref="BP321" si="5052">H321/H343</f>
        <v>4.0582232418321339E-2</v>
      </c>
      <c r="BQ321" s="132">
        <f t="shared" ref="BQ321" si="5053">I321/I343</f>
        <v>1.5757668477013691E-2</v>
      </c>
      <c r="BR321" s="129">
        <f t="shared" ref="BR321" si="5054">J321/J343</f>
        <v>1.4544164597374955E-2</v>
      </c>
      <c r="BS321" s="130">
        <f t="shared" ref="BS321" si="5055">K321/K343</f>
        <v>3.5115099492781895E-2</v>
      </c>
      <c r="BT321" s="131">
        <f t="shared" ref="BT321" si="5056">L321/L343</f>
        <v>1.4434973879571074E-2</v>
      </c>
      <c r="BU321" s="129">
        <f t="shared" ref="BU321" si="5057">M321/M343</f>
        <v>3.7363930567814063E-2</v>
      </c>
      <c r="BV321" s="133">
        <f t="shared" ref="BV321" si="5058">N321/N343</f>
        <v>2.8273464658169177E-2</v>
      </c>
      <c r="BW321" s="134">
        <f t="shared" ref="BW321" si="5059">O321/O343</f>
        <v>3.6840875457590155E-2</v>
      </c>
      <c r="BX321" s="129">
        <f t="shared" ref="BX321" si="5060">P321/P343</f>
        <v>3.1541003304295587E-2</v>
      </c>
      <c r="BY321" s="130">
        <f t="shared" ref="BY321" si="5061">Q321/Q343</f>
        <v>4.4359171143514967E-2</v>
      </c>
      <c r="BZ321" s="131">
        <f t="shared" ref="BZ321" si="5062">R321/R343</f>
        <v>2.8318363273453093E-2</v>
      </c>
      <c r="CA321" s="132">
        <f t="shared" ref="CA321" si="5063">S321/S343</f>
        <v>3.0824461500371381E-2</v>
      </c>
      <c r="CB321" s="129">
        <f t="shared" ref="CB321" si="5064">T321/T343</f>
        <v>1.2328117591275486E-2</v>
      </c>
      <c r="CC321" s="130">
        <f t="shared" ref="CC321" si="5065">U321/U343</f>
        <v>6.6767830045523516E-2</v>
      </c>
      <c r="CD321" s="131">
        <f t="shared" ref="CD321" si="5066">V321/V343</f>
        <v>1.5859030837004406E-2</v>
      </c>
      <c r="CE321" s="132">
        <f t="shared" ref="CE321" si="5067">W321/W343</f>
        <v>3.7041817243159525E-2</v>
      </c>
      <c r="CF321" s="129">
        <f t="shared" ref="CF321" si="5068">X321/X343</f>
        <v>3.5933806146572107E-2</v>
      </c>
      <c r="CG321" s="130">
        <f t="shared" ref="CG321" si="5069">Y321/Y343</f>
        <v>4.7163035671534591E-2</v>
      </c>
      <c r="CH321" s="131">
        <f t="shared" ref="CH321" si="5070">Z321/Z343</f>
        <v>3.6766578925023351E-2</v>
      </c>
      <c r="CI321" s="129">
        <f t="shared" ref="CI321" si="5071">AA321/AA343</f>
        <v>2.3181221752442048E-2</v>
      </c>
      <c r="CJ321" s="135">
        <f t="shared" ref="CJ321" si="5072">AB321/AB343</f>
        <v>3.6548470256335425E-2</v>
      </c>
      <c r="CK321" s="136">
        <f t="shared" ref="CK321" si="5073">AC321/AC343</f>
        <v>2.516158593056923E-2</v>
      </c>
    </row>
    <row r="322" spans="1:89" ht="15" thickTop="1" thickBot="1" x14ac:dyDescent="0.2">
      <c r="A322" s="137" t="s">
        <v>19</v>
      </c>
      <c r="B322" s="189">
        <v>959</v>
      </c>
      <c r="C322" s="190">
        <v>283</v>
      </c>
      <c r="D322" s="191">
        <v>303</v>
      </c>
      <c r="E322" s="192">
        <v>269</v>
      </c>
      <c r="F322" s="189">
        <v>1002</v>
      </c>
      <c r="G322" s="193">
        <v>384</v>
      </c>
      <c r="H322" s="191">
        <v>863</v>
      </c>
      <c r="I322" s="192">
        <v>537</v>
      </c>
      <c r="J322" s="189">
        <v>102</v>
      </c>
      <c r="K322" s="193">
        <v>211</v>
      </c>
      <c r="L322" s="191">
        <v>240</v>
      </c>
      <c r="M322" s="189">
        <v>573</v>
      </c>
      <c r="N322" s="194">
        <v>867</v>
      </c>
      <c r="O322" s="195">
        <v>959</v>
      </c>
      <c r="P322" s="189">
        <v>508</v>
      </c>
      <c r="Q322" s="193">
        <v>486</v>
      </c>
      <c r="R322" s="191">
        <v>506</v>
      </c>
      <c r="S322" s="192">
        <v>411</v>
      </c>
      <c r="T322" s="189">
        <v>57</v>
      </c>
      <c r="U322" s="193">
        <v>281</v>
      </c>
      <c r="V322" s="191">
        <v>381</v>
      </c>
      <c r="W322" s="192">
        <v>561</v>
      </c>
      <c r="X322" s="189">
        <v>434</v>
      </c>
      <c r="Y322" s="193">
        <v>358</v>
      </c>
      <c r="Z322" s="191">
        <v>803</v>
      </c>
      <c r="AA322" s="189">
        <v>641</v>
      </c>
      <c r="AB322" s="172">
        <f t="shared" si="5018"/>
        <v>7025</v>
      </c>
      <c r="AC322" s="173">
        <f t="shared" si="5019"/>
        <v>5954</v>
      </c>
      <c r="AE322" s="269" t="s">
        <v>13</v>
      </c>
      <c r="AF322" s="20">
        <f t="shared" ref="AF322:BG322" si="5074">SUM(AF319:AF321)</f>
        <v>1741</v>
      </c>
      <c r="AG322" s="21">
        <f t="shared" si="5074"/>
        <v>1134</v>
      </c>
      <c r="AH322" s="20">
        <f t="shared" si="5074"/>
        <v>539</v>
      </c>
      <c r="AI322" s="21">
        <f t="shared" si="5074"/>
        <v>657</v>
      </c>
      <c r="AJ322" s="20">
        <f t="shared" si="5074"/>
        <v>1946</v>
      </c>
      <c r="AK322" s="21">
        <f t="shared" si="5074"/>
        <v>942</v>
      </c>
      <c r="AL322" s="20">
        <f t="shared" si="5074"/>
        <v>2021</v>
      </c>
      <c r="AM322" s="21">
        <f t="shared" si="5074"/>
        <v>1527</v>
      </c>
      <c r="AN322" s="20">
        <f t="shared" si="5074"/>
        <v>250</v>
      </c>
      <c r="AO322" s="21">
        <f t="shared" si="5074"/>
        <v>606</v>
      </c>
      <c r="AP322" s="20">
        <f t="shared" si="5074"/>
        <v>602</v>
      </c>
      <c r="AQ322" s="21">
        <f t="shared" si="5074"/>
        <v>1572</v>
      </c>
      <c r="AR322" s="20">
        <f t="shared" si="5074"/>
        <v>1743</v>
      </c>
      <c r="AS322" s="21">
        <f t="shared" si="5074"/>
        <v>2337</v>
      </c>
      <c r="AT322" s="20">
        <f t="shared" si="5074"/>
        <v>1116</v>
      </c>
      <c r="AU322" s="21">
        <f t="shared" si="5074"/>
        <v>1047</v>
      </c>
      <c r="AV322" s="20">
        <f t="shared" si="5074"/>
        <v>1422</v>
      </c>
      <c r="AW322" s="21">
        <f t="shared" si="5074"/>
        <v>940</v>
      </c>
      <c r="AX322" s="20">
        <f t="shared" si="5074"/>
        <v>246</v>
      </c>
      <c r="AY322" s="21">
        <f t="shared" si="5074"/>
        <v>555</v>
      </c>
      <c r="AZ322" s="20">
        <f t="shared" si="5074"/>
        <v>682</v>
      </c>
      <c r="BA322" s="21">
        <f t="shared" si="5074"/>
        <v>1276</v>
      </c>
      <c r="BB322" s="20">
        <f t="shared" si="5074"/>
        <v>899</v>
      </c>
      <c r="BC322" s="21">
        <f t="shared" si="5074"/>
        <v>977</v>
      </c>
      <c r="BD322" s="20">
        <f t="shared" si="5074"/>
        <v>1951</v>
      </c>
      <c r="BE322" s="21">
        <f t="shared" si="5074"/>
        <v>1750</v>
      </c>
      <c r="BF322" s="174">
        <f t="shared" si="5074"/>
        <v>15158</v>
      </c>
      <c r="BG322" s="175">
        <f t="shared" si="5074"/>
        <v>15320</v>
      </c>
      <c r="BI322" s="137" t="s">
        <v>19</v>
      </c>
      <c r="BJ322" s="129">
        <f>B322/B343</f>
        <v>9.7538649308380798E-2</v>
      </c>
      <c r="BK322" s="130">
        <f t="shared" ref="BK322" si="5075">C322/C343</f>
        <v>2.6056532547647546E-2</v>
      </c>
      <c r="BL322" s="131">
        <f t="shared" ref="BL322" si="5076">D322/D343</f>
        <v>8.3471074380165294E-2</v>
      </c>
      <c r="BM322" s="132">
        <f t="shared" ref="BM322" si="5077">E322/E343</f>
        <v>5.4841997961264016E-2</v>
      </c>
      <c r="BN322" s="129">
        <f t="shared" ref="BN322" si="5078">F322/F343</f>
        <v>9.2743428359866723E-2</v>
      </c>
      <c r="BO322" s="130">
        <f t="shared" ref="BO322" si="5079">G322/G343</f>
        <v>4.1179624664879358E-2</v>
      </c>
      <c r="BP322" s="131">
        <f t="shared" ref="BP322" si="5080">H322/H343</f>
        <v>6.8269915354797886E-2</v>
      </c>
      <c r="BQ322" s="132">
        <f t="shared" ref="BQ322" si="5081">I322/I343</f>
        <v>4.1077028991050257E-2</v>
      </c>
      <c r="BR322" s="129">
        <f t="shared" ref="BR322" si="5082">J322/J343</f>
        <v>3.6183043632493792E-2</v>
      </c>
      <c r="BS322" s="130">
        <f t="shared" ref="BS322" si="5083">K322/K343</f>
        <v>8.2325399921966441E-2</v>
      </c>
      <c r="BT322" s="131">
        <f t="shared" ref="BT322" si="5084">L322/L343</f>
        <v>3.2994226010448172E-2</v>
      </c>
      <c r="BU322" s="129">
        <f t="shared" ref="BU322" si="5085">M322/M343</f>
        <v>8.4289496910856132E-2</v>
      </c>
      <c r="BV322" s="133">
        <f t="shared" ref="BV322" si="5086">N322/N343</f>
        <v>6.6975666280417151E-2</v>
      </c>
      <c r="BW322" s="134">
        <f t="shared" ref="BW322" si="5087">O322/O343</f>
        <v>7.4694290832619359E-2</v>
      </c>
      <c r="BX322" s="129">
        <f t="shared" ref="BX322" si="5088">P322/P343</f>
        <v>7.6299188945629315E-2</v>
      </c>
      <c r="BY322" s="130">
        <f t="shared" ref="BY322" si="5089">Q322/Q343</f>
        <v>7.4597083653108215E-2</v>
      </c>
      <c r="BZ322" s="131">
        <f t="shared" ref="BZ322" si="5090">R322/R343</f>
        <v>6.3123752495009983E-2</v>
      </c>
      <c r="CA322" s="132">
        <f t="shared" ref="CA322" si="5091">S322/S343</f>
        <v>5.0878930428323844E-2</v>
      </c>
      <c r="CB322" s="129">
        <f t="shared" ref="CB322" si="5092">T322/T343</f>
        <v>2.7027027027027029E-2</v>
      </c>
      <c r="CC322" s="130">
        <f t="shared" ref="CC322" si="5093">U322/U343</f>
        <v>0.14213454729387962</v>
      </c>
      <c r="CD322" s="131">
        <f t="shared" ref="CD322" si="5094">V322/V343</f>
        <v>4.7954688483322842E-2</v>
      </c>
      <c r="CE322" s="132">
        <f t="shared" ref="CE322" si="5095">W322/W343</f>
        <v>7.2405782137325764E-2</v>
      </c>
      <c r="CF322" s="129">
        <f t="shared" ref="CF322" si="5096">X322/X343</f>
        <v>6.8400315208825849E-2</v>
      </c>
      <c r="CG322" s="130">
        <f t="shared" ref="CG322" si="5097">Y322/Y343</f>
        <v>8.5707445535073021E-2</v>
      </c>
      <c r="CH322" s="131">
        <f t="shared" ref="CH322" si="5098">Z322/Z343</f>
        <v>6.8183747983357398E-2</v>
      </c>
      <c r="CI322" s="129">
        <f t="shared" ref="CI322" si="5099">AA322/AA343</f>
        <v>4.6726928123633181E-2</v>
      </c>
      <c r="CJ322" s="135">
        <f t="shared" ref="CJ322" si="5100">AB322/AB343</f>
        <v>6.8339899800573964E-2</v>
      </c>
      <c r="CK322" s="136">
        <f t="shared" ref="CK322" si="5101">AC322/AC343</f>
        <v>5.8044200941731579E-2</v>
      </c>
    </row>
    <row r="323" spans="1:89" ht="14" thickTop="1" x14ac:dyDescent="0.15">
      <c r="A323" s="146" t="s">
        <v>20</v>
      </c>
      <c r="B323" s="196">
        <v>883</v>
      </c>
      <c r="C323" s="197">
        <v>521</v>
      </c>
      <c r="D323" s="198">
        <v>300</v>
      </c>
      <c r="E323" s="199">
        <v>309</v>
      </c>
      <c r="F323" s="196">
        <v>946</v>
      </c>
      <c r="G323" s="200">
        <v>464</v>
      </c>
      <c r="H323" s="198">
        <v>1073</v>
      </c>
      <c r="I323" s="199">
        <v>650</v>
      </c>
      <c r="J323" s="196">
        <v>118</v>
      </c>
      <c r="K323" s="200">
        <v>293</v>
      </c>
      <c r="L323" s="198">
        <v>306</v>
      </c>
      <c r="M323" s="196">
        <v>728</v>
      </c>
      <c r="N323" s="201">
        <v>902</v>
      </c>
      <c r="O323" s="202">
        <v>1181</v>
      </c>
      <c r="P323" s="196">
        <v>633</v>
      </c>
      <c r="Q323" s="200">
        <v>558</v>
      </c>
      <c r="R323" s="198">
        <v>729</v>
      </c>
      <c r="S323" s="199">
        <v>503</v>
      </c>
      <c r="T323" s="196">
        <v>158</v>
      </c>
      <c r="U323" s="200">
        <v>305</v>
      </c>
      <c r="V323" s="198">
        <v>341</v>
      </c>
      <c r="W323" s="199">
        <v>659</v>
      </c>
      <c r="X323" s="196">
        <v>464</v>
      </c>
      <c r="Y323" s="200">
        <v>527</v>
      </c>
      <c r="Z323" s="198">
        <v>994</v>
      </c>
      <c r="AA323" s="196">
        <v>903</v>
      </c>
      <c r="AB323" s="172">
        <f t="shared" si="5018"/>
        <v>7847</v>
      </c>
      <c r="AC323" s="173">
        <f t="shared" si="5019"/>
        <v>7601</v>
      </c>
      <c r="BI323" s="146" t="s">
        <v>20</v>
      </c>
      <c r="BJ323" s="129">
        <f>B323/B343</f>
        <v>8.9808787632221318E-2</v>
      </c>
      <c r="BK323" s="130">
        <f t="shared" ref="BK323" si="5102">C323/C343</f>
        <v>4.7969800202559615E-2</v>
      </c>
      <c r="BL323" s="131">
        <f t="shared" ref="BL323" si="5103">D323/D343</f>
        <v>8.2644628099173556E-2</v>
      </c>
      <c r="BM323" s="132">
        <f t="shared" ref="BM323" si="5104">E323/E343</f>
        <v>6.2996941896024464E-2</v>
      </c>
      <c r="BN323" s="129">
        <f t="shared" ref="BN323" si="5105">F323/F343</f>
        <v>8.7560162902628649E-2</v>
      </c>
      <c r="BO323" s="130">
        <f t="shared" ref="BO323" si="5106">G323/G343</f>
        <v>4.9758713136729221E-2</v>
      </c>
      <c r="BP323" s="131">
        <f t="shared" ref="BP323" si="5107">H323/H343</f>
        <v>8.4882525116683802E-2</v>
      </c>
      <c r="BQ323" s="132">
        <f t="shared" ref="BQ323" si="5108">I323/I343</f>
        <v>4.9720798592518933E-2</v>
      </c>
      <c r="BR323" s="129">
        <f t="shared" ref="BR323" si="5109">J323/J343</f>
        <v>4.1858815182688899E-2</v>
      </c>
      <c r="BS323" s="130">
        <f t="shared" ref="BS323" si="5110">K323/K343</f>
        <v>0.11431915723761217</v>
      </c>
      <c r="BT323" s="131">
        <f t="shared" ref="BT323" si="5111">L323/L343</f>
        <v>4.2067638163321416E-2</v>
      </c>
      <c r="BU323" s="129">
        <f t="shared" ref="BU323" si="5112">M323/M343</f>
        <v>0.1070903206825537</v>
      </c>
      <c r="BV323" s="133">
        <f t="shared" ref="BV323" si="5113">N323/N343</f>
        <v>6.9679412900733873E-2</v>
      </c>
      <c r="BW323" s="134">
        <f t="shared" ref="BW323" si="5114">O323/O343</f>
        <v>9.1985357115040106E-2</v>
      </c>
      <c r="BX323" s="129">
        <f t="shared" ref="BX323" si="5115">P323/P343</f>
        <v>9.507359567437669E-2</v>
      </c>
      <c r="BY323" s="130">
        <f t="shared" ref="BY323" si="5116">Q323/Q343</f>
        <v>8.5648503453568683E-2</v>
      </c>
      <c r="BZ323" s="131">
        <f t="shared" ref="BZ323" si="5117">R323/R343</f>
        <v>9.0943113772455092E-2</v>
      </c>
      <c r="CA323" s="132">
        <f t="shared" ref="CA323" si="5118">S323/S343</f>
        <v>6.226788809111166E-2</v>
      </c>
      <c r="CB323" s="129">
        <f t="shared" ref="CB323" si="5119">T323/T343</f>
        <v>7.4917022285443335E-2</v>
      </c>
      <c r="CC323" s="130">
        <f t="shared" ref="CC323" si="5120">U323/U343</f>
        <v>0.15427415275670209</v>
      </c>
      <c r="CD323" s="131">
        <f t="shared" ref="CD323" si="5121">V323/V343</f>
        <v>4.292007551919446E-2</v>
      </c>
      <c r="CE323" s="132">
        <f t="shared" ref="CE323" si="5122">W323/W343</f>
        <v>8.5054207537429011E-2</v>
      </c>
      <c r="CF323" s="129">
        <f t="shared" ref="CF323" si="5123">X323/X343</f>
        <v>7.3128447596532697E-2</v>
      </c>
      <c r="CG323" s="130">
        <f t="shared" ref="CG323" si="5124">Y323/Y343</f>
        <v>0.12616710557816616</v>
      </c>
      <c r="CH323" s="131">
        <f t="shared" ref="CH323" si="5125">Z323/Z343</f>
        <v>8.4401800118875769E-2</v>
      </c>
      <c r="CI323" s="129">
        <f t="shared" ref="CI323" si="5126">AA323/AA343</f>
        <v>6.582592214608543E-2</v>
      </c>
      <c r="CJ323" s="135">
        <f t="shared" ref="CJ323" si="5127">AB323/AB343</f>
        <v>7.6336397684712287E-2</v>
      </c>
      <c r="CK323" s="136">
        <f t="shared" ref="CK323" si="5128">AC323/AC343</f>
        <v>7.4100431870692263E-2</v>
      </c>
    </row>
    <row r="324" spans="1:89" ht="14" thickBot="1" x14ac:dyDescent="0.2">
      <c r="A324" s="137" t="s">
        <v>21</v>
      </c>
      <c r="B324" s="189">
        <v>858</v>
      </c>
      <c r="C324" s="190">
        <v>613</v>
      </c>
      <c r="D324" s="191">
        <v>239</v>
      </c>
      <c r="E324" s="192">
        <v>348</v>
      </c>
      <c r="F324" s="189">
        <v>1000</v>
      </c>
      <c r="G324" s="193">
        <v>478</v>
      </c>
      <c r="H324" s="191">
        <v>948</v>
      </c>
      <c r="I324" s="192">
        <v>877</v>
      </c>
      <c r="J324" s="189">
        <v>132</v>
      </c>
      <c r="K324" s="193">
        <v>313</v>
      </c>
      <c r="L324" s="191">
        <v>296</v>
      </c>
      <c r="M324" s="189">
        <v>844</v>
      </c>
      <c r="N324" s="194">
        <v>841</v>
      </c>
      <c r="O324" s="195">
        <v>1156</v>
      </c>
      <c r="P324" s="189">
        <v>483</v>
      </c>
      <c r="Q324" s="193">
        <v>489</v>
      </c>
      <c r="R324" s="191">
        <v>693</v>
      </c>
      <c r="S324" s="192">
        <v>437</v>
      </c>
      <c r="T324" s="189">
        <v>88</v>
      </c>
      <c r="U324" s="193">
        <v>250</v>
      </c>
      <c r="V324" s="191">
        <v>341</v>
      </c>
      <c r="W324" s="192">
        <v>617</v>
      </c>
      <c r="X324" s="189">
        <v>435</v>
      </c>
      <c r="Y324" s="193">
        <v>450</v>
      </c>
      <c r="Z324" s="191">
        <v>957</v>
      </c>
      <c r="AA324" s="189">
        <v>847</v>
      </c>
      <c r="AB324" s="172">
        <f t="shared" si="5018"/>
        <v>7311</v>
      </c>
      <c r="AC324" s="173">
        <f t="shared" si="5019"/>
        <v>7719</v>
      </c>
      <c r="AE324" s="272" t="s">
        <v>85</v>
      </c>
      <c r="BI324" s="137" t="s">
        <v>21</v>
      </c>
      <c r="BJ324" s="129">
        <f>B324/B343</f>
        <v>8.7266069975589916E-2</v>
      </c>
      <c r="BK324" s="130">
        <f t="shared" ref="BK324" si="5129">C324/C343</f>
        <v>5.6440475094374366E-2</v>
      </c>
      <c r="BL324" s="131">
        <f t="shared" ref="BL324" si="5130">D324/D343</f>
        <v>6.5840220385674927E-2</v>
      </c>
      <c r="BM324" s="132">
        <f t="shared" ref="BM324" si="5131">E324/E343</f>
        <v>7.0948012232415897E-2</v>
      </c>
      <c r="BN324" s="129">
        <f t="shared" ref="BN324" si="5132">F324/F343</f>
        <v>9.2558311736393922E-2</v>
      </c>
      <c r="BO324" s="130">
        <f t="shared" ref="BO324" si="5133">G324/G343</f>
        <v>5.1260053619302949E-2</v>
      </c>
      <c r="BP324" s="131">
        <f t="shared" ref="BP324" si="5134">H324/H343</f>
        <v>7.4994066925085034E-2</v>
      </c>
      <c r="BQ324" s="132">
        <f t="shared" ref="BQ324" si="5135">I324/I343</f>
        <v>6.708483133175247E-2</v>
      </c>
      <c r="BR324" s="129">
        <f t="shared" ref="BR324" si="5136">J324/J343</f>
        <v>4.6825115289109612E-2</v>
      </c>
      <c r="BS324" s="130">
        <f t="shared" ref="BS324" si="5137">K324/K343</f>
        <v>0.1221225126804526</v>
      </c>
      <c r="BT324" s="131">
        <f t="shared" ref="BT324" si="5138">L324/L343</f>
        <v>4.0692878746219414E-2</v>
      </c>
      <c r="BU324" s="129">
        <f t="shared" ref="BU324" si="5139">M324/M343</f>
        <v>0.12415416298911444</v>
      </c>
      <c r="BV324" s="133">
        <f t="shared" ref="BV324" si="5140">N324/N343</f>
        <v>6.4967168791039018E-2</v>
      </c>
      <c r="BW324" s="134">
        <f t="shared" ref="BW324" si="5141">O324/O343</f>
        <v>9.0038164966118855E-2</v>
      </c>
      <c r="BX324" s="129">
        <f t="shared" ref="BX324" si="5142">P324/P343</f>
        <v>7.2544307599879843E-2</v>
      </c>
      <c r="BY324" s="130">
        <f t="shared" ref="BY324" si="5143">Q324/Q343</f>
        <v>7.5057559478127395E-2</v>
      </c>
      <c r="BZ324" s="131">
        <f t="shared" ref="BZ324" si="5144">R324/R343</f>
        <v>8.6452095808383228E-2</v>
      </c>
      <c r="CA324" s="132">
        <f t="shared" ref="CA324" si="5145">S324/S343</f>
        <v>5.4097548898242136E-2</v>
      </c>
      <c r="CB324" s="129">
        <f t="shared" ref="CB324" si="5146">T324/T343</f>
        <v>4.1725936462778571E-2</v>
      </c>
      <c r="CC324" s="130">
        <f t="shared" ref="CC324" si="5147">U324/U343</f>
        <v>0.12645422357106728</v>
      </c>
      <c r="CD324" s="131">
        <f t="shared" ref="CD324" si="5148">V324/V343</f>
        <v>4.292007551919446E-2</v>
      </c>
      <c r="CE324" s="132">
        <f t="shared" ref="CE324" si="5149">W324/W343</f>
        <v>7.9633453794527617E-2</v>
      </c>
      <c r="CF324" s="129">
        <f t="shared" ref="CF324" si="5150">X324/X343</f>
        <v>6.8557919621749411E-2</v>
      </c>
      <c r="CG324" s="130">
        <f t="shared" ref="CG324" si="5151">Y324/Y343</f>
        <v>0.10773282259995212</v>
      </c>
      <c r="CH324" s="131">
        <f t="shared" ref="CH324" si="5152">Z324/Z343</f>
        <v>8.1260083213042372E-2</v>
      </c>
      <c r="CI324" s="129">
        <f t="shared" ref="CI324" si="5153">AA324/AA343</f>
        <v>6.1743694416095639E-2</v>
      </c>
      <c r="CJ324" s="135">
        <f t="shared" ref="CJ324" si="5154">AB324/AB343</f>
        <v>7.1122136290675611E-2</v>
      </c>
      <c r="CK324" s="136">
        <f t="shared" ref="CK324" si="5155">AC324/AC343</f>
        <v>7.5250787213507905E-2</v>
      </c>
    </row>
    <row r="325" spans="1:89" ht="15" thickTop="1" thickBot="1" x14ac:dyDescent="0.2">
      <c r="A325" s="146" t="s">
        <v>22</v>
      </c>
      <c r="B325" s="196">
        <v>832</v>
      </c>
      <c r="C325" s="197">
        <v>799</v>
      </c>
      <c r="D325" s="198">
        <v>269</v>
      </c>
      <c r="E325" s="199">
        <v>323</v>
      </c>
      <c r="F325" s="196">
        <v>1227</v>
      </c>
      <c r="G325" s="200">
        <v>355</v>
      </c>
      <c r="H325" s="198">
        <v>1025</v>
      </c>
      <c r="I325" s="199">
        <v>787</v>
      </c>
      <c r="J325" s="196">
        <v>169</v>
      </c>
      <c r="K325" s="200">
        <v>368</v>
      </c>
      <c r="L325" s="198">
        <v>299</v>
      </c>
      <c r="M325" s="196">
        <v>864</v>
      </c>
      <c r="N325" s="201">
        <v>744</v>
      </c>
      <c r="O325" s="202">
        <v>1223</v>
      </c>
      <c r="P325" s="196">
        <v>462</v>
      </c>
      <c r="Q325" s="200">
        <v>449</v>
      </c>
      <c r="R325" s="198">
        <v>727</v>
      </c>
      <c r="S325" s="199">
        <v>469</v>
      </c>
      <c r="T325" s="196">
        <v>117</v>
      </c>
      <c r="U325" s="200">
        <v>164</v>
      </c>
      <c r="V325" s="198">
        <v>362</v>
      </c>
      <c r="W325" s="199">
        <v>717</v>
      </c>
      <c r="X325" s="196">
        <v>420</v>
      </c>
      <c r="Y325" s="200">
        <v>248</v>
      </c>
      <c r="Z325" s="198">
        <v>857</v>
      </c>
      <c r="AA325" s="196">
        <v>732</v>
      </c>
      <c r="AB325" s="172">
        <f t="shared" si="5018"/>
        <v>7510</v>
      </c>
      <c r="AC325" s="173">
        <f t="shared" si="5019"/>
        <v>7498</v>
      </c>
      <c r="AE325" s="299" t="s">
        <v>0</v>
      </c>
      <c r="AF325" s="293" t="s">
        <v>1</v>
      </c>
      <c r="AG325" s="294"/>
      <c r="AH325" s="293" t="s">
        <v>2</v>
      </c>
      <c r="AI325" s="294"/>
      <c r="AJ325" s="293" t="s">
        <v>3</v>
      </c>
      <c r="AK325" s="294"/>
      <c r="AL325" s="293" t="s">
        <v>4</v>
      </c>
      <c r="AM325" s="294"/>
      <c r="AN325" s="293" t="s">
        <v>5</v>
      </c>
      <c r="AO325" s="294"/>
      <c r="AP325" s="293" t="s">
        <v>6</v>
      </c>
      <c r="AQ325" s="294"/>
      <c r="AR325" s="293" t="s">
        <v>7</v>
      </c>
      <c r="AS325" s="294"/>
      <c r="AT325" s="293" t="s">
        <v>8</v>
      </c>
      <c r="AU325" s="294"/>
      <c r="AV325" s="293" t="s">
        <v>9</v>
      </c>
      <c r="AW325" s="294"/>
      <c r="AX325" s="293" t="s">
        <v>10</v>
      </c>
      <c r="AY325" s="294"/>
      <c r="AZ325" s="293" t="s">
        <v>11</v>
      </c>
      <c r="BA325" s="294"/>
      <c r="BB325" s="293" t="s">
        <v>12</v>
      </c>
      <c r="BC325" s="294"/>
      <c r="BD325" s="295" t="s">
        <v>40</v>
      </c>
      <c r="BE325" s="296"/>
      <c r="BF325" s="297" t="s">
        <v>41</v>
      </c>
      <c r="BG325" s="298"/>
      <c r="BI325" s="146" t="s">
        <v>22</v>
      </c>
      <c r="BJ325" s="129">
        <f>B325/B343</f>
        <v>8.462164361269324E-2</v>
      </c>
      <c r="BK325" s="130">
        <f t="shared" ref="BK325" si="5156">C325/C343</f>
        <v>7.3565969984347668E-2</v>
      </c>
      <c r="BL325" s="131">
        <f t="shared" ref="BL325" si="5157">D325/D343</f>
        <v>7.4104683195592283E-2</v>
      </c>
      <c r="BM325" s="132">
        <f t="shared" ref="BM325" si="5158">E325/E343</f>
        <v>6.5851172273190622E-2</v>
      </c>
      <c r="BN325" s="129">
        <f t="shared" ref="BN325" si="5159">F325/F343</f>
        <v>0.11356904850055535</v>
      </c>
      <c r="BO325" s="130">
        <f t="shared" ref="BO325" si="5160">G325/G343</f>
        <v>3.8069705093833783E-2</v>
      </c>
      <c r="BP325" s="131">
        <f t="shared" ref="BP325" si="5161">H325/H343</f>
        <v>8.1085357171109887E-2</v>
      </c>
      <c r="BQ325" s="132">
        <f t="shared" ref="BQ325" si="5162">I325/I343</f>
        <v>6.0200413065095999E-2</v>
      </c>
      <c r="BR325" s="129">
        <f t="shared" ref="BR325" si="5163">J325/J343</f>
        <v>5.9950336998935795E-2</v>
      </c>
      <c r="BS325" s="130">
        <f t="shared" ref="BS325" si="5164">K325/K343</f>
        <v>0.14358174014826375</v>
      </c>
      <c r="BT325" s="131">
        <f t="shared" ref="BT325" si="5165">L325/L343</f>
        <v>4.1105306571350017E-2</v>
      </c>
      <c r="BU325" s="129">
        <f t="shared" ref="BU325" si="5166">M325/M343</f>
        <v>0.12709620476610767</v>
      </c>
      <c r="BV325" s="133">
        <f t="shared" ref="BV325" si="5167">N325/N343</f>
        <v>5.7473928157589803E-2</v>
      </c>
      <c r="BW325" s="134">
        <f t="shared" ref="BW325" si="5168">O325/O343</f>
        <v>9.5256639925227815E-2</v>
      </c>
      <c r="BX325" s="129">
        <f t="shared" ref="BX325" si="5169">P325/P343</f>
        <v>6.9390207269450291E-2</v>
      </c>
      <c r="BY325" s="130">
        <f t="shared" ref="BY325" si="5170">Q325/Q343</f>
        <v>6.8917881811204909E-2</v>
      </c>
      <c r="BZ325" s="131">
        <f t="shared" ref="BZ325" si="5171">R325/R343</f>
        <v>9.0693612774451093E-2</v>
      </c>
      <c r="CA325" s="132">
        <f t="shared" ref="CA325" si="5172">S325/S343</f>
        <v>5.8058925476603122E-2</v>
      </c>
      <c r="CB325" s="129">
        <f t="shared" ref="CB325" si="5173">T325/T343</f>
        <v>5.5476529160739689E-2</v>
      </c>
      <c r="CC325" s="130">
        <f t="shared" ref="CC325" si="5174">U325/U343</f>
        <v>8.2953970662620127E-2</v>
      </c>
      <c r="CD325" s="131">
        <f t="shared" ref="CD325" si="5175">V325/V343</f>
        <v>4.5563247325361864E-2</v>
      </c>
      <c r="CE325" s="132">
        <f t="shared" ref="CE325" si="5176">W325/W343</f>
        <v>9.2540010325245226E-2</v>
      </c>
      <c r="CF325" s="129">
        <f t="shared" ref="CF325" si="5177">X325/X343</f>
        <v>6.6193853427895979E-2</v>
      </c>
      <c r="CG325" s="130">
        <f t="shared" ref="CG325" si="5178">Y325/Y343</f>
        <v>5.9372755566195833E-2</v>
      </c>
      <c r="CH325" s="131">
        <f t="shared" ref="CH325" si="5179">Z325/Z343</f>
        <v>7.2768956440519658E-2</v>
      </c>
      <c r="CI325" s="129">
        <f t="shared" ref="CI325" si="5180">AA325/AA343</f>
        <v>5.3360548184866602E-2</v>
      </c>
      <c r="CJ325" s="135">
        <f t="shared" ref="CJ325" si="5181">AB325/AB343</f>
        <v>7.305802811420789E-2</v>
      </c>
      <c r="CK325" s="136">
        <f t="shared" ref="CK325" si="5182">AC325/AC343</f>
        <v>7.3096308139251484E-2</v>
      </c>
    </row>
    <row r="326" spans="1:89" ht="15" thickTop="1" thickBot="1" x14ac:dyDescent="0.2">
      <c r="A326" s="137" t="s">
        <v>23</v>
      </c>
      <c r="B326" s="189">
        <v>670</v>
      </c>
      <c r="C326" s="190">
        <v>646</v>
      </c>
      <c r="D326" s="191">
        <v>240</v>
      </c>
      <c r="E326" s="192">
        <v>222</v>
      </c>
      <c r="F326" s="189">
        <v>858</v>
      </c>
      <c r="G326" s="193">
        <v>325</v>
      </c>
      <c r="H326" s="191">
        <v>840</v>
      </c>
      <c r="I326" s="192">
        <v>701</v>
      </c>
      <c r="J326" s="189">
        <v>174</v>
      </c>
      <c r="K326" s="193">
        <v>262</v>
      </c>
      <c r="L326" s="191">
        <v>322</v>
      </c>
      <c r="M326" s="189">
        <v>629</v>
      </c>
      <c r="N326" s="194">
        <v>696</v>
      </c>
      <c r="O326" s="195">
        <v>1085</v>
      </c>
      <c r="P326" s="189">
        <v>387</v>
      </c>
      <c r="Q326" s="193">
        <v>343</v>
      </c>
      <c r="R326" s="191">
        <v>619</v>
      </c>
      <c r="S326" s="192">
        <v>466</v>
      </c>
      <c r="T326" s="189">
        <v>88</v>
      </c>
      <c r="U326" s="193">
        <v>125</v>
      </c>
      <c r="V326" s="191">
        <v>327</v>
      </c>
      <c r="W326" s="192">
        <v>712</v>
      </c>
      <c r="X326" s="189">
        <v>323</v>
      </c>
      <c r="Y326" s="193">
        <v>251</v>
      </c>
      <c r="Z326" s="191">
        <v>791</v>
      </c>
      <c r="AA326" s="189">
        <v>1092</v>
      </c>
      <c r="AB326" s="172">
        <f t="shared" si="5018"/>
        <v>6335</v>
      </c>
      <c r="AC326" s="173">
        <f t="shared" si="5019"/>
        <v>6859</v>
      </c>
      <c r="AE326" s="300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>
        <f>B326/B343</f>
        <v>6.814483319772173E-2</v>
      </c>
      <c r="BK326" s="130">
        <f t="shared" ref="BK326" si="5183">C326/C343</f>
        <v>5.9478869349047052E-2</v>
      </c>
      <c r="BL326" s="131">
        <f t="shared" ref="BL326" si="5184">D326/D343</f>
        <v>6.6115702479338845E-2</v>
      </c>
      <c r="BM326" s="132">
        <f t="shared" ref="BM326" si="5185">E326/E343</f>
        <v>4.5259938837920489E-2</v>
      </c>
      <c r="BN326" s="129">
        <f t="shared" ref="BN326" si="5186">F326/F343</f>
        <v>7.9415031469825995E-2</v>
      </c>
      <c r="BO326" s="130">
        <f t="shared" ref="BO326" si="5187">G326/G343</f>
        <v>3.4852546916890083E-2</v>
      </c>
      <c r="BP326" s="131">
        <f t="shared" ref="BP326" si="5188">H326/H343</f>
        <v>6.6450439047543705E-2</v>
      </c>
      <c r="BQ326" s="132">
        <f t="shared" ref="BQ326" si="5189">I326/I343</f>
        <v>5.3621968943624261E-2</v>
      </c>
      <c r="BR326" s="129">
        <f t="shared" ref="BR326" si="5190">J326/J343</f>
        <v>6.1724015608371763E-2</v>
      </c>
      <c r="BS326" s="130">
        <f t="shared" ref="BS326" si="5191">K326/K343</f>
        <v>0.10222395630120952</v>
      </c>
      <c r="BT326" s="131">
        <f t="shared" ref="BT326" si="5192">L326/L343</f>
        <v>4.4267253230684631E-2</v>
      </c>
      <c r="BU326" s="129">
        <f t="shared" ref="BU326" si="5193">M326/M343</f>
        <v>9.2527213886437185E-2</v>
      </c>
      <c r="BV326" s="133">
        <f t="shared" ref="BV326" si="5194">N326/N343</f>
        <v>5.3765932792584008E-2</v>
      </c>
      <c r="BW326" s="134">
        <f t="shared" ref="BW326" si="5195">O326/O343</f>
        <v>8.4508139263182486E-2</v>
      </c>
      <c r="BX326" s="129">
        <f t="shared" ref="BX326" si="5196">P326/P343</f>
        <v>5.812556323220186E-2</v>
      </c>
      <c r="BY326" s="130">
        <f t="shared" ref="BY326" si="5197">Q326/Q343</f>
        <v>5.2647735993860321E-2</v>
      </c>
      <c r="BZ326" s="131">
        <f t="shared" ref="BZ326" si="5198">R326/R343</f>
        <v>7.7220558882235529E-2</v>
      </c>
      <c r="CA326" s="132">
        <f t="shared" ref="CA326" si="5199">S326/S343</f>
        <v>5.7687546422381775E-2</v>
      </c>
      <c r="CB326" s="129">
        <f t="shared" ref="CB326" si="5200">T326/T343</f>
        <v>4.1725936462778571E-2</v>
      </c>
      <c r="CC326" s="130">
        <f t="shared" ref="CC326" si="5201">U326/U343</f>
        <v>6.3227111785533641E-2</v>
      </c>
      <c r="CD326" s="131">
        <f t="shared" ref="CD326" si="5202">V326/V343</f>
        <v>4.1157960981749529E-2</v>
      </c>
      <c r="CE326" s="132">
        <f t="shared" ref="CE326" si="5203">W326/W343</f>
        <v>9.1894682498709343E-2</v>
      </c>
      <c r="CF326" s="129">
        <f t="shared" ref="CF326" si="5204">X326/X343</f>
        <v>5.0906225374310478E-2</v>
      </c>
      <c r="CG326" s="130">
        <f t="shared" ref="CG326" si="5205">Y326/Y343</f>
        <v>6.0090974383528846E-2</v>
      </c>
      <c r="CH326" s="131">
        <f t="shared" ref="CH326" si="5206">Z326/Z343</f>
        <v>6.7164812770654669E-2</v>
      </c>
      <c r="CI326" s="129">
        <f t="shared" ref="CI326" si="5207">AA326/AA343</f>
        <v>7.9603440734800995E-2</v>
      </c>
      <c r="CJ326" s="135">
        <f t="shared" ref="CJ326" si="5208">AB326/AB343</f>
        <v>6.1627511065713313E-2</v>
      </c>
      <c r="CK326" s="136">
        <f t="shared" ref="CK326" si="5209">AC326/AC343</f>
        <v>6.6866841494682042E-2</v>
      </c>
    </row>
    <row r="327" spans="1:89" ht="14" thickTop="1" x14ac:dyDescent="0.15">
      <c r="A327" s="146" t="s">
        <v>24</v>
      </c>
      <c r="B327" s="203">
        <v>511</v>
      </c>
      <c r="C327" s="197">
        <v>474</v>
      </c>
      <c r="D327" s="198">
        <v>230</v>
      </c>
      <c r="E327" s="199">
        <v>220</v>
      </c>
      <c r="F327" s="196">
        <v>716</v>
      </c>
      <c r="G327" s="200">
        <v>276</v>
      </c>
      <c r="H327" s="198">
        <v>730</v>
      </c>
      <c r="I327" s="199">
        <v>664</v>
      </c>
      <c r="J327" s="196">
        <v>183</v>
      </c>
      <c r="K327" s="200">
        <v>156</v>
      </c>
      <c r="L327" s="198">
        <v>322</v>
      </c>
      <c r="M327" s="196">
        <v>523</v>
      </c>
      <c r="N327" s="201">
        <v>675</v>
      </c>
      <c r="O327" s="204">
        <v>630</v>
      </c>
      <c r="P327" s="196">
        <v>333</v>
      </c>
      <c r="Q327" s="200">
        <v>313</v>
      </c>
      <c r="R327" s="198">
        <v>517</v>
      </c>
      <c r="S327" s="199">
        <v>454</v>
      </c>
      <c r="T327" s="196">
        <v>99</v>
      </c>
      <c r="U327" s="200">
        <v>117</v>
      </c>
      <c r="V327" s="198">
        <v>285</v>
      </c>
      <c r="W327" s="205">
        <v>582</v>
      </c>
      <c r="X327" s="196">
        <v>265</v>
      </c>
      <c r="Y327" s="200">
        <v>233</v>
      </c>
      <c r="Z327" s="198">
        <v>688</v>
      </c>
      <c r="AA327" s="196">
        <v>866</v>
      </c>
      <c r="AB327" s="172">
        <f t="shared" si="5018"/>
        <v>5554</v>
      </c>
      <c r="AC327" s="173">
        <f t="shared" si="5019"/>
        <v>5508</v>
      </c>
      <c r="AE327" s="275" t="str">
        <f>$AE$17</f>
        <v>17:00 - 17:59</v>
      </c>
      <c r="AF327" s="126">
        <f t="shared" ref="AF327:AU328" si="5210">SUMIF($A$9:$A$32,$AE327,B$319:B$342)</f>
        <v>543</v>
      </c>
      <c r="AG327" s="186">
        <f t="shared" si="5210"/>
        <v>1105</v>
      </c>
      <c r="AH327" s="127">
        <f t="shared" si="5210"/>
        <v>264</v>
      </c>
      <c r="AI327" s="180">
        <f t="shared" si="5210"/>
        <v>464</v>
      </c>
      <c r="AJ327" s="126">
        <f t="shared" si="5210"/>
        <v>511</v>
      </c>
      <c r="AK327" s="128">
        <f t="shared" si="5210"/>
        <v>1010</v>
      </c>
      <c r="AL327" s="127">
        <f t="shared" si="5210"/>
        <v>952</v>
      </c>
      <c r="AM327" s="180">
        <f t="shared" si="5210"/>
        <v>1111</v>
      </c>
      <c r="AN327" s="126">
        <f t="shared" si="5210"/>
        <v>305</v>
      </c>
      <c r="AO327" s="128">
        <f t="shared" si="5210"/>
        <v>75</v>
      </c>
      <c r="AP327" s="127">
        <f t="shared" si="5210"/>
        <v>889</v>
      </c>
      <c r="AQ327" s="126">
        <f t="shared" si="5210"/>
        <v>238</v>
      </c>
      <c r="AR327" s="179">
        <f t="shared" si="5210"/>
        <v>1276</v>
      </c>
      <c r="AS327" s="181">
        <f t="shared" si="5210"/>
        <v>709</v>
      </c>
      <c r="AT327" s="126">
        <f t="shared" si="5210"/>
        <v>557</v>
      </c>
      <c r="AU327" s="128">
        <f t="shared" si="5210"/>
        <v>527</v>
      </c>
      <c r="AV327" s="127">
        <f t="shared" ref="AP327:BE328" si="5211">SUMIF($A$9:$A$32,$AE327,R$319:R$342)</f>
        <v>469</v>
      </c>
      <c r="AW327" s="180">
        <f t="shared" si="5211"/>
        <v>798</v>
      </c>
      <c r="AX327" s="126">
        <f t="shared" si="5211"/>
        <v>270</v>
      </c>
      <c r="AY327" s="128">
        <f t="shared" si="5211"/>
        <v>51</v>
      </c>
      <c r="AZ327" s="127">
        <f t="shared" si="5211"/>
        <v>848</v>
      </c>
      <c r="BA327" s="180">
        <f t="shared" si="5211"/>
        <v>433</v>
      </c>
      <c r="BB327" s="126">
        <f t="shared" si="5211"/>
        <v>680</v>
      </c>
      <c r="BC327" s="128">
        <f t="shared" si="5211"/>
        <v>248</v>
      </c>
      <c r="BD327" s="184">
        <f t="shared" si="5211"/>
        <v>756</v>
      </c>
      <c r="BE327" s="185">
        <f t="shared" si="5211"/>
        <v>1171</v>
      </c>
      <c r="BF327" s="170">
        <f>AF327+AH327+AJ327+AL327+AN327+AP327+AR327+AT327+AV327+AX327+AZ327+BB327+BD327</f>
        <v>8320</v>
      </c>
      <c r="BG327" s="171">
        <f>AG327+AI327+AK327+AM327+AO327+AQ327+AS327+AU327+AW327+AY327+BA327+BC327+BE327</f>
        <v>7940</v>
      </c>
      <c r="BI327" s="146" t="s">
        <v>24</v>
      </c>
      <c r="BJ327" s="129">
        <f>B327/B343</f>
        <v>5.1973148901545974E-2</v>
      </c>
      <c r="BK327" s="130">
        <f t="shared" ref="BK327" si="5212">C327/C343</f>
        <v>4.364239020348034E-2</v>
      </c>
      <c r="BL327" s="131">
        <f t="shared" ref="BL327" si="5213">D327/D343</f>
        <v>6.3360881542699726E-2</v>
      </c>
      <c r="BM327" s="132">
        <f t="shared" ref="BM327" si="5214">E327/E343</f>
        <v>4.4852191641182468E-2</v>
      </c>
      <c r="BN327" s="129">
        <f t="shared" ref="BN327" si="5215">F327/F343</f>
        <v>6.6271751203258053E-2</v>
      </c>
      <c r="BO327" s="130">
        <f t="shared" ref="BO327" si="5216">G327/G343</f>
        <v>2.9597855227882039E-2</v>
      </c>
      <c r="BP327" s="131">
        <f t="shared" ref="BP327" si="5217">H327/H343</f>
        <v>5.7748595838936795E-2</v>
      </c>
      <c r="BQ327" s="132">
        <f t="shared" ref="BQ327" si="5218">I327/I343</f>
        <v>5.0791708100665495E-2</v>
      </c>
      <c r="BR327" s="129">
        <f t="shared" ref="BR327" si="5219">J327/J343</f>
        <v>6.4916637105356514E-2</v>
      </c>
      <c r="BS327" s="130">
        <f t="shared" ref="BS327" si="5220">K327/K343</f>
        <v>6.0866172454155286E-2</v>
      </c>
      <c r="BT327" s="131">
        <f t="shared" ref="BT327" si="5221">L327/L343</f>
        <v>4.4267253230684631E-2</v>
      </c>
      <c r="BU327" s="129">
        <f t="shared" ref="BU327" si="5222">M327/M343</f>
        <v>7.6934392468373053E-2</v>
      </c>
      <c r="BV327" s="133">
        <f t="shared" ref="BV327" si="5223">N327/N343</f>
        <v>5.2143684820393978E-2</v>
      </c>
      <c r="BW327" s="134">
        <f t="shared" ref="BW327" si="5224">O327/O343</f>
        <v>4.9069242152815641E-2</v>
      </c>
      <c r="BX327" s="129">
        <f t="shared" ref="BX327" si="5225">P327/P343</f>
        <v>5.0015019525382995E-2</v>
      </c>
      <c r="BY327" s="130">
        <f t="shared" ref="BY327" si="5226">Q327/Q343</f>
        <v>4.8042977743668461E-2</v>
      </c>
      <c r="BZ327" s="131">
        <f t="shared" ref="BZ327" si="5227">R327/R343</f>
        <v>6.4496007984031933E-2</v>
      </c>
      <c r="CA327" s="132">
        <f t="shared" ref="CA327" si="5228">S327/S343</f>
        <v>5.6202030205496412E-2</v>
      </c>
      <c r="CB327" s="129">
        <f t="shared" ref="CB327" si="5229">T327/T343</f>
        <v>4.694167852062589E-2</v>
      </c>
      <c r="CC327" s="130">
        <f t="shared" ref="CC327" si="5230">U327/U343</f>
        <v>5.9180576631259481E-2</v>
      </c>
      <c r="CD327" s="131">
        <f t="shared" ref="CD327" si="5231">V327/V343</f>
        <v>3.5871617369414729E-2</v>
      </c>
      <c r="CE327" s="132">
        <f t="shared" ref="CE327" si="5232">W327/W343</f>
        <v>7.5116159008776454E-2</v>
      </c>
      <c r="CF327" s="129">
        <f t="shared" ref="CF327" si="5233">X327/X343</f>
        <v>4.1765169424743891E-2</v>
      </c>
      <c r="CG327" s="130">
        <f t="shared" ref="CG327" si="5234">Y327/Y343</f>
        <v>5.5781661479530766E-2</v>
      </c>
      <c r="CH327" s="131">
        <f t="shared" ref="CH327" si="5235">Z327/Z343</f>
        <v>5.841895219495627E-2</v>
      </c>
      <c r="CI327" s="129">
        <f t="shared" ref="CI327" si="5236">AA327/AA343</f>
        <v>6.3128735967342184E-2</v>
      </c>
      <c r="CJ327" s="135">
        <f t="shared" ref="CJ327" si="5237">AB327/AB343</f>
        <v>5.402986526582032E-2</v>
      </c>
      <c r="CK327" s="136">
        <f t="shared" ref="CK327" si="5238">AC327/AC343</f>
        <v>5.369624769685212E-2</v>
      </c>
    </row>
    <row r="328" spans="1:89" x14ac:dyDescent="0.15">
      <c r="A328" s="137" t="s">
        <v>25</v>
      </c>
      <c r="B328" s="206">
        <v>475</v>
      </c>
      <c r="C328" s="190">
        <v>609</v>
      </c>
      <c r="D328" s="191">
        <v>182</v>
      </c>
      <c r="E328" s="192">
        <v>336</v>
      </c>
      <c r="F328" s="189">
        <v>586</v>
      </c>
      <c r="G328" s="193">
        <v>343</v>
      </c>
      <c r="H328" s="191">
        <v>687</v>
      </c>
      <c r="I328" s="192">
        <v>721</v>
      </c>
      <c r="J328" s="189">
        <v>151</v>
      </c>
      <c r="K328" s="190">
        <v>169</v>
      </c>
      <c r="L328" s="191">
        <v>308</v>
      </c>
      <c r="M328" s="189">
        <v>375</v>
      </c>
      <c r="N328" s="194">
        <v>602</v>
      </c>
      <c r="O328" s="207">
        <v>670</v>
      </c>
      <c r="P328" s="189">
        <v>329</v>
      </c>
      <c r="Q328" s="190">
        <v>285</v>
      </c>
      <c r="R328" s="191">
        <v>485</v>
      </c>
      <c r="S328" s="192">
        <v>372</v>
      </c>
      <c r="T328" s="198">
        <v>112</v>
      </c>
      <c r="U328" s="189">
        <v>99</v>
      </c>
      <c r="V328" s="191">
        <v>387</v>
      </c>
      <c r="W328" s="208">
        <v>456</v>
      </c>
      <c r="X328" s="189">
        <v>298</v>
      </c>
      <c r="Y328" s="193">
        <v>188</v>
      </c>
      <c r="Z328" s="191">
        <v>734</v>
      </c>
      <c r="AA328" s="189">
        <v>824</v>
      </c>
      <c r="AB328" s="172">
        <f t="shared" si="5018"/>
        <v>5336</v>
      </c>
      <c r="AC328" s="173">
        <f t="shared" si="5019"/>
        <v>5447</v>
      </c>
      <c r="AE328" s="277" t="str">
        <f>$AE$18</f>
        <v>18:00 - 18:59</v>
      </c>
      <c r="AF328" s="126">
        <f t="shared" si="5210"/>
        <v>565</v>
      </c>
      <c r="AG328" s="190">
        <f t="shared" si="5210"/>
        <v>1230</v>
      </c>
      <c r="AH328" s="191">
        <f t="shared" si="5210"/>
        <v>207</v>
      </c>
      <c r="AI328" s="192">
        <f t="shared" si="5210"/>
        <v>404</v>
      </c>
      <c r="AJ328" s="278">
        <f t="shared" si="5210"/>
        <v>355</v>
      </c>
      <c r="AK328" s="193">
        <f t="shared" si="5210"/>
        <v>1066</v>
      </c>
      <c r="AL328" s="191">
        <f t="shared" si="5210"/>
        <v>756</v>
      </c>
      <c r="AM328" s="192">
        <f t="shared" si="5210"/>
        <v>1228</v>
      </c>
      <c r="AN328" s="278">
        <f t="shared" si="5210"/>
        <v>249</v>
      </c>
      <c r="AO328" s="193">
        <f t="shared" si="5210"/>
        <v>83</v>
      </c>
      <c r="AP328" s="191">
        <f t="shared" si="5211"/>
        <v>747</v>
      </c>
      <c r="AQ328" s="278">
        <f t="shared" si="5211"/>
        <v>218</v>
      </c>
      <c r="AR328" s="194">
        <f t="shared" si="5211"/>
        <v>1046</v>
      </c>
      <c r="AS328" s="195">
        <f t="shared" si="5211"/>
        <v>729</v>
      </c>
      <c r="AT328" s="278">
        <f t="shared" si="5211"/>
        <v>355</v>
      </c>
      <c r="AU328" s="193">
        <f t="shared" si="5211"/>
        <v>484</v>
      </c>
      <c r="AV328" s="191">
        <f t="shared" si="5211"/>
        <v>411</v>
      </c>
      <c r="AW328" s="192">
        <f t="shared" si="5211"/>
        <v>580</v>
      </c>
      <c r="AX328" s="278">
        <f t="shared" si="5211"/>
        <v>151</v>
      </c>
      <c r="AY328" s="193">
        <f t="shared" si="5211"/>
        <v>51</v>
      </c>
      <c r="AZ328" s="191">
        <f t="shared" si="5211"/>
        <v>754</v>
      </c>
      <c r="BA328" s="192">
        <f t="shared" si="5211"/>
        <v>385</v>
      </c>
      <c r="BB328" s="278">
        <f t="shared" si="5211"/>
        <v>535</v>
      </c>
      <c r="BC328" s="193">
        <f t="shared" si="5211"/>
        <v>244</v>
      </c>
      <c r="BD328" s="191">
        <f t="shared" si="5211"/>
        <v>521</v>
      </c>
      <c r="BE328" s="278">
        <f t="shared" si="5211"/>
        <v>1045</v>
      </c>
      <c r="BF328" s="172">
        <f>SUM(AF328,AH328,AJ328,AL328,AN328,AP328,AR328,AT328,AV328,AX328,AZ328,BB328,BD328)</f>
        <v>6652</v>
      </c>
      <c r="BG328" s="173">
        <f>SUM(AG328,AI328,AK328,AM328,AO328,AQ328,AS328,AU328,AW328,AY328,BA328,BC328,BE328)</f>
        <v>7747</v>
      </c>
      <c r="BI328" s="137" t="s">
        <v>25</v>
      </c>
      <c r="BJ328" s="129">
        <f>B328/B343</f>
        <v>4.8311635475996748E-2</v>
      </c>
      <c r="BK328" s="130">
        <f t="shared" ref="BK328" si="5239">C328/C343</f>
        <v>5.6072184881686769E-2</v>
      </c>
      <c r="BL328" s="131">
        <f t="shared" ref="BL328" si="5240">D328/D343</f>
        <v>5.0137741046831955E-2</v>
      </c>
      <c r="BM328" s="132">
        <f t="shared" ref="BM328" si="5241">E328/E343</f>
        <v>6.8501529051987767E-2</v>
      </c>
      <c r="BN328" s="129">
        <f t="shared" ref="BN328" si="5242">F328/F343</f>
        <v>5.4239170677526843E-2</v>
      </c>
      <c r="BO328" s="130">
        <f t="shared" ref="BO328" si="5243">G328/G343</f>
        <v>3.67828418230563E-2</v>
      </c>
      <c r="BP328" s="131">
        <f t="shared" ref="BP328" si="5244">H328/H343</f>
        <v>5.4346966221026818E-2</v>
      </c>
      <c r="BQ328" s="132">
        <f t="shared" ref="BQ328" si="5245">I328/I343</f>
        <v>5.5151839669547925E-2</v>
      </c>
      <c r="BR328" s="129">
        <f t="shared" ref="BR328" si="5246">J328/J343</f>
        <v>5.3565094004966299E-2</v>
      </c>
      <c r="BS328" s="130">
        <f t="shared" ref="BS328" si="5247">K328/K343</f>
        <v>6.5938353492001556E-2</v>
      </c>
      <c r="BT328" s="131">
        <f t="shared" ref="BT328" si="5248">L328/L343</f>
        <v>4.2342590046741818E-2</v>
      </c>
      <c r="BU328" s="129">
        <f t="shared" ref="BU328" si="5249">M328/M343</f>
        <v>5.5163283318623121E-2</v>
      </c>
      <c r="BV328" s="133">
        <f t="shared" ref="BV328" si="5250">N328/N343</f>
        <v>4.650444186944766E-2</v>
      </c>
      <c r="BW328" s="134">
        <f t="shared" ref="BW328" si="5251">O328/O343</f>
        <v>5.2184749591089652E-2</v>
      </c>
      <c r="BX328" s="129">
        <f t="shared" ref="BX328" si="5252">P328/P343</f>
        <v>4.9414238510063081E-2</v>
      </c>
      <c r="BY328" s="130">
        <f t="shared" ref="BY328" si="5253">Q328/Q343</f>
        <v>4.3745203376822715E-2</v>
      </c>
      <c r="BZ328" s="131">
        <f t="shared" ref="BZ328" si="5254">R328/R343</f>
        <v>6.0503992015968067E-2</v>
      </c>
      <c r="CA328" s="132">
        <f t="shared" ref="CA328" si="5255">S328/S343</f>
        <v>4.6051002723446401E-2</v>
      </c>
      <c r="CB328" s="129">
        <f t="shared" ref="CB328" si="5256">T328/T343</f>
        <v>5.3105737316263633E-2</v>
      </c>
      <c r="CC328" s="130">
        <f t="shared" ref="CC328" si="5257">U328/U343</f>
        <v>5.007587253414264E-2</v>
      </c>
      <c r="CD328" s="131">
        <f t="shared" ref="CD328" si="5258">V328/V343</f>
        <v>4.8709880427942102E-2</v>
      </c>
      <c r="CE328" s="132">
        <f t="shared" ref="CE328" si="5259">W328/W343</f>
        <v>5.885389778007228E-2</v>
      </c>
      <c r="CF328" s="129">
        <f t="shared" ref="CF328" si="5260">X328/X343</f>
        <v>4.6966115051221433E-2</v>
      </c>
      <c r="CG328" s="130">
        <f t="shared" ref="CG328" si="5261">Y328/Y343</f>
        <v>4.5008379219535551E-2</v>
      </c>
      <c r="CH328" s="131">
        <f t="shared" ref="CH328" si="5262">Z328/Z343</f>
        <v>6.2324870510316717E-2</v>
      </c>
      <c r="CI328" s="129">
        <f t="shared" ref="CI328" si="5263">AA328/AA343</f>
        <v>6.0067065169849831E-2</v>
      </c>
      <c r="CJ328" s="135">
        <f t="shared" ref="CJ328" si="5264">AB328/AB343</f>
        <v>5.1909139549588985E-2</v>
      </c>
      <c r="CK328" s="136">
        <f t="shared" ref="CK328" si="5265">AC328/AC343</f>
        <v>5.3101572477260987E-2</v>
      </c>
    </row>
    <row r="329" spans="1:89" ht="14" thickBot="1" x14ac:dyDescent="0.2">
      <c r="A329" s="146" t="s">
        <v>26</v>
      </c>
      <c r="B329" s="203">
        <v>394</v>
      </c>
      <c r="C329" s="197">
        <v>531</v>
      </c>
      <c r="D329" s="198">
        <v>180</v>
      </c>
      <c r="E329" s="199">
        <v>261</v>
      </c>
      <c r="F329" s="196">
        <v>459</v>
      </c>
      <c r="G329" s="200">
        <v>345</v>
      </c>
      <c r="H329" s="198">
        <v>629</v>
      </c>
      <c r="I329" s="199">
        <v>612</v>
      </c>
      <c r="J329" s="196">
        <v>178</v>
      </c>
      <c r="K329" s="197">
        <v>119</v>
      </c>
      <c r="L329" s="198">
        <v>296</v>
      </c>
      <c r="M329" s="196">
        <v>331</v>
      </c>
      <c r="N329" s="201">
        <v>603</v>
      </c>
      <c r="O329" s="204">
        <v>570</v>
      </c>
      <c r="P329" s="196">
        <v>298</v>
      </c>
      <c r="Q329" s="197">
        <v>249</v>
      </c>
      <c r="R329" s="198">
        <v>415</v>
      </c>
      <c r="S329" s="199">
        <v>417</v>
      </c>
      <c r="T329" s="196">
        <v>87</v>
      </c>
      <c r="U329" s="200">
        <v>80</v>
      </c>
      <c r="V329" s="198">
        <v>383</v>
      </c>
      <c r="W329" s="205">
        <v>374</v>
      </c>
      <c r="X329" s="196">
        <v>241</v>
      </c>
      <c r="Y329" s="200">
        <v>174</v>
      </c>
      <c r="Z329" s="198">
        <v>765</v>
      </c>
      <c r="AA329" s="196">
        <v>820</v>
      </c>
      <c r="AB329" s="172">
        <f t="shared" si="5018"/>
        <v>4928</v>
      </c>
      <c r="AC329" s="173">
        <f t="shared" si="5019"/>
        <v>4883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>
        <f>B329/B343</f>
        <v>4.0073230268510986E-2</v>
      </c>
      <c r="BK329" s="130">
        <f t="shared" ref="BK329" si="5266">C329/C343</f>
        <v>4.8890525734278614E-2</v>
      </c>
      <c r="BL329" s="131">
        <f t="shared" ref="BL329" si="5267">D329/D343</f>
        <v>4.9586776859504134E-2</v>
      </c>
      <c r="BM329" s="132">
        <f t="shared" ref="BM329" si="5268">E329/E343</f>
        <v>5.321100917431193E-2</v>
      </c>
      <c r="BN329" s="129">
        <f t="shared" ref="BN329" si="5269">F329/F343</f>
        <v>4.2484265087004813E-2</v>
      </c>
      <c r="BO329" s="130">
        <f t="shared" ref="BO329" si="5270">G329/G343</f>
        <v>3.6997319034852545E-2</v>
      </c>
      <c r="BP329" s="131">
        <f t="shared" ref="BP329" si="5271">H329/H343</f>
        <v>4.9758721620124992E-2</v>
      </c>
      <c r="BQ329" s="132">
        <f t="shared" ref="BQ329" si="5272">I329/I343</f>
        <v>4.6814044213263982E-2</v>
      </c>
      <c r="BR329" s="129">
        <f t="shared" ref="BR329" si="5273">J329/J343</f>
        <v>6.314295849592054E-2</v>
      </c>
      <c r="BS329" s="130">
        <f t="shared" ref="BS329" si="5274">K329/K343</f>
        <v>4.6429964884900504E-2</v>
      </c>
      <c r="BT329" s="131">
        <f t="shared" ref="BT329" si="5275">L329/L343</f>
        <v>4.0692878746219414E-2</v>
      </c>
      <c r="BU329" s="129">
        <f t="shared" ref="BU329" si="5276">M329/M343</f>
        <v>4.8690791409238009E-2</v>
      </c>
      <c r="BV329" s="133">
        <f t="shared" ref="BV329" si="5277">N329/N343</f>
        <v>4.6581691772885285E-2</v>
      </c>
      <c r="BW329" s="134">
        <f t="shared" ref="BW329" si="5278">O329/O343</f>
        <v>4.4395980995404628E-2</v>
      </c>
      <c r="BX329" s="129">
        <f t="shared" ref="BX329" si="5279">P329/P343</f>
        <v>4.4758185641333735E-2</v>
      </c>
      <c r="BY329" s="130">
        <f t="shared" ref="BY329" si="5280">Q329/Q343</f>
        <v>3.8219493476592481E-2</v>
      </c>
      <c r="BZ329" s="131">
        <f t="shared" ref="BZ329" si="5281">R329/R343</f>
        <v>5.1771457085828344E-2</v>
      </c>
      <c r="CA329" s="132">
        <f t="shared" ref="CA329" si="5282">S329/S343</f>
        <v>5.1621688536766526E-2</v>
      </c>
      <c r="CB329" s="129">
        <f t="shared" ref="CB329" si="5283">T329/T343</f>
        <v>4.1251778093883355E-2</v>
      </c>
      <c r="CC329" s="130">
        <f t="shared" ref="CC329" si="5284">U329/U343</f>
        <v>4.0465351542741529E-2</v>
      </c>
      <c r="CD329" s="131">
        <f t="shared" ref="CD329" si="5285">V329/V343</f>
        <v>4.8206419131529267E-2</v>
      </c>
      <c r="CE329" s="132">
        <f t="shared" ref="CE329" si="5286">W329/W343</f>
        <v>4.827052142488384E-2</v>
      </c>
      <c r="CF329" s="129">
        <f t="shared" ref="CF329" si="5287">X329/X343</f>
        <v>3.7982663514578408E-2</v>
      </c>
      <c r="CG329" s="130">
        <f t="shared" ref="CG329" si="5288">Y329/Y343</f>
        <v>4.1656691405314819E-2</v>
      </c>
      <c r="CH329" s="131">
        <f t="shared" ref="CH329" si="5289">Z329/Z343</f>
        <v>6.4957119809798763E-2</v>
      </c>
      <c r="CI329" s="129">
        <f t="shared" ref="CI329" si="5290">AA329/AA343</f>
        <v>5.9775477474850562E-2</v>
      </c>
      <c r="CJ329" s="135">
        <f t="shared" ref="CJ329" si="5291">AB329/AB343</f>
        <v>4.7940074906367043E-2</v>
      </c>
      <c r="CK329" s="136">
        <f t="shared" ref="CK329" si="5292">AC329/AC343</f>
        <v>4.7603263889565886E-2</v>
      </c>
    </row>
    <row r="330" spans="1:89" ht="15" thickTop="1" thickBot="1" x14ac:dyDescent="0.2">
      <c r="A330" s="137" t="s">
        <v>27</v>
      </c>
      <c r="B330" s="206">
        <v>408</v>
      </c>
      <c r="C330" s="190">
        <v>643</v>
      </c>
      <c r="D330" s="191">
        <v>229</v>
      </c>
      <c r="E330" s="192">
        <v>283</v>
      </c>
      <c r="F330" s="189">
        <v>449</v>
      </c>
      <c r="G330" s="193">
        <v>443</v>
      </c>
      <c r="H330" s="191">
        <v>680</v>
      </c>
      <c r="I330" s="192">
        <v>798</v>
      </c>
      <c r="J330" s="189">
        <v>196</v>
      </c>
      <c r="K330" s="190">
        <v>120</v>
      </c>
      <c r="L330" s="191">
        <v>402</v>
      </c>
      <c r="M330" s="189">
        <v>280</v>
      </c>
      <c r="N330" s="194">
        <v>829</v>
      </c>
      <c r="O330" s="207">
        <v>630</v>
      </c>
      <c r="P330" s="189">
        <v>380</v>
      </c>
      <c r="Q330" s="190">
        <v>285</v>
      </c>
      <c r="R330" s="191">
        <v>489</v>
      </c>
      <c r="S330" s="192">
        <v>511</v>
      </c>
      <c r="T330" s="189">
        <v>128</v>
      </c>
      <c r="U330" s="193">
        <v>72</v>
      </c>
      <c r="V330" s="191">
        <v>416</v>
      </c>
      <c r="W330" s="208">
        <v>400</v>
      </c>
      <c r="X330" s="189">
        <v>303</v>
      </c>
      <c r="Y330" s="193">
        <v>198</v>
      </c>
      <c r="Z330" s="191">
        <v>762</v>
      </c>
      <c r="AA330" s="189">
        <v>810</v>
      </c>
      <c r="AB330" s="172">
        <f t="shared" si="5018"/>
        <v>5671</v>
      </c>
      <c r="AC330" s="173">
        <f t="shared" si="5019"/>
        <v>5473</v>
      </c>
      <c r="AE330" s="269" t="s">
        <v>13</v>
      </c>
      <c r="AF330" s="20">
        <f t="shared" ref="AF330:BG330" si="5293">SUM(AF327:AF329)</f>
        <v>1108</v>
      </c>
      <c r="AG330" s="21">
        <f t="shared" si="5293"/>
        <v>2335</v>
      </c>
      <c r="AH330" s="20">
        <f t="shared" si="5293"/>
        <v>471</v>
      </c>
      <c r="AI330" s="21">
        <f t="shared" si="5293"/>
        <v>868</v>
      </c>
      <c r="AJ330" s="20">
        <f t="shared" si="5293"/>
        <v>866</v>
      </c>
      <c r="AK330" s="21">
        <f t="shared" si="5293"/>
        <v>2076</v>
      </c>
      <c r="AL330" s="20">
        <f t="shared" si="5293"/>
        <v>1708</v>
      </c>
      <c r="AM330" s="21">
        <f t="shared" si="5293"/>
        <v>2339</v>
      </c>
      <c r="AN330" s="20">
        <f t="shared" si="5293"/>
        <v>554</v>
      </c>
      <c r="AO330" s="21">
        <f t="shared" si="5293"/>
        <v>158</v>
      </c>
      <c r="AP330" s="20">
        <f t="shared" si="5293"/>
        <v>1636</v>
      </c>
      <c r="AQ330" s="21">
        <f t="shared" si="5293"/>
        <v>456</v>
      </c>
      <c r="AR330" s="20">
        <f t="shared" si="5293"/>
        <v>2322</v>
      </c>
      <c r="AS330" s="21">
        <f t="shared" si="5293"/>
        <v>1438</v>
      </c>
      <c r="AT330" s="20">
        <f t="shared" si="5293"/>
        <v>912</v>
      </c>
      <c r="AU330" s="21">
        <f t="shared" si="5293"/>
        <v>1011</v>
      </c>
      <c r="AV330" s="20">
        <f t="shared" si="5293"/>
        <v>880</v>
      </c>
      <c r="AW330" s="21">
        <f t="shared" si="5293"/>
        <v>1378</v>
      </c>
      <c r="AX330" s="20">
        <f t="shared" si="5293"/>
        <v>421</v>
      </c>
      <c r="AY330" s="21">
        <f t="shared" si="5293"/>
        <v>102</v>
      </c>
      <c r="AZ330" s="20">
        <f t="shared" si="5293"/>
        <v>1602</v>
      </c>
      <c r="BA330" s="21">
        <f t="shared" si="5293"/>
        <v>818</v>
      </c>
      <c r="BB330" s="20">
        <f t="shared" si="5293"/>
        <v>1215</v>
      </c>
      <c r="BC330" s="21">
        <f t="shared" si="5293"/>
        <v>492</v>
      </c>
      <c r="BD330" s="20">
        <f t="shared" si="5293"/>
        <v>1277</v>
      </c>
      <c r="BE330" s="21">
        <f t="shared" si="5293"/>
        <v>2216</v>
      </c>
      <c r="BF330" s="174">
        <f t="shared" si="5293"/>
        <v>14972</v>
      </c>
      <c r="BG330" s="175">
        <f t="shared" si="5293"/>
        <v>15687</v>
      </c>
      <c r="BI330" s="137" t="s">
        <v>27</v>
      </c>
      <c r="BJ330" s="129">
        <f>B330/B343</f>
        <v>4.149715215622457E-2</v>
      </c>
      <c r="BK330" s="130">
        <f t="shared" ref="BK330" si="5294">C330/C343</f>
        <v>5.9202651689531351E-2</v>
      </c>
      <c r="BL330" s="131">
        <f t="shared" ref="BL330" si="5295">D330/D343</f>
        <v>6.3085399449035809E-2</v>
      </c>
      <c r="BM330" s="132">
        <f t="shared" ref="BM330" si="5296">E330/E343</f>
        <v>5.7696228338430175E-2</v>
      </c>
      <c r="BN330" s="129">
        <f t="shared" ref="BN330" si="5297">F330/F343</f>
        <v>4.1558681969640875E-2</v>
      </c>
      <c r="BO330" s="130">
        <f t="shared" ref="BO330" si="5298">G330/G343</f>
        <v>4.7506702412868633E-2</v>
      </c>
      <c r="BP330" s="131">
        <f t="shared" ref="BP330" si="5299">H330/H343</f>
        <v>5.3793212562297285E-2</v>
      </c>
      <c r="BQ330" s="132">
        <f t="shared" ref="BQ330" si="5300">I330/I343</f>
        <v>6.1041841964354013E-2</v>
      </c>
      <c r="BR330" s="129">
        <f t="shared" ref="BR330" si="5301">J330/J343</f>
        <v>6.9528201489890029E-2</v>
      </c>
      <c r="BS330" s="130">
        <f t="shared" ref="BS330" si="5302">K330/K343</f>
        <v>4.6820132657042525E-2</v>
      </c>
      <c r="BT330" s="131">
        <f t="shared" ref="BT330" si="5303">L330/L343</f>
        <v>5.5265328567500688E-2</v>
      </c>
      <c r="BU330" s="129">
        <f t="shared" ref="BU330" si="5304">M330/M343</f>
        <v>4.118858487790527E-2</v>
      </c>
      <c r="BV330" s="133">
        <f t="shared" ref="BV330" si="5305">N330/N343</f>
        <v>6.4040169949787562E-2</v>
      </c>
      <c r="BW330" s="134">
        <f t="shared" ref="BW330" si="5306">O330/O343</f>
        <v>4.9069242152815641E-2</v>
      </c>
      <c r="BX330" s="129">
        <f t="shared" ref="BX330" si="5307">P330/P343</f>
        <v>5.7074196455392009E-2</v>
      </c>
      <c r="BY330" s="130">
        <f t="shared" ref="BY330" si="5308">Q330/Q343</f>
        <v>4.3745203376822715E-2</v>
      </c>
      <c r="BZ330" s="131">
        <f t="shared" ref="BZ330" si="5309">R330/R343</f>
        <v>6.100299401197605E-2</v>
      </c>
      <c r="CA330" s="132">
        <f t="shared" ref="CA330" si="5310">S330/S343</f>
        <v>6.32582322357019E-2</v>
      </c>
      <c r="CB330" s="129">
        <f t="shared" ref="CB330" si="5311">T330/T343</f>
        <v>6.0692271218587009E-2</v>
      </c>
      <c r="CC330" s="130">
        <f t="shared" ref="CC330" si="5312">U330/U343</f>
        <v>3.6418816388467376E-2</v>
      </c>
      <c r="CD330" s="131">
        <f t="shared" ref="CD330" si="5313">V330/V343</f>
        <v>5.2359974826935177E-2</v>
      </c>
      <c r="CE330" s="132">
        <f t="shared" ref="CE330" si="5314">W330/W343</f>
        <v>5.1626226122870419E-2</v>
      </c>
      <c r="CF330" s="129">
        <f t="shared" ref="CF330" si="5315">X330/X343</f>
        <v>4.7754137115839243E-2</v>
      </c>
      <c r="CG330" s="130">
        <f t="shared" ref="CG330" si="5316">Y330/Y343</f>
        <v>4.7402441943978933E-2</v>
      </c>
      <c r="CH330" s="131">
        <f t="shared" ref="CH330" si="5317">Z330/Z343</f>
        <v>6.4702386006623078E-2</v>
      </c>
      <c r="CI330" s="129">
        <f t="shared" ref="CI330" si="5318">AA330/AA343</f>
        <v>5.9046508237352385E-2</v>
      </c>
      <c r="CJ330" s="135">
        <f t="shared" ref="CJ330" si="5319">AB330/AB343</f>
        <v>5.516805292086191E-2</v>
      </c>
      <c r="CK330" s="136">
        <f t="shared" ref="CK330" si="5320">AC330/AC343</f>
        <v>5.3355040603644092E-2</v>
      </c>
    </row>
    <row r="331" spans="1:89" ht="14" thickTop="1" x14ac:dyDescent="0.15">
      <c r="A331" s="146" t="s">
        <v>28</v>
      </c>
      <c r="B331" s="203">
        <v>463</v>
      </c>
      <c r="C331" s="197">
        <v>872</v>
      </c>
      <c r="D331" s="198">
        <v>239</v>
      </c>
      <c r="E331" s="199">
        <v>364</v>
      </c>
      <c r="F331" s="196">
        <v>539</v>
      </c>
      <c r="G331" s="200">
        <v>772</v>
      </c>
      <c r="H331" s="198">
        <v>724</v>
      </c>
      <c r="I331" s="199">
        <v>957</v>
      </c>
      <c r="J331" s="196">
        <v>209</v>
      </c>
      <c r="K331" s="197">
        <v>91</v>
      </c>
      <c r="L331" s="198">
        <v>595</v>
      </c>
      <c r="M331" s="196">
        <v>235</v>
      </c>
      <c r="N331" s="201">
        <v>911</v>
      </c>
      <c r="O331" s="204">
        <v>574</v>
      </c>
      <c r="P331" s="196">
        <v>482</v>
      </c>
      <c r="Q331" s="197">
        <v>367</v>
      </c>
      <c r="R331" s="198">
        <v>489</v>
      </c>
      <c r="S331" s="199">
        <v>570</v>
      </c>
      <c r="T331" s="196">
        <v>210</v>
      </c>
      <c r="U331" s="200">
        <v>60</v>
      </c>
      <c r="V331" s="198">
        <v>614</v>
      </c>
      <c r="W331" s="205">
        <v>463</v>
      </c>
      <c r="X331" s="196">
        <v>432</v>
      </c>
      <c r="Y331" s="200">
        <v>165</v>
      </c>
      <c r="Z331" s="198">
        <v>850</v>
      </c>
      <c r="AA331" s="196">
        <v>923</v>
      </c>
      <c r="AB331" s="172">
        <f t="shared" si="5018"/>
        <v>6757</v>
      </c>
      <c r="AC331" s="173">
        <f t="shared" si="5019"/>
        <v>6413</v>
      </c>
      <c r="BI331" s="146" t="s">
        <v>28</v>
      </c>
      <c r="BJ331" s="129">
        <f>B331/B343</f>
        <v>4.709113100081367E-2</v>
      </c>
      <c r="BK331" s="130">
        <f t="shared" ref="BK331" si="5321">C331/C343</f>
        <v>8.0287266365896323E-2</v>
      </c>
      <c r="BL331" s="131">
        <f t="shared" ref="BL331" si="5322">D331/D343</f>
        <v>6.5840220385674927E-2</v>
      </c>
      <c r="BM331" s="132">
        <f t="shared" ref="BM331" si="5323">E331/E343</f>
        <v>7.4209989806320084E-2</v>
      </c>
      <c r="BN331" s="129">
        <f t="shared" ref="BN331" si="5324">F331/F343</f>
        <v>4.988893002591633E-2</v>
      </c>
      <c r="BO331" s="130">
        <f t="shared" ref="BO331" si="5325">G331/G343</f>
        <v>8.2788203753351206E-2</v>
      </c>
      <c r="BP331" s="131">
        <f t="shared" ref="BP331" si="5326">H331/H343</f>
        <v>5.7273949845740052E-2</v>
      </c>
      <c r="BQ331" s="132">
        <f t="shared" ref="BQ331" si="5327">I331/I343</f>
        <v>7.3204314235447099E-2</v>
      </c>
      <c r="BR331" s="129">
        <f t="shared" ref="BR331" si="5328">J331/J343</f>
        <v>7.4139765874423558E-2</v>
      </c>
      <c r="BS331" s="130">
        <f t="shared" ref="BS331" si="5329">K331/K343</f>
        <v>3.5505267264923916E-2</v>
      </c>
      <c r="BT331" s="131">
        <f t="shared" ref="BT331" si="5330">L331/L343</f>
        <v>8.1798185317569425E-2</v>
      </c>
      <c r="BU331" s="129">
        <f t="shared" ref="BU331" si="5331">M331/M343</f>
        <v>3.456899087967049E-2</v>
      </c>
      <c r="BV331" s="133">
        <f t="shared" ref="BV331" si="5332">N331/N343</f>
        <v>7.0374662031672461E-2</v>
      </c>
      <c r="BW331" s="134">
        <f t="shared" ref="BW331" si="5333">O331/O343</f>
        <v>4.4707531739232025E-2</v>
      </c>
      <c r="BX331" s="129">
        <f t="shared" ref="BX331" si="5334">P331/P343</f>
        <v>7.2394112346049866E-2</v>
      </c>
      <c r="BY331" s="130">
        <f t="shared" ref="BY331" si="5335">Q331/Q343</f>
        <v>5.6331542594013816E-2</v>
      </c>
      <c r="BZ331" s="131">
        <f t="shared" ref="BZ331" si="5336">R331/R343</f>
        <v>6.100299401197605E-2</v>
      </c>
      <c r="CA331" s="132">
        <f t="shared" ref="CA331" si="5337">S331/S343</f>
        <v>7.0562020302054967E-2</v>
      </c>
      <c r="CB331" s="129">
        <f t="shared" ref="CB331" si="5338">T331/T343</f>
        <v>9.9573257467994308E-2</v>
      </c>
      <c r="CC331" s="130">
        <f t="shared" ref="CC331" si="5339">U331/U343</f>
        <v>3.0349013657056147E-2</v>
      </c>
      <c r="CD331" s="131">
        <f t="shared" ref="CD331" si="5340">V331/V343</f>
        <v>7.7281308999370676E-2</v>
      </c>
      <c r="CE331" s="132">
        <f t="shared" ref="CE331" si="5341">W331/W343</f>
        <v>5.975735673722251E-2</v>
      </c>
      <c r="CF331" s="129">
        <f t="shared" ref="CF331" si="5342">X331/X343</f>
        <v>6.8085106382978725E-2</v>
      </c>
      <c r="CG331" s="130">
        <f t="shared" ref="CG331" si="5343">Y331/Y343</f>
        <v>3.9502034953315779E-2</v>
      </c>
      <c r="CH331" s="131">
        <f t="shared" ref="CH331" si="5344">Z331/Z343</f>
        <v>7.2174577566443063E-2</v>
      </c>
      <c r="CI331" s="129">
        <f t="shared" ref="CI331" si="5345">AA331/AA343</f>
        <v>6.7283860621081784E-2</v>
      </c>
      <c r="CJ331" s="135">
        <f t="shared" ref="CJ331" si="5346">AB331/AB343</f>
        <v>6.5732769103555619E-2</v>
      </c>
      <c r="CK331" s="136">
        <f t="shared" ref="CK331" si="5347">AC331/AC343</f>
        <v>6.251888824980259E-2</v>
      </c>
    </row>
    <row r="332" spans="1:89" x14ac:dyDescent="0.15">
      <c r="A332" s="137" t="s">
        <v>29</v>
      </c>
      <c r="B332" s="206">
        <v>473</v>
      </c>
      <c r="C332" s="190">
        <v>988</v>
      </c>
      <c r="D332" s="191">
        <v>284</v>
      </c>
      <c r="E332" s="192">
        <v>397</v>
      </c>
      <c r="F332" s="189">
        <v>520</v>
      </c>
      <c r="G332" s="193">
        <v>908</v>
      </c>
      <c r="H332" s="191">
        <v>742</v>
      </c>
      <c r="I332" s="192">
        <v>1181</v>
      </c>
      <c r="J332" s="189">
        <v>271</v>
      </c>
      <c r="K332" s="190">
        <v>78</v>
      </c>
      <c r="L332" s="191">
        <v>787</v>
      </c>
      <c r="M332" s="189">
        <v>243</v>
      </c>
      <c r="N332" s="194">
        <v>1033</v>
      </c>
      <c r="O332" s="207">
        <v>752</v>
      </c>
      <c r="P332" s="189">
        <v>613</v>
      </c>
      <c r="Q332" s="190">
        <v>447</v>
      </c>
      <c r="R332" s="191">
        <v>507</v>
      </c>
      <c r="S332" s="192">
        <v>663</v>
      </c>
      <c r="T332" s="189">
        <v>333</v>
      </c>
      <c r="U332" s="193">
        <v>49</v>
      </c>
      <c r="V332" s="191">
        <v>825</v>
      </c>
      <c r="W332" s="208">
        <v>480</v>
      </c>
      <c r="X332" s="189">
        <v>690</v>
      </c>
      <c r="Y332" s="193">
        <v>220</v>
      </c>
      <c r="Z332" s="191">
        <v>911</v>
      </c>
      <c r="AA332" s="189">
        <v>1096</v>
      </c>
      <c r="AB332" s="172">
        <f t="shared" si="5018"/>
        <v>7989</v>
      </c>
      <c r="AC332" s="173">
        <f t="shared" si="5019"/>
        <v>7502</v>
      </c>
      <c r="BI332" s="137" t="s">
        <v>29</v>
      </c>
      <c r="BJ332" s="129">
        <f>B332/B343</f>
        <v>4.8108218063466233E-2</v>
      </c>
      <c r="BK332" s="130">
        <f t="shared" ref="BK332" si="5348">C332/C343</f>
        <v>9.0967682533836663E-2</v>
      </c>
      <c r="BL332" s="131">
        <f t="shared" ref="BL332" si="5349">D332/D343</f>
        <v>7.8236914600550961E-2</v>
      </c>
      <c r="BM332" s="132">
        <f t="shared" ref="BM332" si="5350">E332/E343</f>
        <v>8.0937818552497445E-2</v>
      </c>
      <c r="BN332" s="129">
        <f t="shared" ref="BN332" si="5351">F332/F343</f>
        <v>4.8130322102924845E-2</v>
      </c>
      <c r="BO332" s="130">
        <f t="shared" ref="BO332" si="5352">G332/G343</f>
        <v>9.737265415549598E-2</v>
      </c>
      <c r="BP332" s="131">
        <f t="shared" ref="BP332" si="5353">H332/H343</f>
        <v>5.8697887825330274E-2</v>
      </c>
      <c r="BQ332" s="132">
        <f t="shared" ref="BQ332" si="5354">I332/I343</f>
        <v>9.0338866365792095E-2</v>
      </c>
      <c r="BR332" s="129">
        <f t="shared" ref="BR332" si="5355">J332/J343</f>
        <v>9.613338063142958E-2</v>
      </c>
      <c r="BS332" s="130">
        <f t="shared" ref="BS332" si="5356">K332/K343</f>
        <v>3.0433086227077643E-2</v>
      </c>
      <c r="BT332" s="131">
        <f t="shared" ref="BT332" si="5357">L332/L343</f>
        <v>0.10819356612592797</v>
      </c>
      <c r="BU332" s="129">
        <f t="shared" ref="BU332" si="5358">M332/M343</f>
        <v>3.5745807590467783E-2</v>
      </c>
      <c r="BV332" s="133">
        <f t="shared" ref="BV332" si="5359">N332/N343</f>
        <v>7.9799150251062184E-2</v>
      </c>
      <c r="BW332" s="134">
        <f t="shared" ref="BW332" si="5360">O332/O343</f>
        <v>5.8571539839551365E-2</v>
      </c>
      <c r="BX332" s="129">
        <f t="shared" ref="BX332" si="5361">P332/P343</f>
        <v>9.2069690597777115E-2</v>
      </c>
      <c r="BY332" s="130">
        <f t="shared" ref="BY332" si="5362">Q332/Q343</f>
        <v>6.8610897927858794E-2</v>
      </c>
      <c r="BZ332" s="131">
        <f t="shared" ref="BZ332" si="5363">R332/R343</f>
        <v>6.3248502994011982E-2</v>
      </c>
      <c r="CA332" s="132">
        <f t="shared" ref="CA332" si="5364">S332/S343</f>
        <v>8.2074770982916559E-2</v>
      </c>
      <c r="CB332" s="129">
        <f t="shared" ref="CB332" si="5365">T332/T343</f>
        <v>0.15789473684210525</v>
      </c>
      <c r="CC332" s="130">
        <f t="shared" ref="CC332" si="5366">U332/U343</f>
        <v>2.4785027819929185E-2</v>
      </c>
      <c r="CD332" s="131">
        <f t="shared" ref="CD332" si="5367">V332/V343</f>
        <v>0.10383889238514789</v>
      </c>
      <c r="CE332" s="132">
        <f t="shared" ref="CE332" si="5368">W332/W343</f>
        <v>6.1951471347444505E-2</v>
      </c>
      <c r="CF332" s="129">
        <f t="shared" ref="CF332" si="5369">X332/X343</f>
        <v>0.10874704491725769</v>
      </c>
      <c r="CG332" s="130">
        <f t="shared" ref="CG332" si="5370">Y332/Y343</f>
        <v>5.2669379937754369E-2</v>
      </c>
      <c r="CH332" s="131">
        <f t="shared" ref="CH332" si="5371">Z332/Z343</f>
        <v>7.7354164897681918E-2</v>
      </c>
      <c r="CI332" s="129">
        <f t="shared" ref="CI332" si="5372">AA332/AA343</f>
        <v>7.9895028429800258E-2</v>
      </c>
      <c r="CJ332" s="135">
        <f t="shared" ref="CJ332" si="5373">AB332/AB343</f>
        <v>7.7717787830147378E-2</v>
      </c>
      <c r="CK332" s="136">
        <f t="shared" ref="CK332" si="5374">AC332/AC343</f>
        <v>7.3135303235618121E-2</v>
      </c>
    </row>
    <row r="333" spans="1:89" x14ac:dyDescent="0.15">
      <c r="A333" s="146" t="s">
        <v>30</v>
      </c>
      <c r="B333" s="203">
        <v>543</v>
      </c>
      <c r="C333" s="197">
        <v>1105</v>
      </c>
      <c r="D333" s="198">
        <v>264</v>
      </c>
      <c r="E333" s="199">
        <v>464</v>
      </c>
      <c r="F333" s="196">
        <v>511</v>
      </c>
      <c r="G333" s="200">
        <v>1010</v>
      </c>
      <c r="H333" s="198">
        <v>952</v>
      </c>
      <c r="I333" s="199">
        <v>1111</v>
      </c>
      <c r="J333" s="196">
        <v>305</v>
      </c>
      <c r="K333" s="197">
        <v>75</v>
      </c>
      <c r="L333" s="198">
        <v>889</v>
      </c>
      <c r="M333" s="196">
        <v>238</v>
      </c>
      <c r="N333" s="201">
        <v>1276</v>
      </c>
      <c r="O333" s="204">
        <v>709</v>
      </c>
      <c r="P333" s="196">
        <v>557</v>
      </c>
      <c r="Q333" s="197">
        <v>527</v>
      </c>
      <c r="R333" s="198">
        <v>469</v>
      </c>
      <c r="S333" s="199">
        <v>798</v>
      </c>
      <c r="T333" s="196">
        <v>270</v>
      </c>
      <c r="U333" s="200">
        <v>51</v>
      </c>
      <c r="V333" s="198">
        <v>848</v>
      </c>
      <c r="W333" s="205">
        <v>433</v>
      </c>
      <c r="X333" s="196">
        <v>680</v>
      </c>
      <c r="Y333" s="200">
        <v>248</v>
      </c>
      <c r="Z333" s="198">
        <v>756</v>
      </c>
      <c r="AA333" s="196">
        <v>1171</v>
      </c>
      <c r="AB333" s="172">
        <f t="shared" si="5018"/>
        <v>8320</v>
      </c>
      <c r="AC333" s="173">
        <f t="shared" si="5019"/>
        <v>7940</v>
      </c>
      <c r="BI333" s="146" t="s">
        <v>30</v>
      </c>
      <c r="BJ333" s="129">
        <f>B333/B343</f>
        <v>5.5227827502034171E-2</v>
      </c>
      <c r="BK333" s="130">
        <f t="shared" ref="BK333" si="5375">C333/C343</f>
        <v>0.1017401712549489</v>
      </c>
      <c r="BL333" s="131">
        <f t="shared" ref="BL333" si="5376">D333/D343</f>
        <v>7.2727272727272724E-2</v>
      </c>
      <c r="BM333" s="132">
        <f t="shared" ref="BM333" si="5377">E333/E343</f>
        <v>9.459734964322121E-2</v>
      </c>
      <c r="BN333" s="129">
        <f t="shared" ref="BN333" si="5378">F333/F343</f>
        <v>4.72972972972973E-2</v>
      </c>
      <c r="BO333" s="130">
        <f t="shared" ref="BO333" si="5379">G333/G343</f>
        <v>0.10831099195710456</v>
      </c>
      <c r="BP333" s="131">
        <f t="shared" ref="BP333" si="5380">H333/H343</f>
        <v>7.5310497587216196E-2</v>
      </c>
      <c r="BQ333" s="132">
        <f t="shared" ref="BQ333" si="5381">I333/I343</f>
        <v>8.4984318825059288E-2</v>
      </c>
      <c r="BR333" s="129">
        <f t="shared" ref="BR333" si="5382">J333/J343</f>
        <v>0.10819439517559418</v>
      </c>
      <c r="BS333" s="130">
        <f t="shared" ref="BS333" si="5383">K333/K343</f>
        <v>2.9262582910651581E-2</v>
      </c>
      <c r="BT333" s="131">
        <f t="shared" ref="BT333" si="5384">L333/L343</f>
        <v>0.12221611218036843</v>
      </c>
      <c r="BU333" s="129">
        <f t="shared" ref="BU333" si="5385">M333/M343</f>
        <v>3.5010297146219477E-2</v>
      </c>
      <c r="BV333" s="133">
        <f t="shared" ref="BV333" si="5386">N333/N343</f>
        <v>9.8570876786404013E-2</v>
      </c>
      <c r="BW333" s="134">
        <f t="shared" ref="BW333" si="5387">O333/O343</f>
        <v>5.522236934340681E-2</v>
      </c>
      <c r="BX333" s="129">
        <f t="shared" ref="BX333" si="5388">P333/P343</f>
        <v>8.3658756383298283E-2</v>
      </c>
      <c r="BY333" s="130">
        <f t="shared" ref="BY333" si="5389">Q333/Q343</f>
        <v>8.0890253261703765E-2</v>
      </c>
      <c r="BZ333" s="131">
        <f t="shared" ref="BZ333" si="5390">R333/R343</f>
        <v>5.8507984031936126E-2</v>
      </c>
      <c r="CA333" s="132">
        <f t="shared" ref="CA333" si="5391">S333/S343</f>
        <v>9.8786828422876949E-2</v>
      </c>
      <c r="CB333" s="129">
        <f t="shared" ref="CB333" si="5392">T333/T343</f>
        <v>0.12802275960170698</v>
      </c>
      <c r="CC333" s="130">
        <f t="shared" ref="CC333" si="5393">U333/U343</f>
        <v>2.5796661608497723E-2</v>
      </c>
      <c r="CD333" s="131">
        <f t="shared" ref="CD333" si="5394">V333/V343</f>
        <v>0.10673379483952171</v>
      </c>
      <c r="CE333" s="132">
        <f t="shared" ref="CE333" si="5395">W333/W343</f>
        <v>5.5885389778007229E-2</v>
      </c>
      <c r="CF333" s="129">
        <f t="shared" ref="CF333" si="5396">X333/X343</f>
        <v>0.10717100078802207</v>
      </c>
      <c r="CG333" s="130">
        <f t="shared" ref="CG333" si="5397">Y333/Y343</f>
        <v>5.9372755566195833E-2</v>
      </c>
      <c r="CH333" s="131">
        <f t="shared" ref="CH333" si="5398">Z333/Z343</f>
        <v>6.419291840027172E-2</v>
      </c>
      <c r="CI333" s="129">
        <f t="shared" ref="CI333" si="5399">AA333/AA343</f>
        <v>8.5362297711036594E-2</v>
      </c>
      <c r="CJ333" s="135">
        <f t="shared" ref="CJ333" si="5400">AB333/AB343</f>
        <v>8.0937788802957336E-2</v>
      </c>
      <c r="CK333" s="136">
        <f t="shared" ref="CK333" si="5401">AC333/AC343</f>
        <v>7.7405266287764313E-2</v>
      </c>
    </row>
    <row r="334" spans="1:89" x14ac:dyDescent="0.15">
      <c r="A334" s="137" t="s">
        <v>31</v>
      </c>
      <c r="B334" s="206">
        <v>565</v>
      </c>
      <c r="C334" s="190">
        <v>1230</v>
      </c>
      <c r="D334" s="191">
        <v>207</v>
      </c>
      <c r="E334" s="192">
        <v>404</v>
      </c>
      <c r="F334" s="189">
        <v>355</v>
      </c>
      <c r="G334" s="193">
        <v>1066</v>
      </c>
      <c r="H334" s="191">
        <v>756</v>
      </c>
      <c r="I334" s="192">
        <v>1228</v>
      </c>
      <c r="J334" s="189">
        <v>249</v>
      </c>
      <c r="K334" s="190">
        <v>83</v>
      </c>
      <c r="L334" s="191">
        <v>747</v>
      </c>
      <c r="M334" s="189">
        <v>218</v>
      </c>
      <c r="N334" s="194">
        <v>1046</v>
      </c>
      <c r="O334" s="207">
        <v>729</v>
      </c>
      <c r="P334" s="189">
        <v>355</v>
      </c>
      <c r="Q334" s="190">
        <v>484</v>
      </c>
      <c r="R334" s="191">
        <v>411</v>
      </c>
      <c r="S334" s="192">
        <v>580</v>
      </c>
      <c r="T334" s="189">
        <v>151</v>
      </c>
      <c r="U334" s="193">
        <v>51</v>
      </c>
      <c r="V334" s="191">
        <v>754</v>
      </c>
      <c r="W334" s="208">
        <v>385</v>
      </c>
      <c r="X334" s="189">
        <v>535</v>
      </c>
      <c r="Y334" s="193">
        <v>244</v>
      </c>
      <c r="Z334" s="191">
        <v>521</v>
      </c>
      <c r="AA334" s="189">
        <v>1045</v>
      </c>
      <c r="AB334" s="172">
        <f t="shared" si="5018"/>
        <v>6652</v>
      </c>
      <c r="AC334" s="173">
        <f t="shared" si="5019"/>
        <v>7747</v>
      </c>
      <c r="BI334" s="137" t="s">
        <v>31</v>
      </c>
      <c r="BJ334" s="129">
        <f>B334/B343</f>
        <v>5.7465419039869813E-2</v>
      </c>
      <c r="BK334" s="130">
        <f t="shared" ref="BK334" si="5402">C334/C343</f>
        <v>0.11324924040143633</v>
      </c>
      <c r="BL334" s="131">
        <f t="shared" ref="BL334" si="5403">D334/D343</f>
        <v>5.7024793388429751E-2</v>
      </c>
      <c r="BM334" s="132">
        <f t="shared" ref="BM334" si="5404">E334/E343</f>
        <v>8.2364933741080532E-2</v>
      </c>
      <c r="BN334" s="129">
        <f t="shared" ref="BN334" si="5405">F334/F343</f>
        <v>3.2858200666419847E-2</v>
      </c>
      <c r="BO334" s="130">
        <f t="shared" ref="BO334" si="5406">G334/G343</f>
        <v>0.11431635388739947</v>
      </c>
      <c r="BP334" s="131">
        <f t="shared" ref="BP334" si="5407">H334/H343</f>
        <v>5.9805395142789333E-2</v>
      </c>
      <c r="BQ334" s="132">
        <f t="shared" ref="BQ334" si="5408">I334/I343</f>
        <v>9.393406257171269E-2</v>
      </c>
      <c r="BR334" s="129">
        <f t="shared" ref="BR334" si="5409">J334/J343</f>
        <v>8.8329194749911313E-2</v>
      </c>
      <c r="BS334" s="130">
        <f t="shared" ref="BS334" si="5410">K334/K343</f>
        <v>3.238392508778775E-2</v>
      </c>
      <c r="BT334" s="131">
        <f t="shared" ref="BT334" si="5411">L334/L343</f>
        <v>0.10269452845751993</v>
      </c>
      <c r="BU334" s="129">
        <f t="shared" ref="BU334" si="5412">M334/M343</f>
        <v>3.2068255369226244E-2</v>
      </c>
      <c r="BV334" s="133">
        <f t="shared" ref="BV334" si="5413">N334/N343</f>
        <v>8.0803398995751258E-2</v>
      </c>
      <c r="BW334" s="134">
        <f t="shared" ref="BW334" si="5414">O334/O343</f>
        <v>5.6780123062543812E-2</v>
      </c>
      <c r="BX334" s="129">
        <f t="shared" ref="BX334" si="5415">P334/P343</f>
        <v>5.3319315109642537E-2</v>
      </c>
      <c r="BY334" s="130">
        <f t="shared" ref="BY334" si="5416">Q334/Q343</f>
        <v>7.4290099769762086E-2</v>
      </c>
      <c r="BZ334" s="131">
        <f t="shared" ref="BZ334" si="5417">R334/R343</f>
        <v>5.1272455089820361E-2</v>
      </c>
      <c r="CA334" s="132">
        <f t="shared" ref="CA334" si="5418">S334/S343</f>
        <v>7.1799950482792765E-2</v>
      </c>
      <c r="CB334" s="129">
        <f t="shared" ref="CB334" si="5419">T334/T343</f>
        <v>7.1597913703176863E-2</v>
      </c>
      <c r="CC334" s="130">
        <f t="shared" ref="CC334" si="5420">U334/U343</f>
        <v>2.5796661608497723E-2</v>
      </c>
      <c r="CD334" s="131">
        <f t="shared" ref="CD334" si="5421">V334/V343</f>
        <v>9.4902454373820014E-2</v>
      </c>
      <c r="CE334" s="132">
        <f t="shared" ref="CE334" si="5422">W334/W343</f>
        <v>4.9690242643262779E-2</v>
      </c>
      <c r="CF334" s="129">
        <f t="shared" ref="CF334" si="5423">X334/X343</f>
        <v>8.4318360914105592E-2</v>
      </c>
      <c r="CG334" s="130">
        <f t="shared" ref="CG334" si="5424">Y334/Y343</f>
        <v>5.8415130476418484E-2</v>
      </c>
      <c r="CH334" s="131">
        <f t="shared" ref="CH334" si="5425">Z334/Z343</f>
        <v>4.4238770484843336E-2</v>
      </c>
      <c r="CI334" s="129">
        <f t="shared" ref="CI334" si="5426">AA334/AA343</f>
        <v>7.6177285318559551E-2</v>
      </c>
      <c r="CJ334" s="135">
        <f t="shared" ref="CJ334" si="5427">AB334/AB343</f>
        <v>6.4711318643902907E-2</v>
      </c>
      <c r="CK334" s="136">
        <f t="shared" ref="CK334" si="5428">AC334/AC343</f>
        <v>7.5523752888074322E-2</v>
      </c>
    </row>
    <row r="335" spans="1:89" x14ac:dyDescent="0.15">
      <c r="A335" s="146" t="s">
        <v>32</v>
      </c>
      <c r="B335" s="203">
        <v>630</v>
      </c>
      <c r="C335" s="197">
        <v>737</v>
      </c>
      <c r="D335" s="198">
        <v>129</v>
      </c>
      <c r="E335" s="199">
        <v>303</v>
      </c>
      <c r="F335" s="196">
        <v>311</v>
      </c>
      <c r="G335" s="200">
        <v>1002</v>
      </c>
      <c r="H335" s="198">
        <v>645</v>
      </c>
      <c r="I335" s="199">
        <v>973</v>
      </c>
      <c r="J335" s="196">
        <v>218</v>
      </c>
      <c r="K335" s="197">
        <v>60</v>
      </c>
      <c r="L335" s="198">
        <v>587</v>
      </c>
      <c r="M335" s="196">
        <v>182</v>
      </c>
      <c r="N335" s="201">
        <v>793</v>
      </c>
      <c r="O335" s="204">
        <v>624</v>
      </c>
      <c r="P335" s="196">
        <v>262</v>
      </c>
      <c r="Q335" s="197">
        <v>426</v>
      </c>
      <c r="R335" s="198">
        <v>331</v>
      </c>
      <c r="S335" s="199">
        <v>574</v>
      </c>
      <c r="T335" s="196">
        <v>99</v>
      </c>
      <c r="U335" s="200">
        <v>27</v>
      </c>
      <c r="V335" s="198">
        <v>922</v>
      </c>
      <c r="W335" s="205">
        <v>272</v>
      </c>
      <c r="X335" s="196">
        <v>299</v>
      </c>
      <c r="Y335" s="200">
        <v>174</v>
      </c>
      <c r="Z335" s="198">
        <v>460</v>
      </c>
      <c r="AA335" s="196">
        <v>710</v>
      </c>
      <c r="AB335" s="172">
        <f t="shared" si="5018"/>
        <v>5686</v>
      </c>
      <c r="AC335" s="173">
        <f t="shared" si="5019"/>
        <v>6064</v>
      </c>
      <c r="BI335" s="146" t="s">
        <v>32</v>
      </c>
      <c r="BJ335" s="129">
        <f>B335/B343</f>
        <v>6.4076484947111476E-2</v>
      </c>
      <c r="BK335" s="130">
        <f t="shared" ref="BK335" si="5429">C335/C343</f>
        <v>6.7857471687689894E-2</v>
      </c>
      <c r="BL335" s="131">
        <f t="shared" ref="BL335" si="5430">D335/D343</f>
        <v>3.553719008264463E-2</v>
      </c>
      <c r="BM335" s="132">
        <f t="shared" ref="BM335" si="5431">E335/E343</f>
        <v>6.1773700305810399E-2</v>
      </c>
      <c r="BN335" s="129">
        <f t="shared" ref="BN335" si="5432">F335/F343</f>
        <v>2.8785634950018513E-2</v>
      </c>
      <c r="BO335" s="130">
        <f t="shared" ref="BO335" si="5433">G335/G343</f>
        <v>0.10745308310991956</v>
      </c>
      <c r="BP335" s="131">
        <f t="shared" ref="BP335" si="5434">H335/H343</f>
        <v>5.1024444268649632E-2</v>
      </c>
      <c r="BQ335" s="132">
        <f t="shared" ref="BQ335" si="5435">I335/I343</f>
        <v>7.442821081618603E-2</v>
      </c>
      <c r="BR335" s="129">
        <f t="shared" ref="BR335" si="5436">J335/J343</f>
        <v>7.7332387371408295E-2</v>
      </c>
      <c r="BS335" s="130">
        <f t="shared" ref="BS335" si="5437">K335/K343</f>
        <v>2.3410066328521262E-2</v>
      </c>
      <c r="BT335" s="131">
        <f t="shared" ref="BT335" si="5438">L335/L343</f>
        <v>8.0698377783887817E-2</v>
      </c>
      <c r="BU335" s="129">
        <f t="shared" ref="BU335" si="5439">M335/M343</f>
        <v>2.6772580170638424E-2</v>
      </c>
      <c r="BV335" s="133">
        <f t="shared" ref="BV335" si="5440">N335/N343</f>
        <v>6.1259173426033216E-2</v>
      </c>
      <c r="BW335" s="134">
        <f t="shared" ref="BW335" si="5441">O335/O343</f>
        <v>4.860191603707454E-2</v>
      </c>
      <c r="BX335" s="129">
        <f t="shared" ref="BX335" si="5442">P335/P343</f>
        <v>3.9351156503454492E-2</v>
      </c>
      <c r="BY335" s="130">
        <f t="shared" ref="BY335" si="5443">Q335/Q343</f>
        <v>6.538756715272448E-2</v>
      </c>
      <c r="BZ335" s="131">
        <f t="shared" ref="BZ335" si="5444">R335/R343</f>
        <v>4.129241516966068E-2</v>
      </c>
      <c r="CA335" s="132">
        <f t="shared" ref="CA335" si="5445">S335/S343</f>
        <v>7.1057192374350084E-2</v>
      </c>
      <c r="CB335" s="129">
        <f t="shared" ref="CB335" si="5446">T335/T343</f>
        <v>4.694167852062589E-2</v>
      </c>
      <c r="CC335" s="130">
        <f t="shared" ref="CC335" si="5447">U335/U343</f>
        <v>1.3657056145675266E-2</v>
      </c>
      <c r="CD335" s="131">
        <f t="shared" ref="CD335" si="5448">V335/V343</f>
        <v>0.11604782882315921</v>
      </c>
      <c r="CE335" s="132">
        <f t="shared" ref="CE335" si="5449">W335/W343</f>
        <v>3.5105833763551884E-2</v>
      </c>
      <c r="CF335" s="129">
        <f t="shared" ref="CF335" si="5450">X335/X343</f>
        <v>4.7123719464144995E-2</v>
      </c>
      <c r="CG335" s="130">
        <f t="shared" ref="CG335" si="5451">Y335/Y343</f>
        <v>4.1656691405314819E-2</v>
      </c>
      <c r="CH335" s="131">
        <f t="shared" ref="CH335" si="5452">Z335/Z343</f>
        <v>3.9059183153604481E-2</v>
      </c>
      <c r="CI335" s="129">
        <f t="shared" ref="CI335" si="5453">AA335/AA343</f>
        <v>5.175681586237061E-2</v>
      </c>
      <c r="CJ335" s="135">
        <f t="shared" ref="CJ335" si="5454">AB335/AB343</f>
        <v>5.5313974415098013E-2</v>
      </c>
      <c r="CK335" s="136">
        <f t="shared" ref="CK335" si="5455">AC335/AC343</f>
        <v>5.9116566091813955E-2</v>
      </c>
    </row>
    <row r="336" spans="1:89" x14ac:dyDescent="0.15">
      <c r="A336" s="137" t="s">
        <v>33</v>
      </c>
      <c r="B336" s="206">
        <v>434</v>
      </c>
      <c r="C336" s="190">
        <v>499</v>
      </c>
      <c r="D336" s="191">
        <v>76</v>
      </c>
      <c r="E336" s="192">
        <v>244</v>
      </c>
      <c r="F336" s="189">
        <v>248</v>
      </c>
      <c r="G336" s="193">
        <v>636</v>
      </c>
      <c r="H336" s="191">
        <v>462</v>
      </c>
      <c r="I336" s="192">
        <v>607</v>
      </c>
      <c r="J336" s="189">
        <v>104</v>
      </c>
      <c r="K336" s="190">
        <v>35</v>
      </c>
      <c r="L336" s="191">
        <v>391</v>
      </c>
      <c r="M336" s="189">
        <v>138</v>
      </c>
      <c r="N336" s="194">
        <v>398</v>
      </c>
      <c r="O336" s="207">
        <v>519</v>
      </c>
      <c r="P336" s="189">
        <v>188</v>
      </c>
      <c r="Q336" s="190">
        <v>305</v>
      </c>
      <c r="R336" s="191">
        <v>236</v>
      </c>
      <c r="S336" s="192">
        <v>360</v>
      </c>
      <c r="T336" s="189">
        <v>54</v>
      </c>
      <c r="U336" s="193">
        <v>50</v>
      </c>
      <c r="V336" s="191">
        <v>378</v>
      </c>
      <c r="W336" s="208">
        <v>238</v>
      </c>
      <c r="X336" s="189">
        <v>207</v>
      </c>
      <c r="Y336" s="193">
        <v>177</v>
      </c>
      <c r="Z336" s="191">
        <v>276</v>
      </c>
      <c r="AA336" s="189">
        <v>599</v>
      </c>
      <c r="AB336" s="172">
        <f t="shared" si="5018"/>
        <v>3452</v>
      </c>
      <c r="AC336" s="173">
        <f t="shared" si="5019"/>
        <v>4407</v>
      </c>
      <c r="BI336" s="137" t="s">
        <v>33</v>
      </c>
      <c r="BJ336" s="129">
        <f>B336/B343</f>
        <v>4.414157851912124E-2</v>
      </c>
      <c r="BK336" s="130">
        <f t="shared" ref="BK336" si="5456">C336/C343</f>
        <v>4.5944204032777831E-2</v>
      </c>
      <c r="BL336" s="131">
        <f t="shared" ref="BL336" si="5457">D336/D343</f>
        <v>2.0936639118457299E-2</v>
      </c>
      <c r="BM336" s="132">
        <f t="shared" ref="BM336" si="5458">E336/E343</f>
        <v>4.9745158002038735E-2</v>
      </c>
      <c r="BN336" s="129">
        <f t="shared" ref="BN336" si="5459">F336/F343</f>
        <v>2.2954461310625694E-2</v>
      </c>
      <c r="BO336" s="130">
        <f t="shared" ref="BO336" si="5460">G336/G343</f>
        <v>6.8203753351206431E-2</v>
      </c>
      <c r="BP336" s="131">
        <f t="shared" ref="BP336" si="5461">H336/H343</f>
        <v>3.6547741476149039E-2</v>
      </c>
      <c r="BQ336" s="132">
        <f t="shared" ref="BQ336" si="5462">I336/I343</f>
        <v>4.6431576531783064E-2</v>
      </c>
      <c r="BR336" s="129">
        <f t="shared" ref="BR336" si="5463">J336/J343</f>
        <v>3.689251507626818E-2</v>
      </c>
      <c r="BS336" s="130">
        <f t="shared" ref="BS336" si="5464">K336/K343</f>
        <v>1.3655872024970737E-2</v>
      </c>
      <c r="BT336" s="131">
        <f t="shared" ref="BT336" si="5465">L336/L343</f>
        <v>5.3753093208688478E-2</v>
      </c>
      <c r="BU336" s="129">
        <f t="shared" ref="BU336" si="5466">M336/M343</f>
        <v>2.0300088261253312E-2</v>
      </c>
      <c r="BV336" s="133">
        <f t="shared" ref="BV336" si="5467">N336/N343</f>
        <v>3.0745461568173038E-2</v>
      </c>
      <c r="BW336" s="134">
        <f t="shared" ref="BW336" si="5468">O336/O343</f>
        <v>4.0423709011605267E-2</v>
      </c>
      <c r="BX336" s="129">
        <f t="shared" ref="BX336" si="5469">P336/P343</f>
        <v>2.8236707720036048E-2</v>
      </c>
      <c r="BY336" s="130">
        <f t="shared" ref="BY336" si="5470">Q336/Q343</f>
        <v>4.6815042210283958E-2</v>
      </c>
      <c r="BZ336" s="131">
        <f t="shared" ref="BZ336" si="5471">R336/R343</f>
        <v>2.9441117764471059E-2</v>
      </c>
      <c r="CA336" s="132">
        <f t="shared" ref="CA336" si="5472">S336/S343</f>
        <v>4.4565486506561031E-2</v>
      </c>
      <c r="CB336" s="129">
        <f t="shared" ref="CB336" si="5473">T336/T343</f>
        <v>2.5604551920341393E-2</v>
      </c>
      <c r="CC336" s="130">
        <f t="shared" ref="CC336" si="5474">U336/U343</f>
        <v>2.5290844714213456E-2</v>
      </c>
      <c r="CD336" s="131">
        <f t="shared" ref="CD336" si="5475">V336/V343</f>
        <v>4.7577092511013219E-2</v>
      </c>
      <c r="CE336" s="132">
        <f t="shared" ref="CE336" si="5476">W336/W343</f>
        <v>3.0717604543107898E-2</v>
      </c>
      <c r="CF336" s="129">
        <f t="shared" ref="CF336" si="5477">X336/X343</f>
        <v>3.2624113475177303E-2</v>
      </c>
      <c r="CG336" s="130">
        <f t="shared" ref="CG336" si="5478">Y336/Y343</f>
        <v>4.2374910222647832E-2</v>
      </c>
      <c r="CH336" s="131">
        <f t="shared" ref="CH336" si="5479">Z336/Z343</f>
        <v>2.3435509892162691E-2</v>
      </c>
      <c r="CI336" s="129">
        <f t="shared" ref="CI336" si="5480">AA336/AA343</f>
        <v>4.3665257326140836E-2</v>
      </c>
      <c r="CJ336" s="135">
        <f t="shared" ref="CJ336" si="5481">AB336/AB343</f>
        <v>3.3581399873534708E-2</v>
      </c>
      <c r="CK336" s="136">
        <f t="shared" ref="CK336" si="5482">AC336/AC343</f>
        <v>4.2962847421936692E-2</v>
      </c>
    </row>
    <row r="337" spans="1:89" x14ac:dyDescent="0.15">
      <c r="A337" s="146" t="s">
        <v>34</v>
      </c>
      <c r="B337" s="203">
        <v>96</v>
      </c>
      <c r="C337" s="197">
        <v>217</v>
      </c>
      <c r="D337" s="198">
        <v>22</v>
      </c>
      <c r="E337" s="199">
        <v>115</v>
      </c>
      <c r="F337" s="196">
        <v>70</v>
      </c>
      <c r="G337" s="200">
        <v>345</v>
      </c>
      <c r="H337" s="198">
        <v>202</v>
      </c>
      <c r="I337" s="199">
        <v>371</v>
      </c>
      <c r="J337" s="196">
        <v>11</v>
      </c>
      <c r="K337" s="197">
        <v>28</v>
      </c>
      <c r="L337" s="198">
        <v>335</v>
      </c>
      <c r="M337" s="196">
        <v>87</v>
      </c>
      <c r="N337" s="201">
        <v>296</v>
      </c>
      <c r="O337" s="204">
        <v>274</v>
      </c>
      <c r="P337" s="196">
        <v>131</v>
      </c>
      <c r="Q337" s="197">
        <v>167</v>
      </c>
      <c r="R337" s="198">
        <v>140</v>
      </c>
      <c r="S337" s="199">
        <v>225</v>
      </c>
      <c r="T337" s="196">
        <v>25</v>
      </c>
      <c r="U337" s="200">
        <v>57</v>
      </c>
      <c r="V337" s="198">
        <v>234</v>
      </c>
      <c r="W337" s="205">
        <v>109</v>
      </c>
      <c r="X337" s="196">
        <v>82</v>
      </c>
      <c r="Y337" s="200">
        <v>108</v>
      </c>
      <c r="Z337" s="198">
        <v>202</v>
      </c>
      <c r="AA337" s="196">
        <v>309</v>
      </c>
      <c r="AB337" s="172">
        <f t="shared" si="5018"/>
        <v>1846</v>
      </c>
      <c r="AC337" s="173">
        <f t="shared" si="5019"/>
        <v>2412</v>
      </c>
      <c r="BI337" s="146" t="s">
        <v>34</v>
      </c>
      <c r="BJ337" s="129">
        <f>B337/B343</f>
        <v>9.7640358014646055E-3</v>
      </c>
      <c r="BK337" s="130">
        <f t="shared" ref="BK337" si="5483">C337/C343</f>
        <v>1.9979744038302182E-2</v>
      </c>
      <c r="BL337" s="131">
        <f t="shared" ref="BL337" si="5484">D337/D343</f>
        <v>6.0606060606060606E-3</v>
      </c>
      <c r="BM337" s="132">
        <f t="shared" ref="BM337" si="5485">E337/E343</f>
        <v>2.3445463812436288E-2</v>
      </c>
      <c r="BN337" s="129">
        <f t="shared" ref="BN337" si="5486">F337/F343</f>
        <v>6.479081821547575E-3</v>
      </c>
      <c r="BO337" s="130">
        <f t="shared" ref="BO337" si="5487">G337/G343</f>
        <v>3.6997319034852545E-2</v>
      </c>
      <c r="BP337" s="131">
        <f t="shared" ref="BP337" si="5488">H337/H343</f>
        <v>1.5979748437623606E-2</v>
      </c>
      <c r="BQ337" s="132">
        <f t="shared" ref="BQ337" si="5489">I337/I343</f>
        <v>2.8379101965883884E-2</v>
      </c>
      <c r="BR337" s="129">
        <f t="shared" ref="BR337" si="5490">J337/J343</f>
        <v>3.9020929407591345E-3</v>
      </c>
      <c r="BS337" s="130">
        <f t="shared" ref="BS337" si="5491">K337/K343</f>
        <v>1.092469761997659E-2</v>
      </c>
      <c r="BT337" s="131">
        <f t="shared" ref="BT337" si="5492">L337/L343</f>
        <v>4.6054440472917242E-2</v>
      </c>
      <c r="BU337" s="129">
        <f t="shared" ref="BU337" si="5493">M337/M343</f>
        <v>1.2797881729920565E-2</v>
      </c>
      <c r="BV337" s="133">
        <f t="shared" ref="BV337" si="5494">N337/N343</f>
        <v>2.2865971417535727E-2</v>
      </c>
      <c r="BW337" s="134">
        <f t="shared" ref="BW337" si="5495">O337/O343</f>
        <v>2.1341225952176961E-2</v>
      </c>
      <c r="BX337" s="129">
        <f t="shared" ref="BX337" si="5496">P337/P343</f>
        <v>1.9675578251727246E-2</v>
      </c>
      <c r="BY337" s="130">
        <f t="shared" ref="BY337" si="5497">Q337/Q343</f>
        <v>2.5633154259401381E-2</v>
      </c>
      <c r="BZ337" s="131">
        <f t="shared" ref="BZ337" si="5498">R337/R343</f>
        <v>1.7465069860279441E-2</v>
      </c>
      <c r="CA337" s="132">
        <f t="shared" ref="CA337" si="5499">S337/S343</f>
        <v>2.7853429066600644E-2</v>
      </c>
      <c r="CB337" s="129">
        <f t="shared" ref="CB337" si="5500">T337/T343</f>
        <v>1.1853959222380275E-2</v>
      </c>
      <c r="CC337" s="130">
        <f t="shared" ref="CC337" si="5501">U337/U343</f>
        <v>2.8831562974203338E-2</v>
      </c>
      <c r="CD337" s="131">
        <f t="shared" ref="CD337" si="5502">V337/V343</f>
        <v>2.9452485840151039E-2</v>
      </c>
      <c r="CE337" s="132">
        <f t="shared" ref="CE337" si="5503">W337/W343</f>
        <v>1.4068146618482189E-2</v>
      </c>
      <c r="CF337" s="129">
        <f t="shared" ref="CF337" si="5504">X337/X343</f>
        <v>1.2923561859732072E-2</v>
      </c>
      <c r="CG337" s="130">
        <f t="shared" ref="CG337" si="5505">Y337/Y343</f>
        <v>2.5855877423988507E-2</v>
      </c>
      <c r="CH337" s="131">
        <f t="shared" ref="CH337" si="5506">Z337/Z343</f>
        <v>1.7152076080495883E-2</v>
      </c>
      <c r="CI337" s="129">
        <f t="shared" ref="CI337" si="5507">AA337/AA343</f>
        <v>2.2525149438693687E-2</v>
      </c>
      <c r="CJ337" s="135">
        <f t="shared" ref="CJ337" si="5508">AB337/AB343</f>
        <v>1.7958071890656159E-2</v>
      </c>
      <c r="CK337" s="136">
        <f t="shared" ref="CK337" si="5509">AC337/AC343</f>
        <v>2.3514043109079032E-2</v>
      </c>
    </row>
    <row r="338" spans="1:89" x14ac:dyDescent="0.15">
      <c r="A338" s="137" t="s">
        <v>35</v>
      </c>
      <c r="B338" s="206">
        <v>0</v>
      </c>
      <c r="C338" s="190">
        <v>87</v>
      </c>
      <c r="D338" s="191">
        <v>1</v>
      </c>
      <c r="E338" s="192">
        <v>38</v>
      </c>
      <c r="F338" s="189">
        <v>3</v>
      </c>
      <c r="G338" s="193">
        <v>91</v>
      </c>
      <c r="H338" s="191">
        <v>17</v>
      </c>
      <c r="I338" s="192">
        <v>72</v>
      </c>
      <c r="J338" s="189">
        <v>1</v>
      </c>
      <c r="K338" s="190">
        <v>6</v>
      </c>
      <c r="L338" s="191">
        <v>37</v>
      </c>
      <c r="M338" s="189">
        <v>13</v>
      </c>
      <c r="N338" s="194">
        <v>25</v>
      </c>
      <c r="O338" s="207">
        <v>28</v>
      </c>
      <c r="P338" s="189">
        <v>23</v>
      </c>
      <c r="Q338" s="190">
        <v>23</v>
      </c>
      <c r="R338" s="191">
        <v>15</v>
      </c>
      <c r="S338" s="192">
        <v>19</v>
      </c>
      <c r="T338" s="189">
        <v>7</v>
      </c>
      <c r="U338" s="193">
        <v>7</v>
      </c>
      <c r="V338" s="191">
        <v>21</v>
      </c>
      <c r="W338" s="208">
        <v>3</v>
      </c>
      <c r="X338" s="189">
        <v>9</v>
      </c>
      <c r="Y338" s="193">
        <v>17</v>
      </c>
      <c r="Z338" s="191">
        <v>17</v>
      </c>
      <c r="AA338" s="189">
        <v>12</v>
      </c>
      <c r="AB338" s="172">
        <f t="shared" si="5018"/>
        <v>176</v>
      </c>
      <c r="AC338" s="173">
        <f t="shared" si="5019"/>
        <v>416</v>
      </c>
      <c r="BI338" s="137" t="s">
        <v>35</v>
      </c>
      <c r="BJ338" s="129">
        <f>B338/B343</f>
        <v>0</v>
      </c>
      <c r="BK338" s="130">
        <f t="shared" ref="BK338" si="5510">C338/C343</f>
        <v>8.0103121259552535E-3</v>
      </c>
      <c r="BL338" s="131">
        <f t="shared" ref="BL338" si="5511">D338/D343</f>
        <v>2.7548209366391182E-4</v>
      </c>
      <c r="BM338" s="132">
        <f t="shared" ref="BM338" si="5512">E338/E343</f>
        <v>7.7471967380224258E-3</v>
      </c>
      <c r="BN338" s="129">
        <f t="shared" ref="BN338" si="5513">F338/F343</f>
        <v>2.776749352091818E-4</v>
      </c>
      <c r="BO338" s="130">
        <f t="shared" ref="BO338" si="5514">G338/G343</f>
        <v>9.7587131367292222E-3</v>
      </c>
      <c r="BP338" s="131">
        <f t="shared" ref="BP338" si="5515">H338/H343</f>
        <v>1.3448303140574322E-3</v>
      </c>
      <c r="BQ338" s="132">
        <f t="shared" ref="BQ338" si="5516">I338/I343</f>
        <v>5.5075346133251742E-3</v>
      </c>
      <c r="BR338" s="129">
        <f t="shared" ref="BR338" si="5517">J338/J343</f>
        <v>3.5473572188719402E-4</v>
      </c>
      <c r="BS338" s="130">
        <f t="shared" ref="BS338" si="5518">K338/K343</f>
        <v>2.3410066328521262E-3</v>
      </c>
      <c r="BT338" s="131">
        <f t="shared" ref="BT338" si="5519">L338/L343</f>
        <v>5.0866098432774268E-3</v>
      </c>
      <c r="BU338" s="129">
        <f t="shared" ref="BU338" si="5520">M338/M343</f>
        <v>1.9123271550456017E-3</v>
      </c>
      <c r="BV338" s="133">
        <f t="shared" ref="BV338" si="5521">N338/N343</f>
        <v>1.9312475859405175E-3</v>
      </c>
      <c r="BW338" s="134">
        <f t="shared" ref="BW338" si="5522">O338/O343</f>
        <v>2.1808552067918061E-3</v>
      </c>
      <c r="BX338" s="129">
        <f t="shared" ref="BX338" si="5523">P338/P343</f>
        <v>3.4544908380895164E-3</v>
      </c>
      <c r="BY338" s="130">
        <f t="shared" ref="BY338" si="5524">Q338/Q343</f>
        <v>3.5303146584804296E-3</v>
      </c>
      <c r="BZ338" s="131">
        <f t="shared" ref="BZ338" si="5525">R338/R343</f>
        <v>1.8712574850299401E-3</v>
      </c>
      <c r="CA338" s="132">
        <f t="shared" ref="CA338" si="5526">S338/S343</f>
        <v>2.3520673434018319E-3</v>
      </c>
      <c r="CB338" s="129">
        <f t="shared" ref="CB338" si="5527">T338/T343</f>
        <v>3.3191085822664771E-3</v>
      </c>
      <c r="CC338" s="130">
        <f t="shared" ref="CC338" si="5528">U338/U343</f>
        <v>3.5407182599898838E-3</v>
      </c>
      <c r="CD338" s="131">
        <f t="shared" ref="CD338" si="5529">V338/V343</f>
        <v>2.6431718061674008E-3</v>
      </c>
      <c r="CE338" s="132">
        <f t="shared" ref="CE338" si="5530">W338/W343</f>
        <v>3.8719669592152811E-4</v>
      </c>
      <c r="CF338" s="129">
        <f t="shared" ref="CF338" si="5531">X338/X343</f>
        <v>1.4184397163120568E-3</v>
      </c>
      <c r="CG338" s="130">
        <f t="shared" ref="CG338" si="5532">Y338/Y343</f>
        <v>4.0699066315537467E-3</v>
      </c>
      <c r="CH338" s="131">
        <f t="shared" ref="CH338" si="5533">Z338/Z343</f>
        <v>1.4434915513288613E-3</v>
      </c>
      <c r="CI338" s="129">
        <f t="shared" ref="CI338" si="5534">AA338/AA343</f>
        <v>8.7476308499781312E-4</v>
      </c>
      <c r="CJ338" s="135">
        <f t="shared" ref="CJ338" si="5535">AB338/AB343</f>
        <v>1.7121455323702514E-3</v>
      </c>
      <c r="CK338" s="136">
        <f t="shared" ref="CK338" si="5536">AC338/AC343</f>
        <v>4.0554900221297175E-3</v>
      </c>
    </row>
    <row r="339" spans="1:89" x14ac:dyDescent="0.15">
      <c r="A339" s="146" t="s">
        <v>36</v>
      </c>
      <c r="B339" s="203">
        <v>0</v>
      </c>
      <c r="C339" s="197">
        <v>7</v>
      </c>
      <c r="D339" s="198">
        <v>0</v>
      </c>
      <c r="E339" s="199">
        <v>0</v>
      </c>
      <c r="F339" s="196">
        <v>0</v>
      </c>
      <c r="G339" s="200">
        <v>0</v>
      </c>
      <c r="H339" s="198">
        <v>0</v>
      </c>
      <c r="I339" s="199">
        <v>0</v>
      </c>
      <c r="J339" s="196">
        <v>0</v>
      </c>
      <c r="K339" s="200">
        <v>0</v>
      </c>
      <c r="L339" s="198">
        <v>0</v>
      </c>
      <c r="M339" s="196">
        <v>0</v>
      </c>
      <c r="N339" s="201">
        <v>0</v>
      </c>
      <c r="O339" s="204">
        <v>0</v>
      </c>
      <c r="P339" s="196">
        <v>0</v>
      </c>
      <c r="Q339" s="200">
        <v>0</v>
      </c>
      <c r="R339" s="198">
        <v>0</v>
      </c>
      <c r="S339" s="199">
        <v>0</v>
      </c>
      <c r="T339" s="196">
        <v>0</v>
      </c>
      <c r="U339" s="200">
        <v>0</v>
      </c>
      <c r="V339" s="198">
        <v>0</v>
      </c>
      <c r="W339" s="199">
        <v>0</v>
      </c>
      <c r="X339" s="196">
        <v>0</v>
      </c>
      <c r="Y339" s="200">
        <v>0</v>
      </c>
      <c r="Z339" s="198">
        <v>0</v>
      </c>
      <c r="AA339" s="196">
        <v>0</v>
      </c>
      <c r="AB339" s="172">
        <f t="shared" si="5018"/>
        <v>0</v>
      </c>
      <c r="AC339" s="173">
        <f t="shared" si="5019"/>
        <v>7</v>
      </c>
      <c r="BI339" s="146" t="s">
        <v>36</v>
      </c>
      <c r="BJ339" s="129">
        <f>B339/B343</f>
        <v>0</v>
      </c>
      <c r="BK339" s="130">
        <f t="shared" ref="BK339" si="5537">C339/C343</f>
        <v>6.4450787220329624E-4</v>
      </c>
      <c r="BL339" s="131">
        <f t="shared" ref="BL339" si="5538">D339/D343</f>
        <v>0</v>
      </c>
      <c r="BM339" s="132">
        <f t="shared" ref="BM339" si="5539">E339/E343</f>
        <v>0</v>
      </c>
      <c r="BN339" s="129">
        <f t="shared" ref="BN339" si="5540">F339/F343</f>
        <v>0</v>
      </c>
      <c r="BO339" s="130">
        <f t="shared" ref="BO339" si="5541">G339/G343</f>
        <v>0</v>
      </c>
      <c r="BP339" s="131">
        <f t="shared" ref="BP339" si="5542">H339/H343</f>
        <v>0</v>
      </c>
      <c r="BQ339" s="132">
        <f t="shared" ref="BQ339" si="5543">I339/I343</f>
        <v>0</v>
      </c>
      <c r="BR339" s="129">
        <f t="shared" ref="BR339" si="5544">J339/J343</f>
        <v>0</v>
      </c>
      <c r="BS339" s="130">
        <f t="shared" ref="BS339" si="5545">K339/K343</f>
        <v>0</v>
      </c>
      <c r="BT339" s="131">
        <f t="shared" ref="BT339" si="5546">L339/L343</f>
        <v>0</v>
      </c>
      <c r="BU339" s="129">
        <f t="shared" ref="BU339" si="5547">M339/M343</f>
        <v>0</v>
      </c>
      <c r="BV339" s="133">
        <f t="shared" ref="BV339" si="5548">N339/N343</f>
        <v>0</v>
      </c>
      <c r="BW339" s="134">
        <f t="shared" ref="BW339" si="5549">O339/O343</f>
        <v>0</v>
      </c>
      <c r="BX339" s="129">
        <f t="shared" ref="BX339" si="5550">P339/P343</f>
        <v>0</v>
      </c>
      <c r="BY339" s="130">
        <f t="shared" ref="BY339" si="5551">Q339/Q343</f>
        <v>0</v>
      </c>
      <c r="BZ339" s="131">
        <f t="shared" ref="BZ339" si="5552">R339/R343</f>
        <v>0</v>
      </c>
      <c r="CA339" s="132">
        <f t="shared" ref="CA339" si="5553">S339/S343</f>
        <v>0</v>
      </c>
      <c r="CB339" s="129">
        <f t="shared" ref="CB339" si="5554">T339/T343</f>
        <v>0</v>
      </c>
      <c r="CC339" s="130">
        <f t="shared" ref="CC339" si="5555">U339/U343</f>
        <v>0</v>
      </c>
      <c r="CD339" s="131">
        <f t="shared" ref="CD339" si="5556">V339/V343</f>
        <v>0</v>
      </c>
      <c r="CE339" s="132">
        <f t="shared" ref="CE339" si="5557">W339/W343</f>
        <v>0</v>
      </c>
      <c r="CF339" s="129">
        <f t="shared" ref="CF339" si="5558">X339/X343</f>
        <v>0</v>
      </c>
      <c r="CG339" s="130">
        <f t="shared" ref="CG339" si="5559">Y339/Y343</f>
        <v>0</v>
      </c>
      <c r="CH339" s="131">
        <f t="shared" ref="CH339" si="5560">Z339/Z343</f>
        <v>0</v>
      </c>
      <c r="CI339" s="129">
        <f t="shared" ref="CI339" si="5561">AA339/AA343</f>
        <v>0</v>
      </c>
      <c r="CJ339" s="135">
        <f t="shared" ref="CJ339" si="5562">AB339/AB343</f>
        <v>0</v>
      </c>
      <c r="CK339" s="136">
        <f t="shared" ref="CK339" si="5563">AC339/AC343</f>
        <v>6.8241418641605824E-5</v>
      </c>
    </row>
    <row r="340" spans="1:89" x14ac:dyDescent="0.15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>
        <f>B340/B343</f>
        <v>0</v>
      </c>
      <c r="BK340" s="130">
        <f t="shared" ref="BK340" si="5564">C340/C343</f>
        <v>0</v>
      </c>
      <c r="BL340" s="131">
        <f t="shared" ref="BL340" si="5565">D340/D343</f>
        <v>0</v>
      </c>
      <c r="BM340" s="132">
        <f t="shared" ref="BM340" si="5566">E340/E343</f>
        <v>0</v>
      </c>
      <c r="BN340" s="129">
        <f t="shared" ref="BN340" si="5567">F340/F343</f>
        <v>0</v>
      </c>
      <c r="BO340" s="130">
        <f t="shared" ref="BO340" si="5568">G340/G343</f>
        <v>0</v>
      </c>
      <c r="BP340" s="131">
        <f t="shared" ref="BP340" si="5569">H340/H343</f>
        <v>0</v>
      </c>
      <c r="BQ340" s="132">
        <f t="shared" ref="BQ340" si="5570">I340/I343</f>
        <v>0</v>
      </c>
      <c r="BR340" s="129">
        <f t="shared" ref="BR340" si="5571">J340/J343</f>
        <v>0</v>
      </c>
      <c r="BS340" s="130">
        <f t="shared" ref="BS340" si="5572">K340/K343</f>
        <v>0</v>
      </c>
      <c r="BT340" s="131">
        <f t="shared" ref="BT340" si="5573">L340/L343</f>
        <v>0</v>
      </c>
      <c r="BU340" s="129">
        <f t="shared" ref="BU340" si="5574">M340/M343</f>
        <v>0</v>
      </c>
      <c r="BV340" s="133">
        <f t="shared" ref="BV340" si="5575">N340/N343</f>
        <v>0</v>
      </c>
      <c r="BW340" s="134">
        <f t="shared" ref="BW340" si="5576">O340/O343</f>
        <v>0</v>
      </c>
      <c r="BX340" s="129">
        <f t="shared" ref="BX340" si="5577">P340/P343</f>
        <v>0</v>
      </c>
      <c r="BY340" s="130">
        <f t="shared" ref="BY340" si="5578">Q340/Q343</f>
        <v>0</v>
      </c>
      <c r="BZ340" s="131">
        <f t="shared" ref="BZ340" si="5579">R340/R343</f>
        <v>0</v>
      </c>
      <c r="CA340" s="132">
        <f t="shared" ref="CA340" si="5580">S340/S343</f>
        <v>0</v>
      </c>
      <c r="CB340" s="129">
        <f t="shared" ref="CB340" si="5581">T340/T343</f>
        <v>0</v>
      </c>
      <c r="CC340" s="130">
        <f t="shared" ref="CC340" si="5582">U340/U343</f>
        <v>0</v>
      </c>
      <c r="CD340" s="131">
        <f t="shared" ref="CD340" si="5583">V340/V343</f>
        <v>0</v>
      </c>
      <c r="CE340" s="132">
        <f t="shared" ref="CE340" si="5584">W340/W343</f>
        <v>0</v>
      </c>
      <c r="CF340" s="129">
        <f t="shared" ref="CF340" si="5585">X340/X343</f>
        <v>0</v>
      </c>
      <c r="CG340" s="130">
        <f t="shared" ref="CG340" si="5586">Y340/Y343</f>
        <v>0</v>
      </c>
      <c r="CH340" s="131">
        <f t="shared" ref="CH340" si="5587">Z340/Z343</f>
        <v>0</v>
      </c>
      <c r="CI340" s="129">
        <f t="shared" ref="CI340" si="5588">AA340/AA343</f>
        <v>0</v>
      </c>
      <c r="CJ340" s="135">
        <f t="shared" ref="CJ340" si="5589">AB340/AB343</f>
        <v>0</v>
      </c>
      <c r="CK340" s="136">
        <f t="shared" ref="CK340" si="5590">AC340/AC343</f>
        <v>0</v>
      </c>
    </row>
    <row r="341" spans="1:89" x14ac:dyDescent="0.15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>
        <f>B341/B343</f>
        <v>0</v>
      </c>
      <c r="BK341" s="130">
        <f t="shared" ref="BK341" si="5591">C341/C343</f>
        <v>0</v>
      </c>
      <c r="BL341" s="131">
        <f t="shared" ref="BL341" si="5592">D341/D343</f>
        <v>0</v>
      </c>
      <c r="BM341" s="132">
        <f t="shared" ref="BM341" si="5593">E341/E343</f>
        <v>0</v>
      </c>
      <c r="BN341" s="129">
        <f t="shared" ref="BN341" si="5594">F341/F343</f>
        <v>0</v>
      </c>
      <c r="BO341" s="130">
        <f t="shared" ref="BO341" si="5595">G341/G343</f>
        <v>0</v>
      </c>
      <c r="BP341" s="131">
        <f t="shared" ref="BP341" si="5596">H341/H343</f>
        <v>0</v>
      </c>
      <c r="BQ341" s="132">
        <f t="shared" ref="BQ341" si="5597">I341/I343</f>
        <v>0</v>
      </c>
      <c r="BR341" s="129">
        <f t="shared" ref="BR341" si="5598">J341/J343</f>
        <v>0</v>
      </c>
      <c r="BS341" s="130">
        <f t="shared" ref="BS341" si="5599">K341/K343</f>
        <v>0</v>
      </c>
      <c r="BT341" s="131">
        <f t="shared" ref="BT341" si="5600">L341/L343</f>
        <v>0</v>
      </c>
      <c r="BU341" s="129">
        <f t="shared" ref="BU341" si="5601">M341/M343</f>
        <v>0</v>
      </c>
      <c r="BV341" s="133">
        <f t="shared" ref="BV341" si="5602">N341/N343</f>
        <v>0</v>
      </c>
      <c r="BW341" s="134">
        <f t="shared" ref="BW341" si="5603">O341/O343</f>
        <v>0</v>
      </c>
      <c r="BX341" s="129">
        <f t="shared" ref="BX341" si="5604">P341/P343</f>
        <v>0</v>
      </c>
      <c r="BY341" s="130">
        <f t="shared" ref="BY341" si="5605">Q341/Q343</f>
        <v>0</v>
      </c>
      <c r="BZ341" s="131">
        <f t="shared" ref="BZ341" si="5606">R341/R343</f>
        <v>0</v>
      </c>
      <c r="CA341" s="132">
        <f t="shared" ref="CA341" si="5607">S341/S343</f>
        <v>0</v>
      </c>
      <c r="CB341" s="129">
        <f t="shared" ref="CB341" si="5608">T341/T343</f>
        <v>0</v>
      </c>
      <c r="CC341" s="130">
        <f t="shared" ref="CC341" si="5609">U341/U343</f>
        <v>0</v>
      </c>
      <c r="CD341" s="131">
        <f t="shared" ref="CD341" si="5610">V341/V343</f>
        <v>0</v>
      </c>
      <c r="CE341" s="132">
        <f t="shared" ref="CE341" si="5611">W341/W343</f>
        <v>0</v>
      </c>
      <c r="CF341" s="129">
        <f t="shared" ref="CF341" si="5612">X341/X343</f>
        <v>0</v>
      </c>
      <c r="CG341" s="130">
        <f t="shared" ref="CG341" si="5613">Y341/Y343</f>
        <v>0</v>
      </c>
      <c r="CH341" s="131">
        <f t="shared" ref="CH341" si="5614">Z341/Z343</f>
        <v>0</v>
      </c>
      <c r="CI341" s="129">
        <f t="shared" ref="CI341" si="5615">AA341/AA343</f>
        <v>0</v>
      </c>
      <c r="CJ341" s="135">
        <f t="shared" ref="CJ341" si="5616">AB341/AB343</f>
        <v>0</v>
      </c>
      <c r="CK341" s="136">
        <f t="shared" ref="CK341" si="5617">AC341/AC343</f>
        <v>0</v>
      </c>
    </row>
    <row r="342" spans="1:89" ht="14" thickBot="1" x14ac:dyDescent="0.2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>
        <f>B342/B343</f>
        <v>0</v>
      </c>
      <c r="BK342" s="130">
        <f t="shared" ref="BK342" si="5618">C342/C343</f>
        <v>0</v>
      </c>
      <c r="BL342" s="131">
        <f t="shared" ref="BL342" si="5619">D342/D343</f>
        <v>0</v>
      </c>
      <c r="BM342" s="132">
        <f t="shared" ref="BM342" si="5620">E342/E343</f>
        <v>0</v>
      </c>
      <c r="BN342" s="129">
        <f t="shared" ref="BN342" si="5621">F342/F343</f>
        <v>0</v>
      </c>
      <c r="BO342" s="130">
        <f t="shared" ref="BO342" si="5622">G342/G343</f>
        <v>0</v>
      </c>
      <c r="BP342" s="131">
        <f t="shared" ref="BP342" si="5623">H342/H343</f>
        <v>0</v>
      </c>
      <c r="BQ342" s="132">
        <f t="shared" ref="BQ342" si="5624">I342/I343</f>
        <v>0</v>
      </c>
      <c r="BR342" s="129">
        <f t="shared" ref="BR342" si="5625">J342/J343</f>
        <v>0</v>
      </c>
      <c r="BS342" s="130">
        <f t="shared" ref="BS342" si="5626">K342/K343</f>
        <v>0</v>
      </c>
      <c r="BT342" s="131">
        <f t="shared" ref="BT342" si="5627">L342/L343</f>
        <v>0</v>
      </c>
      <c r="BU342" s="129">
        <f t="shared" ref="BU342" si="5628">M342/M343</f>
        <v>0</v>
      </c>
      <c r="BV342" s="133">
        <f t="shared" ref="BV342" si="5629">N342/N343</f>
        <v>0</v>
      </c>
      <c r="BW342" s="134">
        <f t="shared" ref="BW342" si="5630">O342/O343</f>
        <v>0</v>
      </c>
      <c r="BX342" s="129">
        <f t="shared" ref="BX342" si="5631">P342/P343</f>
        <v>0</v>
      </c>
      <c r="BY342" s="130">
        <f t="shared" ref="BY342" si="5632">Q342/Q343</f>
        <v>0</v>
      </c>
      <c r="BZ342" s="131">
        <f t="shared" ref="BZ342" si="5633">R342/R343</f>
        <v>0</v>
      </c>
      <c r="CA342" s="132">
        <f t="shared" ref="CA342" si="5634">S342/S343</f>
        <v>0</v>
      </c>
      <c r="CB342" s="129">
        <f t="shared" ref="CB342" si="5635">T342/T343</f>
        <v>0</v>
      </c>
      <c r="CC342" s="130">
        <f t="shared" ref="CC342" si="5636">U342/U343</f>
        <v>0</v>
      </c>
      <c r="CD342" s="131">
        <f t="shared" ref="CD342" si="5637">V342/V343</f>
        <v>0</v>
      </c>
      <c r="CE342" s="132">
        <f t="shared" ref="CE342" si="5638">W342/W343</f>
        <v>0</v>
      </c>
      <c r="CF342" s="129">
        <f t="shared" ref="CF342" si="5639">X342/X343</f>
        <v>0</v>
      </c>
      <c r="CG342" s="130">
        <f t="shared" ref="CG342" si="5640">Y342/Y343</f>
        <v>0</v>
      </c>
      <c r="CH342" s="131">
        <f t="shared" ref="CH342" si="5641">Z342/Z343</f>
        <v>0</v>
      </c>
      <c r="CI342" s="129">
        <f t="shared" ref="CI342" si="5642">AA342/AA343</f>
        <v>0</v>
      </c>
      <c r="CJ342" s="135">
        <f t="shared" ref="CJ342" si="5643">AB342/AB343</f>
        <v>0</v>
      </c>
      <c r="CK342" s="136">
        <f t="shared" ref="CK342" si="5644">AC342/AC343</f>
        <v>0</v>
      </c>
    </row>
    <row r="343" spans="1:89" ht="15" thickTop="1" thickBot="1" x14ac:dyDescent="0.2">
      <c r="A343" s="269" t="s">
        <v>13</v>
      </c>
      <c r="B343" s="20">
        <f>SUM(B320:B342)</f>
        <v>9832</v>
      </c>
      <c r="C343" s="21">
        <f t="shared" ref="C343" si="5645">SUM(C320:C342)</f>
        <v>10861</v>
      </c>
      <c r="D343" s="20">
        <f t="shared" ref="D343" si="5646">SUM(D320:D342)</f>
        <v>3630</v>
      </c>
      <c r="E343" s="21">
        <f t="shared" ref="E343" si="5647">SUM(E320:E342)</f>
        <v>4905</v>
      </c>
      <c r="F343" s="20">
        <f t="shared" ref="F343" si="5648">SUM(F320:F342)</f>
        <v>10804</v>
      </c>
      <c r="G343" s="21">
        <f t="shared" ref="G343" si="5649">SUM(G320:G342)</f>
        <v>9325</v>
      </c>
      <c r="H343" s="20">
        <f t="shared" ref="H343" si="5650">SUM(H320:H342)</f>
        <v>12641</v>
      </c>
      <c r="I343" s="21">
        <f t="shared" ref="I343" si="5651">SUM(I320:I342)</f>
        <v>13073</v>
      </c>
      <c r="J343" s="20">
        <f t="shared" ref="J343" si="5652">SUM(J320:J342)</f>
        <v>2819</v>
      </c>
      <c r="K343" s="21">
        <f t="shared" ref="K343" si="5653">SUM(K320:K342)</f>
        <v>2563</v>
      </c>
      <c r="L343" s="20">
        <f t="shared" ref="L343" si="5654">SUM(L320:L342)</f>
        <v>7274</v>
      </c>
      <c r="M343" s="21">
        <f t="shared" ref="M343" si="5655">SUM(M320:M342)</f>
        <v>6798</v>
      </c>
      <c r="N343" s="20">
        <f t="shared" ref="N343" si="5656">SUM(N320:N342)</f>
        <v>12945</v>
      </c>
      <c r="O343" s="21">
        <f t="shared" ref="O343" si="5657">SUM(O320:O342)</f>
        <v>12839</v>
      </c>
      <c r="P343" s="20">
        <f t="shared" ref="P343" si="5658">SUM(P320:P342)</f>
        <v>6658</v>
      </c>
      <c r="Q343" s="21">
        <f t="shared" ref="Q343" si="5659">SUM(Q320:Q342)</f>
        <v>6515</v>
      </c>
      <c r="R343" s="20">
        <f t="shared" ref="R343" si="5660">SUM(R320:R342)</f>
        <v>8016</v>
      </c>
      <c r="S343" s="21">
        <f t="shared" ref="S343" si="5661">SUM(S320:S342)</f>
        <v>8078</v>
      </c>
      <c r="T343" s="20">
        <f t="shared" ref="T343" si="5662">SUM(T320:T342)</f>
        <v>2109</v>
      </c>
      <c r="U343" s="21">
        <f t="shared" ref="U343" si="5663">SUM(U320:U342)</f>
        <v>1977</v>
      </c>
      <c r="V343" s="20">
        <f t="shared" ref="V343" si="5664">SUM(V320:V342)</f>
        <v>7945</v>
      </c>
      <c r="W343" s="21">
        <f t="shared" ref="W343" si="5665">SUM(W320:W342)</f>
        <v>7748</v>
      </c>
      <c r="X343" s="20">
        <f t="shared" ref="X343" si="5666">SUM(X320:X342)</f>
        <v>6345</v>
      </c>
      <c r="Y343" s="21">
        <f t="shared" ref="Y343" si="5667">SUM(Y320:Y342)</f>
        <v>4177</v>
      </c>
      <c r="Z343" s="20">
        <f t="shared" ref="Z343" si="5668">SUM(Z320:Z342)</f>
        <v>11777</v>
      </c>
      <c r="AA343" s="21">
        <f t="shared" ref="AA343" si="5669">SUM(AA320:AA342)</f>
        <v>13718</v>
      </c>
      <c r="AB343" s="174">
        <f t="shared" ref="AB343:AC343" si="5670">SUM(AB319:AB342)</f>
        <v>102795</v>
      </c>
      <c r="AC343" s="175">
        <f t="shared" si="5670"/>
        <v>102577</v>
      </c>
      <c r="BI343" s="269" t="s">
        <v>13</v>
      </c>
      <c r="BJ343" s="155" t="e">
        <f>SUM(BJ319:BJ342)</f>
        <v>#REF!</v>
      </c>
      <c r="BK343" s="156">
        <f t="shared" ref="BK343:CK343" si="5671">SUM(BK319:BK342)</f>
        <v>1</v>
      </c>
      <c r="BL343" s="155">
        <f t="shared" si="5671"/>
        <v>1.0000000000000002</v>
      </c>
      <c r="BM343" s="156">
        <f t="shared" si="5671"/>
        <v>1</v>
      </c>
      <c r="BN343" s="155">
        <f t="shared" si="5671"/>
        <v>1</v>
      </c>
      <c r="BO343" s="156">
        <f t="shared" si="5671"/>
        <v>1</v>
      </c>
      <c r="BP343" s="155">
        <f t="shared" si="5671"/>
        <v>1</v>
      </c>
      <c r="BQ343" s="156">
        <f t="shared" si="5671"/>
        <v>1</v>
      </c>
      <c r="BR343" s="155">
        <f t="shared" si="5671"/>
        <v>1</v>
      </c>
      <c r="BS343" s="156">
        <f t="shared" si="5671"/>
        <v>0.99999999999999989</v>
      </c>
      <c r="BT343" s="155">
        <f t="shared" si="5671"/>
        <v>1</v>
      </c>
      <c r="BU343" s="156">
        <f t="shared" si="5671"/>
        <v>0.99999999999999989</v>
      </c>
      <c r="BV343" s="155">
        <f t="shared" si="5671"/>
        <v>1</v>
      </c>
      <c r="BW343" s="156">
        <f t="shared" si="5671"/>
        <v>0.99999999999999989</v>
      </c>
      <c r="BX343" s="155">
        <f t="shared" si="5671"/>
        <v>1</v>
      </c>
      <c r="BY343" s="156">
        <f t="shared" si="5671"/>
        <v>0.99999999999999989</v>
      </c>
      <c r="BZ343" s="155">
        <f t="shared" si="5671"/>
        <v>0.99999999999999978</v>
      </c>
      <c r="CA343" s="156">
        <f t="shared" si="5671"/>
        <v>1</v>
      </c>
      <c r="CB343" s="155">
        <f t="shared" si="5671"/>
        <v>1</v>
      </c>
      <c r="CC343" s="156">
        <f t="shared" si="5671"/>
        <v>1</v>
      </c>
      <c r="CD343" s="155">
        <f t="shared" si="5671"/>
        <v>1.0000000000000002</v>
      </c>
      <c r="CE343" s="156">
        <f t="shared" si="5671"/>
        <v>1.0000000000000002</v>
      </c>
      <c r="CF343" s="155">
        <f t="shared" si="5671"/>
        <v>1</v>
      </c>
      <c r="CG343" s="156">
        <f t="shared" si="5671"/>
        <v>0.99999999999999978</v>
      </c>
      <c r="CH343" s="155">
        <f t="shared" si="5671"/>
        <v>1</v>
      </c>
      <c r="CI343" s="156">
        <f t="shared" si="5671"/>
        <v>0.99999999999999978</v>
      </c>
      <c r="CJ343" s="155">
        <f t="shared" si="5671"/>
        <v>0.99999999999999989</v>
      </c>
      <c r="CK343" s="156">
        <f t="shared" si="5671"/>
        <v>0.99999999999999989</v>
      </c>
    </row>
    <row r="344" spans="1:89" ht="14" thickTop="1" x14ac:dyDescent="0.15">
      <c r="A344" s="187"/>
    </row>
    <row r="346" spans="1:89" x14ac:dyDescent="0.15">
      <c r="A346" s="302">
        <f>+A315+1</f>
        <v>44147</v>
      </c>
      <c r="B346" s="302"/>
      <c r="C346" s="302"/>
      <c r="D346" s="302"/>
      <c r="BI346" s="301">
        <f>+BI315+1</f>
        <v>44147</v>
      </c>
      <c r="BJ346" s="301"/>
      <c r="BK346" s="301"/>
      <c r="BL346" s="301"/>
    </row>
    <row r="347" spans="1:89" ht="14" thickBot="1" x14ac:dyDescent="0.2">
      <c r="AE347" s="272" t="s">
        <v>84</v>
      </c>
    </row>
    <row r="348" spans="1:89" ht="15" thickTop="1" thickBot="1" x14ac:dyDescent="0.2">
      <c r="A348" s="299" t="s">
        <v>0</v>
      </c>
      <c r="B348" s="293" t="s">
        <v>1</v>
      </c>
      <c r="C348" s="294"/>
      <c r="D348" s="293" t="s">
        <v>2</v>
      </c>
      <c r="E348" s="294"/>
      <c r="F348" s="293" t="s">
        <v>3</v>
      </c>
      <c r="G348" s="294"/>
      <c r="H348" s="293" t="s">
        <v>4</v>
      </c>
      <c r="I348" s="294"/>
      <c r="J348" s="293" t="s">
        <v>5</v>
      </c>
      <c r="K348" s="294"/>
      <c r="L348" s="293" t="s">
        <v>6</v>
      </c>
      <c r="M348" s="294"/>
      <c r="N348" s="293" t="s">
        <v>7</v>
      </c>
      <c r="O348" s="294"/>
      <c r="P348" s="293" t="s">
        <v>8</v>
      </c>
      <c r="Q348" s="294"/>
      <c r="R348" s="293" t="s">
        <v>9</v>
      </c>
      <c r="S348" s="294"/>
      <c r="T348" s="293" t="s">
        <v>10</v>
      </c>
      <c r="U348" s="294"/>
      <c r="V348" s="293" t="s">
        <v>11</v>
      </c>
      <c r="W348" s="294"/>
      <c r="X348" s="293" t="s">
        <v>12</v>
      </c>
      <c r="Y348" s="294"/>
      <c r="Z348" s="295" t="s">
        <v>40</v>
      </c>
      <c r="AA348" s="296"/>
      <c r="AB348" s="297" t="s">
        <v>41</v>
      </c>
      <c r="AC348" s="298"/>
      <c r="AE348" s="299" t="s">
        <v>0</v>
      </c>
      <c r="AF348" s="293" t="s">
        <v>1</v>
      </c>
      <c r="AG348" s="294"/>
      <c r="AH348" s="293" t="s">
        <v>2</v>
      </c>
      <c r="AI348" s="294"/>
      <c r="AJ348" s="293" t="s">
        <v>3</v>
      </c>
      <c r="AK348" s="294"/>
      <c r="AL348" s="293" t="s">
        <v>4</v>
      </c>
      <c r="AM348" s="294"/>
      <c r="AN348" s="293" t="s">
        <v>5</v>
      </c>
      <c r="AO348" s="294"/>
      <c r="AP348" s="293" t="s">
        <v>6</v>
      </c>
      <c r="AQ348" s="294"/>
      <c r="AR348" s="293" t="s">
        <v>7</v>
      </c>
      <c r="AS348" s="294"/>
      <c r="AT348" s="293" t="s">
        <v>8</v>
      </c>
      <c r="AU348" s="294"/>
      <c r="AV348" s="293" t="s">
        <v>9</v>
      </c>
      <c r="AW348" s="294"/>
      <c r="AX348" s="293" t="s">
        <v>10</v>
      </c>
      <c r="AY348" s="294"/>
      <c r="AZ348" s="293" t="s">
        <v>11</v>
      </c>
      <c r="BA348" s="294"/>
      <c r="BB348" s="293" t="s">
        <v>12</v>
      </c>
      <c r="BC348" s="294"/>
      <c r="BD348" s="295" t="s">
        <v>40</v>
      </c>
      <c r="BE348" s="296"/>
      <c r="BF348" s="297" t="s">
        <v>41</v>
      </c>
      <c r="BG348" s="298"/>
      <c r="BI348" s="299" t="s">
        <v>0</v>
      </c>
      <c r="BJ348" s="293" t="s">
        <v>1</v>
      </c>
      <c r="BK348" s="294"/>
      <c r="BL348" s="293" t="s">
        <v>2</v>
      </c>
      <c r="BM348" s="294"/>
      <c r="BN348" s="293" t="s">
        <v>3</v>
      </c>
      <c r="BO348" s="294"/>
      <c r="BP348" s="293" t="s">
        <v>4</v>
      </c>
      <c r="BQ348" s="294"/>
      <c r="BR348" s="293" t="s">
        <v>5</v>
      </c>
      <c r="BS348" s="294"/>
      <c r="BT348" s="293" t="s">
        <v>6</v>
      </c>
      <c r="BU348" s="294"/>
      <c r="BV348" s="293" t="s">
        <v>7</v>
      </c>
      <c r="BW348" s="294"/>
      <c r="BX348" s="293" t="s">
        <v>8</v>
      </c>
      <c r="BY348" s="294"/>
      <c r="BZ348" s="293" t="s">
        <v>9</v>
      </c>
      <c r="CA348" s="294"/>
      <c r="CB348" s="293" t="s">
        <v>10</v>
      </c>
      <c r="CC348" s="294"/>
      <c r="CD348" s="293" t="s">
        <v>11</v>
      </c>
      <c r="CE348" s="294"/>
      <c r="CF348" s="293" t="s">
        <v>12</v>
      </c>
      <c r="CG348" s="294"/>
      <c r="CH348" s="295" t="s">
        <v>40</v>
      </c>
      <c r="CI348" s="296"/>
      <c r="CJ348" s="293" t="s">
        <v>41</v>
      </c>
      <c r="CK348" s="294"/>
    </row>
    <row r="349" spans="1:89" ht="15" thickTop="1" thickBot="1" x14ac:dyDescent="0.2">
      <c r="A349" s="300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300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300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 x14ac:dyDescent="0.15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 x14ac:dyDescent="0.15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 x14ac:dyDescent="0.2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 x14ac:dyDescent="0.2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 x14ac:dyDescent="0.15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 x14ac:dyDescent="0.2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 x14ac:dyDescent="0.2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9" t="s">
        <v>0</v>
      </c>
      <c r="AF356" s="293" t="s">
        <v>1</v>
      </c>
      <c r="AG356" s="294"/>
      <c r="AH356" s="293" t="s">
        <v>2</v>
      </c>
      <c r="AI356" s="294"/>
      <c r="AJ356" s="293" t="s">
        <v>3</v>
      </c>
      <c r="AK356" s="294"/>
      <c r="AL356" s="293" t="s">
        <v>4</v>
      </c>
      <c r="AM356" s="294"/>
      <c r="AN356" s="293" t="s">
        <v>5</v>
      </c>
      <c r="AO356" s="294"/>
      <c r="AP356" s="293" t="s">
        <v>6</v>
      </c>
      <c r="AQ356" s="294"/>
      <c r="AR356" s="293" t="s">
        <v>7</v>
      </c>
      <c r="AS356" s="294"/>
      <c r="AT356" s="293" t="s">
        <v>8</v>
      </c>
      <c r="AU356" s="294"/>
      <c r="AV356" s="293" t="s">
        <v>9</v>
      </c>
      <c r="AW356" s="294"/>
      <c r="AX356" s="293" t="s">
        <v>10</v>
      </c>
      <c r="AY356" s="294"/>
      <c r="AZ356" s="293" t="s">
        <v>11</v>
      </c>
      <c r="BA356" s="294"/>
      <c r="BB356" s="293" t="s">
        <v>12</v>
      </c>
      <c r="BC356" s="294"/>
      <c r="BD356" s="295" t="s">
        <v>40</v>
      </c>
      <c r="BE356" s="296"/>
      <c r="BF356" s="297" t="s">
        <v>41</v>
      </c>
      <c r="BG356" s="298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 x14ac:dyDescent="0.2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300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 x14ac:dyDescent="0.15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 x14ac:dyDescent="0.15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 x14ac:dyDescent="0.2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 x14ac:dyDescent="0.2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 x14ac:dyDescent="0.15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 x14ac:dyDescent="0.15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 x14ac:dyDescent="0.15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 x14ac:dyDescent="0.15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 x14ac:dyDescent="0.15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 x14ac:dyDescent="0.15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 x14ac:dyDescent="0.15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 x14ac:dyDescent="0.15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 x14ac:dyDescent="0.15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 x14ac:dyDescent="0.15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 x14ac:dyDescent="0.15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 x14ac:dyDescent="0.2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 x14ac:dyDescent="0.2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 x14ac:dyDescent="0.15">
      <c r="A375" s="187"/>
    </row>
    <row r="377" spans="1:89" x14ac:dyDescent="0.15">
      <c r="A377" s="302">
        <f>+A346+1</f>
        <v>44148</v>
      </c>
      <c r="B377" s="302"/>
      <c r="C377" s="302"/>
      <c r="D377" s="302"/>
      <c r="BI377" s="301">
        <f>+BI346+1</f>
        <v>44148</v>
      </c>
      <c r="BJ377" s="301"/>
      <c r="BK377" s="301"/>
      <c r="BL377" s="301"/>
    </row>
    <row r="378" spans="1:89" ht="14" thickBot="1" x14ac:dyDescent="0.2">
      <c r="AE378" s="272" t="s">
        <v>84</v>
      </c>
    </row>
    <row r="379" spans="1:89" ht="15" thickTop="1" thickBot="1" x14ac:dyDescent="0.2">
      <c r="A379" s="299" t="s">
        <v>0</v>
      </c>
      <c r="B379" s="293" t="s">
        <v>1</v>
      </c>
      <c r="C379" s="294"/>
      <c r="D379" s="293" t="s">
        <v>2</v>
      </c>
      <c r="E379" s="294"/>
      <c r="F379" s="293" t="s">
        <v>3</v>
      </c>
      <c r="G379" s="294"/>
      <c r="H379" s="293" t="s">
        <v>4</v>
      </c>
      <c r="I379" s="294"/>
      <c r="J379" s="293" t="s">
        <v>5</v>
      </c>
      <c r="K379" s="294"/>
      <c r="L379" s="293" t="s">
        <v>6</v>
      </c>
      <c r="M379" s="294"/>
      <c r="N379" s="293" t="s">
        <v>7</v>
      </c>
      <c r="O379" s="294"/>
      <c r="P379" s="293" t="s">
        <v>8</v>
      </c>
      <c r="Q379" s="294"/>
      <c r="R379" s="293" t="s">
        <v>9</v>
      </c>
      <c r="S379" s="294"/>
      <c r="T379" s="293" t="s">
        <v>10</v>
      </c>
      <c r="U379" s="294"/>
      <c r="V379" s="293" t="s">
        <v>11</v>
      </c>
      <c r="W379" s="294"/>
      <c r="X379" s="293" t="s">
        <v>12</v>
      </c>
      <c r="Y379" s="294"/>
      <c r="Z379" s="295" t="s">
        <v>40</v>
      </c>
      <c r="AA379" s="296"/>
      <c r="AB379" s="297" t="s">
        <v>41</v>
      </c>
      <c r="AC379" s="298"/>
      <c r="AE379" s="299" t="s">
        <v>0</v>
      </c>
      <c r="AF379" s="293" t="s">
        <v>1</v>
      </c>
      <c r="AG379" s="294"/>
      <c r="AH379" s="293" t="s">
        <v>2</v>
      </c>
      <c r="AI379" s="294"/>
      <c r="AJ379" s="293" t="s">
        <v>3</v>
      </c>
      <c r="AK379" s="294"/>
      <c r="AL379" s="293" t="s">
        <v>4</v>
      </c>
      <c r="AM379" s="294"/>
      <c r="AN379" s="293" t="s">
        <v>5</v>
      </c>
      <c r="AO379" s="294"/>
      <c r="AP379" s="293" t="s">
        <v>6</v>
      </c>
      <c r="AQ379" s="294"/>
      <c r="AR379" s="293" t="s">
        <v>7</v>
      </c>
      <c r="AS379" s="294"/>
      <c r="AT379" s="293" t="s">
        <v>8</v>
      </c>
      <c r="AU379" s="294"/>
      <c r="AV379" s="293" t="s">
        <v>9</v>
      </c>
      <c r="AW379" s="294"/>
      <c r="AX379" s="293" t="s">
        <v>10</v>
      </c>
      <c r="AY379" s="294"/>
      <c r="AZ379" s="293" t="s">
        <v>11</v>
      </c>
      <c r="BA379" s="294"/>
      <c r="BB379" s="293" t="s">
        <v>12</v>
      </c>
      <c r="BC379" s="294"/>
      <c r="BD379" s="295" t="s">
        <v>40</v>
      </c>
      <c r="BE379" s="296"/>
      <c r="BF379" s="297" t="s">
        <v>41</v>
      </c>
      <c r="BG379" s="298"/>
      <c r="BI379" s="299" t="s">
        <v>0</v>
      </c>
      <c r="BJ379" s="293" t="s">
        <v>1</v>
      </c>
      <c r="BK379" s="294"/>
      <c r="BL379" s="293" t="s">
        <v>2</v>
      </c>
      <c r="BM379" s="294"/>
      <c r="BN379" s="293" t="s">
        <v>3</v>
      </c>
      <c r="BO379" s="294"/>
      <c r="BP379" s="293" t="s">
        <v>4</v>
      </c>
      <c r="BQ379" s="294"/>
      <c r="BR379" s="293" t="s">
        <v>5</v>
      </c>
      <c r="BS379" s="294"/>
      <c r="BT379" s="293" t="s">
        <v>6</v>
      </c>
      <c r="BU379" s="294"/>
      <c r="BV379" s="293" t="s">
        <v>7</v>
      </c>
      <c r="BW379" s="294"/>
      <c r="BX379" s="293" t="s">
        <v>8</v>
      </c>
      <c r="BY379" s="294"/>
      <c r="BZ379" s="293" t="s">
        <v>9</v>
      </c>
      <c r="CA379" s="294"/>
      <c r="CB379" s="293" t="s">
        <v>10</v>
      </c>
      <c r="CC379" s="294"/>
      <c r="CD379" s="293" t="s">
        <v>11</v>
      </c>
      <c r="CE379" s="294"/>
      <c r="CF379" s="293" t="s">
        <v>12</v>
      </c>
      <c r="CG379" s="294"/>
      <c r="CH379" s="295" t="s">
        <v>40</v>
      </c>
      <c r="CI379" s="296"/>
      <c r="CJ379" s="293" t="s">
        <v>41</v>
      </c>
      <c r="CK379" s="294"/>
    </row>
    <row r="380" spans="1:89" ht="15" thickTop="1" thickBot="1" x14ac:dyDescent="0.2">
      <c r="A380" s="300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300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300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 x14ac:dyDescent="0.15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777</v>
      </c>
      <c r="AG381" s="186">
        <f t="shared" ref="AG381:AV382" si="6356">SUMIF($A$9:$A$32,$AE381,C$381:C$404)</f>
        <v>482</v>
      </c>
      <c r="AH381" s="127">
        <f t="shared" si="6356"/>
        <v>251</v>
      </c>
      <c r="AI381" s="180">
        <f t="shared" si="6356"/>
        <v>257</v>
      </c>
      <c r="AJ381" s="126">
        <f t="shared" si="6356"/>
        <v>904</v>
      </c>
      <c r="AK381" s="128">
        <f t="shared" si="6356"/>
        <v>364</v>
      </c>
      <c r="AL381" s="127">
        <f t="shared" si="6356"/>
        <v>721</v>
      </c>
      <c r="AM381" s="180">
        <f t="shared" si="6356"/>
        <v>608</v>
      </c>
      <c r="AN381" s="126">
        <f t="shared" si="6356"/>
        <v>106</v>
      </c>
      <c r="AO381" s="128">
        <f t="shared" si="6356"/>
        <v>250</v>
      </c>
      <c r="AP381" s="127">
        <f t="shared" si="6356"/>
        <v>216</v>
      </c>
      <c r="AQ381" s="126">
        <f t="shared" si="6356"/>
        <v>714</v>
      </c>
      <c r="AR381" s="179">
        <f t="shared" si="6356"/>
        <v>791</v>
      </c>
      <c r="AS381" s="181">
        <f t="shared" si="6356"/>
        <v>1073</v>
      </c>
      <c r="AT381" s="126">
        <f t="shared" si="6356"/>
        <v>555</v>
      </c>
      <c r="AU381" s="128">
        <f t="shared" si="6356"/>
        <v>427</v>
      </c>
      <c r="AV381" s="127">
        <f t="shared" si="6356"/>
        <v>647</v>
      </c>
      <c r="AW381" s="180">
        <f t="shared" ref="AW381:BE382" si="6357">SUMIF($A$9:$A$32,$AE381,S$381:S$404)</f>
        <v>399</v>
      </c>
      <c r="AX381" s="126">
        <f t="shared" si="6357"/>
        <v>95</v>
      </c>
      <c r="AY381" s="128">
        <f t="shared" si="6357"/>
        <v>247</v>
      </c>
      <c r="AZ381" s="127">
        <f t="shared" si="6357"/>
        <v>323</v>
      </c>
      <c r="BA381" s="180">
        <f t="shared" si="6357"/>
        <v>584</v>
      </c>
      <c r="BB381" s="126">
        <f t="shared" si="6357"/>
        <v>384</v>
      </c>
      <c r="BC381" s="128">
        <f t="shared" si="6357"/>
        <v>440</v>
      </c>
      <c r="BD381" s="184">
        <f t="shared" si="6357"/>
        <v>847</v>
      </c>
      <c r="BE381" s="185">
        <f t="shared" si="6357"/>
        <v>680</v>
      </c>
      <c r="BF381" s="170">
        <f>AF381+AH381+AJ381+AL381+AN381+AP381+AR381+AT381+AV381+AX381+AZ381+BB381+BD381</f>
        <v>6617</v>
      </c>
      <c r="BG381" s="171">
        <f>AG381+AI381+AK381+AM381+AO381+AQ381+AS381+AU381+AW381+AY381+BA381+BC381+BE381</f>
        <v>6525</v>
      </c>
      <c r="BI381" s="125" t="s">
        <v>16</v>
      </c>
      <c r="BJ381" s="129">
        <f>B381/B405</f>
        <v>0</v>
      </c>
      <c r="BK381" s="130">
        <f t="shared" ref="BK381" si="6358">C381/C405</f>
        <v>0</v>
      </c>
      <c r="BL381" s="131">
        <f t="shared" ref="BL381" si="6359">D381/D405</f>
        <v>0</v>
      </c>
      <c r="BM381" s="132">
        <f t="shared" ref="BM381" si="6360">E381/E405</f>
        <v>0</v>
      </c>
      <c r="BN381" s="129">
        <f t="shared" ref="BN381" si="6361">F381/F405</f>
        <v>0</v>
      </c>
      <c r="BO381" s="130">
        <f t="shared" ref="BO381" si="6362">G381/G405</f>
        <v>0</v>
      </c>
      <c r="BP381" s="131">
        <f t="shared" ref="BP381" si="6363">H381/H405</f>
        <v>0</v>
      </c>
      <c r="BQ381" s="132">
        <f t="shared" ref="BQ381" si="6364">I381/I405</f>
        <v>0</v>
      </c>
      <c r="BR381" s="129">
        <f t="shared" ref="BR381" si="6365">J381/J405</f>
        <v>0</v>
      </c>
      <c r="BS381" s="130">
        <f t="shared" ref="BS381" si="6366">K381/K405</f>
        <v>0</v>
      </c>
      <c r="BT381" s="131">
        <f t="shared" ref="BT381" si="6367">L381/L405</f>
        <v>0</v>
      </c>
      <c r="BU381" s="129">
        <f t="shared" ref="BU381" si="6368">M381/M405</f>
        <v>0</v>
      </c>
      <c r="BV381" s="133">
        <f t="shared" ref="BV381" si="6369">N381/N405</f>
        <v>0</v>
      </c>
      <c r="BW381" s="134">
        <f t="shared" ref="BW381" si="6370">O381/O405</f>
        <v>0</v>
      </c>
      <c r="BX381" s="129">
        <f t="shared" ref="BX381" si="6371">P381/P405</f>
        <v>0</v>
      </c>
      <c r="BY381" s="130">
        <f t="shared" ref="BY381" si="6372">Q381/Q405</f>
        <v>0</v>
      </c>
      <c r="BZ381" s="131">
        <f t="shared" ref="BZ381" si="6373">R381/R405</f>
        <v>0</v>
      </c>
      <c r="CA381" s="132">
        <f t="shared" ref="CA381" si="6374">S381/S405</f>
        <v>0</v>
      </c>
      <c r="CB381" s="129">
        <f t="shared" ref="CB381" si="6375">T381/T405</f>
        <v>0</v>
      </c>
      <c r="CC381" s="130">
        <f t="shared" ref="CC381" si="6376">U381/U405</f>
        <v>0</v>
      </c>
      <c r="CD381" s="131">
        <f t="shared" ref="CD381" si="6377">V381/V405</f>
        <v>0</v>
      </c>
      <c r="CE381" s="132">
        <f t="shared" ref="CE381" si="6378">W381/W405</f>
        <v>0</v>
      </c>
      <c r="CF381" s="129">
        <f t="shared" ref="CF381" si="6379">X381/X405</f>
        <v>0</v>
      </c>
      <c r="CG381" s="130">
        <f t="shared" ref="CG381" si="6380">Y381/Y405</f>
        <v>0</v>
      </c>
      <c r="CH381" s="131">
        <f t="shared" ref="CH381" si="6381">Z381/Z405</f>
        <v>0</v>
      </c>
      <c r="CI381" s="129">
        <f t="shared" ref="CI381" si="6382">AA381/AA405</f>
        <v>0</v>
      </c>
      <c r="CJ381" s="135">
        <f t="shared" ref="CJ381" si="6383">AB381/AB405</f>
        <v>0</v>
      </c>
      <c r="CK381" s="136">
        <f t="shared" ref="CK381" si="6384">AC381/AC405</f>
        <v>0</v>
      </c>
    </row>
    <row r="382" spans="1:89" x14ac:dyDescent="0.15">
      <c r="A382" s="137" t="s">
        <v>17</v>
      </c>
      <c r="B382" s="189">
        <v>102</v>
      </c>
      <c r="C382" s="190">
        <v>0</v>
      </c>
      <c r="D382" s="191">
        <v>49</v>
      </c>
      <c r="E382" s="192">
        <v>0</v>
      </c>
      <c r="F382" s="189">
        <v>263</v>
      </c>
      <c r="G382" s="193">
        <v>2</v>
      </c>
      <c r="H382" s="191">
        <v>106</v>
      </c>
      <c r="I382" s="192">
        <v>7</v>
      </c>
      <c r="J382" s="189">
        <v>11</v>
      </c>
      <c r="K382" s="193">
        <v>4</v>
      </c>
      <c r="L382" s="191">
        <v>7</v>
      </c>
      <c r="M382" s="189">
        <v>23</v>
      </c>
      <c r="N382" s="194">
        <v>37</v>
      </c>
      <c r="O382" s="195">
        <v>52</v>
      </c>
      <c r="P382" s="189">
        <v>21</v>
      </c>
      <c r="Q382" s="193">
        <v>30</v>
      </c>
      <c r="R382" s="191">
        <v>13</v>
      </c>
      <c r="S382" s="192">
        <v>0</v>
      </c>
      <c r="T382" s="189">
        <v>0</v>
      </c>
      <c r="U382" s="193">
        <v>0</v>
      </c>
      <c r="V382" s="191">
        <v>0</v>
      </c>
      <c r="W382" s="192">
        <v>0</v>
      </c>
      <c r="X382" s="189">
        <v>0</v>
      </c>
      <c r="Y382" s="193">
        <v>0</v>
      </c>
      <c r="Z382" s="191">
        <v>0</v>
      </c>
      <c r="AA382" s="189">
        <v>0</v>
      </c>
      <c r="AB382" s="172">
        <f t="shared" ref="AB382:AB404" si="6385">SUM(B382,D382,F382,H382,J382,L382,N382,P382,R382,T382,V382,X382,Z382)</f>
        <v>609</v>
      </c>
      <c r="AC382" s="173">
        <f t="shared" ref="AC382:AC404" si="6386">SUM(C382,E382,G382,I382,K382,M382,O382,Q382,S382,U382,W382,Y382,AA382)</f>
        <v>118</v>
      </c>
      <c r="AE382" s="277" t="str">
        <f>$AE$10</f>
        <v>08:00 - 08:59</v>
      </c>
      <c r="AF382" s="126">
        <f>SUMIF($A$9:$A$32,$AE382,B$381:B$404)</f>
        <v>673</v>
      </c>
      <c r="AG382" s="190">
        <f t="shared" si="6356"/>
        <v>562</v>
      </c>
      <c r="AH382" s="191">
        <f t="shared" si="6356"/>
        <v>228</v>
      </c>
      <c r="AI382" s="192">
        <f t="shared" si="6356"/>
        <v>212</v>
      </c>
      <c r="AJ382" s="278">
        <f t="shared" si="6356"/>
        <v>930</v>
      </c>
      <c r="AK382" s="193">
        <f t="shared" si="6356"/>
        <v>342</v>
      </c>
      <c r="AL382" s="191">
        <f t="shared" si="6356"/>
        <v>787</v>
      </c>
      <c r="AM382" s="192">
        <f t="shared" si="6356"/>
        <v>640</v>
      </c>
      <c r="AN382" s="278">
        <f t="shared" si="6356"/>
        <v>122</v>
      </c>
      <c r="AO382" s="193">
        <f t="shared" si="6356"/>
        <v>214</v>
      </c>
      <c r="AP382" s="191">
        <f t="shared" si="6356"/>
        <v>236</v>
      </c>
      <c r="AQ382" s="278">
        <f t="shared" si="6356"/>
        <v>627</v>
      </c>
      <c r="AR382" s="194">
        <f t="shared" si="6356"/>
        <v>677</v>
      </c>
      <c r="AS382" s="195">
        <f t="shared" si="6356"/>
        <v>938</v>
      </c>
      <c r="AT382" s="278">
        <f t="shared" si="6356"/>
        <v>460</v>
      </c>
      <c r="AU382" s="193">
        <f t="shared" si="6356"/>
        <v>394</v>
      </c>
      <c r="AV382" s="191">
        <f t="shared" si="6356"/>
        <v>645</v>
      </c>
      <c r="AW382" s="192">
        <f t="shared" si="6357"/>
        <v>398</v>
      </c>
      <c r="AX382" s="278">
        <f t="shared" si="6357"/>
        <v>74</v>
      </c>
      <c r="AY382" s="193">
        <f t="shared" si="6357"/>
        <v>216</v>
      </c>
      <c r="AZ382" s="191">
        <f t="shared" si="6357"/>
        <v>264</v>
      </c>
      <c r="BA382" s="192">
        <f t="shared" si="6357"/>
        <v>683</v>
      </c>
      <c r="BB382" s="278">
        <f t="shared" si="6357"/>
        <v>360</v>
      </c>
      <c r="BC382" s="193">
        <f t="shared" si="6357"/>
        <v>372</v>
      </c>
      <c r="BD382" s="191">
        <f t="shared" si="6357"/>
        <v>844</v>
      </c>
      <c r="BE382" s="278">
        <f t="shared" si="6357"/>
        <v>680</v>
      </c>
      <c r="BF382" s="172">
        <f>SUM(AF382,AH382,AJ382,AL382,AN382,AP382,AR382,AT382,AV382,AX382,AZ382,BB382,BD382)</f>
        <v>6300</v>
      </c>
      <c r="BG382" s="173">
        <f>SUM(AG382,AI382,AK382,AM382,AO382,AQ382,AS382,AU382,AW382,AY382,BA382,BC382,BE382)</f>
        <v>6278</v>
      </c>
      <c r="BI382" s="137" t="s">
        <v>17</v>
      </c>
      <c r="BJ382" s="129">
        <f>B382/B405</f>
        <v>1.1617312072892938E-2</v>
      </c>
      <c r="BK382" s="130">
        <f t="shared" ref="BK382" si="6387">C382/C405</f>
        <v>0</v>
      </c>
      <c r="BL382" s="131">
        <f t="shared" ref="BL382" si="6388">D382/D405</f>
        <v>1.5580286168521463E-2</v>
      </c>
      <c r="BM382" s="132">
        <f t="shared" ref="BM382" si="6389">E382/E405</f>
        <v>0</v>
      </c>
      <c r="BN382" s="129">
        <f t="shared" ref="BN382" si="6390">F382/F405</f>
        <v>2.7588377215986573E-2</v>
      </c>
      <c r="BO382" s="130">
        <f t="shared" ref="BO382" si="6391">G382/G405</f>
        <v>2.4491795248591722E-4</v>
      </c>
      <c r="BP382" s="131">
        <f t="shared" ref="BP382" si="6392">H382/H405</f>
        <v>9.6591944596318563E-3</v>
      </c>
      <c r="BQ382" s="132">
        <f t="shared" ref="BQ382" si="6393">I382/I405</f>
        <v>6.1274509803921568E-4</v>
      </c>
      <c r="BR382" s="129">
        <f t="shared" ref="BR382" si="6394">J382/J405</f>
        <v>4.7867711053089642E-3</v>
      </c>
      <c r="BS382" s="130">
        <f t="shared" ref="BS382" si="6395">K382/K405</f>
        <v>1.9047619047619048E-3</v>
      </c>
      <c r="BT382" s="131">
        <f t="shared" ref="BT382" si="6396">L382/L405</f>
        <v>1.1336032388663967E-3</v>
      </c>
      <c r="BU382" s="129">
        <f t="shared" ref="BU382" si="6397">M382/M405</f>
        <v>3.8590604026845637E-3</v>
      </c>
      <c r="BV382" s="133">
        <f t="shared" ref="BV382" si="6398">N382/N405</f>
        <v>3.1478645567466395E-3</v>
      </c>
      <c r="BW382" s="134">
        <f t="shared" ref="BW382" si="6399">O382/O405</f>
        <v>4.4520547945205479E-3</v>
      </c>
      <c r="BX382" s="129">
        <f t="shared" ref="BX382" si="6400">P382/P405</f>
        <v>3.3519553072625698E-3</v>
      </c>
      <c r="BY382" s="130">
        <f t="shared" ref="BY382" si="6401">Q382/Q405</f>
        <v>5.0890585241730284E-3</v>
      </c>
      <c r="BZ382" s="131">
        <f t="shared" ref="BZ382" si="6402">R382/R405</f>
        <v>1.695357329160146E-3</v>
      </c>
      <c r="CA382" s="132">
        <f t="shared" ref="CA382" si="6403">S382/S405</f>
        <v>0</v>
      </c>
      <c r="CB382" s="129">
        <f t="shared" ref="CB382" si="6404">T382/T405</f>
        <v>0</v>
      </c>
      <c r="CC382" s="130">
        <f t="shared" ref="CC382" si="6405">U382/U405</f>
        <v>0</v>
      </c>
      <c r="CD382" s="131">
        <f t="shared" ref="CD382" si="6406">V382/V405</f>
        <v>0</v>
      </c>
      <c r="CE382" s="132">
        <f t="shared" ref="CE382" si="6407">W382/W405</f>
        <v>0</v>
      </c>
      <c r="CF382" s="129">
        <f t="shared" ref="CF382" si="6408">X382/X405</f>
        <v>0</v>
      </c>
      <c r="CG382" s="130">
        <f t="shared" ref="CG382" si="6409">Y382/Y405</f>
        <v>0</v>
      </c>
      <c r="CH382" s="131">
        <f t="shared" ref="CH382" si="6410">Z382/Z405</f>
        <v>0</v>
      </c>
      <c r="CI382" s="129">
        <f t="shared" ref="CI382" si="6411">AA382/AA405</f>
        <v>0</v>
      </c>
      <c r="CJ382" s="135">
        <f t="shared" ref="CJ382" si="6412">AB382/AB405</f>
        <v>6.6169759659263768E-3</v>
      </c>
      <c r="CK382" s="136">
        <f t="shared" ref="CK382" si="6413">AC382/AC405</f>
        <v>1.2852490442321726E-3</v>
      </c>
    </row>
    <row r="383" spans="1:89" ht="14" thickBot="1" x14ac:dyDescent="0.2">
      <c r="A383" s="146" t="s">
        <v>18</v>
      </c>
      <c r="B383" s="196">
        <v>423</v>
      </c>
      <c r="C383" s="197">
        <v>0</v>
      </c>
      <c r="D383" s="198">
        <v>132</v>
      </c>
      <c r="E383" s="199">
        <v>2</v>
      </c>
      <c r="F383" s="196">
        <v>667</v>
      </c>
      <c r="G383" s="200">
        <v>43</v>
      </c>
      <c r="H383" s="198">
        <v>322</v>
      </c>
      <c r="I383" s="199">
        <v>157</v>
      </c>
      <c r="J383" s="196">
        <v>29</v>
      </c>
      <c r="K383" s="200">
        <v>85</v>
      </c>
      <c r="L383" s="198">
        <v>42</v>
      </c>
      <c r="M383" s="196">
        <v>202</v>
      </c>
      <c r="N383" s="201">
        <v>259</v>
      </c>
      <c r="O383" s="202">
        <v>350</v>
      </c>
      <c r="P383" s="196">
        <v>179</v>
      </c>
      <c r="Q383" s="200">
        <v>221</v>
      </c>
      <c r="R383" s="198">
        <v>159</v>
      </c>
      <c r="S383" s="199">
        <v>196</v>
      </c>
      <c r="T383" s="196">
        <v>17</v>
      </c>
      <c r="U383" s="200">
        <v>118</v>
      </c>
      <c r="V383" s="198">
        <v>101</v>
      </c>
      <c r="W383" s="199">
        <v>253</v>
      </c>
      <c r="X383" s="196">
        <v>146</v>
      </c>
      <c r="Y383" s="200">
        <v>144</v>
      </c>
      <c r="Z383" s="198">
        <v>315</v>
      </c>
      <c r="AA383" s="196">
        <v>256</v>
      </c>
      <c r="AB383" s="172">
        <f t="shared" si="6385"/>
        <v>2791</v>
      </c>
      <c r="AC383" s="173">
        <f t="shared" si="6386"/>
        <v>2027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>
        <f>B383/B405</f>
        <v>4.8177676537585423E-2</v>
      </c>
      <c r="BK383" s="130">
        <f t="shared" ref="BK383" si="6414">C383/C405</f>
        <v>0</v>
      </c>
      <c r="BL383" s="131">
        <f t="shared" ref="BL383" si="6415">D383/D405</f>
        <v>4.1971383147853737E-2</v>
      </c>
      <c r="BM383" s="132">
        <f t="shared" ref="BM383" si="6416">E383/E405</f>
        <v>4.8227634434530988E-4</v>
      </c>
      <c r="BN383" s="129">
        <f t="shared" ref="BN383" si="6417">F383/F405</f>
        <v>6.996748138046785E-2</v>
      </c>
      <c r="BO383" s="130">
        <f t="shared" ref="BO383" si="6418">G383/G405</f>
        <v>5.2657359784472205E-3</v>
      </c>
      <c r="BP383" s="131">
        <f t="shared" ref="BP383" si="6419">H383/H405</f>
        <v>2.9342081283032624E-2</v>
      </c>
      <c r="BQ383" s="132">
        <f t="shared" ref="BQ383" si="6420">I383/I405</f>
        <v>1.3742997198879552E-2</v>
      </c>
      <c r="BR383" s="129">
        <f t="shared" ref="BR383" si="6421">J383/J405</f>
        <v>1.2619669277632724E-2</v>
      </c>
      <c r="BS383" s="130">
        <f t="shared" ref="BS383" si="6422">K383/K405</f>
        <v>4.0476190476190478E-2</v>
      </c>
      <c r="BT383" s="131">
        <f t="shared" ref="BT383" si="6423">L383/L405</f>
        <v>6.8016194331983809E-3</v>
      </c>
      <c r="BU383" s="129">
        <f t="shared" ref="BU383" si="6424">M383/M405</f>
        <v>3.3892617449664431E-2</v>
      </c>
      <c r="BV383" s="133">
        <f t="shared" ref="BV383" si="6425">N383/N405</f>
        <v>2.2035051897226477E-2</v>
      </c>
      <c r="BW383" s="134">
        <f t="shared" ref="BW383" si="6426">O383/O405</f>
        <v>2.9965753424657533E-2</v>
      </c>
      <c r="BX383" s="129">
        <f t="shared" ref="BX383" si="6427">P383/P405</f>
        <v>2.8571428571428571E-2</v>
      </c>
      <c r="BY383" s="130">
        <f t="shared" ref="BY383" si="6428">Q383/Q405</f>
        <v>3.7489397794741308E-2</v>
      </c>
      <c r="BZ383" s="131">
        <f t="shared" ref="BZ383" si="6429">R383/R405</f>
        <v>2.0735524256651018E-2</v>
      </c>
      <c r="CA383" s="132">
        <f t="shared" ref="CA383" si="6430">S383/S405</f>
        <v>2.6721199727334697E-2</v>
      </c>
      <c r="CB383" s="129">
        <f t="shared" ref="CB383" si="6431">T383/T405</f>
        <v>9.7701149425287355E-3</v>
      </c>
      <c r="CC383" s="130">
        <f t="shared" ref="CC383" si="6432">U383/U405</f>
        <v>7.2481572481572484E-2</v>
      </c>
      <c r="CD383" s="131">
        <f t="shared" ref="CD383" si="6433">V383/V405</f>
        <v>1.3611859838274933E-2</v>
      </c>
      <c r="CE383" s="132">
        <f t="shared" ref="CE383" si="6434">W383/W405</f>
        <v>3.3773861967694566E-2</v>
      </c>
      <c r="CF383" s="129">
        <f t="shared" ref="CF383" si="6435">X383/X405</f>
        <v>2.5886524822695035E-2</v>
      </c>
      <c r="CG383" s="130">
        <f t="shared" ref="CG383" si="6436">Y383/Y405</f>
        <v>3.9056143205858422E-2</v>
      </c>
      <c r="CH383" s="131">
        <f t="shared" ref="CH383" si="6437">Z383/Z405</f>
        <v>2.9594137542277341E-2</v>
      </c>
      <c r="CI383" s="129">
        <f t="shared" ref="CI383" si="6438">AA383/AA405</f>
        <v>2.1090789256879221E-2</v>
      </c>
      <c r="CJ383" s="135">
        <f t="shared" ref="CJ383" si="6439">AB383/AB405</f>
        <v>3.0325090182102655E-2</v>
      </c>
      <c r="CK383" s="136">
        <f t="shared" ref="CK383" si="6440">AC383/AC405</f>
        <v>2.207796451405605E-2</v>
      </c>
    </row>
    <row r="384" spans="1:89" ht="15" thickTop="1" thickBot="1" x14ac:dyDescent="0.2">
      <c r="A384" s="137" t="s">
        <v>19</v>
      </c>
      <c r="B384" s="189">
        <v>701</v>
      </c>
      <c r="C384" s="190">
        <v>221</v>
      </c>
      <c r="D384" s="191">
        <v>255</v>
      </c>
      <c r="E384" s="192">
        <v>143</v>
      </c>
      <c r="F384" s="189">
        <v>845</v>
      </c>
      <c r="G384" s="193">
        <v>204</v>
      </c>
      <c r="H384" s="191">
        <v>586</v>
      </c>
      <c r="I384" s="192">
        <v>382</v>
      </c>
      <c r="J384" s="189">
        <v>82</v>
      </c>
      <c r="K384" s="193">
        <v>161</v>
      </c>
      <c r="L384" s="191">
        <v>143</v>
      </c>
      <c r="M384" s="189">
        <v>441</v>
      </c>
      <c r="N384" s="194">
        <v>557</v>
      </c>
      <c r="O384" s="195">
        <v>785</v>
      </c>
      <c r="P384" s="189">
        <v>374</v>
      </c>
      <c r="Q384" s="193">
        <v>374</v>
      </c>
      <c r="R384" s="191">
        <v>462</v>
      </c>
      <c r="S384" s="192">
        <v>313</v>
      </c>
      <c r="T384" s="189">
        <v>41</v>
      </c>
      <c r="U384" s="193">
        <v>221</v>
      </c>
      <c r="V384" s="191">
        <v>274</v>
      </c>
      <c r="W384" s="192">
        <v>455</v>
      </c>
      <c r="X384" s="189">
        <v>333</v>
      </c>
      <c r="Y384" s="193">
        <v>299</v>
      </c>
      <c r="Z384" s="191">
        <v>586</v>
      </c>
      <c r="AA384" s="189">
        <v>517</v>
      </c>
      <c r="AB384" s="172">
        <f t="shared" si="6385"/>
        <v>5239</v>
      </c>
      <c r="AC384" s="173">
        <f t="shared" si="6386"/>
        <v>4516</v>
      </c>
      <c r="AE384" s="269" t="s">
        <v>13</v>
      </c>
      <c r="AF384" s="20">
        <f t="shared" ref="AF384:BG384" si="6441">SUM(AF381:AF383)</f>
        <v>1450</v>
      </c>
      <c r="AG384" s="21">
        <f t="shared" si="6441"/>
        <v>1044</v>
      </c>
      <c r="AH384" s="20">
        <f t="shared" si="6441"/>
        <v>479</v>
      </c>
      <c r="AI384" s="21">
        <f t="shared" si="6441"/>
        <v>469</v>
      </c>
      <c r="AJ384" s="20">
        <f t="shared" si="6441"/>
        <v>1834</v>
      </c>
      <c r="AK384" s="21">
        <f t="shared" si="6441"/>
        <v>706</v>
      </c>
      <c r="AL384" s="20">
        <f t="shared" si="6441"/>
        <v>1508</v>
      </c>
      <c r="AM384" s="21">
        <f t="shared" si="6441"/>
        <v>1248</v>
      </c>
      <c r="AN384" s="20">
        <f t="shared" si="6441"/>
        <v>228</v>
      </c>
      <c r="AO384" s="21">
        <f t="shared" si="6441"/>
        <v>464</v>
      </c>
      <c r="AP384" s="20">
        <f t="shared" si="6441"/>
        <v>452</v>
      </c>
      <c r="AQ384" s="21">
        <f t="shared" si="6441"/>
        <v>1341</v>
      </c>
      <c r="AR384" s="20">
        <f t="shared" si="6441"/>
        <v>1468</v>
      </c>
      <c r="AS384" s="21">
        <f t="shared" si="6441"/>
        <v>2011</v>
      </c>
      <c r="AT384" s="20">
        <f t="shared" si="6441"/>
        <v>1015</v>
      </c>
      <c r="AU384" s="21">
        <f t="shared" si="6441"/>
        <v>821</v>
      </c>
      <c r="AV384" s="20">
        <f t="shared" si="6441"/>
        <v>1292</v>
      </c>
      <c r="AW384" s="21">
        <f t="shared" si="6441"/>
        <v>797</v>
      </c>
      <c r="AX384" s="20">
        <f t="shared" si="6441"/>
        <v>169</v>
      </c>
      <c r="AY384" s="21">
        <f t="shared" si="6441"/>
        <v>463</v>
      </c>
      <c r="AZ384" s="20">
        <f t="shared" si="6441"/>
        <v>587</v>
      </c>
      <c r="BA384" s="21">
        <f t="shared" si="6441"/>
        <v>1267</v>
      </c>
      <c r="BB384" s="20">
        <f t="shared" si="6441"/>
        <v>744</v>
      </c>
      <c r="BC384" s="21">
        <f t="shared" si="6441"/>
        <v>812</v>
      </c>
      <c r="BD384" s="20">
        <f t="shared" si="6441"/>
        <v>1691</v>
      </c>
      <c r="BE384" s="21">
        <f t="shared" si="6441"/>
        <v>1360</v>
      </c>
      <c r="BF384" s="174">
        <f t="shared" si="6441"/>
        <v>12917</v>
      </c>
      <c r="BG384" s="175">
        <f t="shared" si="6441"/>
        <v>12803</v>
      </c>
      <c r="BI384" s="137" t="s">
        <v>19</v>
      </c>
      <c r="BJ384" s="129">
        <f>B384/B405</f>
        <v>7.9840546697038731E-2</v>
      </c>
      <c r="BK384" s="130">
        <f t="shared" ref="BK384" si="6442">C384/C405</f>
        <v>2.1751968503937007E-2</v>
      </c>
      <c r="BL384" s="131">
        <f t="shared" ref="BL384" si="6443">D384/D405</f>
        <v>8.1081081081081086E-2</v>
      </c>
      <c r="BM384" s="132">
        <f t="shared" ref="BM384" si="6444">E384/E405</f>
        <v>3.4482758620689655E-2</v>
      </c>
      <c r="BN384" s="129">
        <f t="shared" ref="BN384" si="6445">F384/F405</f>
        <v>8.8639462918283854E-2</v>
      </c>
      <c r="BO384" s="130">
        <f t="shared" ref="BO384" si="6446">G384/G405</f>
        <v>2.4981631153563555E-2</v>
      </c>
      <c r="BP384" s="131">
        <f t="shared" ref="BP384" si="6447">H384/H405</f>
        <v>5.3398942956077999E-2</v>
      </c>
      <c r="BQ384" s="132">
        <f t="shared" ref="BQ384" si="6448">I384/I405</f>
        <v>3.3438375350140055E-2</v>
      </c>
      <c r="BR384" s="129">
        <f t="shared" ref="BR384" si="6449">J384/J405</f>
        <v>3.5683202785030461E-2</v>
      </c>
      <c r="BS384" s="130">
        <f t="shared" ref="BS384" si="6450">K384/K405</f>
        <v>7.6666666666666661E-2</v>
      </c>
      <c r="BT384" s="131">
        <f t="shared" ref="BT384" si="6451">L384/L405</f>
        <v>2.3157894736842106E-2</v>
      </c>
      <c r="BU384" s="129">
        <f t="shared" ref="BU384" si="6452">M384/M405</f>
        <v>7.3993288590604028E-2</v>
      </c>
      <c r="BV384" s="133">
        <f t="shared" ref="BV384" si="6453">N384/N405</f>
        <v>4.7388123192104815E-2</v>
      </c>
      <c r="BW384" s="134">
        <f t="shared" ref="BW384" si="6454">O384/O405</f>
        <v>6.7208904109589046E-2</v>
      </c>
      <c r="BX384" s="129">
        <f t="shared" ref="BX384" si="6455">P384/P405</f>
        <v>5.9696727853152436E-2</v>
      </c>
      <c r="BY384" s="130">
        <f t="shared" ref="BY384" si="6456">Q384/Q405</f>
        <v>6.3443596268023747E-2</v>
      </c>
      <c r="BZ384" s="131">
        <f t="shared" ref="BZ384" si="6457">R384/R405</f>
        <v>6.0250391236306731E-2</v>
      </c>
      <c r="CA384" s="132">
        <f t="shared" ref="CA384" si="6458">S384/S405</f>
        <v>4.2672119972733472E-2</v>
      </c>
      <c r="CB384" s="129">
        <f t="shared" ref="CB384" si="6459">T384/T405</f>
        <v>2.3563218390804597E-2</v>
      </c>
      <c r="CC384" s="130">
        <f t="shared" ref="CC384" si="6460">U384/U405</f>
        <v>0.13574938574938575</v>
      </c>
      <c r="CD384" s="131">
        <f t="shared" ref="CD384" si="6461">V384/V405</f>
        <v>3.692722371967655E-2</v>
      </c>
      <c r="CE384" s="132">
        <f t="shared" ref="CE384" si="6462">W384/W405</f>
        <v>6.0739554131624615E-2</v>
      </c>
      <c r="CF384" s="129">
        <f t="shared" ref="CF384" si="6463">X384/X405</f>
        <v>5.9042553191489364E-2</v>
      </c>
      <c r="CG384" s="130">
        <f t="shared" ref="CG384" si="6464">Y384/Y405</f>
        <v>8.1095741795497694E-2</v>
      </c>
      <c r="CH384" s="131">
        <f t="shared" ref="CH384" si="6465">Z384/Z405</f>
        <v>5.5054490792934986E-2</v>
      </c>
      <c r="CI384" s="129">
        <f t="shared" ref="CI384" si="6466">AA384/AA405</f>
        <v>4.259350799143187E-2</v>
      </c>
      <c r="CJ384" s="135">
        <f t="shared" ref="CJ384" si="6467">AB384/AB405</f>
        <v>5.6923377808683562E-2</v>
      </c>
      <c r="CK384" s="136">
        <f t="shared" ref="CK384" si="6468">AC384/AC405</f>
        <v>4.9188005794512643E-2</v>
      </c>
    </row>
    <row r="385" spans="1:89" ht="14" thickTop="1" x14ac:dyDescent="0.15">
      <c r="A385" s="146" t="s">
        <v>20</v>
      </c>
      <c r="B385" s="196">
        <v>777</v>
      </c>
      <c r="C385" s="197">
        <v>482</v>
      </c>
      <c r="D385" s="198">
        <v>251</v>
      </c>
      <c r="E385" s="199">
        <v>257</v>
      </c>
      <c r="F385" s="196">
        <v>904</v>
      </c>
      <c r="G385" s="200">
        <v>364</v>
      </c>
      <c r="H385" s="198">
        <v>721</v>
      </c>
      <c r="I385" s="199">
        <v>608</v>
      </c>
      <c r="J385" s="196">
        <v>106</v>
      </c>
      <c r="K385" s="200">
        <v>250</v>
      </c>
      <c r="L385" s="198">
        <v>216</v>
      </c>
      <c r="M385" s="196">
        <v>714</v>
      </c>
      <c r="N385" s="201">
        <v>791</v>
      </c>
      <c r="O385" s="202">
        <v>1073</v>
      </c>
      <c r="P385" s="196">
        <v>555</v>
      </c>
      <c r="Q385" s="200">
        <v>427</v>
      </c>
      <c r="R385" s="198">
        <v>647</v>
      </c>
      <c r="S385" s="199">
        <v>399</v>
      </c>
      <c r="T385" s="196">
        <v>95</v>
      </c>
      <c r="U385" s="200">
        <v>247</v>
      </c>
      <c r="V385" s="198">
        <v>323</v>
      </c>
      <c r="W385" s="199">
        <v>584</v>
      </c>
      <c r="X385" s="196">
        <v>384</v>
      </c>
      <c r="Y385" s="200">
        <v>440</v>
      </c>
      <c r="Z385" s="198">
        <v>847</v>
      </c>
      <c r="AA385" s="196">
        <v>680</v>
      </c>
      <c r="AB385" s="172">
        <f t="shared" si="6385"/>
        <v>6617</v>
      </c>
      <c r="AC385" s="173">
        <f t="shared" si="6386"/>
        <v>6525</v>
      </c>
      <c r="BI385" s="146" t="s">
        <v>20</v>
      </c>
      <c r="BJ385" s="129">
        <f>B385/B405</f>
        <v>8.8496583143507973E-2</v>
      </c>
      <c r="BK385" s="130">
        <f t="shared" ref="BK385" si="6469">C385/C405</f>
        <v>4.7440944881889761E-2</v>
      </c>
      <c r="BL385" s="131">
        <f t="shared" ref="BL385" si="6470">D385/D405</f>
        <v>7.980922098569157E-2</v>
      </c>
      <c r="BM385" s="132">
        <f t="shared" ref="BM385" si="6471">E385/E405</f>
        <v>6.1972510248372317E-2</v>
      </c>
      <c r="BN385" s="129">
        <f t="shared" ref="BN385" si="6472">F385/F405</f>
        <v>9.4828490506661076E-2</v>
      </c>
      <c r="BO385" s="130">
        <f t="shared" ref="BO385" si="6473">G385/G405</f>
        <v>4.4575067352436937E-2</v>
      </c>
      <c r="BP385" s="131">
        <f t="shared" ref="BP385" si="6474">H385/H405</f>
        <v>6.5700747220703487E-2</v>
      </c>
      <c r="BQ385" s="132">
        <f t="shared" ref="BQ385" si="6475">I385/I405</f>
        <v>5.3221288515406161E-2</v>
      </c>
      <c r="BR385" s="129">
        <f t="shared" ref="BR385" si="6476">J385/J405</f>
        <v>4.6127067014795471E-2</v>
      </c>
      <c r="BS385" s="130">
        <f t="shared" ref="BS385" si="6477">K385/K405</f>
        <v>0.11904761904761904</v>
      </c>
      <c r="BT385" s="131">
        <f t="shared" ref="BT385" si="6478">L385/L405</f>
        <v>3.4979757085020241E-2</v>
      </c>
      <c r="BU385" s="129">
        <f t="shared" ref="BU385" si="6479">M385/M405</f>
        <v>0.1197986577181208</v>
      </c>
      <c r="BV385" s="133">
        <f t="shared" ref="BV385" si="6480">N385/N405</f>
        <v>6.729623957801599E-2</v>
      </c>
      <c r="BW385" s="134">
        <f t="shared" ref="BW385" si="6481">O385/O405</f>
        <v>9.1866438356164384E-2</v>
      </c>
      <c r="BX385" s="129">
        <f t="shared" ref="BX385" si="6482">P385/P405</f>
        <v>8.8587390263367913E-2</v>
      </c>
      <c r="BY385" s="130">
        <f t="shared" ref="BY385" si="6483">Q385/Q405</f>
        <v>7.2434266327396093E-2</v>
      </c>
      <c r="BZ385" s="131">
        <f t="shared" ref="BZ385" si="6484">R385/R405</f>
        <v>8.437663015127804E-2</v>
      </c>
      <c r="CA385" s="132">
        <f t="shared" ref="CA385" si="6485">S385/S405</f>
        <v>5.4396728016359919E-2</v>
      </c>
      <c r="CB385" s="129">
        <f t="shared" ref="CB385" si="6486">T385/T405</f>
        <v>5.459770114942529E-2</v>
      </c>
      <c r="CC385" s="130">
        <f t="shared" ref="CC385" si="6487">U385/U405</f>
        <v>0.15171990171990171</v>
      </c>
      <c r="CD385" s="131">
        <f t="shared" ref="CD385" si="6488">V385/V405</f>
        <v>4.3530997304582209E-2</v>
      </c>
      <c r="CE385" s="132">
        <f t="shared" ref="CE385" si="6489">W385/W405</f>
        <v>7.796021892938193E-2</v>
      </c>
      <c r="CF385" s="129">
        <f t="shared" ref="CF385" si="6490">X385/X405</f>
        <v>6.8085106382978725E-2</v>
      </c>
      <c r="CG385" s="130">
        <f t="shared" ref="CG385" si="6491">Y385/Y405</f>
        <v>0.11933821535123407</v>
      </c>
      <c r="CH385" s="131">
        <f t="shared" ref="CH385" si="6492">Z385/Z405</f>
        <v>7.9575347613679071E-2</v>
      </c>
      <c r="CI385" s="129">
        <f t="shared" ref="CI385" si="6493">AA385/AA405</f>
        <v>5.6022408963585436E-2</v>
      </c>
      <c r="CJ385" s="135">
        <f t="shared" ref="CJ385" si="6494">AB385/AB405</f>
        <v>7.189577991220826E-2</v>
      </c>
      <c r="CK385" s="136">
        <f t="shared" ref="CK385" si="6495">AC385/AC405</f>
        <v>7.1069915369618014E-2</v>
      </c>
    </row>
    <row r="386" spans="1:89" ht="14" thickBot="1" x14ac:dyDescent="0.2">
      <c r="A386" s="137" t="s">
        <v>21</v>
      </c>
      <c r="B386" s="189">
        <v>673</v>
      </c>
      <c r="C386" s="190">
        <v>562</v>
      </c>
      <c r="D386" s="191">
        <v>228</v>
      </c>
      <c r="E386" s="192">
        <v>212</v>
      </c>
      <c r="F386" s="189">
        <v>930</v>
      </c>
      <c r="G386" s="193">
        <v>342</v>
      </c>
      <c r="H386" s="191">
        <v>787</v>
      </c>
      <c r="I386" s="192">
        <v>640</v>
      </c>
      <c r="J386" s="189">
        <v>122</v>
      </c>
      <c r="K386" s="193">
        <v>214</v>
      </c>
      <c r="L386" s="191">
        <v>236</v>
      </c>
      <c r="M386" s="189">
        <v>627</v>
      </c>
      <c r="N386" s="194">
        <v>677</v>
      </c>
      <c r="O386" s="195">
        <v>938</v>
      </c>
      <c r="P386" s="189">
        <v>460</v>
      </c>
      <c r="Q386" s="193">
        <v>394</v>
      </c>
      <c r="R386" s="191">
        <v>645</v>
      </c>
      <c r="S386" s="192">
        <v>398</v>
      </c>
      <c r="T386" s="189">
        <v>74</v>
      </c>
      <c r="U386" s="193">
        <v>216</v>
      </c>
      <c r="V386" s="191">
        <v>264</v>
      </c>
      <c r="W386" s="192">
        <v>683</v>
      </c>
      <c r="X386" s="189">
        <v>360</v>
      </c>
      <c r="Y386" s="193">
        <v>372</v>
      </c>
      <c r="Z386" s="191">
        <v>844</v>
      </c>
      <c r="AA386" s="189">
        <v>680</v>
      </c>
      <c r="AB386" s="172">
        <f t="shared" si="6385"/>
        <v>6300</v>
      </c>
      <c r="AC386" s="173">
        <f t="shared" si="6386"/>
        <v>6278</v>
      </c>
      <c r="AE386" s="272" t="s">
        <v>85</v>
      </c>
      <c r="BI386" s="137" t="s">
        <v>21</v>
      </c>
      <c r="BJ386" s="129">
        <f>B386/B405</f>
        <v>7.6651480637813213E-2</v>
      </c>
      <c r="BK386" s="130">
        <f t="shared" ref="BK386" si="6496">C386/C405</f>
        <v>5.5314960629921257E-2</v>
      </c>
      <c r="BL386" s="131">
        <f t="shared" ref="BL386" si="6497">D386/D405</f>
        <v>7.2496025437201905E-2</v>
      </c>
      <c r="BM386" s="132">
        <f t="shared" ref="BM386" si="6498">E386/E405</f>
        <v>5.1121292500602843E-2</v>
      </c>
      <c r="BN386" s="129">
        <f t="shared" ref="BN386" si="6499">F386/F405</f>
        <v>9.7555858596454423E-2</v>
      </c>
      <c r="BO386" s="130">
        <f t="shared" ref="BO386" si="6500">G386/G405</f>
        <v>4.1880969875091843E-2</v>
      </c>
      <c r="BP386" s="131">
        <f t="shared" ref="BP386" si="6501">H386/H405</f>
        <v>7.1714962638964833E-2</v>
      </c>
      <c r="BQ386" s="132">
        <f t="shared" ref="BQ386" si="6502">I386/I405</f>
        <v>5.6022408963585436E-2</v>
      </c>
      <c r="BR386" s="129">
        <f t="shared" ref="BR386" si="6503">J386/J405</f>
        <v>5.3089643167972149E-2</v>
      </c>
      <c r="BS386" s="130">
        <f t="shared" ref="BS386" si="6504">K386/K405</f>
        <v>0.1019047619047619</v>
      </c>
      <c r="BT386" s="131">
        <f t="shared" ref="BT386" si="6505">L386/L405</f>
        <v>3.8218623481781379E-2</v>
      </c>
      <c r="BU386" s="129">
        <f t="shared" ref="BU386" si="6506">M386/M405</f>
        <v>0.10520134228187919</v>
      </c>
      <c r="BV386" s="133">
        <f t="shared" ref="BV386" si="6507">N386/N405</f>
        <v>5.7597413646418238E-2</v>
      </c>
      <c r="BW386" s="134">
        <f t="shared" ref="BW386" si="6508">O386/O405</f>
        <v>8.0308219178082188E-2</v>
      </c>
      <c r="BX386" s="129">
        <f t="shared" ref="BX386" si="6509">P386/P405</f>
        <v>7.3423782920989625E-2</v>
      </c>
      <c r="BY386" s="130">
        <f t="shared" ref="BY386" si="6510">Q386/Q405</f>
        <v>6.6836301950805768E-2</v>
      </c>
      <c r="BZ386" s="131">
        <f t="shared" ref="BZ386" si="6511">R386/R405</f>
        <v>8.4115805946791869E-2</v>
      </c>
      <c r="CA386" s="132">
        <f t="shared" ref="CA386" si="6512">S386/S405</f>
        <v>5.4260395364689844E-2</v>
      </c>
      <c r="CB386" s="129">
        <f t="shared" ref="CB386" si="6513">T386/T405</f>
        <v>4.2528735632183907E-2</v>
      </c>
      <c r="CC386" s="130">
        <f t="shared" ref="CC386" si="6514">U386/U405</f>
        <v>0.13267813267813267</v>
      </c>
      <c r="CD386" s="131">
        <f t="shared" ref="CD386" si="6515">V386/V405</f>
        <v>3.5579514824797841E-2</v>
      </c>
      <c r="CE386" s="132">
        <f t="shared" ref="CE386" si="6516">W386/W405</f>
        <v>9.1176077960218926E-2</v>
      </c>
      <c r="CF386" s="129">
        <f t="shared" ref="CF386" si="6517">X386/X405</f>
        <v>6.3829787234042548E-2</v>
      </c>
      <c r="CG386" s="130">
        <f t="shared" ref="CG386" si="6518">Y386/Y405</f>
        <v>0.10089503661513426</v>
      </c>
      <c r="CH386" s="131">
        <f t="shared" ref="CH386" si="6519">Z386/Z405</f>
        <v>7.9293498684705005E-2</v>
      </c>
      <c r="CI386" s="129">
        <f t="shared" ref="CI386" si="6520">AA386/AA405</f>
        <v>5.6022408963585436E-2</v>
      </c>
      <c r="CJ386" s="135">
        <f t="shared" ref="CJ386" si="6521">AB386/AB405</f>
        <v>6.8451475509583207E-2</v>
      </c>
      <c r="CK386" s="136">
        <f t="shared" ref="CK386" si="6522">AC386/AC405</f>
        <v>6.8379605929572707E-2</v>
      </c>
    </row>
    <row r="387" spans="1:89" ht="15" thickTop="1" thickBot="1" x14ac:dyDescent="0.2">
      <c r="A387" s="146" t="s">
        <v>22</v>
      </c>
      <c r="B387" s="196">
        <v>645</v>
      </c>
      <c r="C387" s="197">
        <v>730</v>
      </c>
      <c r="D387" s="198">
        <v>196</v>
      </c>
      <c r="E387" s="199">
        <v>208</v>
      </c>
      <c r="F387" s="196">
        <v>844</v>
      </c>
      <c r="G387" s="200">
        <v>265</v>
      </c>
      <c r="H387" s="198">
        <v>806</v>
      </c>
      <c r="I387" s="199">
        <v>648</v>
      </c>
      <c r="J387" s="196">
        <v>124</v>
      </c>
      <c r="K387" s="200">
        <v>304</v>
      </c>
      <c r="L387" s="198">
        <v>195</v>
      </c>
      <c r="M387" s="196">
        <v>727</v>
      </c>
      <c r="N387" s="201">
        <v>670</v>
      </c>
      <c r="O387" s="202">
        <v>960</v>
      </c>
      <c r="P387" s="196">
        <v>462</v>
      </c>
      <c r="Q387" s="200">
        <v>359</v>
      </c>
      <c r="R387" s="198">
        <v>676</v>
      </c>
      <c r="S387" s="199">
        <v>393</v>
      </c>
      <c r="T387" s="196">
        <v>86</v>
      </c>
      <c r="U387" s="200">
        <v>119</v>
      </c>
      <c r="V387" s="198">
        <v>268</v>
      </c>
      <c r="W387" s="199">
        <v>669</v>
      </c>
      <c r="X387" s="196">
        <v>360</v>
      </c>
      <c r="Y387" s="200">
        <v>252</v>
      </c>
      <c r="Z387" s="198">
        <v>782</v>
      </c>
      <c r="AA387" s="196">
        <v>718</v>
      </c>
      <c r="AB387" s="172">
        <f t="shared" si="6385"/>
        <v>6114</v>
      </c>
      <c r="AC387" s="173">
        <f t="shared" si="6386"/>
        <v>6352</v>
      </c>
      <c r="AE387" s="299" t="s">
        <v>0</v>
      </c>
      <c r="AF387" s="293" t="s">
        <v>1</v>
      </c>
      <c r="AG387" s="294"/>
      <c r="AH387" s="293" t="s">
        <v>2</v>
      </c>
      <c r="AI387" s="294"/>
      <c r="AJ387" s="293" t="s">
        <v>3</v>
      </c>
      <c r="AK387" s="294"/>
      <c r="AL387" s="293" t="s">
        <v>4</v>
      </c>
      <c r="AM387" s="294"/>
      <c r="AN387" s="293" t="s">
        <v>5</v>
      </c>
      <c r="AO387" s="294"/>
      <c r="AP387" s="293" t="s">
        <v>6</v>
      </c>
      <c r="AQ387" s="294"/>
      <c r="AR387" s="293" t="s">
        <v>7</v>
      </c>
      <c r="AS387" s="294"/>
      <c r="AT387" s="293" t="s">
        <v>8</v>
      </c>
      <c r="AU387" s="294"/>
      <c r="AV387" s="293" t="s">
        <v>9</v>
      </c>
      <c r="AW387" s="294"/>
      <c r="AX387" s="293" t="s">
        <v>10</v>
      </c>
      <c r="AY387" s="294"/>
      <c r="AZ387" s="293" t="s">
        <v>11</v>
      </c>
      <c r="BA387" s="294"/>
      <c r="BB387" s="293" t="s">
        <v>12</v>
      </c>
      <c r="BC387" s="294"/>
      <c r="BD387" s="295" t="s">
        <v>40</v>
      </c>
      <c r="BE387" s="296"/>
      <c r="BF387" s="297" t="s">
        <v>41</v>
      </c>
      <c r="BG387" s="298"/>
      <c r="BI387" s="146" t="s">
        <v>22</v>
      </c>
      <c r="BJ387" s="129">
        <f>B387/B405</f>
        <v>7.3462414578587695E-2</v>
      </c>
      <c r="BK387" s="130">
        <f t="shared" ref="BK387" si="6523">C387/C405</f>
        <v>7.1850393700787399E-2</v>
      </c>
      <c r="BL387" s="131">
        <f t="shared" ref="BL387" si="6524">D387/D405</f>
        <v>6.2321144674085852E-2</v>
      </c>
      <c r="BM387" s="132">
        <f t="shared" ref="BM387" si="6525">E387/E405</f>
        <v>5.0156739811912224E-2</v>
      </c>
      <c r="BN387" s="129">
        <f t="shared" ref="BN387" si="6526">F387/F405</f>
        <v>8.8534564145599501E-2</v>
      </c>
      <c r="BO387" s="130">
        <f t="shared" ref="BO387" si="6527">G387/G405</f>
        <v>3.2451628704384033E-2</v>
      </c>
      <c r="BP387" s="131">
        <f t="shared" ref="BP387" si="6528">H387/H405</f>
        <v>7.3446327683615822E-2</v>
      </c>
      <c r="BQ387" s="132">
        <f t="shared" ref="BQ387" si="6529">I387/I405</f>
        <v>5.6722689075630252E-2</v>
      </c>
      <c r="BR387" s="129">
        <f t="shared" ref="BR387" si="6530">J387/J405</f>
        <v>5.3959965187119235E-2</v>
      </c>
      <c r="BS387" s="130">
        <f t="shared" ref="BS387" si="6531">K387/K405</f>
        <v>0.14476190476190476</v>
      </c>
      <c r="BT387" s="131">
        <f t="shared" ref="BT387" si="6532">L387/L405</f>
        <v>3.1578947368421054E-2</v>
      </c>
      <c r="BU387" s="129">
        <f t="shared" ref="BU387" si="6533">M387/M405</f>
        <v>0.12197986577181208</v>
      </c>
      <c r="BV387" s="133">
        <f t="shared" ref="BV387" si="6534">N387/N405</f>
        <v>5.7001871703249961E-2</v>
      </c>
      <c r="BW387" s="134">
        <f t="shared" ref="BW387" si="6535">O387/O405</f>
        <v>8.2191780821917804E-2</v>
      </c>
      <c r="BX387" s="129">
        <f t="shared" ref="BX387" si="6536">P387/P405</f>
        <v>7.3743016759776542E-2</v>
      </c>
      <c r="BY387" s="130">
        <f t="shared" ref="BY387" si="6537">Q387/Q405</f>
        <v>6.0899067005937238E-2</v>
      </c>
      <c r="BZ387" s="131">
        <f t="shared" ref="BZ387" si="6538">R387/R405</f>
        <v>8.81585811163276E-2</v>
      </c>
      <c r="CA387" s="132">
        <f t="shared" ref="CA387" si="6539">S387/S405</f>
        <v>5.3578732106339469E-2</v>
      </c>
      <c r="CB387" s="129">
        <f t="shared" ref="CB387" si="6540">T387/T405</f>
        <v>4.9425287356321838E-2</v>
      </c>
      <c r="CC387" s="130">
        <f t="shared" ref="CC387" si="6541">U387/U405</f>
        <v>7.309582309582309E-2</v>
      </c>
      <c r="CD387" s="131">
        <f t="shared" ref="CD387" si="6542">V387/V405</f>
        <v>3.6118598382749327E-2</v>
      </c>
      <c r="CE387" s="132">
        <f t="shared" ref="CE387" si="6543">W387/W405</f>
        <v>8.9307168602322781E-2</v>
      </c>
      <c r="CF387" s="129">
        <f t="shared" ref="CF387" si="6544">X387/X405</f>
        <v>6.3829787234042548E-2</v>
      </c>
      <c r="CG387" s="130">
        <f t="shared" ref="CG387" si="6545">Y387/Y405</f>
        <v>6.8348250610252237E-2</v>
      </c>
      <c r="CH387" s="131">
        <f t="shared" ref="CH387" si="6546">Z387/Z405</f>
        <v>7.3468620819240882E-2</v>
      </c>
      <c r="CI387" s="129">
        <f t="shared" ref="CI387" si="6547">AA387/AA405</f>
        <v>5.9153072993903447E-2</v>
      </c>
      <c r="CJ387" s="135">
        <f t="shared" ref="CJ387" si="6548">AB387/AB405</f>
        <v>6.6430527185014562E-2</v>
      </c>
      <c r="CK387" s="136">
        <f t="shared" ref="CK387" si="6549">AC387/AC405</f>
        <v>6.9185609567481016E-2</v>
      </c>
    </row>
    <row r="388" spans="1:89" ht="15" thickTop="1" thickBot="1" x14ac:dyDescent="0.2">
      <c r="A388" s="137" t="s">
        <v>23</v>
      </c>
      <c r="B388" s="189">
        <v>552</v>
      </c>
      <c r="C388" s="190">
        <v>511</v>
      </c>
      <c r="D388" s="191">
        <v>179</v>
      </c>
      <c r="E388" s="192">
        <v>167</v>
      </c>
      <c r="F388" s="189">
        <v>712</v>
      </c>
      <c r="G388" s="193">
        <v>226</v>
      </c>
      <c r="H388" s="191">
        <v>649</v>
      </c>
      <c r="I388" s="192">
        <v>632</v>
      </c>
      <c r="J388" s="189">
        <v>135</v>
      </c>
      <c r="K388" s="193">
        <v>187</v>
      </c>
      <c r="L388" s="191">
        <v>218</v>
      </c>
      <c r="M388" s="189">
        <v>531</v>
      </c>
      <c r="N388" s="194">
        <v>599</v>
      </c>
      <c r="O388" s="195">
        <v>829</v>
      </c>
      <c r="P388" s="189">
        <v>335</v>
      </c>
      <c r="Q388" s="193">
        <v>236</v>
      </c>
      <c r="R388" s="191">
        <v>552</v>
      </c>
      <c r="S388" s="192">
        <v>362</v>
      </c>
      <c r="T388" s="189">
        <v>66</v>
      </c>
      <c r="U388" s="193">
        <v>78</v>
      </c>
      <c r="V388" s="191">
        <v>312</v>
      </c>
      <c r="W388" s="192">
        <v>600</v>
      </c>
      <c r="X388" s="189">
        <v>302</v>
      </c>
      <c r="Y388" s="193">
        <v>167</v>
      </c>
      <c r="Z388" s="191">
        <v>691</v>
      </c>
      <c r="AA388" s="189">
        <v>662</v>
      </c>
      <c r="AB388" s="172">
        <f t="shared" si="6385"/>
        <v>5302</v>
      </c>
      <c r="AC388" s="173">
        <f t="shared" si="6386"/>
        <v>5188</v>
      </c>
      <c r="AE388" s="300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>
        <f>B388/B405</f>
        <v>6.287015945330296E-2</v>
      </c>
      <c r="BK388" s="130">
        <f t="shared" ref="BK388" si="6550">C388/C405</f>
        <v>5.0295275590551178E-2</v>
      </c>
      <c r="BL388" s="131">
        <f t="shared" ref="BL388" si="6551">D388/D405</f>
        <v>5.6915739268680446E-2</v>
      </c>
      <c r="BM388" s="132">
        <f t="shared" ref="BM388" si="6552">E388/E405</f>
        <v>4.0270074752833375E-2</v>
      </c>
      <c r="BN388" s="129">
        <f t="shared" ref="BN388" si="6553">F388/F405</f>
        <v>7.4687926151264031E-2</v>
      </c>
      <c r="BO388" s="130">
        <f t="shared" ref="BO388" si="6554">G388/G405</f>
        <v>2.7675728630908645E-2</v>
      </c>
      <c r="BP388" s="131">
        <f t="shared" ref="BP388" si="6555">H388/H405</f>
        <v>5.9139784946236562E-2</v>
      </c>
      <c r="BQ388" s="132">
        <f t="shared" ref="BQ388" si="6556">I388/I405</f>
        <v>5.5322128851540614E-2</v>
      </c>
      <c r="BR388" s="129">
        <f t="shared" ref="BR388" si="6557">J388/J405</f>
        <v>5.87467362924282E-2</v>
      </c>
      <c r="BS388" s="130">
        <f t="shared" ref="BS388" si="6558">K388/K405</f>
        <v>8.9047619047619042E-2</v>
      </c>
      <c r="BT388" s="131">
        <f t="shared" ref="BT388" si="6559">L388/L405</f>
        <v>3.5303643724696354E-2</v>
      </c>
      <c r="BU388" s="129">
        <f t="shared" ref="BU388" si="6560">M388/M405</f>
        <v>8.9093959731543618E-2</v>
      </c>
      <c r="BV388" s="133">
        <f t="shared" ref="BV388" si="6561">N388/N405</f>
        <v>5.0961374851114516E-2</v>
      </c>
      <c r="BW388" s="134">
        <f t="shared" ref="BW388" si="6562">O388/O405</f>
        <v>7.0976027397260277E-2</v>
      </c>
      <c r="BX388" s="129">
        <f t="shared" ref="BX388" si="6563">P388/P405</f>
        <v>5.3471667996807665E-2</v>
      </c>
      <c r="BY388" s="130">
        <f t="shared" ref="BY388" si="6564">Q388/Q405</f>
        <v>4.0033927056827817E-2</v>
      </c>
      <c r="BZ388" s="131">
        <f t="shared" ref="BZ388" si="6565">R388/R405</f>
        <v>7.1987480438184662E-2</v>
      </c>
      <c r="CA388" s="132">
        <f t="shared" ref="CA388" si="6566">S388/S405</f>
        <v>4.9352419904567145E-2</v>
      </c>
      <c r="CB388" s="129">
        <f t="shared" ref="CB388" si="6567">T388/T405</f>
        <v>3.793103448275862E-2</v>
      </c>
      <c r="CC388" s="130">
        <f t="shared" ref="CC388" si="6568">U388/U405</f>
        <v>4.7911547911547912E-2</v>
      </c>
      <c r="CD388" s="131">
        <f t="shared" ref="CD388" si="6569">V388/V405</f>
        <v>4.2048517520215635E-2</v>
      </c>
      <c r="CE388" s="132">
        <f t="shared" ref="CE388" si="6570">W388/W405</f>
        <v>8.009611533840609E-2</v>
      </c>
      <c r="CF388" s="129">
        <f t="shared" ref="CF388" si="6571">X388/X405</f>
        <v>5.3546099290780143E-2</v>
      </c>
      <c r="CG388" s="130">
        <f t="shared" ref="CG388" si="6572">Y388/Y405</f>
        <v>4.5294277190127477E-2</v>
      </c>
      <c r="CH388" s="131">
        <f t="shared" ref="CH388" si="6573">Z388/Z405</f>
        <v>6.491920330702744E-2</v>
      </c>
      <c r="CI388" s="129">
        <f t="shared" ref="CI388" si="6574">AA388/AA405</f>
        <v>5.4539462843961113E-2</v>
      </c>
      <c r="CJ388" s="135">
        <f t="shared" ref="CJ388" si="6575">AB388/AB405</f>
        <v>5.7607892563779392E-2</v>
      </c>
      <c r="CK388" s="136">
        <f t="shared" ref="CK388" si="6576">AC388/AC405</f>
        <v>5.6507390182004333E-2</v>
      </c>
    </row>
    <row r="389" spans="1:89" ht="14" thickTop="1" x14ac:dyDescent="0.15">
      <c r="A389" s="146" t="s">
        <v>24</v>
      </c>
      <c r="B389" s="203">
        <v>477</v>
      </c>
      <c r="C389" s="197">
        <v>664</v>
      </c>
      <c r="D389" s="198">
        <v>186</v>
      </c>
      <c r="E389" s="199">
        <v>228</v>
      </c>
      <c r="F389" s="196">
        <v>640</v>
      </c>
      <c r="G389" s="200">
        <v>284</v>
      </c>
      <c r="H389" s="198">
        <v>661</v>
      </c>
      <c r="I389" s="199">
        <v>598</v>
      </c>
      <c r="J389" s="196">
        <v>105</v>
      </c>
      <c r="K389" s="200">
        <v>134</v>
      </c>
      <c r="L389" s="198">
        <v>256</v>
      </c>
      <c r="M389" s="196">
        <v>433</v>
      </c>
      <c r="N389" s="201">
        <v>559</v>
      </c>
      <c r="O389" s="204">
        <v>696</v>
      </c>
      <c r="P389" s="196">
        <v>350</v>
      </c>
      <c r="Q389" s="200">
        <v>271</v>
      </c>
      <c r="R389" s="198">
        <v>475</v>
      </c>
      <c r="S389" s="199">
        <v>369</v>
      </c>
      <c r="T389" s="196">
        <v>92</v>
      </c>
      <c r="U389" s="200">
        <v>81</v>
      </c>
      <c r="V389" s="198">
        <v>312</v>
      </c>
      <c r="W389" s="205">
        <v>523</v>
      </c>
      <c r="X389" s="196">
        <v>245</v>
      </c>
      <c r="Y389" s="200">
        <v>171</v>
      </c>
      <c r="Z389" s="198">
        <v>609</v>
      </c>
      <c r="AA389" s="196">
        <v>748</v>
      </c>
      <c r="AB389" s="172">
        <f t="shared" si="6385"/>
        <v>4967</v>
      </c>
      <c r="AC389" s="173">
        <f t="shared" si="6386"/>
        <v>5200</v>
      </c>
      <c r="AE389" s="275" t="str">
        <f>$AE$17</f>
        <v>17:00 - 17:59</v>
      </c>
      <c r="AF389" s="126">
        <f t="shared" ref="AF389:AU390" si="6577">SUMIF($A$9:$A$32,$AE389,B$381:B$404)</f>
        <v>572</v>
      </c>
      <c r="AG389" s="186">
        <f t="shared" si="6577"/>
        <v>760</v>
      </c>
      <c r="AH389" s="127">
        <f t="shared" si="6577"/>
        <v>247</v>
      </c>
      <c r="AI389" s="180">
        <f t="shared" si="6577"/>
        <v>403</v>
      </c>
      <c r="AJ389" s="126">
        <f t="shared" si="6577"/>
        <v>537</v>
      </c>
      <c r="AK389" s="128">
        <f t="shared" si="6577"/>
        <v>922</v>
      </c>
      <c r="AL389" s="127">
        <f t="shared" si="6577"/>
        <v>857</v>
      </c>
      <c r="AM389" s="180">
        <f t="shared" si="6577"/>
        <v>959</v>
      </c>
      <c r="AN389" s="126">
        <f t="shared" si="6577"/>
        <v>261</v>
      </c>
      <c r="AO389" s="128">
        <f t="shared" si="6577"/>
        <v>77</v>
      </c>
      <c r="AP389" s="127">
        <f t="shared" si="6577"/>
        <v>734</v>
      </c>
      <c r="AQ389" s="126">
        <f t="shared" si="6577"/>
        <v>253</v>
      </c>
      <c r="AR389" s="179">
        <f t="shared" si="6577"/>
        <v>1160</v>
      </c>
      <c r="AS389" s="181">
        <f t="shared" si="6577"/>
        <v>822</v>
      </c>
      <c r="AT389" s="126">
        <f t="shared" si="6577"/>
        <v>577</v>
      </c>
      <c r="AU389" s="128">
        <f t="shared" si="6577"/>
        <v>505</v>
      </c>
      <c r="AV389" s="127">
        <f t="shared" ref="AP389:BE390" si="6578">SUMIF($A$9:$A$32,$AE389,R$381:R$404)</f>
        <v>586</v>
      </c>
      <c r="AW389" s="180">
        <f t="shared" si="6578"/>
        <v>635</v>
      </c>
      <c r="AX389" s="126">
        <f t="shared" si="6578"/>
        <v>289</v>
      </c>
      <c r="AY389" s="128">
        <f t="shared" si="6578"/>
        <v>40</v>
      </c>
      <c r="AZ389" s="127">
        <f t="shared" si="6578"/>
        <v>798</v>
      </c>
      <c r="BA389" s="180">
        <f t="shared" si="6578"/>
        <v>440</v>
      </c>
      <c r="BB389" s="126">
        <f t="shared" si="6578"/>
        <v>597</v>
      </c>
      <c r="BC389" s="128">
        <f t="shared" si="6578"/>
        <v>219</v>
      </c>
      <c r="BD389" s="184">
        <f t="shared" si="6578"/>
        <v>827</v>
      </c>
      <c r="BE389" s="185">
        <f t="shared" si="6578"/>
        <v>1002</v>
      </c>
      <c r="BF389" s="170">
        <f>AF389+AH389+AJ389+AL389+AN389+AP389+AR389+AT389+AV389+AX389+AZ389+BB389+BD389</f>
        <v>8042</v>
      </c>
      <c r="BG389" s="171">
        <f>AG389+AI389+AK389+AM389+AO389+AQ389+AS389+AU389+AW389+AY389+BA389+BC389+BE389</f>
        <v>7037</v>
      </c>
      <c r="BI389" s="146" t="s">
        <v>24</v>
      </c>
      <c r="BJ389" s="129">
        <f>B389/B405</f>
        <v>5.4328018223234624E-2</v>
      </c>
      <c r="BK389" s="130">
        <f t="shared" ref="BK389" si="6579">C389/C405</f>
        <v>6.5354330708661423E-2</v>
      </c>
      <c r="BL389" s="131">
        <f t="shared" ref="BL389" si="6580">D389/D405</f>
        <v>5.9141494435612084E-2</v>
      </c>
      <c r="BM389" s="132">
        <f t="shared" ref="BM389" si="6581">E389/E405</f>
        <v>5.4979503255365325E-2</v>
      </c>
      <c r="BN389" s="129">
        <f t="shared" ref="BN389" si="6582">F389/F405</f>
        <v>6.7135214517990136E-2</v>
      </c>
      <c r="BO389" s="130">
        <f t="shared" ref="BO389" si="6583">G389/G405</f>
        <v>3.4778349253000246E-2</v>
      </c>
      <c r="BP389" s="131">
        <f t="shared" ref="BP389" si="6584">H389/H405</f>
        <v>6.0233278658647714E-2</v>
      </c>
      <c r="BQ389" s="132">
        <f t="shared" ref="BQ389" si="6585">I389/I405</f>
        <v>5.2345938375350141E-2</v>
      </c>
      <c r="BR389" s="129">
        <f t="shared" ref="BR389" si="6586">J389/J405</f>
        <v>4.5691906005221931E-2</v>
      </c>
      <c r="BS389" s="130">
        <f t="shared" ref="BS389" si="6587">K389/K405</f>
        <v>6.3809523809523816E-2</v>
      </c>
      <c r="BT389" s="131">
        <f t="shared" ref="BT389" si="6588">L389/L405</f>
        <v>4.145748987854251E-2</v>
      </c>
      <c r="BU389" s="129">
        <f t="shared" ref="BU389" si="6589">M389/M405</f>
        <v>7.2651006711409394E-2</v>
      </c>
      <c r="BV389" s="133">
        <f t="shared" ref="BV389" si="6590">N389/N405</f>
        <v>4.7558278033010042E-2</v>
      </c>
      <c r="BW389" s="134">
        <f t="shared" ref="BW389" si="6591">O389/O405</f>
        <v>5.9589041095890409E-2</v>
      </c>
      <c r="BX389" s="129">
        <f t="shared" ref="BX389" si="6592">P389/P405</f>
        <v>5.5865921787709494E-2</v>
      </c>
      <c r="BY389" s="130">
        <f t="shared" ref="BY389" si="6593">Q389/Q405</f>
        <v>4.5971162001696354E-2</v>
      </c>
      <c r="BZ389" s="131">
        <f t="shared" ref="BZ389" si="6594">R389/R405</f>
        <v>6.1945748565466877E-2</v>
      </c>
      <c r="CA389" s="132">
        <f t="shared" ref="CA389" si="6595">S389/S405</f>
        <v>5.030674846625767E-2</v>
      </c>
      <c r="CB389" s="129">
        <f t="shared" ref="CB389" si="6596">T389/T405</f>
        <v>5.2873563218390804E-2</v>
      </c>
      <c r="CC389" s="130">
        <f t="shared" ref="CC389" si="6597">U389/U405</f>
        <v>4.9754299754299756E-2</v>
      </c>
      <c r="CD389" s="131">
        <f t="shared" ref="CD389" si="6598">V389/V405</f>
        <v>4.2048517520215635E-2</v>
      </c>
      <c r="CE389" s="132">
        <f t="shared" ref="CE389" si="6599">W389/W405</f>
        <v>6.9817113869977313E-2</v>
      </c>
      <c r="CF389" s="129">
        <f t="shared" ref="CF389" si="6600">X389/X405</f>
        <v>4.3439716312056738E-2</v>
      </c>
      <c r="CG389" s="130">
        <f t="shared" ref="CG389" si="6601">Y389/Y405</f>
        <v>4.6379170056956874E-2</v>
      </c>
      <c r="CH389" s="131">
        <f t="shared" ref="CH389" si="6602">Z389/Z405</f>
        <v>5.7215332581736188E-2</v>
      </c>
      <c r="CI389" s="129">
        <f t="shared" ref="CI389" si="6603">AA389/AA405</f>
        <v>6.1624649859943981E-2</v>
      </c>
      <c r="CJ389" s="135">
        <f t="shared" ref="CJ389" si="6604">AB389/AB405</f>
        <v>5.3968012516841239E-2</v>
      </c>
      <c r="CK389" s="136">
        <f t="shared" ref="CK389" si="6605">AC389/AC405</f>
        <v>5.6638093474638114E-2</v>
      </c>
    </row>
    <row r="390" spans="1:89" x14ac:dyDescent="0.15">
      <c r="A390" s="137" t="s">
        <v>25</v>
      </c>
      <c r="B390" s="206">
        <v>451</v>
      </c>
      <c r="C390" s="190">
        <v>467</v>
      </c>
      <c r="D390" s="191">
        <v>165</v>
      </c>
      <c r="E390" s="192">
        <v>170</v>
      </c>
      <c r="F390" s="189">
        <v>493</v>
      </c>
      <c r="G390" s="193">
        <v>223</v>
      </c>
      <c r="H390" s="191">
        <v>633</v>
      </c>
      <c r="I390" s="192">
        <v>528</v>
      </c>
      <c r="J390" s="189">
        <v>123</v>
      </c>
      <c r="K390" s="190">
        <v>93</v>
      </c>
      <c r="L390" s="191">
        <v>213</v>
      </c>
      <c r="M390" s="189">
        <v>361</v>
      </c>
      <c r="N390" s="194">
        <v>564</v>
      </c>
      <c r="O390" s="207">
        <v>570</v>
      </c>
      <c r="P390" s="189">
        <v>272</v>
      </c>
      <c r="Q390" s="190">
        <v>242</v>
      </c>
      <c r="R390" s="191">
        <v>417</v>
      </c>
      <c r="S390" s="192">
        <v>381</v>
      </c>
      <c r="T390" s="198">
        <v>64</v>
      </c>
      <c r="U390" s="189">
        <v>88</v>
      </c>
      <c r="V390" s="191">
        <v>296</v>
      </c>
      <c r="W390" s="208">
        <v>491</v>
      </c>
      <c r="X390" s="189">
        <v>248</v>
      </c>
      <c r="Y390" s="193">
        <v>164</v>
      </c>
      <c r="Z390" s="191">
        <v>636</v>
      </c>
      <c r="AA390" s="189">
        <v>663</v>
      </c>
      <c r="AB390" s="172">
        <f t="shared" si="6385"/>
        <v>4575</v>
      </c>
      <c r="AC390" s="173">
        <f t="shared" si="6386"/>
        <v>4441</v>
      </c>
      <c r="AE390" s="277" t="str">
        <f>$AE$18</f>
        <v>18:00 - 18:59</v>
      </c>
      <c r="AF390" s="126">
        <f t="shared" si="6577"/>
        <v>492</v>
      </c>
      <c r="AG390" s="190">
        <f t="shared" si="6577"/>
        <v>1196</v>
      </c>
      <c r="AH390" s="191">
        <f t="shared" si="6577"/>
        <v>245</v>
      </c>
      <c r="AI390" s="192">
        <f t="shared" si="6577"/>
        <v>374</v>
      </c>
      <c r="AJ390" s="278">
        <f t="shared" si="6577"/>
        <v>385</v>
      </c>
      <c r="AK390" s="193">
        <f t="shared" si="6577"/>
        <v>1107</v>
      </c>
      <c r="AL390" s="191">
        <f t="shared" si="6577"/>
        <v>776</v>
      </c>
      <c r="AM390" s="192">
        <f t="shared" si="6577"/>
        <v>1111</v>
      </c>
      <c r="AN390" s="278">
        <f t="shared" si="6577"/>
        <v>200</v>
      </c>
      <c r="AO390" s="193">
        <f t="shared" si="6577"/>
        <v>72</v>
      </c>
      <c r="AP390" s="191">
        <f t="shared" si="6578"/>
        <v>677</v>
      </c>
      <c r="AQ390" s="278">
        <f t="shared" si="6578"/>
        <v>216</v>
      </c>
      <c r="AR390" s="194">
        <f t="shared" si="6578"/>
        <v>933</v>
      </c>
      <c r="AS390" s="195">
        <f t="shared" si="6578"/>
        <v>601</v>
      </c>
      <c r="AT390" s="278">
        <f t="shared" si="6578"/>
        <v>433</v>
      </c>
      <c r="AU390" s="193">
        <f t="shared" si="6578"/>
        <v>530</v>
      </c>
      <c r="AV390" s="191">
        <f t="shared" si="6578"/>
        <v>454</v>
      </c>
      <c r="AW390" s="192">
        <f t="shared" si="6578"/>
        <v>614</v>
      </c>
      <c r="AX390" s="278">
        <f t="shared" si="6578"/>
        <v>151</v>
      </c>
      <c r="AY390" s="193">
        <f t="shared" si="6578"/>
        <v>40</v>
      </c>
      <c r="AZ390" s="191">
        <f t="shared" si="6578"/>
        <v>733</v>
      </c>
      <c r="BA390" s="192">
        <f t="shared" si="6578"/>
        <v>426</v>
      </c>
      <c r="BB390" s="278">
        <f t="shared" si="6578"/>
        <v>538</v>
      </c>
      <c r="BC390" s="193">
        <f t="shared" si="6578"/>
        <v>251</v>
      </c>
      <c r="BD390" s="191">
        <f t="shared" si="6578"/>
        <v>638</v>
      </c>
      <c r="BE390" s="278">
        <f t="shared" si="6578"/>
        <v>1155</v>
      </c>
      <c r="BF390" s="172">
        <f>SUM(AF390,AH390,AJ390,AL390,AN390,AP390,AR390,AT390,AV390,AX390,AZ390,BB390,BD390)</f>
        <v>6655</v>
      </c>
      <c r="BG390" s="173">
        <f>SUM(AG390,AI390,AK390,AM390,AO390,AQ390,AS390,AU390,AW390,AY390,BA390,BC390,BE390)</f>
        <v>7693</v>
      </c>
      <c r="BI390" s="137" t="s">
        <v>25</v>
      </c>
      <c r="BJ390" s="129">
        <f>B390/B405</f>
        <v>5.1366742596810934E-2</v>
      </c>
      <c r="BK390" s="130">
        <f t="shared" ref="BK390" si="6606">C390/C405</f>
        <v>4.5964566929133858E-2</v>
      </c>
      <c r="BL390" s="131">
        <f t="shared" ref="BL390" si="6607">D390/D405</f>
        <v>5.246422893481717E-2</v>
      </c>
      <c r="BM390" s="132">
        <f t="shared" ref="BM390" si="6608">E390/E405</f>
        <v>4.0993489269351341E-2</v>
      </c>
      <c r="BN390" s="129">
        <f t="shared" ref="BN390" si="6609">F390/F405</f>
        <v>5.1715094933389279E-2</v>
      </c>
      <c r="BO390" s="130">
        <f t="shared" ref="BO390" si="6610">G390/G405</f>
        <v>2.7308351702179771E-2</v>
      </c>
      <c r="BP390" s="131">
        <f t="shared" ref="BP390" si="6611">H390/H405</f>
        <v>5.7681793329688355E-2</v>
      </c>
      <c r="BQ390" s="132">
        <f t="shared" ref="BQ390" si="6612">I390/I405</f>
        <v>4.6218487394957986E-2</v>
      </c>
      <c r="BR390" s="129">
        <f t="shared" ref="BR390" si="6613">J390/J405</f>
        <v>5.3524804177545689E-2</v>
      </c>
      <c r="BS390" s="130">
        <f t="shared" ref="BS390" si="6614">K390/K405</f>
        <v>4.4285714285714282E-2</v>
      </c>
      <c r="BT390" s="131">
        <f t="shared" ref="BT390" si="6615">L390/L405</f>
        <v>3.4493927125506071E-2</v>
      </c>
      <c r="BU390" s="129">
        <f t="shared" ref="BU390" si="6616">M390/M405</f>
        <v>6.0570469798657718E-2</v>
      </c>
      <c r="BV390" s="133">
        <f t="shared" ref="BV390" si="6617">N390/N405</f>
        <v>4.79836651352731E-2</v>
      </c>
      <c r="BW390" s="134">
        <f t="shared" ref="BW390" si="6618">O390/O405</f>
        <v>4.8801369863013699E-2</v>
      </c>
      <c r="BX390" s="129">
        <f t="shared" ref="BX390" si="6619">P390/P405</f>
        <v>4.3415802075019952E-2</v>
      </c>
      <c r="BY390" s="130">
        <f t="shared" ref="BY390" si="6620">Q390/Q405</f>
        <v>4.1051738761662425E-2</v>
      </c>
      <c r="BZ390" s="131">
        <f t="shared" ref="BZ390" si="6621">R390/R405</f>
        <v>5.4381846635367763E-2</v>
      </c>
      <c r="CA390" s="132">
        <f t="shared" ref="CA390" si="6622">S390/S405</f>
        <v>5.1942740286298569E-2</v>
      </c>
      <c r="CB390" s="129">
        <f t="shared" ref="CB390" si="6623">T390/T405</f>
        <v>3.6781609195402298E-2</v>
      </c>
      <c r="CC390" s="130">
        <f t="shared" ref="CC390" si="6624">U390/U405</f>
        <v>5.4054054054054057E-2</v>
      </c>
      <c r="CD390" s="131">
        <f t="shared" ref="CD390" si="6625">V390/V405</f>
        <v>3.9892183288409704E-2</v>
      </c>
      <c r="CE390" s="132">
        <f t="shared" ref="CE390" si="6626">W390/W405</f>
        <v>6.5545321051928979E-2</v>
      </c>
      <c r="CF390" s="129">
        <f t="shared" ref="CF390" si="6627">X390/X405</f>
        <v>4.397163120567376E-2</v>
      </c>
      <c r="CG390" s="130">
        <f t="shared" ref="CG390" si="6628">Y390/Y405</f>
        <v>4.4480607540005428E-2</v>
      </c>
      <c r="CH390" s="131">
        <f t="shared" ref="CH390" si="6629">Z390/Z405</f>
        <v>5.9751972942502819E-2</v>
      </c>
      <c r="CI390" s="129">
        <f t="shared" ref="CI390" si="6630">AA390/AA405</f>
        <v>5.4621848739495799E-2</v>
      </c>
      <c r="CJ390" s="135">
        <f t="shared" ref="CJ390" si="6631">AB390/AB405</f>
        <v>4.9708809596244949E-2</v>
      </c>
      <c r="CK390" s="136">
        <f t="shared" ref="CK390" si="6632">AC390/AC405</f>
        <v>4.8371110215551516E-2</v>
      </c>
    </row>
    <row r="391" spans="1:89" ht="14" thickBot="1" x14ac:dyDescent="0.2">
      <c r="A391" s="146" t="s">
        <v>26</v>
      </c>
      <c r="B391" s="203">
        <v>411</v>
      </c>
      <c r="C391" s="197">
        <v>522</v>
      </c>
      <c r="D391" s="198">
        <v>155</v>
      </c>
      <c r="E391" s="199">
        <v>244</v>
      </c>
      <c r="F391" s="196">
        <v>392</v>
      </c>
      <c r="G391" s="200">
        <v>264</v>
      </c>
      <c r="H391" s="198">
        <v>566</v>
      </c>
      <c r="I391" s="199">
        <v>620</v>
      </c>
      <c r="J391" s="196">
        <v>87</v>
      </c>
      <c r="K391" s="197">
        <v>84</v>
      </c>
      <c r="L391" s="198">
        <v>234</v>
      </c>
      <c r="M391" s="196">
        <v>254</v>
      </c>
      <c r="N391" s="201">
        <v>545</v>
      </c>
      <c r="O391" s="204">
        <v>512</v>
      </c>
      <c r="P391" s="196">
        <v>306</v>
      </c>
      <c r="Q391" s="197">
        <v>264</v>
      </c>
      <c r="R391" s="198">
        <v>406</v>
      </c>
      <c r="S391" s="199">
        <v>372</v>
      </c>
      <c r="T391" s="196">
        <v>47</v>
      </c>
      <c r="U391" s="200">
        <v>67</v>
      </c>
      <c r="V391" s="198">
        <v>309</v>
      </c>
      <c r="W391" s="205">
        <v>378</v>
      </c>
      <c r="X391" s="196">
        <v>268</v>
      </c>
      <c r="Y391" s="200">
        <v>170</v>
      </c>
      <c r="Z391" s="198">
        <v>624</v>
      </c>
      <c r="AA391" s="196">
        <v>700</v>
      </c>
      <c r="AB391" s="172">
        <f t="shared" si="6385"/>
        <v>4350</v>
      </c>
      <c r="AC391" s="173">
        <f t="shared" si="6386"/>
        <v>4451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>
        <f>B391/B405</f>
        <v>4.6810933940774485E-2</v>
      </c>
      <c r="BK391" s="130">
        <f t="shared" ref="BK391" si="6633">C391/C405</f>
        <v>5.1377952755905509E-2</v>
      </c>
      <c r="BL391" s="131">
        <f t="shared" ref="BL391" si="6634">D391/D405</f>
        <v>4.9284578696343402E-2</v>
      </c>
      <c r="BM391" s="132">
        <f t="shared" ref="BM391" si="6635">E391/E405</f>
        <v>5.8837714010127801E-2</v>
      </c>
      <c r="BN391" s="129">
        <f t="shared" ref="BN391" si="6636">F391/F405</f>
        <v>4.1120318892268963E-2</v>
      </c>
      <c r="BO391" s="130">
        <f t="shared" ref="BO391" si="6637">G391/G405</f>
        <v>3.2329169728141073E-2</v>
      </c>
      <c r="BP391" s="131">
        <f t="shared" ref="BP391" si="6638">H391/H405</f>
        <v>5.1576453435392744E-2</v>
      </c>
      <c r="BQ391" s="132">
        <f t="shared" ref="BQ391" si="6639">I391/I405</f>
        <v>5.4271708683473391E-2</v>
      </c>
      <c r="BR391" s="129">
        <f t="shared" ref="BR391" si="6640">J391/J405</f>
        <v>3.7859007832898174E-2</v>
      </c>
      <c r="BS391" s="130">
        <f t="shared" ref="BS391" si="6641">K391/K405</f>
        <v>0.04</v>
      </c>
      <c r="BT391" s="131">
        <f t="shared" ref="BT391" si="6642">L391/L405</f>
        <v>3.7894736842105266E-2</v>
      </c>
      <c r="BU391" s="129">
        <f t="shared" ref="BU391" si="6643">M391/M405</f>
        <v>4.2617449664429527E-2</v>
      </c>
      <c r="BV391" s="133">
        <f t="shared" ref="BV391" si="6644">N391/N405</f>
        <v>4.6367194146673472E-2</v>
      </c>
      <c r="BW391" s="134">
        <f t="shared" ref="BW391" si="6645">O391/O405</f>
        <v>4.3835616438356165E-2</v>
      </c>
      <c r="BX391" s="129">
        <f t="shared" ref="BX391" si="6646">P391/P405</f>
        <v>4.8842777334397444E-2</v>
      </c>
      <c r="BY391" s="130">
        <f t="shared" ref="BY391" si="6647">Q391/Q405</f>
        <v>4.4783715012722644E-2</v>
      </c>
      <c r="BZ391" s="131">
        <f t="shared" ref="BZ391" si="6648">R391/R405</f>
        <v>5.2947313510693796E-2</v>
      </c>
      <c r="CA391" s="132">
        <f t="shared" ref="CA391" si="6649">S391/S405</f>
        <v>5.0715746421267895E-2</v>
      </c>
      <c r="CB391" s="129">
        <f t="shared" ref="CB391" si="6650">T391/T405</f>
        <v>2.7011494252873563E-2</v>
      </c>
      <c r="CC391" s="130">
        <f t="shared" ref="CC391" si="6651">U391/U405</f>
        <v>4.1154791154791155E-2</v>
      </c>
      <c r="CD391" s="131">
        <f t="shared" ref="CD391" si="6652">V391/V405</f>
        <v>4.164420485175202E-2</v>
      </c>
      <c r="CE391" s="132">
        <f t="shared" ref="CE391" si="6653">W391/W405</f>
        <v>5.0460552663195837E-2</v>
      </c>
      <c r="CF391" s="129">
        <f t="shared" ref="CF391" si="6654">X391/X405</f>
        <v>4.75177304964539E-2</v>
      </c>
      <c r="CG391" s="130">
        <f t="shared" ref="CG391" si="6655">Y391/Y405</f>
        <v>4.6107946840249527E-2</v>
      </c>
      <c r="CH391" s="131">
        <f t="shared" ref="CH391" si="6656">Z391/Z405</f>
        <v>5.8624577226606536E-2</v>
      </c>
      <c r="CI391" s="129">
        <f t="shared" ref="CI391" si="6657">AA391/AA405</f>
        <v>5.7670126874279123E-2</v>
      </c>
      <c r="CJ391" s="135">
        <f t="shared" ref="CJ391" si="6658">AB391/AB405</f>
        <v>4.7264114042331259E-2</v>
      </c>
      <c r="CK391" s="136">
        <f t="shared" ref="CK391" si="6659">AC391/AC405</f>
        <v>4.8480029626079661E-2</v>
      </c>
    </row>
    <row r="392" spans="1:89" ht="15" thickTop="1" thickBot="1" x14ac:dyDescent="0.2">
      <c r="A392" s="137" t="s">
        <v>27</v>
      </c>
      <c r="B392" s="206">
        <v>405</v>
      </c>
      <c r="C392" s="190">
        <v>628</v>
      </c>
      <c r="D392" s="191">
        <v>181</v>
      </c>
      <c r="E392" s="192">
        <v>281</v>
      </c>
      <c r="F392" s="189">
        <v>357</v>
      </c>
      <c r="G392" s="193">
        <v>326</v>
      </c>
      <c r="H392" s="191">
        <v>537</v>
      </c>
      <c r="I392" s="192">
        <v>605</v>
      </c>
      <c r="J392" s="189">
        <v>113</v>
      </c>
      <c r="K392" s="190">
        <v>94</v>
      </c>
      <c r="L392" s="191">
        <v>282</v>
      </c>
      <c r="M392" s="189">
        <v>259</v>
      </c>
      <c r="N392" s="194">
        <v>647</v>
      </c>
      <c r="O392" s="207">
        <v>575</v>
      </c>
      <c r="P392" s="189">
        <v>327</v>
      </c>
      <c r="Q392" s="190">
        <v>234</v>
      </c>
      <c r="R392" s="191">
        <v>431</v>
      </c>
      <c r="S392" s="192">
        <v>352</v>
      </c>
      <c r="T392" s="189">
        <v>69</v>
      </c>
      <c r="U392" s="193">
        <v>63</v>
      </c>
      <c r="V392" s="191">
        <v>379</v>
      </c>
      <c r="W392" s="208">
        <v>365</v>
      </c>
      <c r="X392" s="189">
        <v>286</v>
      </c>
      <c r="Y392" s="193">
        <v>138</v>
      </c>
      <c r="Z392" s="191">
        <v>612</v>
      </c>
      <c r="AA392" s="189">
        <v>702</v>
      </c>
      <c r="AB392" s="172">
        <f t="shared" si="6385"/>
        <v>4626</v>
      </c>
      <c r="AC392" s="173">
        <f t="shared" si="6386"/>
        <v>4622</v>
      </c>
      <c r="AE392" s="269" t="s">
        <v>13</v>
      </c>
      <c r="AF392" s="20">
        <f t="shared" ref="AF392:BG392" si="6660">SUM(AF389:AF391)</f>
        <v>1064</v>
      </c>
      <c r="AG392" s="21">
        <f t="shared" si="6660"/>
        <v>1956</v>
      </c>
      <c r="AH392" s="20">
        <f t="shared" si="6660"/>
        <v>492</v>
      </c>
      <c r="AI392" s="21">
        <f t="shared" si="6660"/>
        <v>777</v>
      </c>
      <c r="AJ392" s="20">
        <f t="shared" si="6660"/>
        <v>922</v>
      </c>
      <c r="AK392" s="21">
        <f t="shared" si="6660"/>
        <v>2029</v>
      </c>
      <c r="AL392" s="20">
        <f t="shared" si="6660"/>
        <v>1633</v>
      </c>
      <c r="AM392" s="21">
        <f t="shared" si="6660"/>
        <v>2070</v>
      </c>
      <c r="AN392" s="20">
        <f t="shared" si="6660"/>
        <v>461</v>
      </c>
      <c r="AO392" s="21">
        <f t="shared" si="6660"/>
        <v>149</v>
      </c>
      <c r="AP392" s="20">
        <f t="shared" si="6660"/>
        <v>1411</v>
      </c>
      <c r="AQ392" s="21">
        <f t="shared" si="6660"/>
        <v>469</v>
      </c>
      <c r="AR392" s="20">
        <f t="shared" si="6660"/>
        <v>2093</v>
      </c>
      <c r="AS392" s="21">
        <f t="shared" si="6660"/>
        <v>1423</v>
      </c>
      <c r="AT392" s="20">
        <f t="shared" si="6660"/>
        <v>1010</v>
      </c>
      <c r="AU392" s="21">
        <f t="shared" si="6660"/>
        <v>1035</v>
      </c>
      <c r="AV392" s="20">
        <f t="shared" si="6660"/>
        <v>1040</v>
      </c>
      <c r="AW392" s="21">
        <f t="shared" si="6660"/>
        <v>1249</v>
      </c>
      <c r="AX392" s="20">
        <f t="shared" si="6660"/>
        <v>440</v>
      </c>
      <c r="AY392" s="21">
        <f t="shared" si="6660"/>
        <v>80</v>
      </c>
      <c r="AZ392" s="20">
        <f t="shared" si="6660"/>
        <v>1531</v>
      </c>
      <c r="BA392" s="21">
        <f t="shared" si="6660"/>
        <v>866</v>
      </c>
      <c r="BB392" s="20">
        <f t="shared" si="6660"/>
        <v>1135</v>
      </c>
      <c r="BC392" s="21">
        <f t="shared" si="6660"/>
        <v>470</v>
      </c>
      <c r="BD392" s="20">
        <f t="shared" si="6660"/>
        <v>1465</v>
      </c>
      <c r="BE392" s="21">
        <f t="shared" si="6660"/>
        <v>2157</v>
      </c>
      <c r="BF392" s="174">
        <f t="shared" si="6660"/>
        <v>14697</v>
      </c>
      <c r="BG392" s="175">
        <f t="shared" si="6660"/>
        <v>14730</v>
      </c>
      <c r="BI392" s="137" t="s">
        <v>27</v>
      </c>
      <c r="BJ392" s="129">
        <f>B392/B405</f>
        <v>4.6127562642369023E-2</v>
      </c>
      <c r="BK392" s="130">
        <f t="shared" ref="BK392" si="6661">C392/C405</f>
        <v>6.1811023622047247E-2</v>
      </c>
      <c r="BL392" s="131">
        <f t="shared" ref="BL392" si="6662">D392/D405</f>
        <v>5.7551669316375197E-2</v>
      </c>
      <c r="BM392" s="132">
        <f t="shared" ref="BM392" si="6663">E392/E405</f>
        <v>6.7759826380516031E-2</v>
      </c>
      <c r="BN392" s="129">
        <f t="shared" ref="BN392" si="6664">F392/F405</f>
        <v>3.7448861848316375E-2</v>
      </c>
      <c r="BO392" s="130">
        <f t="shared" ref="BO392" si="6665">G392/G405</f>
        <v>3.9921626255204505E-2</v>
      </c>
      <c r="BP392" s="131">
        <f t="shared" ref="BP392" si="6666">H392/H405</f>
        <v>4.8933843630399126E-2</v>
      </c>
      <c r="BQ392" s="132">
        <f t="shared" ref="BQ392" si="6667">I392/I405</f>
        <v>5.2958683473389355E-2</v>
      </c>
      <c r="BR392" s="129">
        <f t="shared" ref="BR392" si="6668">J392/J405</f>
        <v>4.917319408181027E-2</v>
      </c>
      <c r="BS392" s="130">
        <f t="shared" ref="BS392" si="6669">K392/K405</f>
        <v>4.476190476190476E-2</v>
      </c>
      <c r="BT392" s="131">
        <f t="shared" ref="BT392" si="6670">L392/L405</f>
        <v>4.5668016194331987E-2</v>
      </c>
      <c r="BU392" s="129">
        <f t="shared" ref="BU392" si="6671">M392/M405</f>
        <v>4.3456375838926177E-2</v>
      </c>
      <c r="BV392" s="133">
        <f t="shared" ref="BV392" si="6672">N392/N405</f>
        <v>5.5045091032839881E-2</v>
      </c>
      <c r="BW392" s="134">
        <f t="shared" ref="BW392" si="6673">O392/O405</f>
        <v>4.9229452054794523E-2</v>
      </c>
      <c r="BX392" s="129">
        <f t="shared" ref="BX392" si="6674">P392/P405</f>
        <v>5.2194732641660017E-2</v>
      </c>
      <c r="BY392" s="130">
        <f t="shared" ref="BY392" si="6675">Q392/Q405</f>
        <v>3.9694656488549619E-2</v>
      </c>
      <c r="BZ392" s="131">
        <f t="shared" ref="BZ392" si="6676">R392/R405</f>
        <v>5.6207616066770993E-2</v>
      </c>
      <c r="CA392" s="132">
        <f t="shared" ref="CA392" si="6677">S392/S405</f>
        <v>4.7989093387866395E-2</v>
      </c>
      <c r="CB392" s="129">
        <f t="shared" ref="CB392" si="6678">T392/T405</f>
        <v>3.9655172413793106E-2</v>
      </c>
      <c r="CC392" s="130">
        <f t="shared" ref="CC392" si="6679">U392/U405</f>
        <v>3.8697788697788699E-2</v>
      </c>
      <c r="CD392" s="131">
        <f t="shared" ref="CD392" si="6680">V392/V405</f>
        <v>5.1078167115902962E-2</v>
      </c>
      <c r="CE392" s="132">
        <f t="shared" ref="CE392" si="6681">W392/W405</f>
        <v>4.8725136830863706E-2</v>
      </c>
      <c r="CF392" s="129">
        <f t="shared" ref="CF392" si="6682">X392/X405</f>
        <v>5.0709219858156025E-2</v>
      </c>
      <c r="CG392" s="130">
        <f t="shared" ref="CG392" si="6683">Y392/Y405</f>
        <v>3.7428803905614323E-2</v>
      </c>
      <c r="CH392" s="131">
        <f t="shared" ref="CH392" si="6684">Z392/Z405</f>
        <v>5.749718151071026E-2</v>
      </c>
      <c r="CI392" s="129">
        <f t="shared" ref="CI392" si="6685">AA392/AA405</f>
        <v>5.7834898665348494E-2</v>
      </c>
      <c r="CJ392" s="135">
        <f t="shared" ref="CJ392" si="6686">AB392/AB405</f>
        <v>5.0262940588465387E-2</v>
      </c>
      <c r="CK392" s="136">
        <f t="shared" ref="CK392" si="6687">AC392/AC405</f>
        <v>5.0342551546111031E-2</v>
      </c>
    </row>
    <row r="393" spans="1:89" ht="14" thickTop="1" x14ac:dyDescent="0.15">
      <c r="A393" s="146" t="s">
        <v>28</v>
      </c>
      <c r="B393" s="203">
        <v>364</v>
      </c>
      <c r="C393" s="197">
        <v>608</v>
      </c>
      <c r="D393" s="198">
        <v>185</v>
      </c>
      <c r="E393" s="199">
        <v>322</v>
      </c>
      <c r="F393" s="196">
        <v>370</v>
      </c>
      <c r="G393" s="200">
        <v>516</v>
      </c>
      <c r="H393" s="198">
        <v>600</v>
      </c>
      <c r="I393" s="199">
        <v>762</v>
      </c>
      <c r="J393" s="196">
        <v>155</v>
      </c>
      <c r="K393" s="197">
        <v>76</v>
      </c>
      <c r="L393" s="198">
        <v>476</v>
      </c>
      <c r="M393" s="196">
        <v>217</v>
      </c>
      <c r="N393" s="201">
        <v>776</v>
      </c>
      <c r="O393" s="204">
        <v>486</v>
      </c>
      <c r="P393" s="196">
        <v>356</v>
      </c>
      <c r="Q393" s="197">
        <v>290</v>
      </c>
      <c r="R393" s="198">
        <v>423</v>
      </c>
      <c r="S393" s="199">
        <v>437</v>
      </c>
      <c r="T393" s="196">
        <v>150</v>
      </c>
      <c r="U393" s="200">
        <v>52</v>
      </c>
      <c r="V393" s="198">
        <v>520</v>
      </c>
      <c r="W393" s="205">
        <v>403</v>
      </c>
      <c r="X393" s="196">
        <v>358</v>
      </c>
      <c r="Y393" s="200">
        <v>150</v>
      </c>
      <c r="Z393" s="198">
        <v>653</v>
      </c>
      <c r="AA393" s="196">
        <v>752</v>
      </c>
      <c r="AB393" s="172">
        <f t="shared" si="6385"/>
        <v>5386</v>
      </c>
      <c r="AC393" s="173">
        <f t="shared" si="6386"/>
        <v>5071</v>
      </c>
      <c r="BI393" s="146" t="s">
        <v>28</v>
      </c>
      <c r="BJ393" s="129">
        <f>B393/B405</f>
        <v>4.145785876993166E-2</v>
      </c>
      <c r="BK393" s="130">
        <f t="shared" ref="BK393" si="6688">C393/C405</f>
        <v>5.9842519685039369E-2</v>
      </c>
      <c r="BL393" s="131">
        <f t="shared" ref="BL393" si="6689">D393/D405</f>
        <v>5.8823529411764705E-2</v>
      </c>
      <c r="BM393" s="132">
        <f t="shared" ref="BM393" si="6690">E393/E405</f>
        <v>7.7646491439594886E-2</v>
      </c>
      <c r="BN393" s="129">
        <f t="shared" ref="BN393" si="6691">F393/F405</f>
        <v>3.8812545893213049E-2</v>
      </c>
      <c r="BO393" s="130">
        <f t="shared" ref="BO393" si="6692">G393/G405</f>
        <v>6.3188831741366636E-2</v>
      </c>
      <c r="BP393" s="131">
        <f t="shared" ref="BP393" si="6693">H393/H405</f>
        <v>5.4674685620557682E-2</v>
      </c>
      <c r="BQ393" s="132">
        <f t="shared" ref="BQ393" si="6694">I393/I405</f>
        <v>6.6701680672268907E-2</v>
      </c>
      <c r="BR393" s="129">
        <f t="shared" ref="BR393" si="6695">J393/J405</f>
        <v>6.7449956483899037E-2</v>
      </c>
      <c r="BS393" s="130">
        <f t="shared" ref="BS393" si="6696">K393/K405</f>
        <v>3.619047619047619E-2</v>
      </c>
      <c r="BT393" s="131">
        <f t="shared" ref="BT393" si="6697">L393/L405</f>
        <v>7.7085020242914984E-2</v>
      </c>
      <c r="BU393" s="129">
        <f t="shared" ref="BU393" si="6698">M393/M405</f>
        <v>3.640939597315436E-2</v>
      </c>
      <c r="BV393" s="133">
        <f t="shared" ref="BV393" si="6699">N393/N405</f>
        <v>6.6020078271226815E-2</v>
      </c>
      <c r="BW393" s="134">
        <f t="shared" ref="BW393" si="6700">O393/O405</f>
        <v>4.1609589041095893E-2</v>
      </c>
      <c r="BX393" s="129">
        <f t="shared" ref="BX393" si="6701">P393/P405</f>
        <v>5.6823623304070231E-2</v>
      </c>
      <c r="BY393" s="130">
        <f t="shared" ref="BY393" si="6702">Q393/Q405</f>
        <v>4.9194232400339273E-2</v>
      </c>
      <c r="BZ393" s="131">
        <f t="shared" ref="BZ393" si="6703">R393/R405</f>
        <v>5.5164319248826289E-2</v>
      </c>
      <c r="CA393" s="132">
        <f t="shared" ref="CA393" si="6704">S393/S405</f>
        <v>5.9577368779822767E-2</v>
      </c>
      <c r="CB393" s="129">
        <f t="shared" ref="CB393" si="6705">T393/T405</f>
        <v>8.6206896551724144E-2</v>
      </c>
      <c r="CC393" s="130">
        <f t="shared" ref="CC393" si="6706">U393/U405</f>
        <v>3.1941031941031942E-2</v>
      </c>
      <c r="CD393" s="131">
        <f t="shared" ref="CD393" si="6707">V393/V405</f>
        <v>7.0080862533692723E-2</v>
      </c>
      <c r="CE393" s="132">
        <f t="shared" ref="CE393" si="6708">W393/W405</f>
        <v>5.3797890802296092E-2</v>
      </c>
      <c r="CF393" s="129">
        <f t="shared" ref="CF393" si="6709">X393/X405</f>
        <v>6.3475177304964533E-2</v>
      </c>
      <c r="CG393" s="130">
        <f t="shared" ref="CG393" si="6710">Y393/Y405</f>
        <v>4.0683482506102521E-2</v>
      </c>
      <c r="CH393" s="131">
        <f t="shared" ref="CH393" si="6711">Z393/Z405</f>
        <v>6.1349116873355883E-2</v>
      </c>
      <c r="CI393" s="129">
        <f t="shared" ref="CI393" si="6712">AA393/AA405</f>
        <v>6.1954193442082715E-2</v>
      </c>
      <c r="CJ393" s="135">
        <f t="shared" ref="CJ393" si="6713">AB393/AB405</f>
        <v>5.8520578903907168E-2</v>
      </c>
      <c r="CK393" s="136">
        <f t="shared" ref="CK393" si="6714">AC393/AC405</f>
        <v>5.5233033078824975E-2</v>
      </c>
    </row>
    <row r="394" spans="1:89" x14ac:dyDescent="0.15">
      <c r="A394" s="137" t="s">
        <v>29</v>
      </c>
      <c r="B394" s="206">
        <v>456</v>
      </c>
      <c r="C394" s="190">
        <v>871</v>
      </c>
      <c r="D394" s="191">
        <v>230</v>
      </c>
      <c r="E394" s="192">
        <v>295</v>
      </c>
      <c r="F394" s="189">
        <v>391</v>
      </c>
      <c r="G394" s="193">
        <v>635</v>
      </c>
      <c r="H394" s="191">
        <v>746</v>
      </c>
      <c r="I394" s="192">
        <v>867</v>
      </c>
      <c r="J394" s="189">
        <v>204</v>
      </c>
      <c r="K394" s="190">
        <v>83</v>
      </c>
      <c r="L394" s="191">
        <v>570</v>
      </c>
      <c r="M394" s="189">
        <v>229</v>
      </c>
      <c r="N394" s="194">
        <v>860</v>
      </c>
      <c r="O394" s="207">
        <v>697</v>
      </c>
      <c r="P394" s="189">
        <v>483</v>
      </c>
      <c r="Q394" s="190">
        <v>353</v>
      </c>
      <c r="R394" s="191">
        <v>511</v>
      </c>
      <c r="S394" s="192">
        <v>636</v>
      </c>
      <c r="T394" s="189">
        <v>276</v>
      </c>
      <c r="U394" s="193">
        <v>40</v>
      </c>
      <c r="V394" s="191">
        <v>627</v>
      </c>
      <c r="W394" s="208">
        <v>413</v>
      </c>
      <c r="X394" s="189">
        <v>514</v>
      </c>
      <c r="Y394" s="193">
        <v>195</v>
      </c>
      <c r="Z394" s="191">
        <v>780</v>
      </c>
      <c r="AA394" s="189">
        <v>870</v>
      </c>
      <c r="AB394" s="172">
        <f t="shared" si="6385"/>
        <v>6648</v>
      </c>
      <c r="AC394" s="173">
        <f t="shared" si="6386"/>
        <v>6184</v>
      </c>
      <c r="BI394" s="137" t="s">
        <v>29</v>
      </c>
      <c r="BJ394" s="129">
        <f>B394/B405</f>
        <v>5.1936218678815489E-2</v>
      </c>
      <c r="BK394" s="130">
        <f t="shared" ref="BK394" si="6715">C394/C405</f>
        <v>8.5728346456692917E-2</v>
      </c>
      <c r="BL394" s="131">
        <f t="shared" ref="BL394" si="6716">D394/D405</f>
        <v>7.3131955484896663E-2</v>
      </c>
      <c r="BM394" s="132">
        <f t="shared" ref="BM394" si="6717">E394/E405</f>
        <v>7.11357607909332E-2</v>
      </c>
      <c r="BN394" s="129">
        <f t="shared" ref="BN394" si="6718">F394/F405</f>
        <v>4.1015420119584603E-2</v>
      </c>
      <c r="BO394" s="130">
        <f t="shared" ref="BO394" si="6719">G394/G405</f>
        <v>7.7761449914278719E-2</v>
      </c>
      <c r="BP394" s="131">
        <f t="shared" ref="BP394" si="6720">H394/H405</f>
        <v>6.7978859121560056E-2</v>
      </c>
      <c r="BQ394" s="132">
        <f t="shared" ref="BQ394" si="6721">I394/I405</f>
        <v>7.5892857142857137E-2</v>
      </c>
      <c r="BR394" s="129">
        <f t="shared" ref="BR394" si="6722">J394/J405</f>
        <v>8.877284595300261E-2</v>
      </c>
      <c r="BS394" s="130">
        <f t="shared" ref="BS394" si="6723">K394/K405</f>
        <v>3.9523809523809524E-2</v>
      </c>
      <c r="BT394" s="131">
        <f t="shared" ref="BT394" si="6724">L394/L405</f>
        <v>9.2307692307692313E-2</v>
      </c>
      <c r="BU394" s="129">
        <f t="shared" ref="BU394" si="6725">M394/M405</f>
        <v>3.8422818791946312E-2</v>
      </c>
      <c r="BV394" s="133">
        <f t="shared" ref="BV394" si="6726">N394/N405</f>
        <v>7.3166581589246216E-2</v>
      </c>
      <c r="BW394" s="134">
        <f t="shared" ref="BW394" si="6727">O394/O405</f>
        <v>5.9674657534246577E-2</v>
      </c>
      <c r="BX394" s="129">
        <f t="shared" ref="BX394" si="6728">P394/P405</f>
        <v>7.7094972067039108E-2</v>
      </c>
      <c r="BY394" s="130">
        <f t="shared" ref="BY394" si="6729">Q394/Q405</f>
        <v>5.988125530110263E-2</v>
      </c>
      <c r="BZ394" s="131">
        <f t="shared" ref="BZ394" si="6730">R394/R405</f>
        <v>6.6640584246218049E-2</v>
      </c>
      <c r="CA394" s="132">
        <f t="shared" ref="CA394" si="6731">S394/S405</f>
        <v>8.6707566462167693E-2</v>
      </c>
      <c r="CB394" s="129">
        <f t="shared" ref="CB394" si="6732">T394/T405</f>
        <v>0.15862068965517243</v>
      </c>
      <c r="CC394" s="130">
        <f t="shared" ref="CC394" si="6733">U394/U405</f>
        <v>2.4570024570024569E-2</v>
      </c>
      <c r="CD394" s="131">
        <f t="shared" ref="CD394" si="6734">V394/V405</f>
        <v>8.4501347708894878E-2</v>
      </c>
      <c r="CE394" s="132">
        <f t="shared" ref="CE394" si="6735">W394/W405</f>
        <v>5.5132826057936193E-2</v>
      </c>
      <c r="CF394" s="129">
        <f t="shared" ref="CF394" si="6736">X394/X405</f>
        <v>9.1134751773049652E-2</v>
      </c>
      <c r="CG394" s="130">
        <f t="shared" ref="CG394" si="6737">Y394/Y405</f>
        <v>5.2888527257933277E-2</v>
      </c>
      <c r="CH394" s="131">
        <f t="shared" ref="CH394" si="6738">Z394/Z405</f>
        <v>7.3280721533258167E-2</v>
      </c>
      <c r="CI394" s="129">
        <f t="shared" ref="CI394" si="6739">AA394/AA405</f>
        <v>7.1675729115175488E-2</v>
      </c>
      <c r="CJ394" s="135">
        <f t="shared" ref="CJ394" si="6740">AB394/AB405</f>
        <v>7.223260463296971E-2</v>
      </c>
      <c r="CK394" s="136">
        <f t="shared" ref="CK394" si="6741">AC394/AC405</f>
        <v>6.7355763470608093E-2</v>
      </c>
    </row>
    <row r="395" spans="1:89" x14ac:dyDescent="0.15">
      <c r="A395" s="146" t="s">
        <v>30</v>
      </c>
      <c r="B395" s="203">
        <v>572</v>
      </c>
      <c r="C395" s="197">
        <v>760</v>
      </c>
      <c r="D395" s="198">
        <v>247</v>
      </c>
      <c r="E395" s="199">
        <v>403</v>
      </c>
      <c r="F395" s="196">
        <v>537</v>
      </c>
      <c r="G395" s="200">
        <v>922</v>
      </c>
      <c r="H395" s="198">
        <v>857</v>
      </c>
      <c r="I395" s="199">
        <v>959</v>
      </c>
      <c r="J395" s="196">
        <v>261</v>
      </c>
      <c r="K395" s="197">
        <v>77</v>
      </c>
      <c r="L395" s="198">
        <v>734</v>
      </c>
      <c r="M395" s="196">
        <v>253</v>
      </c>
      <c r="N395" s="201">
        <v>1160</v>
      </c>
      <c r="O395" s="204">
        <v>822</v>
      </c>
      <c r="P395" s="196">
        <v>577</v>
      </c>
      <c r="Q395" s="197">
        <v>505</v>
      </c>
      <c r="R395" s="198">
        <v>586</v>
      </c>
      <c r="S395" s="199">
        <v>635</v>
      </c>
      <c r="T395" s="196">
        <v>289</v>
      </c>
      <c r="U395" s="200">
        <v>40</v>
      </c>
      <c r="V395" s="198">
        <v>798</v>
      </c>
      <c r="W395" s="205">
        <v>440</v>
      </c>
      <c r="X395" s="196">
        <v>597</v>
      </c>
      <c r="Y395" s="200">
        <v>219</v>
      </c>
      <c r="Z395" s="198">
        <v>827</v>
      </c>
      <c r="AA395" s="196">
        <v>1002</v>
      </c>
      <c r="AB395" s="172">
        <f t="shared" si="6385"/>
        <v>8042</v>
      </c>
      <c r="AC395" s="173">
        <f t="shared" si="6386"/>
        <v>7037</v>
      </c>
      <c r="BI395" s="146" t="s">
        <v>30</v>
      </c>
      <c r="BJ395" s="129">
        <f>B395/B405</f>
        <v>6.514806378132118E-2</v>
      </c>
      <c r="BK395" s="130">
        <f t="shared" ref="BK395" si="6742">C395/C405</f>
        <v>7.4803149606299218E-2</v>
      </c>
      <c r="BL395" s="131">
        <f t="shared" ref="BL395" si="6743">D395/D405</f>
        <v>7.8537360890302069E-2</v>
      </c>
      <c r="BM395" s="132">
        <f t="shared" ref="BM395" si="6744">E395/E405</f>
        <v>9.7178683385579931E-2</v>
      </c>
      <c r="BN395" s="129">
        <f t="shared" ref="BN395" si="6745">F395/F405</f>
        <v>5.63306409315011E-2</v>
      </c>
      <c r="BO395" s="130">
        <f t="shared" ref="BO395" si="6746">G395/G405</f>
        <v>0.11290717609600784</v>
      </c>
      <c r="BP395" s="131">
        <f t="shared" ref="BP395" si="6747">H395/H405</f>
        <v>7.8093675961363226E-2</v>
      </c>
      <c r="BQ395" s="132">
        <f t="shared" ref="BQ395" si="6748">I395/I405</f>
        <v>8.3946078431372542E-2</v>
      </c>
      <c r="BR395" s="129">
        <f t="shared" ref="BR395" si="6749">J395/J405</f>
        <v>0.11357702349869452</v>
      </c>
      <c r="BS395" s="130">
        <f t="shared" ref="BS395" si="6750">K395/K405</f>
        <v>3.6666666666666667E-2</v>
      </c>
      <c r="BT395" s="131">
        <f t="shared" ref="BT395" si="6751">L395/L405</f>
        <v>0.1188663967611336</v>
      </c>
      <c r="BU395" s="129">
        <f t="shared" ref="BU395" si="6752">M395/M405</f>
        <v>4.2449664429530201E-2</v>
      </c>
      <c r="BV395" s="133">
        <f t="shared" ref="BV395" si="6753">N395/N405</f>
        <v>9.8689807725029777E-2</v>
      </c>
      <c r="BW395" s="134">
        <f t="shared" ref="BW395" si="6754">O395/O405</f>
        <v>7.0376712328767119E-2</v>
      </c>
      <c r="BX395" s="129">
        <f t="shared" ref="BX395" si="6755">P395/P405</f>
        <v>9.2098962490023945E-2</v>
      </c>
      <c r="BY395" s="130">
        <f t="shared" ref="BY395" si="6756">Q395/Q405</f>
        <v>8.5665818490245974E-2</v>
      </c>
      <c r="BZ395" s="131">
        <f t="shared" ref="BZ395" si="6757">R395/R405</f>
        <v>7.6421491914449663E-2</v>
      </c>
      <c r="CA395" s="132">
        <f t="shared" ref="CA395" si="6758">S395/S405</f>
        <v>8.6571233810497611E-2</v>
      </c>
      <c r="CB395" s="129">
        <f t="shared" ref="CB395" si="6759">T395/T405</f>
        <v>0.16609195402298851</v>
      </c>
      <c r="CC395" s="130">
        <f t="shared" ref="CC395" si="6760">U395/U405</f>
        <v>2.4570024570024569E-2</v>
      </c>
      <c r="CD395" s="131">
        <f t="shared" ref="CD395" si="6761">V395/V405</f>
        <v>0.10754716981132076</v>
      </c>
      <c r="CE395" s="132">
        <f t="shared" ref="CE395" si="6762">W395/W405</f>
        <v>5.8737151248164463E-2</v>
      </c>
      <c r="CF395" s="129">
        <f t="shared" ref="CF395" si="6763">X395/X405</f>
        <v>0.10585106382978723</v>
      </c>
      <c r="CG395" s="130">
        <f t="shared" ref="CG395" si="6764">Y395/Y405</f>
        <v>5.9397884458909686E-2</v>
      </c>
      <c r="CH395" s="131">
        <f t="shared" ref="CH395" si="6765">Z395/Z405</f>
        <v>7.7696354753851934E-2</v>
      </c>
      <c r="CI395" s="129">
        <f t="shared" ref="CI395" si="6766">AA395/AA405</f>
        <v>8.2550667325753835E-2</v>
      </c>
      <c r="CJ395" s="135">
        <f t="shared" ref="CJ395" si="6767">AB395/AB405</f>
        <v>8.7378851753661613E-2</v>
      </c>
      <c r="CK395" s="136">
        <f t="shared" ref="CK395" si="6768">AC395/AC405</f>
        <v>7.6646589188659311E-2</v>
      </c>
    </row>
    <row r="396" spans="1:89" x14ac:dyDescent="0.15">
      <c r="A396" s="137" t="s">
        <v>31</v>
      </c>
      <c r="B396" s="206">
        <v>492</v>
      </c>
      <c r="C396" s="190">
        <v>1196</v>
      </c>
      <c r="D396" s="191">
        <v>245</v>
      </c>
      <c r="E396" s="192">
        <v>374</v>
      </c>
      <c r="F396" s="189">
        <v>385</v>
      </c>
      <c r="G396" s="193">
        <v>1107</v>
      </c>
      <c r="H396" s="191">
        <v>776</v>
      </c>
      <c r="I396" s="192">
        <v>1111</v>
      </c>
      <c r="J396" s="189">
        <v>200</v>
      </c>
      <c r="K396" s="190">
        <v>72</v>
      </c>
      <c r="L396" s="191">
        <v>677</v>
      </c>
      <c r="M396" s="189">
        <v>216</v>
      </c>
      <c r="N396" s="194">
        <v>933</v>
      </c>
      <c r="O396" s="207">
        <v>601</v>
      </c>
      <c r="P396" s="189">
        <v>433</v>
      </c>
      <c r="Q396" s="190">
        <v>530</v>
      </c>
      <c r="R396" s="191">
        <v>454</v>
      </c>
      <c r="S396" s="192">
        <v>614</v>
      </c>
      <c r="T396" s="189">
        <v>151</v>
      </c>
      <c r="U396" s="193">
        <v>40</v>
      </c>
      <c r="V396" s="191">
        <v>733</v>
      </c>
      <c r="W396" s="208">
        <v>426</v>
      </c>
      <c r="X396" s="189">
        <v>538</v>
      </c>
      <c r="Y396" s="193">
        <v>251</v>
      </c>
      <c r="Z396" s="191">
        <v>638</v>
      </c>
      <c r="AA396" s="189">
        <v>1155</v>
      </c>
      <c r="AB396" s="172">
        <f t="shared" si="6385"/>
        <v>6655</v>
      </c>
      <c r="AC396" s="173">
        <f t="shared" si="6386"/>
        <v>7693</v>
      </c>
      <c r="BI396" s="137" t="s">
        <v>31</v>
      </c>
      <c r="BJ396" s="129">
        <f>B396/B405</f>
        <v>5.603644646924829E-2</v>
      </c>
      <c r="BK396" s="130">
        <f t="shared" ref="BK396" si="6769">C396/C405</f>
        <v>0.11771653543307087</v>
      </c>
      <c r="BL396" s="131">
        <f t="shared" ref="BL396" si="6770">D396/D405</f>
        <v>7.7901430842607311E-2</v>
      </c>
      <c r="BM396" s="132">
        <f t="shared" ref="BM396" si="6771">E396/E405</f>
        <v>9.0185676392572939E-2</v>
      </c>
      <c r="BN396" s="129">
        <f t="shared" ref="BN396" si="6772">F396/F405</f>
        <v>4.0386027483478443E-2</v>
      </c>
      <c r="BO396" s="130">
        <f t="shared" ref="BO396" si="6773">G396/G405</f>
        <v>0.13556208670095518</v>
      </c>
      <c r="BP396" s="131">
        <f t="shared" ref="BP396" si="6774">H396/H405</f>
        <v>7.0712593402587939E-2</v>
      </c>
      <c r="BQ396" s="132">
        <f t="shared" ref="BQ396" si="6775">I396/I405</f>
        <v>9.7251400560224091E-2</v>
      </c>
      <c r="BR396" s="129">
        <f t="shared" ref="BR396" si="6776">J396/J405</f>
        <v>8.7032201914708437E-2</v>
      </c>
      <c r="BS396" s="130">
        <f t="shared" ref="BS396" si="6777">K396/K405</f>
        <v>3.4285714285714287E-2</v>
      </c>
      <c r="BT396" s="131">
        <f t="shared" ref="BT396" si="6778">L396/L405</f>
        <v>0.10963562753036438</v>
      </c>
      <c r="BU396" s="129">
        <f t="shared" ref="BU396" si="6779">M396/M405</f>
        <v>3.6241610738255034E-2</v>
      </c>
      <c r="BV396" s="133">
        <f t="shared" ref="BV396" si="6780">N396/N405</f>
        <v>7.937723328228688E-2</v>
      </c>
      <c r="BW396" s="134">
        <f t="shared" ref="BW396" si="6781">O396/O405</f>
        <v>5.1455479452054795E-2</v>
      </c>
      <c r="BX396" s="129">
        <f t="shared" ref="BX396" si="6782">P396/P405</f>
        <v>6.9114126097366321E-2</v>
      </c>
      <c r="BY396" s="130">
        <f t="shared" ref="BY396" si="6783">Q396/Q405</f>
        <v>8.9906700593723493E-2</v>
      </c>
      <c r="BZ396" s="131">
        <f t="shared" ref="BZ396" si="6784">R396/R405</f>
        <v>5.9207094418362027E-2</v>
      </c>
      <c r="CA396" s="132">
        <f t="shared" ref="CA396" si="6785">S396/S405</f>
        <v>8.3708248125426044E-2</v>
      </c>
      <c r="CB396" s="129">
        <f t="shared" ref="CB396" si="6786">T396/T405</f>
        <v>8.6781609195402301E-2</v>
      </c>
      <c r="CC396" s="130">
        <f t="shared" ref="CC396" si="6787">U396/U405</f>
        <v>2.4570024570024569E-2</v>
      </c>
      <c r="CD396" s="131">
        <f t="shared" ref="CD396" si="6788">V396/V405</f>
        <v>9.8787061994609168E-2</v>
      </c>
      <c r="CE396" s="132">
        <f t="shared" ref="CE396" si="6789">W396/W405</f>
        <v>5.6868241890268324E-2</v>
      </c>
      <c r="CF396" s="129">
        <f t="shared" ref="CF396" si="6790">X396/X405</f>
        <v>9.5390070921985815E-2</v>
      </c>
      <c r="CG396" s="130">
        <f t="shared" ref="CG396" si="6791">Y396/Y405</f>
        <v>6.8077027393544889E-2</v>
      </c>
      <c r="CH396" s="131">
        <f t="shared" ref="CH396" si="6792">Z396/Z405</f>
        <v>5.9939872228485534E-2</v>
      </c>
      <c r="CI396" s="129">
        <f t="shared" ref="CI396" si="6793">AA396/AA405</f>
        <v>9.5155709342560554E-2</v>
      </c>
      <c r="CJ396" s="135">
        <f t="shared" ref="CJ396" si="6794">AB396/AB405</f>
        <v>7.2308661827980361E-2</v>
      </c>
      <c r="CK396" s="136">
        <f t="shared" ref="CK396" si="6795">AC396/AC405</f>
        <v>8.3791702519305969E-2</v>
      </c>
    </row>
    <row r="397" spans="1:89" x14ac:dyDescent="0.15">
      <c r="A397" s="146" t="s">
        <v>32</v>
      </c>
      <c r="B397" s="203">
        <v>639</v>
      </c>
      <c r="C397" s="197">
        <v>811</v>
      </c>
      <c r="D397" s="198">
        <v>129</v>
      </c>
      <c r="E397" s="199">
        <v>349</v>
      </c>
      <c r="F397" s="196">
        <v>391</v>
      </c>
      <c r="G397" s="200">
        <v>971</v>
      </c>
      <c r="H397" s="198">
        <v>743</v>
      </c>
      <c r="I397" s="199">
        <v>949</v>
      </c>
      <c r="J397" s="196">
        <v>225</v>
      </c>
      <c r="K397" s="197">
        <v>75</v>
      </c>
      <c r="L397" s="198">
        <v>578</v>
      </c>
      <c r="M397" s="196">
        <v>187</v>
      </c>
      <c r="N397" s="201">
        <v>771</v>
      </c>
      <c r="O397" s="204">
        <v>714</v>
      </c>
      <c r="P397" s="196">
        <v>333</v>
      </c>
      <c r="Q397" s="197">
        <v>469</v>
      </c>
      <c r="R397" s="198">
        <v>318</v>
      </c>
      <c r="S397" s="199">
        <v>604</v>
      </c>
      <c r="T397" s="196">
        <v>103</v>
      </c>
      <c r="U397" s="200">
        <v>38</v>
      </c>
      <c r="V397" s="198">
        <v>766</v>
      </c>
      <c r="W397" s="205">
        <v>322</v>
      </c>
      <c r="X397" s="196">
        <v>357</v>
      </c>
      <c r="Y397" s="200">
        <v>199</v>
      </c>
      <c r="Z397" s="198">
        <v>534</v>
      </c>
      <c r="AA397" s="196">
        <v>895</v>
      </c>
      <c r="AB397" s="172">
        <f t="shared" si="6385"/>
        <v>5887</v>
      </c>
      <c r="AC397" s="173">
        <f t="shared" si="6386"/>
        <v>6583</v>
      </c>
      <c r="BI397" s="146" t="s">
        <v>32</v>
      </c>
      <c r="BJ397" s="129">
        <f>B397/B405</f>
        <v>7.2779043280182226E-2</v>
      </c>
      <c r="BK397" s="130">
        <f t="shared" ref="BK397" si="6796">C397/C405</f>
        <v>7.9822834645669291E-2</v>
      </c>
      <c r="BL397" s="131">
        <f t="shared" ref="BL397" si="6797">D397/D405</f>
        <v>4.1017488076311608E-2</v>
      </c>
      <c r="BM397" s="132">
        <f t="shared" ref="BM397" si="6798">E397/E405</f>
        <v>8.4157222088256572E-2</v>
      </c>
      <c r="BN397" s="129">
        <f t="shared" ref="BN397" si="6799">F397/F405</f>
        <v>4.1015420119584603E-2</v>
      </c>
      <c r="BO397" s="130">
        <f t="shared" ref="BO397" si="6800">G397/G405</f>
        <v>0.11890766593191281</v>
      </c>
      <c r="BP397" s="131">
        <f t="shared" ref="BP397" si="6801">H397/H405</f>
        <v>6.770548569345726E-2</v>
      </c>
      <c r="BQ397" s="132">
        <f t="shared" ref="BQ397" si="6802">I397/I405</f>
        <v>8.3070728291316523E-2</v>
      </c>
      <c r="BR397" s="129">
        <f t="shared" ref="BR397" si="6803">J397/J405</f>
        <v>9.7911227154047001E-2</v>
      </c>
      <c r="BS397" s="130">
        <f t="shared" ref="BS397" si="6804">K397/K405</f>
        <v>3.5714285714285712E-2</v>
      </c>
      <c r="BT397" s="131">
        <f t="shared" ref="BT397" si="6805">L397/L405</f>
        <v>9.3603238866396765E-2</v>
      </c>
      <c r="BU397" s="129">
        <f t="shared" ref="BU397" si="6806">M397/M405</f>
        <v>3.1375838926174494E-2</v>
      </c>
      <c r="BV397" s="133">
        <f t="shared" ref="BV397" si="6807">N397/N405</f>
        <v>6.5594691168963756E-2</v>
      </c>
      <c r="BW397" s="134">
        <f t="shared" ref="BW397" si="6808">O397/O405</f>
        <v>6.1130136986301369E-2</v>
      </c>
      <c r="BX397" s="129">
        <f t="shared" ref="BX397" si="6809">P397/P405</f>
        <v>5.3152434158020748E-2</v>
      </c>
      <c r="BY397" s="130">
        <f t="shared" ref="BY397" si="6810">Q397/Q405</f>
        <v>7.9558948261238341E-2</v>
      </c>
      <c r="BZ397" s="131">
        <f t="shared" ref="BZ397" si="6811">R397/R405</f>
        <v>4.1471048513302036E-2</v>
      </c>
      <c r="CA397" s="132">
        <f t="shared" ref="CA397" si="6812">S397/S405</f>
        <v>8.2344921608725294E-2</v>
      </c>
      <c r="CB397" s="129">
        <f t="shared" ref="CB397" si="6813">T397/T405</f>
        <v>5.9195402298850577E-2</v>
      </c>
      <c r="CC397" s="130">
        <f t="shared" ref="CC397" si="6814">U397/U405</f>
        <v>2.334152334152334E-2</v>
      </c>
      <c r="CD397" s="131">
        <f t="shared" ref="CD397" si="6815">V397/V405</f>
        <v>0.1032345013477089</v>
      </c>
      <c r="CE397" s="132">
        <f t="shared" ref="CE397" si="6816">W397/W405</f>
        <v>4.2984915231611263E-2</v>
      </c>
      <c r="CF397" s="129">
        <f t="shared" ref="CF397" si="6817">X397/X405</f>
        <v>6.3297872340425526E-2</v>
      </c>
      <c r="CG397" s="130">
        <f t="shared" ref="CG397" si="6818">Y397/Y405</f>
        <v>5.397342012476268E-2</v>
      </c>
      <c r="CH397" s="131">
        <f t="shared" ref="CH397" si="6819">Z397/Z405</f>
        <v>5.0169109357384445E-2</v>
      </c>
      <c r="CI397" s="129">
        <f t="shared" ref="CI397" si="6820">AA397/AA405</f>
        <v>7.3735376503542588E-2</v>
      </c>
      <c r="CJ397" s="135">
        <f t="shared" ref="CJ397" si="6821">AB397/AB405</f>
        <v>6.3964101003954971E-2</v>
      </c>
      <c r="CK397" s="136">
        <f t="shared" ref="CK397" si="6822">AC397/AC405</f>
        <v>7.1701647950681291E-2</v>
      </c>
    </row>
    <row r="398" spans="1:89" x14ac:dyDescent="0.15">
      <c r="A398" s="137" t="s">
        <v>33</v>
      </c>
      <c r="B398" s="206">
        <v>418</v>
      </c>
      <c r="C398" s="190">
        <v>506</v>
      </c>
      <c r="D398" s="191">
        <v>95</v>
      </c>
      <c r="E398" s="192">
        <v>232</v>
      </c>
      <c r="F398" s="189">
        <v>316</v>
      </c>
      <c r="G398" s="193">
        <v>700</v>
      </c>
      <c r="H398" s="191">
        <v>605</v>
      </c>
      <c r="I398" s="192">
        <v>670</v>
      </c>
      <c r="J398" s="189">
        <v>173</v>
      </c>
      <c r="K398" s="190">
        <v>44</v>
      </c>
      <c r="L398" s="191">
        <v>499</v>
      </c>
      <c r="M398" s="189">
        <v>163</v>
      </c>
      <c r="N398" s="194">
        <v>654</v>
      </c>
      <c r="O398" s="207">
        <v>596</v>
      </c>
      <c r="P398" s="189">
        <v>211</v>
      </c>
      <c r="Q398" s="190">
        <v>361</v>
      </c>
      <c r="R398" s="191">
        <v>277</v>
      </c>
      <c r="S398" s="192">
        <v>491</v>
      </c>
      <c r="T398" s="189">
        <v>67</v>
      </c>
      <c r="U398" s="193">
        <v>55</v>
      </c>
      <c r="V398" s="191">
        <v>575</v>
      </c>
      <c r="W398" s="208">
        <v>293</v>
      </c>
      <c r="X398" s="189">
        <v>217</v>
      </c>
      <c r="Y398" s="193">
        <v>165</v>
      </c>
      <c r="Z398" s="191">
        <v>384</v>
      </c>
      <c r="AA398" s="189">
        <v>618</v>
      </c>
      <c r="AB398" s="172">
        <f t="shared" si="6385"/>
        <v>4491</v>
      </c>
      <c r="AC398" s="173">
        <f t="shared" si="6386"/>
        <v>4894</v>
      </c>
      <c r="BI398" s="137" t="s">
        <v>33</v>
      </c>
      <c r="BJ398" s="129">
        <f>B398/B405</f>
        <v>4.7608200455580868E-2</v>
      </c>
      <c r="BK398" s="130">
        <f t="shared" ref="BK398" si="6823">C398/C405</f>
        <v>4.980314960629921E-2</v>
      </c>
      <c r="BL398" s="131">
        <f t="shared" ref="BL398" si="6824">D398/D405</f>
        <v>3.0206677265500796E-2</v>
      </c>
      <c r="BM398" s="132">
        <f t="shared" ref="BM398" si="6825">E398/E405</f>
        <v>5.5944055944055944E-2</v>
      </c>
      <c r="BN398" s="129">
        <f t="shared" ref="BN398" si="6826">F398/F405</f>
        <v>3.3148012168257635E-2</v>
      </c>
      <c r="BO398" s="130">
        <f t="shared" ref="BO398" si="6827">G398/G405</f>
        <v>8.5721283370071025E-2</v>
      </c>
      <c r="BP398" s="131">
        <f t="shared" ref="BP398" si="6828">H398/H405</f>
        <v>5.5130308000728996E-2</v>
      </c>
      <c r="BQ398" s="132">
        <f t="shared" ref="BQ398" si="6829">I398/I405</f>
        <v>5.8648459383753501E-2</v>
      </c>
      <c r="BR398" s="129">
        <f t="shared" ref="BR398" si="6830">J398/J405</f>
        <v>7.5282854656222808E-2</v>
      </c>
      <c r="BS398" s="130">
        <f t="shared" ref="BS398" si="6831">K398/K405</f>
        <v>2.0952380952380951E-2</v>
      </c>
      <c r="BT398" s="131">
        <f t="shared" ref="BT398" si="6832">L398/L405</f>
        <v>8.0809716599190284E-2</v>
      </c>
      <c r="BU398" s="129">
        <f t="shared" ref="BU398" si="6833">M398/M405</f>
        <v>2.7348993288590605E-2</v>
      </c>
      <c r="BV398" s="133">
        <f t="shared" ref="BV398" si="6834">N398/N405</f>
        <v>5.5640632976008166E-2</v>
      </c>
      <c r="BW398" s="134">
        <f t="shared" ref="BW398" si="6835">O398/O405</f>
        <v>5.1027397260273971E-2</v>
      </c>
      <c r="BX398" s="129">
        <f t="shared" ref="BX398" si="6836">P398/P405</f>
        <v>3.3679169992019156E-2</v>
      </c>
      <c r="BY398" s="130">
        <f t="shared" ref="BY398" si="6837">Q398/Q405</f>
        <v>6.1238337574215436E-2</v>
      </c>
      <c r="BZ398" s="131">
        <f t="shared" ref="BZ398" si="6838">R398/R405</f>
        <v>3.6124152321335423E-2</v>
      </c>
      <c r="CA398" s="132">
        <f t="shared" ref="CA398" si="6839">S398/S405</f>
        <v>6.6939331970006816E-2</v>
      </c>
      <c r="CB398" s="129">
        <f t="shared" ref="CB398" si="6840">T398/T405</f>
        <v>3.8505747126436785E-2</v>
      </c>
      <c r="CC398" s="130">
        <f t="shared" ref="CC398" si="6841">U398/U405</f>
        <v>3.3783783783783786E-2</v>
      </c>
      <c r="CD398" s="131">
        <f t="shared" ref="CD398" si="6842">V398/V405</f>
        <v>7.7493261455525611E-2</v>
      </c>
      <c r="CE398" s="132">
        <f t="shared" ref="CE398" si="6843">W398/W405</f>
        <v>3.9113602990254973E-2</v>
      </c>
      <c r="CF398" s="129">
        <f t="shared" ref="CF398" si="6844">X398/X405</f>
        <v>3.8475177304964539E-2</v>
      </c>
      <c r="CG398" s="130">
        <f t="shared" ref="CG398" si="6845">Y398/Y405</f>
        <v>4.4751830756712775E-2</v>
      </c>
      <c r="CH398" s="131">
        <f t="shared" ref="CH398" si="6846">Z398/Z405</f>
        <v>3.6076662908680945E-2</v>
      </c>
      <c r="CI398" s="129">
        <f t="shared" ref="CI398" si="6847">AA398/AA405</f>
        <v>5.0914483440434997E-2</v>
      </c>
      <c r="CJ398" s="135">
        <f t="shared" ref="CJ398" si="6848">AB398/AB405</f>
        <v>4.8796123256117173E-2</v>
      </c>
      <c r="CK398" s="136">
        <f t="shared" ref="CK398" si="6849">AC398/AC405</f>
        <v>5.3305159512476719E-2</v>
      </c>
    </row>
    <row r="399" spans="1:89" x14ac:dyDescent="0.15">
      <c r="A399" s="146" t="s">
        <v>34</v>
      </c>
      <c r="B399" s="203">
        <v>222</v>
      </c>
      <c r="C399" s="197">
        <v>416</v>
      </c>
      <c r="D399" s="198">
        <v>36</v>
      </c>
      <c r="E399" s="199">
        <v>166</v>
      </c>
      <c r="F399" s="196">
        <v>94</v>
      </c>
      <c r="G399" s="200">
        <v>603</v>
      </c>
      <c r="H399" s="198">
        <v>242</v>
      </c>
      <c r="I399" s="199">
        <v>533</v>
      </c>
      <c r="J399" s="196">
        <v>36</v>
      </c>
      <c r="K399" s="197">
        <v>43</v>
      </c>
      <c r="L399" s="198">
        <v>523</v>
      </c>
      <c r="M399" s="196">
        <v>107</v>
      </c>
      <c r="N399" s="201">
        <v>636</v>
      </c>
      <c r="O399" s="204">
        <v>357</v>
      </c>
      <c r="P399" s="196">
        <v>203</v>
      </c>
      <c r="Q399" s="197">
        <v>268</v>
      </c>
      <c r="R399" s="198">
        <v>189</v>
      </c>
      <c r="S399" s="199">
        <v>355</v>
      </c>
      <c r="T399" s="196">
        <v>45</v>
      </c>
      <c r="U399" s="200">
        <v>61</v>
      </c>
      <c r="V399" s="198">
        <v>507</v>
      </c>
      <c r="W399" s="205">
        <v>171</v>
      </c>
      <c r="X399" s="196">
        <v>115</v>
      </c>
      <c r="Y399" s="200">
        <v>170</v>
      </c>
      <c r="Z399" s="198">
        <v>258</v>
      </c>
      <c r="AA399" s="196">
        <v>489</v>
      </c>
      <c r="AB399" s="172">
        <f t="shared" si="6385"/>
        <v>3106</v>
      </c>
      <c r="AC399" s="173">
        <f t="shared" si="6386"/>
        <v>3739</v>
      </c>
      <c r="BI399" s="146" t="s">
        <v>34</v>
      </c>
      <c r="BJ399" s="129">
        <f>B399/B405</f>
        <v>2.5284738041002279E-2</v>
      </c>
      <c r="BK399" s="130">
        <f t="shared" ref="BK399" si="6850">C399/C405</f>
        <v>4.0944881889763779E-2</v>
      </c>
      <c r="BL399" s="131">
        <f t="shared" ref="BL399" si="6851">D399/D405</f>
        <v>1.1446740858505564E-2</v>
      </c>
      <c r="BM399" s="132">
        <f t="shared" ref="BM399" si="6852">E399/E405</f>
        <v>4.0028936580660722E-2</v>
      </c>
      <c r="BN399" s="129">
        <f t="shared" ref="BN399" si="6853">F399/F405</f>
        <v>9.8604846323298023E-3</v>
      </c>
      <c r="BO399" s="130">
        <f t="shared" ref="BO399" si="6854">G399/G405</f>
        <v>7.3842762674504042E-2</v>
      </c>
      <c r="BP399" s="131">
        <f t="shared" ref="BP399" si="6855">H399/H405</f>
        <v>2.2052123200291599E-2</v>
      </c>
      <c r="BQ399" s="132">
        <f t="shared" ref="BQ399" si="6856">I399/I405</f>
        <v>4.6656162464985995E-2</v>
      </c>
      <c r="BR399" s="129">
        <f t="shared" ref="BR399" si="6857">J399/J405</f>
        <v>1.5665796344647518E-2</v>
      </c>
      <c r="BS399" s="130">
        <f t="shared" ref="BS399" si="6858">K399/K405</f>
        <v>2.0476190476190478E-2</v>
      </c>
      <c r="BT399" s="131">
        <f t="shared" ref="BT399" si="6859">L399/L405</f>
        <v>8.4696356275303641E-2</v>
      </c>
      <c r="BU399" s="129">
        <f t="shared" ref="BU399" si="6860">M399/M405</f>
        <v>1.7953020134228188E-2</v>
      </c>
      <c r="BV399" s="133">
        <f t="shared" ref="BV399" si="6861">N399/N405</f>
        <v>5.4109239407861151E-2</v>
      </c>
      <c r="BW399" s="134">
        <f t="shared" ref="BW399" si="6862">O399/O405</f>
        <v>3.0565068493150684E-2</v>
      </c>
      <c r="BX399" s="129">
        <f t="shared" ref="BX399" si="6863">P399/P405</f>
        <v>3.2402234636871509E-2</v>
      </c>
      <c r="BY399" s="130">
        <f t="shared" ref="BY399" si="6864">Q399/Q405</f>
        <v>4.5462256149279047E-2</v>
      </c>
      <c r="BZ399" s="131">
        <f t="shared" ref="BZ399" si="6865">R399/R405</f>
        <v>2.464788732394366E-2</v>
      </c>
      <c r="CA399" s="132">
        <f t="shared" ref="CA399" si="6866">S399/S405</f>
        <v>4.839809134287662E-2</v>
      </c>
      <c r="CB399" s="129">
        <f t="shared" ref="CB399" si="6867">T399/T405</f>
        <v>2.5862068965517241E-2</v>
      </c>
      <c r="CC399" s="130">
        <f t="shared" ref="CC399" si="6868">U399/U405</f>
        <v>3.7469287469287467E-2</v>
      </c>
      <c r="CD399" s="131">
        <f t="shared" ref="CD399" si="6869">V399/V405</f>
        <v>6.8328840970350399E-2</v>
      </c>
      <c r="CE399" s="132">
        <f t="shared" ref="CE399" si="6870">W399/W405</f>
        <v>2.2827392871445733E-2</v>
      </c>
      <c r="CF399" s="129">
        <f t="shared" ref="CF399" si="6871">X399/X405</f>
        <v>2.0390070921985817E-2</v>
      </c>
      <c r="CG399" s="130">
        <f t="shared" ref="CG399" si="6872">Y399/Y405</f>
        <v>4.6107946840249527E-2</v>
      </c>
      <c r="CH399" s="131">
        <f t="shared" ref="CH399" si="6873">Z399/Z405</f>
        <v>2.4239007891770012E-2</v>
      </c>
      <c r="CI399" s="129">
        <f t="shared" ref="CI399" si="6874">AA399/AA405</f>
        <v>4.02867029164607E-2</v>
      </c>
      <c r="CJ399" s="135">
        <f t="shared" ref="CJ399" si="6875">AB399/AB405</f>
        <v>3.3747663957581817E-2</v>
      </c>
      <c r="CK399" s="136">
        <f t="shared" ref="CK399" si="6876">AC399/AC405</f>
        <v>4.072496759647537E-2</v>
      </c>
    </row>
    <row r="400" spans="1:89" x14ac:dyDescent="0.15">
      <c r="A400" s="137" t="s">
        <v>35</v>
      </c>
      <c r="B400" s="206">
        <v>0</v>
      </c>
      <c r="C400" s="190">
        <v>182</v>
      </c>
      <c r="D400" s="191">
        <v>1</v>
      </c>
      <c r="E400" s="192">
        <v>91</v>
      </c>
      <c r="F400" s="189">
        <v>1</v>
      </c>
      <c r="G400" s="193">
        <v>163</v>
      </c>
      <c r="H400" s="191">
        <v>31</v>
      </c>
      <c r="I400" s="192">
        <v>148</v>
      </c>
      <c r="J400" s="189">
        <v>7</v>
      </c>
      <c r="K400" s="190">
        <v>20</v>
      </c>
      <c r="L400" s="191">
        <v>76</v>
      </c>
      <c r="M400" s="189">
        <v>16</v>
      </c>
      <c r="N400" s="194">
        <v>59</v>
      </c>
      <c r="O400" s="207">
        <v>67</v>
      </c>
      <c r="P400" s="189">
        <v>28</v>
      </c>
      <c r="Q400" s="190">
        <v>67</v>
      </c>
      <c r="R400" s="191">
        <v>27</v>
      </c>
      <c r="S400" s="192">
        <v>28</v>
      </c>
      <c r="T400" s="189">
        <v>8</v>
      </c>
      <c r="U400" s="193">
        <v>4</v>
      </c>
      <c r="V400" s="191">
        <v>56</v>
      </c>
      <c r="W400" s="208">
        <v>22</v>
      </c>
      <c r="X400" s="189">
        <v>12</v>
      </c>
      <c r="Y400" s="193">
        <v>21</v>
      </c>
      <c r="Z400" s="191">
        <v>24</v>
      </c>
      <c r="AA400" s="189">
        <v>31</v>
      </c>
      <c r="AB400" s="172">
        <f t="shared" si="6385"/>
        <v>330</v>
      </c>
      <c r="AC400" s="173">
        <f t="shared" si="6386"/>
        <v>860</v>
      </c>
      <c r="BI400" s="137" t="s">
        <v>35</v>
      </c>
      <c r="BJ400" s="129">
        <f>B400/B405</f>
        <v>0</v>
      </c>
      <c r="BK400" s="130">
        <f t="shared" ref="BK400" si="6877">C400/C405</f>
        <v>1.7913385826771655E-2</v>
      </c>
      <c r="BL400" s="131">
        <f t="shared" ref="BL400" si="6878">D400/D405</f>
        <v>3.1796502384737679E-4</v>
      </c>
      <c r="BM400" s="132">
        <f t="shared" ref="BM400" si="6879">E400/E405</f>
        <v>2.1943573667711599E-2</v>
      </c>
      <c r="BN400" s="129">
        <f t="shared" ref="BN400" si="6880">F400/F405</f>
        <v>1.0489877268435959E-4</v>
      </c>
      <c r="BO400" s="130">
        <f t="shared" ref="BO400" si="6881">G400/G405</f>
        <v>1.9960813127602253E-2</v>
      </c>
      <c r="BP400" s="131">
        <f t="shared" ref="BP400" si="6882">H400/H405</f>
        <v>2.8248587570621469E-3</v>
      </c>
      <c r="BQ400" s="132">
        <f t="shared" ref="BQ400" si="6883">I400/I405</f>
        <v>1.2955182072829132E-2</v>
      </c>
      <c r="BR400" s="129">
        <f t="shared" ref="BR400" si="6884">J400/J405</f>
        <v>3.0461270670147957E-3</v>
      </c>
      <c r="BS400" s="130">
        <f t="shared" ref="BS400" si="6885">K400/K405</f>
        <v>9.5238095238095247E-3</v>
      </c>
      <c r="BT400" s="131">
        <f t="shared" ref="BT400" si="6886">L400/L405</f>
        <v>1.2307692307692308E-2</v>
      </c>
      <c r="BU400" s="129">
        <f t="shared" ref="BU400" si="6887">M400/M405</f>
        <v>2.6845637583892616E-3</v>
      </c>
      <c r="BV400" s="133">
        <f t="shared" ref="BV400" si="6888">N400/N405</f>
        <v>5.019567806704101E-3</v>
      </c>
      <c r="BW400" s="134">
        <f t="shared" ref="BW400" si="6889">O400/O405</f>
        <v>5.7363013698630136E-3</v>
      </c>
      <c r="BX400" s="129">
        <f t="shared" ref="BX400" si="6890">P400/P405</f>
        <v>4.4692737430167594E-3</v>
      </c>
      <c r="BY400" s="130">
        <f t="shared" ref="BY400" si="6891">Q400/Q405</f>
        <v>1.1365564037319762E-2</v>
      </c>
      <c r="BZ400" s="131">
        <f t="shared" ref="BZ400" si="6892">R400/R405</f>
        <v>3.5211267605633804E-3</v>
      </c>
      <c r="CA400" s="132">
        <f t="shared" ref="CA400" si="6893">S400/S405</f>
        <v>3.8173142467620995E-3</v>
      </c>
      <c r="CB400" s="129">
        <f t="shared" ref="CB400" si="6894">T400/T405</f>
        <v>4.5977011494252873E-3</v>
      </c>
      <c r="CC400" s="130">
        <f t="shared" ref="CC400" si="6895">U400/U405</f>
        <v>2.4570024570024569E-3</v>
      </c>
      <c r="CD400" s="131">
        <f t="shared" ref="CD400" si="6896">V400/V405</f>
        <v>7.5471698113207548E-3</v>
      </c>
      <c r="CE400" s="132">
        <f t="shared" ref="CE400" si="6897">W400/W405</f>
        <v>2.936857562408223E-3</v>
      </c>
      <c r="CF400" s="129">
        <f t="shared" ref="CF400" si="6898">X400/X405</f>
        <v>2.1276595744680851E-3</v>
      </c>
      <c r="CG400" s="130">
        <f t="shared" ref="CG400" si="6899">Y400/Y405</f>
        <v>5.6956875508543531E-3</v>
      </c>
      <c r="CH400" s="131">
        <f t="shared" ref="CH400" si="6900">Z400/Z405</f>
        <v>2.2547914317925591E-3</v>
      </c>
      <c r="CI400" s="129">
        <f t="shared" ref="CI400" si="6901">AA400/AA405</f>
        <v>2.5539627615752182E-3</v>
      </c>
      <c r="CJ400" s="135">
        <f t="shared" ref="CJ400" si="6902">AB400/AB405</f>
        <v>3.5855534790734059E-3</v>
      </c>
      <c r="CK400" s="136">
        <f t="shared" ref="CK400" si="6903">AC400/AC405</f>
        <v>9.3670693054209199E-3</v>
      </c>
    </row>
    <row r="401" spans="1:89" x14ac:dyDescent="0.15">
      <c r="A401" s="146" t="s">
        <v>36</v>
      </c>
      <c r="B401" s="203">
        <v>0</v>
      </c>
      <c r="C401" s="197">
        <v>23</v>
      </c>
      <c r="D401" s="198">
        <v>0</v>
      </c>
      <c r="E401" s="199">
        <v>3</v>
      </c>
      <c r="F401" s="196">
        <v>1</v>
      </c>
      <c r="G401" s="200">
        <v>6</v>
      </c>
      <c r="H401" s="198">
        <v>0</v>
      </c>
      <c r="I401" s="199">
        <v>0</v>
      </c>
      <c r="J401" s="196">
        <v>0</v>
      </c>
      <c r="K401" s="200">
        <v>0</v>
      </c>
      <c r="L401" s="198">
        <v>0</v>
      </c>
      <c r="M401" s="196">
        <v>0</v>
      </c>
      <c r="N401" s="201">
        <v>0</v>
      </c>
      <c r="O401" s="204">
        <v>0</v>
      </c>
      <c r="P401" s="196">
        <v>0</v>
      </c>
      <c r="Q401" s="200">
        <v>0</v>
      </c>
      <c r="R401" s="198">
        <v>0</v>
      </c>
      <c r="S401" s="199">
        <v>0</v>
      </c>
      <c r="T401" s="196">
        <v>0</v>
      </c>
      <c r="U401" s="200">
        <v>0</v>
      </c>
      <c r="V401" s="198">
        <v>0</v>
      </c>
      <c r="W401" s="199">
        <v>0</v>
      </c>
      <c r="X401" s="196">
        <v>0</v>
      </c>
      <c r="Y401" s="200">
        <v>0</v>
      </c>
      <c r="Z401" s="198">
        <v>0</v>
      </c>
      <c r="AA401" s="196">
        <v>0</v>
      </c>
      <c r="AB401" s="172">
        <f t="shared" si="6385"/>
        <v>1</v>
      </c>
      <c r="AC401" s="173">
        <f t="shared" si="6386"/>
        <v>32</v>
      </c>
      <c r="BI401" s="146" t="s">
        <v>36</v>
      </c>
      <c r="BJ401" s="129">
        <f>B401/B405</f>
        <v>0</v>
      </c>
      <c r="BK401" s="130">
        <f t="shared" ref="BK401" si="6904">C401/C405</f>
        <v>2.2637795275590551E-3</v>
      </c>
      <c r="BL401" s="131">
        <f t="shared" ref="BL401" si="6905">D401/D405</f>
        <v>0</v>
      </c>
      <c r="BM401" s="132">
        <f t="shared" ref="BM401" si="6906">E401/E405</f>
        <v>7.2341451651796482E-4</v>
      </c>
      <c r="BN401" s="129">
        <f t="shared" ref="BN401" si="6907">F401/F405</f>
        <v>1.0489877268435959E-4</v>
      </c>
      <c r="BO401" s="130">
        <f t="shared" ref="BO401" si="6908">G401/G405</f>
        <v>7.347538574577516E-4</v>
      </c>
      <c r="BP401" s="131">
        <f t="shared" ref="BP401" si="6909">H401/H405</f>
        <v>0</v>
      </c>
      <c r="BQ401" s="132">
        <f t="shared" ref="BQ401" si="6910">I401/I405</f>
        <v>0</v>
      </c>
      <c r="BR401" s="129">
        <f t="shared" ref="BR401" si="6911">J401/J405</f>
        <v>0</v>
      </c>
      <c r="BS401" s="130">
        <f t="shared" ref="BS401" si="6912">K401/K405</f>
        <v>0</v>
      </c>
      <c r="BT401" s="131">
        <f t="shared" ref="BT401" si="6913">L401/L405</f>
        <v>0</v>
      </c>
      <c r="BU401" s="129">
        <f t="shared" ref="BU401" si="6914">M401/M405</f>
        <v>0</v>
      </c>
      <c r="BV401" s="133">
        <f t="shared" ref="BV401" si="6915">N401/N405</f>
        <v>0</v>
      </c>
      <c r="BW401" s="134">
        <f t="shared" ref="BW401" si="6916">O401/O405</f>
        <v>0</v>
      </c>
      <c r="BX401" s="129">
        <f t="shared" ref="BX401" si="6917">P401/P405</f>
        <v>0</v>
      </c>
      <c r="BY401" s="130">
        <f t="shared" ref="BY401" si="6918">Q401/Q405</f>
        <v>0</v>
      </c>
      <c r="BZ401" s="131">
        <f t="shared" ref="BZ401" si="6919">R401/R405</f>
        <v>0</v>
      </c>
      <c r="CA401" s="132">
        <f t="shared" ref="CA401" si="6920">S401/S405</f>
        <v>0</v>
      </c>
      <c r="CB401" s="129">
        <f t="shared" ref="CB401" si="6921">T401/T405</f>
        <v>0</v>
      </c>
      <c r="CC401" s="130">
        <f t="shared" ref="CC401" si="6922">U401/U405</f>
        <v>0</v>
      </c>
      <c r="CD401" s="131">
        <f t="shared" ref="CD401" si="6923">V401/V405</f>
        <v>0</v>
      </c>
      <c r="CE401" s="132">
        <f t="shared" ref="CE401" si="6924">W401/W405</f>
        <v>0</v>
      </c>
      <c r="CF401" s="129">
        <f t="shared" ref="CF401" si="6925">X401/X405</f>
        <v>0</v>
      </c>
      <c r="CG401" s="130">
        <f t="shared" ref="CG401" si="6926">Y401/Y405</f>
        <v>0</v>
      </c>
      <c r="CH401" s="131">
        <f t="shared" ref="CH401" si="6927">Z401/Z405</f>
        <v>0</v>
      </c>
      <c r="CI401" s="129">
        <f t="shared" ref="CI401" si="6928">AA401/AA405</f>
        <v>0</v>
      </c>
      <c r="CJ401" s="135">
        <f t="shared" ref="CJ401" si="6929">AB401/AB405</f>
        <v>1.0865313572949716E-5</v>
      </c>
      <c r="CK401" s="136">
        <f t="shared" ref="CK401" si="6930">AC401/AC405</f>
        <v>3.485421136900807E-4</v>
      </c>
    </row>
    <row r="402" spans="1:89" x14ac:dyDescent="0.15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>
        <f>B402/B405</f>
        <v>0</v>
      </c>
      <c r="BK402" s="130">
        <f t="shared" ref="BK402" si="6931">C402/C405</f>
        <v>0</v>
      </c>
      <c r="BL402" s="131">
        <f t="shared" ref="BL402" si="6932">D402/D405</f>
        <v>0</v>
      </c>
      <c r="BM402" s="132">
        <f t="shared" ref="BM402" si="6933">E402/E405</f>
        <v>0</v>
      </c>
      <c r="BN402" s="129">
        <f t="shared" ref="BN402" si="6934">F402/F405</f>
        <v>0</v>
      </c>
      <c r="BO402" s="130">
        <f t="shared" ref="BO402" si="6935">G402/G405</f>
        <v>0</v>
      </c>
      <c r="BP402" s="131">
        <f t="shared" ref="BP402" si="6936">H402/H405</f>
        <v>0</v>
      </c>
      <c r="BQ402" s="132">
        <f t="shared" ref="BQ402" si="6937">I402/I405</f>
        <v>0</v>
      </c>
      <c r="BR402" s="129">
        <f t="shared" ref="BR402" si="6938">J402/J405</f>
        <v>0</v>
      </c>
      <c r="BS402" s="130">
        <f t="shared" ref="BS402" si="6939">K402/K405</f>
        <v>0</v>
      </c>
      <c r="BT402" s="131">
        <f t="shared" ref="BT402" si="6940">L402/L405</f>
        <v>0</v>
      </c>
      <c r="BU402" s="129">
        <f t="shared" ref="BU402" si="6941">M402/M405</f>
        <v>0</v>
      </c>
      <c r="BV402" s="133">
        <f t="shared" ref="BV402" si="6942">N402/N405</f>
        <v>0</v>
      </c>
      <c r="BW402" s="134">
        <f t="shared" ref="BW402" si="6943">O402/O405</f>
        <v>0</v>
      </c>
      <c r="BX402" s="129">
        <f t="shared" ref="BX402" si="6944">P402/P405</f>
        <v>0</v>
      </c>
      <c r="BY402" s="130">
        <f t="shared" ref="BY402" si="6945">Q402/Q405</f>
        <v>0</v>
      </c>
      <c r="BZ402" s="131">
        <f t="shared" ref="BZ402" si="6946">R402/R405</f>
        <v>0</v>
      </c>
      <c r="CA402" s="132">
        <f t="shared" ref="CA402" si="6947">S402/S405</f>
        <v>0</v>
      </c>
      <c r="CB402" s="129">
        <f t="shared" ref="CB402" si="6948">T402/T405</f>
        <v>0</v>
      </c>
      <c r="CC402" s="130">
        <f t="shared" ref="CC402" si="6949">U402/U405</f>
        <v>0</v>
      </c>
      <c r="CD402" s="131">
        <f t="shared" ref="CD402" si="6950">V402/V405</f>
        <v>0</v>
      </c>
      <c r="CE402" s="132">
        <f t="shared" ref="CE402" si="6951">W402/W405</f>
        <v>0</v>
      </c>
      <c r="CF402" s="129">
        <f t="shared" ref="CF402" si="6952">X402/X405</f>
        <v>0</v>
      </c>
      <c r="CG402" s="130">
        <f t="shared" ref="CG402" si="6953">Y402/Y405</f>
        <v>0</v>
      </c>
      <c r="CH402" s="131">
        <f t="shared" ref="CH402" si="6954">Z402/Z405</f>
        <v>0</v>
      </c>
      <c r="CI402" s="129">
        <f t="shared" ref="CI402" si="6955">AA402/AA405</f>
        <v>0</v>
      </c>
      <c r="CJ402" s="135">
        <f t="shared" ref="CJ402" si="6956">AB402/AB405</f>
        <v>0</v>
      </c>
      <c r="CK402" s="136">
        <f t="shared" ref="CK402" si="6957">AC402/AC405</f>
        <v>0</v>
      </c>
    </row>
    <row r="403" spans="1:89" x14ac:dyDescent="0.15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>
        <f>B403/B405</f>
        <v>0</v>
      </c>
      <c r="BK403" s="130">
        <f t="shared" ref="BK403" si="6958">C403/C405</f>
        <v>0</v>
      </c>
      <c r="BL403" s="131">
        <f t="shared" ref="BL403" si="6959">D403/D405</f>
        <v>0</v>
      </c>
      <c r="BM403" s="132">
        <f t="shared" ref="BM403" si="6960">E403/E405</f>
        <v>0</v>
      </c>
      <c r="BN403" s="129">
        <f t="shared" ref="BN403" si="6961">F403/F405</f>
        <v>0</v>
      </c>
      <c r="BO403" s="130">
        <f t="shared" ref="BO403" si="6962">G403/G405</f>
        <v>0</v>
      </c>
      <c r="BP403" s="131">
        <f t="shared" ref="BP403" si="6963">H403/H405</f>
        <v>0</v>
      </c>
      <c r="BQ403" s="132">
        <f t="shared" ref="BQ403" si="6964">I403/I405</f>
        <v>0</v>
      </c>
      <c r="BR403" s="129">
        <f t="shared" ref="BR403" si="6965">J403/J405</f>
        <v>0</v>
      </c>
      <c r="BS403" s="130">
        <f t="shared" ref="BS403" si="6966">K403/K405</f>
        <v>0</v>
      </c>
      <c r="BT403" s="131">
        <f t="shared" ref="BT403" si="6967">L403/L405</f>
        <v>0</v>
      </c>
      <c r="BU403" s="129">
        <f t="shared" ref="BU403" si="6968">M403/M405</f>
        <v>0</v>
      </c>
      <c r="BV403" s="133">
        <f t="shared" ref="BV403" si="6969">N403/N405</f>
        <v>0</v>
      </c>
      <c r="BW403" s="134">
        <f t="shared" ref="BW403" si="6970">O403/O405</f>
        <v>0</v>
      </c>
      <c r="BX403" s="129">
        <f t="shared" ref="BX403" si="6971">P403/P405</f>
        <v>0</v>
      </c>
      <c r="BY403" s="130">
        <f t="shared" ref="BY403" si="6972">Q403/Q405</f>
        <v>0</v>
      </c>
      <c r="BZ403" s="131">
        <f t="shared" ref="BZ403" si="6973">R403/R405</f>
        <v>0</v>
      </c>
      <c r="CA403" s="132">
        <f t="shared" ref="CA403" si="6974">S403/S405</f>
        <v>0</v>
      </c>
      <c r="CB403" s="129">
        <f t="shared" ref="CB403" si="6975">T403/T405</f>
        <v>0</v>
      </c>
      <c r="CC403" s="130">
        <f t="shared" ref="CC403" si="6976">U403/U405</f>
        <v>0</v>
      </c>
      <c r="CD403" s="131">
        <f t="shared" ref="CD403" si="6977">V403/V405</f>
        <v>0</v>
      </c>
      <c r="CE403" s="132">
        <f t="shared" ref="CE403" si="6978">W403/W405</f>
        <v>0</v>
      </c>
      <c r="CF403" s="129">
        <f t="shared" ref="CF403" si="6979">X403/X405</f>
        <v>0</v>
      </c>
      <c r="CG403" s="130">
        <f t="shared" ref="CG403" si="6980">Y403/Y405</f>
        <v>0</v>
      </c>
      <c r="CH403" s="131">
        <f t="shared" ref="CH403" si="6981">Z403/Z405</f>
        <v>0</v>
      </c>
      <c r="CI403" s="129">
        <f t="shared" ref="CI403" si="6982">AA403/AA405</f>
        <v>0</v>
      </c>
      <c r="CJ403" s="135">
        <f t="shared" ref="CJ403" si="6983">AB403/AB405</f>
        <v>0</v>
      </c>
      <c r="CK403" s="136">
        <f t="shared" ref="CK403" si="6984">AC403/AC405</f>
        <v>0</v>
      </c>
    </row>
    <row r="404" spans="1:89" ht="14" thickBot="1" x14ac:dyDescent="0.2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>
        <f>B404/B405</f>
        <v>0</v>
      </c>
      <c r="BK404" s="130">
        <f t="shared" ref="BK404" si="6985">C404/C405</f>
        <v>0</v>
      </c>
      <c r="BL404" s="131">
        <f t="shared" ref="BL404" si="6986">D404/D405</f>
        <v>0</v>
      </c>
      <c r="BM404" s="132">
        <f t="shared" ref="BM404" si="6987">E404/E405</f>
        <v>0</v>
      </c>
      <c r="BN404" s="129">
        <f t="shared" ref="BN404" si="6988">F404/F405</f>
        <v>0</v>
      </c>
      <c r="BO404" s="130">
        <f t="shared" ref="BO404" si="6989">G404/G405</f>
        <v>0</v>
      </c>
      <c r="BP404" s="131">
        <f t="shared" ref="BP404" si="6990">H404/H405</f>
        <v>0</v>
      </c>
      <c r="BQ404" s="132">
        <f t="shared" ref="BQ404" si="6991">I404/I405</f>
        <v>0</v>
      </c>
      <c r="BR404" s="129">
        <f t="shared" ref="BR404" si="6992">J404/J405</f>
        <v>0</v>
      </c>
      <c r="BS404" s="130">
        <f t="shared" ref="BS404" si="6993">K404/K405</f>
        <v>0</v>
      </c>
      <c r="BT404" s="131">
        <f t="shared" ref="BT404" si="6994">L404/L405</f>
        <v>0</v>
      </c>
      <c r="BU404" s="129">
        <f t="shared" ref="BU404" si="6995">M404/M405</f>
        <v>0</v>
      </c>
      <c r="BV404" s="133">
        <f t="shared" ref="BV404" si="6996">N404/N405</f>
        <v>0</v>
      </c>
      <c r="BW404" s="134">
        <f t="shared" ref="BW404" si="6997">O404/O405</f>
        <v>0</v>
      </c>
      <c r="BX404" s="129">
        <f t="shared" ref="BX404" si="6998">P404/P405</f>
        <v>0</v>
      </c>
      <c r="BY404" s="130">
        <f t="shared" ref="BY404" si="6999">Q404/Q405</f>
        <v>0</v>
      </c>
      <c r="BZ404" s="131">
        <f t="shared" ref="BZ404" si="7000">R404/R405</f>
        <v>0</v>
      </c>
      <c r="CA404" s="132">
        <f t="shared" ref="CA404" si="7001">S404/S405</f>
        <v>0</v>
      </c>
      <c r="CB404" s="129">
        <f t="shared" ref="CB404" si="7002">T404/T405</f>
        <v>0</v>
      </c>
      <c r="CC404" s="130">
        <f t="shared" ref="CC404" si="7003">U404/U405</f>
        <v>0</v>
      </c>
      <c r="CD404" s="131">
        <f t="shared" ref="CD404" si="7004">V404/V405</f>
        <v>0</v>
      </c>
      <c r="CE404" s="132">
        <f t="shared" ref="CE404" si="7005">W404/W405</f>
        <v>0</v>
      </c>
      <c r="CF404" s="129">
        <f t="shared" ref="CF404" si="7006">X404/X405</f>
        <v>0</v>
      </c>
      <c r="CG404" s="130">
        <f t="shared" ref="CG404" si="7007">Y404/Y405</f>
        <v>0</v>
      </c>
      <c r="CH404" s="131">
        <f t="shared" ref="CH404" si="7008">Z404/Z405</f>
        <v>0</v>
      </c>
      <c r="CI404" s="129">
        <f t="shared" ref="CI404" si="7009">AA404/AA405</f>
        <v>0</v>
      </c>
      <c r="CJ404" s="135">
        <f t="shared" ref="CJ404" si="7010">AB404/AB405</f>
        <v>0</v>
      </c>
      <c r="CK404" s="136">
        <f t="shared" ref="CK404" si="7011">AC404/AC405</f>
        <v>0</v>
      </c>
    </row>
    <row r="405" spans="1:89" ht="15" thickTop="1" thickBot="1" x14ac:dyDescent="0.2">
      <c r="A405" s="269" t="s">
        <v>13</v>
      </c>
      <c r="B405" s="20">
        <f t="shared" ref="B405:AA405" si="7012">SUM(B382:B404)</f>
        <v>8780</v>
      </c>
      <c r="C405" s="21">
        <f t="shared" si="7012"/>
        <v>10160</v>
      </c>
      <c r="D405" s="20">
        <f t="shared" si="7012"/>
        <v>3145</v>
      </c>
      <c r="E405" s="21">
        <f t="shared" si="7012"/>
        <v>4147</v>
      </c>
      <c r="F405" s="20">
        <f t="shared" si="7012"/>
        <v>9533</v>
      </c>
      <c r="G405" s="21">
        <f t="shared" si="7012"/>
        <v>8166</v>
      </c>
      <c r="H405" s="20">
        <f t="shared" si="7012"/>
        <v>10974</v>
      </c>
      <c r="I405" s="21">
        <f t="shared" si="7012"/>
        <v>11424</v>
      </c>
      <c r="J405" s="20">
        <f t="shared" si="7012"/>
        <v>2298</v>
      </c>
      <c r="K405" s="21">
        <f t="shared" si="7012"/>
        <v>2100</v>
      </c>
      <c r="L405" s="20">
        <f t="shared" si="7012"/>
        <v>6175</v>
      </c>
      <c r="M405" s="21">
        <f t="shared" si="7012"/>
        <v>5960</v>
      </c>
      <c r="N405" s="20">
        <f t="shared" si="7012"/>
        <v>11754</v>
      </c>
      <c r="O405" s="21">
        <f t="shared" si="7012"/>
        <v>11680</v>
      </c>
      <c r="P405" s="20">
        <f t="shared" si="7012"/>
        <v>6265</v>
      </c>
      <c r="Q405" s="21">
        <f t="shared" si="7012"/>
        <v>5895</v>
      </c>
      <c r="R405" s="20">
        <f t="shared" si="7012"/>
        <v>7668</v>
      </c>
      <c r="S405" s="21">
        <f t="shared" si="7012"/>
        <v>7335</v>
      </c>
      <c r="T405" s="20">
        <f t="shared" si="7012"/>
        <v>1740</v>
      </c>
      <c r="U405" s="21">
        <f t="shared" si="7012"/>
        <v>1628</v>
      </c>
      <c r="V405" s="20">
        <f t="shared" si="7012"/>
        <v>7420</v>
      </c>
      <c r="W405" s="21">
        <f t="shared" si="7012"/>
        <v>7491</v>
      </c>
      <c r="X405" s="20">
        <f t="shared" si="7012"/>
        <v>5640</v>
      </c>
      <c r="Y405" s="21">
        <f t="shared" si="7012"/>
        <v>3687</v>
      </c>
      <c r="Z405" s="20">
        <f t="shared" si="7012"/>
        <v>10644</v>
      </c>
      <c r="AA405" s="21">
        <f t="shared" si="7012"/>
        <v>12138</v>
      </c>
      <c r="AB405" s="174">
        <f t="shared" ref="AB405" si="7013">SUM(AB381:AB404)</f>
        <v>92036</v>
      </c>
      <c r="AC405" s="175">
        <f t="shared" ref="AC405" si="7014">SUM(AC381:AC404)</f>
        <v>91811</v>
      </c>
      <c r="BI405" s="269" t="s">
        <v>13</v>
      </c>
      <c r="BJ405" s="155">
        <f>SUM(BJ381:BJ404)</f>
        <v>1.0000000000000002</v>
      </c>
      <c r="BK405" s="156">
        <f t="shared" ref="BK405:CK405" si="7015">SUM(BK381:BK404)</f>
        <v>1</v>
      </c>
      <c r="BL405" s="155">
        <f t="shared" si="7015"/>
        <v>1</v>
      </c>
      <c r="BM405" s="156">
        <f t="shared" si="7015"/>
        <v>0.99999999999999989</v>
      </c>
      <c r="BN405" s="155">
        <f t="shared" si="7015"/>
        <v>1</v>
      </c>
      <c r="BO405" s="156">
        <f t="shared" si="7015"/>
        <v>1</v>
      </c>
      <c r="BP405" s="155">
        <f t="shared" si="7015"/>
        <v>1</v>
      </c>
      <c r="BQ405" s="156">
        <f t="shared" si="7015"/>
        <v>1</v>
      </c>
      <c r="BR405" s="155">
        <f t="shared" si="7015"/>
        <v>0.99999999999999989</v>
      </c>
      <c r="BS405" s="156">
        <f t="shared" si="7015"/>
        <v>0.99999999999999978</v>
      </c>
      <c r="BT405" s="155">
        <f t="shared" si="7015"/>
        <v>1</v>
      </c>
      <c r="BU405" s="156">
        <f t="shared" si="7015"/>
        <v>1</v>
      </c>
      <c r="BV405" s="155">
        <f t="shared" si="7015"/>
        <v>1</v>
      </c>
      <c r="BW405" s="156">
        <f t="shared" si="7015"/>
        <v>0.99999999999999989</v>
      </c>
      <c r="BX405" s="155">
        <f t="shared" si="7015"/>
        <v>0.99999999999999989</v>
      </c>
      <c r="BY405" s="156">
        <f t="shared" si="7015"/>
        <v>1</v>
      </c>
      <c r="BZ405" s="155">
        <f t="shared" si="7015"/>
        <v>1</v>
      </c>
      <c r="CA405" s="156">
        <f t="shared" si="7015"/>
        <v>1</v>
      </c>
      <c r="CB405" s="155">
        <f t="shared" si="7015"/>
        <v>1</v>
      </c>
      <c r="CC405" s="156">
        <f t="shared" si="7015"/>
        <v>0.99999999999999989</v>
      </c>
      <c r="CD405" s="155">
        <f t="shared" si="7015"/>
        <v>0.99999999999999989</v>
      </c>
      <c r="CE405" s="156">
        <f t="shared" si="7015"/>
        <v>1.0000000000000002</v>
      </c>
      <c r="CF405" s="155">
        <f t="shared" si="7015"/>
        <v>1</v>
      </c>
      <c r="CG405" s="156">
        <f t="shared" si="7015"/>
        <v>1</v>
      </c>
      <c r="CH405" s="155">
        <f t="shared" si="7015"/>
        <v>0.99999999999999989</v>
      </c>
      <c r="CI405" s="156">
        <f t="shared" si="7015"/>
        <v>1.0000000000000002</v>
      </c>
      <c r="CJ405" s="155">
        <f t="shared" si="7015"/>
        <v>0.99999999999999989</v>
      </c>
      <c r="CK405" s="156">
        <f t="shared" si="7015"/>
        <v>1</v>
      </c>
    </row>
    <row r="406" spans="1:89" ht="14" thickTop="1" x14ac:dyDescent="0.15">
      <c r="A406" s="187"/>
    </row>
    <row r="408" spans="1:89" x14ac:dyDescent="0.15">
      <c r="A408" s="302">
        <f>+A377+1</f>
        <v>44149</v>
      </c>
      <c r="B408" s="302"/>
      <c r="C408" s="302"/>
      <c r="D408" s="302"/>
      <c r="BI408" s="301">
        <f>+BI377+1</f>
        <v>44149</v>
      </c>
      <c r="BJ408" s="301"/>
      <c r="BK408" s="301"/>
      <c r="BL408" s="301"/>
    </row>
    <row r="409" spans="1:89" ht="14" thickBot="1" x14ac:dyDescent="0.2">
      <c r="AE409" s="272" t="s">
        <v>84</v>
      </c>
    </row>
    <row r="410" spans="1:89" ht="15" thickTop="1" thickBot="1" x14ac:dyDescent="0.2">
      <c r="A410" s="299" t="s">
        <v>0</v>
      </c>
      <c r="B410" s="293" t="s">
        <v>1</v>
      </c>
      <c r="C410" s="294"/>
      <c r="D410" s="293" t="s">
        <v>2</v>
      </c>
      <c r="E410" s="294"/>
      <c r="F410" s="293" t="s">
        <v>3</v>
      </c>
      <c r="G410" s="294"/>
      <c r="H410" s="293" t="s">
        <v>4</v>
      </c>
      <c r="I410" s="294"/>
      <c r="J410" s="293" t="s">
        <v>5</v>
      </c>
      <c r="K410" s="294"/>
      <c r="L410" s="293" t="s">
        <v>6</v>
      </c>
      <c r="M410" s="294"/>
      <c r="N410" s="293" t="s">
        <v>7</v>
      </c>
      <c r="O410" s="294"/>
      <c r="P410" s="293" t="s">
        <v>8</v>
      </c>
      <c r="Q410" s="294"/>
      <c r="R410" s="293" t="s">
        <v>9</v>
      </c>
      <c r="S410" s="294"/>
      <c r="T410" s="293" t="s">
        <v>10</v>
      </c>
      <c r="U410" s="294"/>
      <c r="V410" s="293" t="s">
        <v>11</v>
      </c>
      <c r="W410" s="294"/>
      <c r="X410" s="293" t="s">
        <v>12</v>
      </c>
      <c r="Y410" s="294"/>
      <c r="Z410" s="295" t="s">
        <v>40</v>
      </c>
      <c r="AA410" s="296"/>
      <c r="AB410" s="297" t="s">
        <v>41</v>
      </c>
      <c r="AC410" s="298"/>
      <c r="AE410" s="299" t="s">
        <v>0</v>
      </c>
      <c r="AF410" s="293" t="s">
        <v>1</v>
      </c>
      <c r="AG410" s="294"/>
      <c r="AH410" s="293" t="s">
        <v>2</v>
      </c>
      <c r="AI410" s="294"/>
      <c r="AJ410" s="293" t="s">
        <v>3</v>
      </c>
      <c r="AK410" s="294"/>
      <c r="AL410" s="293" t="s">
        <v>4</v>
      </c>
      <c r="AM410" s="294"/>
      <c r="AN410" s="293" t="s">
        <v>5</v>
      </c>
      <c r="AO410" s="294"/>
      <c r="AP410" s="293" t="s">
        <v>6</v>
      </c>
      <c r="AQ410" s="294"/>
      <c r="AR410" s="293" t="s">
        <v>7</v>
      </c>
      <c r="AS410" s="294"/>
      <c r="AT410" s="293" t="s">
        <v>8</v>
      </c>
      <c r="AU410" s="294"/>
      <c r="AV410" s="293" t="s">
        <v>9</v>
      </c>
      <c r="AW410" s="294"/>
      <c r="AX410" s="293" t="s">
        <v>10</v>
      </c>
      <c r="AY410" s="294"/>
      <c r="AZ410" s="293" t="s">
        <v>11</v>
      </c>
      <c r="BA410" s="294"/>
      <c r="BB410" s="293" t="s">
        <v>12</v>
      </c>
      <c r="BC410" s="294"/>
      <c r="BD410" s="295" t="s">
        <v>40</v>
      </c>
      <c r="BE410" s="296"/>
      <c r="BF410" s="297" t="s">
        <v>41</v>
      </c>
      <c r="BG410" s="298"/>
      <c r="BI410" s="299" t="s">
        <v>0</v>
      </c>
      <c r="BJ410" s="293" t="s">
        <v>1</v>
      </c>
      <c r="BK410" s="294"/>
      <c r="BL410" s="293" t="s">
        <v>2</v>
      </c>
      <c r="BM410" s="294"/>
      <c r="BN410" s="293" t="s">
        <v>3</v>
      </c>
      <c r="BO410" s="294"/>
      <c r="BP410" s="293" t="s">
        <v>4</v>
      </c>
      <c r="BQ410" s="294"/>
      <c r="BR410" s="293" t="s">
        <v>5</v>
      </c>
      <c r="BS410" s="294"/>
      <c r="BT410" s="293" t="s">
        <v>6</v>
      </c>
      <c r="BU410" s="294"/>
      <c r="BV410" s="293" t="s">
        <v>7</v>
      </c>
      <c r="BW410" s="294"/>
      <c r="BX410" s="293" t="s">
        <v>8</v>
      </c>
      <c r="BY410" s="294"/>
      <c r="BZ410" s="293" t="s">
        <v>9</v>
      </c>
      <c r="CA410" s="294"/>
      <c r="CB410" s="293" t="s">
        <v>10</v>
      </c>
      <c r="CC410" s="294"/>
      <c r="CD410" s="293" t="s">
        <v>11</v>
      </c>
      <c r="CE410" s="294"/>
      <c r="CF410" s="293" t="s">
        <v>12</v>
      </c>
      <c r="CG410" s="294"/>
      <c r="CH410" s="295" t="s">
        <v>40</v>
      </c>
      <c r="CI410" s="296"/>
      <c r="CJ410" s="293" t="s">
        <v>41</v>
      </c>
      <c r="CK410" s="294"/>
    </row>
    <row r="411" spans="1:89" ht="15" thickTop="1" thickBot="1" x14ac:dyDescent="0.2">
      <c r="A411" s="300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300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300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 x14ac:dyDescent="0.15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 x14ac:dyDescent="0.15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0">
        <f t="shared" ref="AB413:AB435" si="7045">B413+D413+F413+H413+J413+L413+N413+P413+R413+T413+V413+X413+Z413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 x14ac:dyDescent="0.2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0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 x14ac:dyDescent="0.2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0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 x14ac:dyDescent="0.15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0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 x14ac:dyDescent="0.2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0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 x14ac:dyDescent="0.2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0">
        <f t="shared" si="7045"/>
        <v>0</v>
      </c>
      <c r="AC418" s="173">
        <f t="shared" si="7046"/>
        <v>0</v>
      </c>
      <c r="AE418" s="299" t="s">
        <v>0</v>
      </c>
      <c r="AF418" s="293" t="s">
        <v>1</v>
      </c>
      <c r="AG418" s="294"/>
      <c r="AH418" s="293" t="s">
        <v>2</v>
      </c>
      <c r="AI418" s="294"/>
      <c r="AJ418" s="293" t="s">
        <v>3</v>
      </c>
      <c r="AK418" s="294"/>
      <c r="AL418" s="293" t="s">
        <v>4</v>
      </c>
      <c r="AM418" s="294"/>
      <c r="AN418" s="293" t="s">
        <v>5</v>
      </c>
      <c r="AO418" s="294"/>
      <c r="AP418" s="293" t="s">
        <v>6</v>
      </c>
      <c r="AQ418" s="294"/>
      <c r="AR418" s="293" t="s">
        <v>7</v>
      </c>
      <c r="AS418" s="294"/>
      <c r="AT418" s="293" t="s">
        <v>8</v>
      </c>
      <c r="AU418" s="294"/>
      <c r="AV418" s="293" t="s">
        <v>9</v>
      </c>
      <c r="AW418" s="294"/>
      <c r="AX418" s="293" t="s">
        <v>10</v>
      </c>
      <c r="AY418" s="294"/>
      <c r="AZ418" s="293" t="s">
        <v>11</v>
      </c>
      <c r="BA418" s="294"/>
      <c r="BB418" s="293" t="s">
        <v>12</v>
      </c>
      <c r="BC418" s="294"/>
      <c r="BD418" s="295" t="s">
        <v>40</v>
      </c>
      <c r="BE418" s="296"/>
      <c r="BF418" s="297" t="s">
        <v>41</v>
      </c>
      <c r="BG418" s="298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 x14ac:dyDescent="0.2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0">
        <f t="shared" si="7045"/>
        <v>0</v>
      </c>
      <c r="AC419" s="173">
        <f t="shared" si="7046"/>
        <v>0</v>
      </c>
      <c r="AE419" s="300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 x14ac:dyDescent="0.15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0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 x14ac:dyDescent="0.15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0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 x14ac:dyDescent="0.2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0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 x14ac:dyDescent="0.2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0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 x14ac:dyDescent="0.15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0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 x14ac:dyDescent="0.15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0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 x14ac:dyDescent="0.15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0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 x14ac:dyDescent="0.15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0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 x14ac:dyDescent="0.15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0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 x14ac:dyDescent="0.15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0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 x14ac:dyDescent="0.15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0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 x14ac:dyDescent="0.15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0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 x14ac:dyDescent="0.15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0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 x14ac:dyDescent="0.15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0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 x14ac:dyDescent="0.15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0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 x14ac:dyDescent="0.2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0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 x14ac:dyDescent="0.2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 x14ac:dyDescent="0.15">
      <c r="A437" s="187"/>
    </row>
    <row r="439" spans="1:89" x14ac:dyDescent="0.15">
      <c r="A439" s="302">
        <f>+A408+1</f>
        <v>44150</v>
      </c>
      <c r="B439" s="302"/>
      <c r="C439" s="302"/>
      <c r="D439" s="302"/>
      <c r="BI439" s="301">
        <f>+BI408+1</f>
        <v>44150</v>
      </c>
      <c r="BJ439" s="301"/>
      <c r="BK439" s="301"/>
      <c r="BL439" s="301"/>
    </row>
    <row r="440" spans="1:89" ht="13.5" customHeight="1" thickBot="1" x14ac:dyDescent="0.2">
      <c r="AE440" s="272" t="s">
        <v>84</v>
      </c>
    </row>
    <row r="441" spans="1:89" ht="15" thickTop="1" thickBot="1" x14ac:dyDescent="0.2">
      <c r="A441" s="299" t="s">
        <v>0</v>
      </c>
      <c r="B441" s="293" t="s">
        <v>1</v>
      </c>
      <c r="C441" s="294"/>
      <c r="D441" s="293" t="s">
        <v>2</v>
      </c>
      <c r="E441" s="294"/>
      <c r="F441" s="293" t="s">
        <v>3</v>
      </c>
      <c r="G441" s="294"/>
      <c r="H441" s="293" t="s">
        <v>4</v>
      </c>
      <c r="I441" s="294"/>
      <c r="J441" s="293" t="s">
        <v>5</v>
      </c>
      <c r="K441" s="294"/>
      <c r="L441" s="293" t="s">
        <v>6</v>
      </c>
      <c r="M441" s="294"/>
      <c r="N441" s="293" t="s">
        <v>7</v>
      </c>
      <c r="O441" s="294"/>
      <c r="P441" s="293" t="s">
        <v>8</v>
      </c>
      <c r="Q441" s="294"/>
      <c r="R441" s="293" t="s">
        <v>9</v>
      </c>
      <c r="S441" s="294"/>
      <c r="T441" s="293" t="s">
        <v>10</v>
      </c>
      <c r="U441" s="294"/>
      <c r="V441" s="293" t="s">
        <v>11</v>
      </c>
      <c r="W441" s="294"/>
      <c r="X441" s="293" t="s">
        <v>12</v>
      </c>
      <c r="Y441" s="294"/>
      <c r="Z441" s="295" t="s">
        <v>40</v>
      </c>
      <c r="AA441" s="296"/>
      <c r="AB441" s="297" t="s">
        <v>41</v>
      </c>
      <c r="AC441" s="298"/>
      <c r="AE441" s="299" t="s">
        <v>0</v>
      </c>
      <c r="AF441" s="293" t="s">
        <v>1</v>
      </c>
      <c r="AG441" s="294"/>
      <c r="AH441" s="293" t="s">
        <v>2</v>
      </c>
      <c r="AI441" s="294"/>
      <c r="AJ441" s="293" t="s">
        <v>3</v>
      </c>
      <c r="AK441" s="294"/>
      <c r="AL441" s="293" t="s">
        <v>4</v>
      </c>
      <c r="AM441" s="294"/>
      <c r="AN441" s="293" t="s">
        <v>5</v>
      </c>
      <c r="AO441" s="294"/>
      <c r="AP441" s="293" t="s">
        <v>6</v>
      </c>
      <c r="AQ441" s="294"/>
      <c r="AR441" s="293" t="s">
        <v>7</v>
      </c>
      <c r="AS441" s="294"/>
      <c r="AT441" s="293" t="s">
        <v>8</v>
      </c>
      <c r="AU441" s="294"/>
      <c r="AV441" s="293" t="s">
        <v>9</v>
      </c>
      <c r="AW441" s="294"/>
      <c r="AX441" s="293" t="s">
        <v>10</v>
      </c>
      <c r="AY441" s="294"/>
      <c r="AZ441" s="293" t="s">
        <v>11</v>
      </c>
      <c r="BA441" s="294"/>
      <c r="BB441" s="293" t="s">
        <v>12</v>
      </c>
      <c r="BC441" s="294"/>
      <c r="BD441" s="295" t="s">
        <v>40</v>
      </c>
      <c r="BE441" s="296"/>
      <c r="BF441" s="297" t="s">
        <v>41</v>
      </c>
      <c r="BG441" s="298"/>
      <c r="BI441" s="299" t="s">
        <v>0</v>
      </c>
      <c r="BJ441" s="293" t="s">
        <v>1</v>
      </c>
      <c r="BK441" s="294"/>
      <c r="BL441" s="293" t="s">
        <v>2</v>
      </c>
      <c r="BM441" s="294"/>
      <c r="BN441" s="293" t="s">
        <v>3</v>
      </c>
      <c r="BO441" s="294"/>
      <c r="BP441" s="293" t="s">
        <v>4</v>
      </c>
      <c r="BQ441" s="294"/>
      <c r="BR441" s="293" t="s">
        <v>5</v>
      </c>
      <c r="BS441" s="294"/>
      <c r="BT441" s="293" t="s">
        <v>6</v>
      </c>
      <c r="BU441" s="294"/>
      <c r="BV441" s="293" t="s">
        <v>7</v>
      </c>
      <c r="BW441" s="294"/>
      <c r="BX441" s="293" t="s">
        <v>8</v>
      </c>
      <c r="BY441" s="294"/>
      <c r="BZ441" s="293" t="s">
        <v>9</v>
      </c>
      <c r="CA441" s="294"/>
      <c r="CB441" s="293" t="s">
        <v>10</v>
      </c>
      <c r="CC441" s="294"/>
      <c r="CD441" s="293" t="s">
        <v>11</v>
      </c>
      <c r="CE441" s="294"/>
      <c r="CF441" s="293" t="s">
        <v>12</v>
      </c>
      <c r="CG441" s="294"/>
      <c r="CH441" s="295" t="s">
        <v>40</v>
      </c>
      <c r="CI441" s="296"/>
      <c r="CJ441" s="293" t="s">
        <v>41</v>
      </c>
      <c r="CK441" s="294"/>
    </row>
    <row r="442" spans="1:89" ht="15" thickTop="1" thickBot="1" x14ac:dyDescent="0.2">
      <c r="A442" s="300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300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300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 x14ac:dyDescent="0.15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 x14ac:dyDescent="0.15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 x14ac:dyDescent="0.2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 x14ac:dyDescent="0.2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 x14ac:dyDescent="0.15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 x14ac:dyDescent="0.2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 x14ac:dyDescent="0.2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9" t="s">
        <v>0</v>
      </c>
      <c r="AF449" s="293" t="s">
        <v>1</v>
      </c>
      <c r="AG449" s="294"/>
      <c r="AH449" s="293" t="s">
        <v>2</v>
      </c>
      <c r="AI449" s="294"/>
      <c r="AJ449" s="293" t="s">
        <v>3</v>
      </c>
      <c r="AK449" s="294"/>
      <c r="AL449" s="293" t="s">
        <v>4</v>
      </c>
      <c r="AM449" s="294"/>
      <c r="AN449" s="293" t="s">
        <v>5</v>
      </c>
      <c r="AO449" s="294"/>
      <c r="AP449" s="293" t="s">
        <v>6</v>
      </c>
      <c r="AQ449" s="294"/>
      <c r="AR449" s="293" t="s">
        <v>7</v>
      </c>
      <c r="AS449" s="294"/>
      <c r="AT449" s="293" t="s">
        <v>8</v>
      </c>
      <c r="AU449" s="294"/>
      <c r="AV449" s="293" t="s">
        <v>9</v>
      </c>
      <c r="AW449" s="294"/>
      <c r="AX449" s="293" t="s">
        <v>10</v>
      </c>
      <c r="AY449" s="294"/>
      <c r="AZ449" s="293" t="s">
        <v>11</v>
      </c>
      <c r="BA449" s="294"/>
      <c r="BB449" s="293" t="s">
        <v>12</v>
      </c>
      <c r="BC449" s="294"/>
      <c r="BD449" s="295" t="s">
        <v>40</v>
      </c>
      <c r="BE449" s="296"/>
      <c r="BF449" s="297" t="s">
        <v>41</v>
      </c>
      <c r="BG449" s="298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 x14ac:dyDescent="0.2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300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 x14ac:dyDescent="0.15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 x14ac:dyDescent="0.15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 x14ac:dyDescent="0.2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 x14ac:dyDescent="0.2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 x14ac:dyDescent="0.15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 x14ac:dyDescent="0.15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 x14ac:dyDescent="0.15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 x14ac:dyDescent="0.15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 x14ac:dyDescent="0.15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 x14ac:dyDescent="0.15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 x14ac:dyDescent="0.15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 x14ac:dyDescent="0.15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 x14ac:dyDescent="0.15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 x14ac:dyDescent="0.15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 x14ac:dyDescent="0.15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 x14ac:dyDescent="0.2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 x14ac:dyDescent="0.2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 x14ac:dyDescent="0.15">
      <c r="A468" s="187"/>
    </row>
    <row r="470" spans="1:89" x14ac:dyDescent="0.15">
      <c r="A470" s="302">
        <f>+A439+1</f>
        <v>44151</v>
      </c>
      <c r="B470" s="302"/>
      <c r="C470" s="302"/>
      <c r="D470" s="302"/>
      <c r="BI470" s="301">
        <f>+BI439+1</f>
        <v>44151</v>
      </c>
      <c r="BJ470" s="301"/>
      <c r="BK470" s="301"/>
      <c r="BL470" s="301"/>
    </row>
    <row r="471" spans="1:89" ht="14" thickBot="1" x14ac:dyDescent="0.2">
      <c r="AE471" s="272" t="s">
        <v>84</v>
      </c>
    </row>
    <row r="472" spans="1:89" ht="15" thickTop="1" thickBot="1" x14ac:dyDescent="0.2">
      <c r="A472" s="299" t="s">
        <v>0</v>
      </c>
      <c r="B472" s="293" t="s">
        <v>1</v>
      </c>
      <c r="C472" s="294"/>
      <c r="D472" s="293" t="s">
        <v>2</v>
      </c>
      <c r="E472" s="294"/>
      <c r="F472" s="293" t="s">
        <v>3</v>
      </c>
      <c r="G472" s="294"/>
      <c r="H472" s="293" t="s">
        <v>4</v>
      </c>
      <c r="I472" s="294"/>
      <c r="J472" s="293" t="s">
        <v>5</v>
      </c>
      <c r="K472" s="294"/>
      <c r="L472" s="293" t="s">
        <v>6</v>
      </c>
      <c r="M472" s="294"/>
      <c r="N472" s="293" t="s">
        <v>7</v>
      </c>
      <c r="O472" s="294"/>
      <c r="P472" s="293" t="s">
        <v>8</v>
      </c>
      <c r="Q472" s="294"/>
      <c r="R472" s="293" t="s">
        <v>9</v>
      </c>
      <c r="S472" s="294"/>
      <c r="T472" s="293" t="s">
        <v>10</v>
      </c>
      <c r="U472" s="294"/>
      <c r="V472" s="293" t="s">
        <v>11</v>
      </c>
      <c r="W472" s="294"/>
      <c r="X472" s="293" t="s">
        <v>12</v>
      </c>
      <c r="Y472" s="294"/>
      <c r="Z472" s="295" t="s">
        <v>40</v>
      </c>
      <c r="AA472" s="296"/>
      <c r="AB472" s="297" t="s">
        <v>41</v>
      </c>
      <c r="AC472" s="298"/>
      <c r="AE472" s="299" t="s">
        <v>0</v>
      </c>
      <c r="AF472" s="293" t="s">
        <v>1</v>
      </c>
      <c r="AG472" s="294"/>
      <c r="AH472" s="293" t="s">
        <v>2</v>
      </c>
      <c r="AI472" s="294"/>
      <c r="AJ472" s="293" t="s">
        <v>3</v>
      </c>
      <c r="AK472" s="294"/>
      <c r="AL472" s="293" t="s">
        <v>4</v>
      </c>
      <c r="AM472" s="294"/>
      <c r="AN472" s="293" t="s">
        <v>5</v>
      </c>
      <c r="AO472" s="294"/>
      <c r="AP472" s="293" t="s">
        <v>6</v>
      </c>
      <c r="AQ472" s="294"/>
      <c r="AR472" s="293" t="s">
        <v>7</v>
      </c>
      <c r="AS472" s="294"/>
      <c r="AT472" s="293" t="s">
        <v>8</v>
      </c>
      <c r="AU472" s="294"/>
      <c r="AV472" s="293" t="s">
        <v>9</v>
      </c>
      <c r="AW472" s="294"/>
      <c r="AX472" s="293" t="s">
        <v>10</v>
      </c>
      <c r="AY472" s="294"/>
      <c r="AZ472" s="293" t="s">
        <v>11</v>
      </c>
      <c r="BA472" s="294"/>
      <c r="BB472" s="293" t="s">
        <v>12</v>
      </c>
      <c r="BC472" s="294"/>
      <c r="BD472" s="295" t="s">
        <v>40</v>
      </c>
      <c r="BE472" s="296"/>
      <c r="BF472" s="297" t="s">
        <v>41</v>
      </c>
      <c r="BG472" s="298"/>
      <c r="BI472" s="299" t="s">
        <v>0</v>
      </c>
      <c r="BJ472" s="293" t="s">
        <v>1</v>
      </c>
      <c r="BK472" s="294"/>
      <c r="BL472" s="293" t="s">
        <v>2</v>
      </c>
      <c r="BM472" s="294"/>
      <c r="BN472" s="293" t="s">
        <v>3</v>
      </c>
      <c r="BO472" s="294"/>
      <c r="BP472" s="293" t="s">
        <v>4</v>
      </c>
      <c r="BQ472" s="294"/>
      <c r="BR472" s="293" t="s">
        <v>5</v>
      </c>
      <c r="BS472" s="294"/>
      <c r="BT472" s="293" t="s">
        <v>6</v>
      </c>
      <c r="BU472" s="294"/>
      <c r="BV472" s="293" t="s">
        <v>7</v>
      </c>
      <c r="BW472" s="294"/>
      <c r="BX472" s="293" t="s">
        <v>8</v>
      </c>
      <c r="BY472" s="294"/>
      <c r="BZ472" s="293" t="s">
        <v>9</v>
      </c>
      <c r="CA472" s="294"/>
      <c r="CB472" s="293" t="s">
        <v>10</v>
      </c>
      <c r="CC472" s="294"/>
      <c r="CD472" s="293" t="s">
        <v>11</v>
      </c>
      <c r="CE472" s="294"/>
      <c r="CF472" s="293" t="s">
        <v>12</v>
      </c>
      <c r="CG472" s="294"/>
      <c r="CH472" s="295" t="s">
        <v>40</v>
      </c>
      <c r="CI472" s="296"/>
      <c r="CJ472" s="293" t="s">
        <v>41</v>
      </c>
      <c r="CK472" s="294"/>
    </row>
    <row r="473" spans="1:89" ht="15" thickTop="1" thickBot="1" x14ac:dyDescent="0.2">
      <c r="A473" s="300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300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300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 x14ac:dyDescent="0.15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1034</v>
      </c>
      <c r="AG474" s="186">
        <f t="shared" ref="AG474:AV475" si="8384">SUMIF($A$9:$A$32,$AE474,C$474:C$497)</f>
        <v>404</v>
      </c>
      <c r="AH474" s="127">
        <f t="shared" si="8384"/>
        <v>467</v>
      </c>
      <c r="AI474" s="180">
        <f t="shared" si="8384"/>
        <v>342</v>
      </c>
      <c r="AJ474" s="126">
        <f t="shared" si="8384"/>
        <v>1007</v>
      </c>
      <c r="AK474" s="128">
        <f t="shared" si="8384"/>
        <v>473</v>
      </c>
      <c r="AL474" s="127">
        <f t="shared" si="8384"/>
        <v>906</v>
      </c>
      <c r="AM474" s="180">
        <f t="shared" si="8384"/>
        <v>755</v>
      </c>
      <c r="AN474" s="126">
        <f t="shared" si="8384"/>
        <v>163</v>
      </c>
      <c r="AO474" s="128">
        <f t="shared" si="8384"/>
        <v>335</v>
      </c>
      <c r="AP474" s="127">
        <f t="shared" si="8384"/>
        <v>242</v>
      </c>
      <c r="AQ474" s="126">
        <f t="shared" si="8384"/>
        <v>729</v>
      </c>
      <c r="AR474" s="179">
        <f t="shared" si="8384"/>
        <v>897</v>
      </c>
      <c r="AS474" s="181">
        <f t="shared" si="8384"/>
        <v>1117</v>
      </c>
      <c r="AT474" s="126">
        <f t="shared" si="8384"/>
        <v>628</v>
      </c>
      <c r="AU474" s="128">
        <f t="shared" si="8384"/>
        <v>481</v>
      </c>
      <c r="AV474" s="127">
        <f t="shared" si="8384"/>
        <v>679</v>
      </c>
      <c r="AW474" s="180">
        <f t="shared" ref="AW474:BE475" si="8385">SUMIF($A$9:$A$32,$AE474,S$474:S$497)</f>
        <v>439</v>
      </c>
      <c r="AX474" s="126">
        <f t="shared" si="8385"/>
        <v>84</v>
      </c>
      <c r="AY474" s="128">
        <f t="shared" si="8385"/>
        <v>274</v>
      </c>
      <c r="AZ474" s="127">
        <f t="shared" si="8385"/>
        <v>334</v>
      </c>
      <c r="BA474" s="180">
        <f t="shared" si="8385"/>
        <v>605</v>
      </c>
      <c r="BB474" s="126">
        <f t="shared" si="8385"/>
        <v>447</v>
      </c>
      <c r="BC474" s="128">
        <f t="shared" si="8385"/>
        <v>349</v>
      </c>
      <c r="BD474" s="184">
        <f t="shared" si="8385"/>
        <v>783</v>
      </c>
      <c r="BE474" s="185">
        <f t="shared" si="8385"/>
        <v>821</v>
      </c>
      <c r="BF474" s="170">
        <f>AF474+AH474+AJ474+AL474+AN474+AP474+AR474+AT474+AV474+AX474+AZ474+BB474+BD474</f>
        <v>7671</v>
      </c>
      <c r="BG474" s="171">
        <f>AG474+AI474+AK474+AM474+AO474+AQ474+AS474+AU474+AW474+AY474+BA474+BC474+BE474</f>
        <v>7124</v>
      </c>
      <c r="BH474" s="231"/>
      <c r="BI474" s="125" t="s">
        <v>16</v>
      </c>
      <c r="BJ474" s="129">
        <f>B474/B498</f>
        <v>0</v>
      </c>
      <c r="BK474" s="130">
        <f t="shared" ref="BK474" si="8386">C474/C498</f>
        <v>0</v>
      </c>
      <c r="BL474" s="131">
        <f t="shared" ref="BL474" si="8387">D474/D498</f>
        <v>0</v>
      </c>
      <c r="BM474" s="132">
        <f t="shared" ref="BM474" si="8388">E474/E498</f>
        <v>0</v>
      </c>
      <c r="BN474" s="129">
        <f t="shared" ref="BN474" si="8389">F474/F498</f>
        <v>0</v>
      </c>
      <c r="BO474" s="130">
        <f t="shared" ref="BO474" si="8390">G474/G498</f>
        <v>0</v>
      </c>
      <c r="BP474" s="131">
        <f t="shared" ref="BP474" si="8391">H474/H498</f>
        <v>0</v>
      </c>
      <c r="BQ474" s="132">
        <f t="shared" ref="BQ474" si="8392">I474/I498</f>
        <v>0</v>
      </c>
      <c r="BR474" s="129">
        <f t="shared" ref="BR474" si="8393">J474/J498</f>
        <v>0</v>
      </c>
      <c r="BS474" s="130">
        <f t="shared" ref="BS474" si="8394">K474/K498</f>
        <v>0</v>
      </c>
      <c r="BT474" s="131">
        <f t="shared" ref="BT474" si="8395">L474/L498</f>
        <v>0</v>
      </c>
      <c r="BU474" s="129">
        <f t="shared" ref="BU474" si="8396">M474/M498</f>
        <v>0</v>
      </c>
      <c r="BV474" s="133">
        <f t="shared" ref="BV474" si="8397">N474/N498</f>
        <v>0</v>
      </c>
      <c r="BW474" s="134">
        <f t="shared" ref="BW474" si="8398">O474/O498</f>
        <v>0</v>
      </c>
      <c r="BX474" s="129">
        <f t="shared" ref="BX474" si="8399">P474/P498</f>
        <v>0</v>
      </c>
      <c r="BY474" s="130">
        <f t="shared" ref="BY474" si="8400">Q474/Q498</f>
        <v>0</v>
      </c>
      <c r="BZ474" s="131">
        <f t="shared" ref="BZ474" si="8401">R474/R498</f>
        <v>0</v>
      </c>
      <c r="CA474" s="132">
        <f t="shared" ref="CA474" si="8402">S474/S498</f>
        <v>0</v>
      </c>
      <c r="CB474" s="129">
        <f t="shared" ref="CB474" si="8403">T474/T498</f>
        <v>0</v>
      </c>
      <c r="CC474" s="130">
        <f t="shared" ref="CC474" si="8404">U474/U498</f>
        <v>0</v>
      </c>
      <c r="CD474" s="131">
        <f t="shared" ref="CD474" si="8405">V474/V498</f>
        <v>0</v>
      </c>
      <c r="CE474" s="132">
        <f t="shared" ref="CE474" si="8406">W474/W498</f>
        <v>0</v>
      </c>
      <c r="CF474" s="129">
        <f t="shared" ref="CF474" si="8407">X474/X498</f>
        <v>0</v>
      </c>
      <c r="CG474" s="130">
        <f t="shared" ref="CG474" si="8408">Y474/Y498</f>
        <v>0</v>
      </c>
      <c r="CH474" s="131">
        <f t="shared" ref="CH474" si="8409">Z474/Z498</f>
        <v>0</v>
      </c>
      <c r="CI474" s="129">
        <f t="shared" ref="CI474" si="8410">AA474/AA498</f>
        <v>0</v>
      </c>
      <c r="CJ474" s="135">
        <f t="shared" ref="CJ474" si="8411">AB474/AB498</f>
        <v>0</v>
      </c>
      <c r="CK474" s="136">
        <f t="shared" ref="CK474" si="8412">AC474/AC498</f>
        <v>0</v>
      </c>
    </row>
    <row r="475" spans="1:89" x14ac:dyDescent="0.15">
      <c r="A475" s="137" t="s">
        <v>17</v>
      </c>
      <c r="B475" s="189">
        <v>143</v>
      </c>
      <c r="C475" s="190">
        <v>0</v>
      </c>
      <c r="D475" s="191">
        <v>110</v>
      </c>
      <c r="E475" s="192">
        <v>0</v>
      </c>
      <c r="F475" s="189">
        <v>240</v>
      </c>
      <c r="G475" s="193">
        <v>1</v>
      </c>
      <c r="H475" s="191">
        <v>188</v>
      </c>
      <c r="I475" s="192">
        <v>9</v>
      </c>
      <c r="J475" s="189">
        <v>12</v>
      </c>
      <c r="K475" s="193">
        <v>0</v>
      </c>
      <c r="L475" s="191">
        <v>0</v>
      </c>
      <c r="M475" s="189">
        <v>0</v>
      </c>
      <c r="N475" s="194">
        <v>0</v>
      </c>
      <c r="O475" s="195">
        <v>0</v>
      </c>
      <c r="P475" s="189">
        <v>0</v>
      </c>
      <c r="Q475" s="193">
        <v>0</v>
      </c>
      <c r="R475" s="191">
        <v>0</v>
      </c>
      <c r="S475" s="192">
        <v>0</v>
      </c>
      <c r="T475" s="189">
        <v>0</v>
      </c>
      <c r="U475" s="193">
        <v>0</v>
      </c>
      <c r="V475" s="191">
        <v>0</v>
      </c>
      <c r="W475" s="192">
        <v>0</v>
      </c>
      <c r="X475" s="189">
        <v>0</v>
      </c>
      <c r="Y475" s="193">
        <v>0</v>
      </c>
      <c r="Z475" s="191">
        <v>0</v>
      </c>
      <c r="AA475" s="189">
        <v>0</v>
      </c>
      <c r="AB475" s="172">
        <f t="shared" ref="AB475:AB497" si="8413">SUM(B475,D475,F475,H475,J475,L475,N475,P475,R475,T475,V475,X475,Z475)</f>
        <v>693</v>
      </c>
      <c r="AC475" s="173">
        <f t="shared" ref="AC475:AC497" si="8414">SUM(C475,E475,G475,I475,K475,M475,O475,Q475,S475,U475,W475,Y475,AA475)</f>
        <v>10</v>
      </c>
      <c r="AE475" s="277" t="str">
        <f>$AE$10</f>
        <v>08:00 - 08:59</v>
      </c>
      <c r="AF475" s="126">
        <f>SUMIF($A$9:$A$32,$AE475,B$474:B$497)</f>
        <v>708</v>
      </c>
      <c r="AG475" s="190">
        <f t="shared" si="8384"/>
        <v>512</v>
      </c>
      <c r="AH475" s="191">
        <f t="shared" si="8384"/>
        <v>340</v>
      </c>
      <c r="AI475" s="192">
        <f t="shared" si="8384"/>
        <v>293</v>
      </c>
      <c r="AJ475" s="278">
        <f t="shared" si="8384"/>
        <v>1013</v>
      </c>
      <c r="AK475" s="193">
        <f t="shared" si="8384"/>
        <v>326</v>
      </c>
      <c r="AL475" s="191">
        <f t="shared" si="8384"/>
        <v>898</v>
      </c>
      <c r="AM475" s="192">
        <f t="shared" si="8384"/>
        <v>624</v>
      </c>
      <c r="AN475" s="278">
        <f t="shared" si="8384"/>
        <v>122</v>
      </c>
      <c r="AO475" s="193">
        <f t="shared" si="8384"/>
        <v>285</v>
      </c>
      <c r="AP475" s="191">
        <f t="shared" si="8384"/>
        <v>280</v>
      </c>
      <c r="AQ475" s="278">
        <f t="shared" si="8384"/>
        <v>744</v>
      </c>
      <c r="AR475" s="194">
        <f t="shared" si="8384"/>
        <v>790</v>
      </c>
      <c r="AS475" s="195">
        <f t="shared" si="8384"/>
        <v>1100</v>
      </c>
      <c r="AT475" s="278">
        <f t="shared" si="8384"/>
        <v>436</v>
      </c>
      <c r="AU475" s="193">
        <f t="shared" si="8384"/>
        <v>470</v>
      </c>
      <c r="AV475" s="191">
        <f t="shared" si="8384"/>
        <v>721</v>
      </c>
      <c r="AW475" s="192">
        <f t="shared" si="8385"/>
        <v>555</v>
      </c>
      <c r="AX475" s="278">
        <f t="shared" si="8385"/>
        <v>76</v>
      </c>
      <c r="AY475" s="193">
        <f t="shared" si="8385"/>
        <v>257</v>
      </c>
      <c r="AZ475" s="191">
        <f t="shared" si="8385"/>
        <v>341</v>
      </c>
      <c r="BA475" s="192">
        <f t="shared" si="8385"/>
        <v>673</v>
      </c>
      <c r="BB475" s="278">
        <f t="shared" si="8385"/>
        <v>459</v>
      </c>
      <c r="BC475" s="193">
        <f t="shared" si="8385"/>
        <v>510</v>
      </c>
      <c r="BD475" s="191">
        <f t="shared" si="8385"/>
        <v>849</v>
      </c>
      <c r="BE475" s="278">
        <f t="shared" si="8385"/>
        <v>1089</v>
      </c>
      <c r="BF475" s="172">
        <f>SUM(AF475,AH475,AJ475,AL475,AN475,AP475,AR475,AT475,AV475,AX475,AZ475,BB475,BD475)</f>
        <v>7033</v>
      </c>
      <c r="BG475" s="173">
        <f>SUM(AG475,AI475,AK475,AM475,AO475,AQ475,AS475,AU475,AW475,AY475,BA475,BC475,BE475)</f>
        <v>7438</v>
      </c>
      <c r="BI475" s="137" t="s">
        <v>17</v>
      </c>
      <c r="BJ475" s="129">
        <f>B475/B498</f>
        <v>1.2582490101187857E-2</v>
      </c>
      <c r="BK475" s="130">
        <f t="shared" ref="BK475" si="8415">C475/C498</f>
        <v>0</v>
      </c>
      <c r="BL475" s="131">
        <f t="shared" ref="BL475" si="8416">D475/D498</f>
        <v>2.0665038512117227E-2</v>
      </c>
      <c r="BM475" s="132">
        <f t="shared" ref="BM475" si="8417">E475/E498</f>
        <v>0</v>
      </c>
      <c r="BN475" s="129">
        <f t="shared" ref="BN475" si="8418">F475/F498</f>
        <v>1.8309429356118401E-2</v>
      </c>
      <c r="BO475" s="130">
        <f t="shared" ref="BO475" si="8419">G475/G498</f>
        <v>1.0462439840970915E-4</v>
      </c>
      <c r="BP475" s="131">
        <f t="shared" ref="BP475" si="8420">H475/H498</f>
        <v>1.3631090487238979E-2</v>
      </c>
      <c r="BQ475" s="132">
        <f t="shared" ref="BQ475" si="8421">I475/I498</f>
        <v>6.6484450025855067E-4</v>
      </c>
      <c r="BR475" s="129">
        <f t="shared" ref="BR475" si="8422">J475/J498</f>
        <v>4.0719375636240245E-3</v>
      </c>
      <c r="BS475" s="130">
        <f t="shared" ref="BS475" si="8423">K475/K498</f>
        <v>0</v>
      </c>
      <c r="BT475" s="131">
        <f t="shared" ref="BT475" si="8424">L475/L498</f>
        <v>0</v>
      </c>
      <c r="BU475" s="129">
        <f t="shared" ref="BU475" si="8425">M475/M498</f>
        <v>0</v>
      </c>
      <c r="BV475" s="133">
        <f t="shared" ref="BV475" si="8426">N475/N498</f>
        <v>0</v>
      </c>
      <c r="BW475" s="134">
        <f t="shared" ref="BW475" si="8427">O475/O498</f>
        <v>0</v>
      </c>
      <c r="BX475" s="129">
        <f t="shared" ref="BX475" si="8428">P475/P498</f>
        <v>0</v>
      </c>
      <c r="BY475" s="130">
        <f t="shared" ref="BY475" si="8429">Q475/Q498</f>
        <v>0</v>
      </c>
      <c r="BZ475" s="131">
        <f t="shared" ref="BZ475" si="8430">R475/R498</f>
        <v>0</v>
      </c>
      <c r="CA475" s="132">
        <f t="shared" ref="CA475" si="8431">S475/S498</f>
        <v>0</v>
      </c>
      <c r="CB475" s="129">
        <f t="shared" ref="CB475" si="8432">T475/T498</f>
        <v>0</v>
      </c>
      <c r="CC475" s="130">
        <f t="shared" ref="CC475" si="8433">U475/U498</f>
        <v>0</v>
      </c>
      <c r="CD475" s="131">
        <f t="shared" ref="CD475" si="8434">V475/V498</f>
        <v>0</v>
      </c>
      <c r="CE475" s="132">
        <f t="shared" ref="CE475" si="8435">W475/W498</f>
        <v>0</v>
      </c>
      <c r="CF475" s="129">
        <f t="shared" ref="CF475" si="8436">X475/X498</f>
        <v>0</v>
      </c>
      <c r="CG475" s="130">
        <f t="shared" ref="CG475" si="8437">Y475/Y498</f>
        <v>0</v>
      </c>
      <c r="CH475" s="131">
        <f t="shared" ref="CH475" si="8438">Z475/Z498</f>
        <v>0</v>
      </c>
      <c r="CI475" s="129">
        <f t="shared" ref="CI475" si="8439">AA475/AA498</f>
        <v>0</v>
      </c>
      <c r="CJ475" s="135">
        <f t="shared" ref="CJ475" si="8440">AB475/AB498</f>
        <v>6.041532265095113E-3</v>
      </c>
      <c r="CK475" s="136">
        <f t="shared" ref="CK475" si="8441">AC475/AC498</f>
        <v>8.7437809857738688E-5</v>
      </c>
    </row>
    <row r="476" spans="1:89" ht="14" thickBot="1" x14ac:dyDescent="0.2">
      <c r="A476" s="146" t="s">
        <v>18</v>
      </c>
      <c r="B476" s="196">
        <v>879</v>
      </c>
      <c r="C476" s="197">
        <v>0</v>
      </c>
      <c r="D476" s="198">
        <v>593</v>
      </c>
      <c r="E476" s="199">
        <v>7</v>
      </c>
      <c r="F476" s="196">
        <v>1242</v>
      </c>
      <c r="G476" s="200">
        <v>9</v>
      </c>
      <c r="H476" s="198">
        <v>718</v>
      </c>
      <c r="I476" s="199">
        <v>142</v>
      </c>
      <c r="J476" s="196">
        <v>47</v>
      </c>
      <c r="K476" s="200">
        <v>56</v>
      </c>
      <c r="L476" s="198">
        <v>109</v>
      </c>
      <c r="M476" s="196">
        <v>236</v>
      </c>
      <c r="N476" s="201">
        <v>492</v>
      </c>
      <c r="O476" s="202">
        <v>514</v>
      </c>
      <c r="P476" s="196">
        <v>253</v>
      </c>
      <c r="Q476" s="200">
        <v>354</v>
      </c>
      <c r="R476" s="198">
        <v>218</v>
      </c>
      <c r="S476" s="199">
        <v>356</v>
      </c>
      <c r="T476" s="196">
        <v>22</v>
      </c>
      <c r="U476" s="200">
        <v>152</v>
      </c>
      <c r="V476" s="198">
        <v>149</v>
      </c>
      <c r="W476" s="199">
        <v>438</v>
      </c>
      <c r="X476" s="196">
        <v>200</v>
      </c>
      <c r="Y476" s="200">
        <v>173</v>
      </c>
      <c r="Z476" s="198">
        <v>568</v>
      </c>
      <c r="AA476" s="196">
        <v>343</v>
      </c>
      <c r="AB476" s="172">
        <f t="shared" si="8413"/>
        <v>5490</v>
      </c>
      <c r="AC476" s="173">
        <f t="shared" si="8414"/>
        <v>2780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>
        <f>B476/B498</f>
        <v>7.7342718873735158E-2</v>
      </c>
      <c r="BK476" s="130">
        <f t="shared" ref="BK476" si="8442">C476/C498</f>
        <v>0</v>
      </c>
      <c r="BL476" s="131">
        <f t="shared" ref="BL476" si="8443">D476/D498</f>
        <v>0.11140334397895924</v>
      </c>
      <c r="BM476" s="132">
        <f t="shared" ref="BM476" si="8444">E476/E498</f>
        <v>1.2893718916927612E-3</v>
      </c>
      <c r="BN476" s="129">
        <f t="shared" ref="BN476" si="8445">F476/F498</f>
        <v>9.4751296917912731E-2</v>
      </c>
      <c r="BO476" s="130">
        <f t="shared" ref="BO476" si="8446">G476/G498</f>
        <v>9.4161958568738226E-4</v>
      </c>
      <c r="BP476" s="131">
        <f t="shared" ref="BP476" si="8447">H476/H498</f>
        <v>5.2059164733178655E-2</v>
      </c>
      <c r="BQ476" s="132">
        <f t="shared" ref="BQ476" si="8448">I476/I498</f>
        <v>1.0489768781857133E-2</v>
      </c>
      <c r="BR476" s="129">
        <f t="shared" ref="BR476" si="8449">J476/J498</f>
        <v>1.5948422124194096E-2</v>
      </c>
      <c r="BS476" s="130">
        <f t="shared" ref="BS476" si="8450">K476/K498</f>
        <v>2.0542920029347028E-2</v>
      </c>
      <c r="BT476" s="131">
        <f t="shared" ref="BT476" si="8451">L476/L498</f>
        <v>1.3947536788227768E-2</v>
      </c>
      <c r="BU476" s="129">
        <f t="shared" ref="BU476" si="8452">M476/M498</f>
        <v>3.0886009684596257E-2</v>
      </c>
      <c r="BV476" s="133">
        <f t="shared" ref="BV476" si="8453">N476/N498</f>
        <v>3.4531162268388545E-2</v>
      </c>
      <c r="BW476" s="134">
        <f t="shared" ref="BW476" si="8454">O476/O498</f>
        <v>3.5123684570179038E-2</v>
      </c>
      <c r="BX476" s="129">
        <f t="shared" ref="BX476" si="8455">P476/P498</f>
        <v>3.6277602523659309E-2</v>
      </c>
      <c r="BY476" s="130">
        <f t="shared" ref="BY476" si="8456">Q476/Q498</f>
        <v>4.7850770478507706E-2</v>
      </c>
      <c r="BZ476" s="131">
        <f t="shared" ref="BZ476" si="8457">R476/R498</f>
        <v>2.4376607402437661E-2</v>
      </c>
      <c r="CA476" s="132">
        <f t="shared" ref="CA476" si="8458">S476/S498</f>
        <v>3.7576525226936879E-2</v>
      </c>
      <c r="CB476" s="129">
        <f t="shared" ref="CB476" si="8459">T476/T498</f>
        <v>1.1253196930946292E-2</v>
      </c>
      <c r="CC476" s="130">
        <f t="shared" ref="CC476" si="8460">U476/U498</f>
        <v>6.9501600365797903E-2</v>
      </c>
      <c r="CD476" s="131">
        <f t="shared" ref="CD476" si="8461">V476/V498</f>
        <v>1.8014750332487003E-2</v>
      </c>
      <c r="CE476" s="132">
        <f t="shared" ref="CE476" si="8462">W476/W498</f>
        <v>4.7942206654991243E-2</v>
      </c>
      <c r="CF476" s="129">
        <f t="shared" ref="CF476" si="8463">X476/X498</f>
        <v>3.0211480362537766E-2</v>
      </c>
      <c r="CG476" s="130">
        <f t="shared" ref="CG476" si="8464">Y476/Y498</f>
        <v>3.6575052854122624E-2</v>
      </c>
      <c r="CH476" s="131">
        <f t="shared" ref="CH476" si="8465">Z476/Z498</f>
        <v>4.2562757587111276E-2</v>
      </c>
      <c r="CI476" s="129">
        <f t="shared" ref="CI476" si="8466">AA476/AA498</f>
        <v>2.0661405939401242E-2</v>
      </c>
      <c r="CJ476" s="135">
        <f t="shared" ref="CJ476" si="8467">AB476/AB498</f>
        <v>4.7861489372831412E-2</v>
      </c>
      <c r="CK476" s="136">
        <f t="shared" ref="CK476" si="8468">AC476/AC498</f>
        <v>2.4307711140451355E-2</v>
      </c>
    </row>
    <row r="477" spans="1:89" ht="15" thickTop="1" thickBot="1" x14ac:dyDescent="0.2">
      <c r="A477" s="137" t="s">
        <v>19</v>
      </c>
      <c r="B477" s="189">
        <v>824</v>
      </c>
      <c r="C477" s="190">
        <v>356</v>
      </c>
      <c r="D477" s="191">
        <v>500</v>
      </c>
      <c r="E477" s="192">
        <v>239</v>
      </c>
      <c r="F477" s="189">
        <v>995</v>
      </c>
      <c r="G477" s="193">
        <v>365</v>
      </c>
      <c r="H477" s="191">
        <v>838</v>
      </c>
      <c r="I477" s="192">
        <v>537</v>
      </c>
      <c r="J477" s="189">
        <v>94</v>
      </c>
      <c r="K477" s="193">
        <v>245</v>
      </c>
      <c r="L477" s="191">
        <v>177</v>
      </c>
      <c r="M477" s="189">
        <v>553</v>
      </c>
      <c r="N477" s="194">
        <v>760</v>
      </c>
      <c r="O477" s="195">
        <v>1030</v>
      </c>
      <c r="P477" s="189">
        <v>505</v>
      </c>
      <c r="Q477" s="193">
        <v>570</v>
      </c>
      <c r="R477" s="191">
        <v>568</v>
      </c>
      <c r="S477" s="192">
        <v>511</v>
      </c>
      <c r="T477" s="189">
        <v>62</v>
      </c>
      <c r="U477" s="193">
        <v>268</v>
      </c>
      <c r="V477" s="191">
        <v>316</v>
      </c>
      <c r="W477" s="192">
        <v>646</v>
      </c>
      <c r="X477" s="189">
        <v>404</v>
      </c>
      <c r="Y477" s="193">
        <v>328</v>
      </c>
      <c r="Z477" s="191">
        <v>927</v>
      </c>
      <c r="AA477" s="189">
        <v>747</v>
      </c>
      <c r="AB477" s="172">
        <f t="shared" si="8413"/>
        <v>6970</v>
      </c>
      <c r="AC477" s="173">
        <f t="shared" si="8414"/>
        <v>6395</v>
      </c>
      <c r="AE477" s="269" t="s">
        <v>13</v>
      </c>
      <c r="AF477" s="20">
        <f t="shared" ref="AF477:BG477" si="8469">SUM(AF474:AF476)</f>
        <v>1742</v>
      </c>
      <c r="AG477" s="21">
        <f t="shared" si="8469"/>
        <v>916</v>
      </c>
      <c r="AH477" s="20">
        <f t="shared" si="8469"/>
        <v>807</v>
      </c>
      <c r="AI477" s="21">
        <f t="shared" si="8469"/>
        <v>635</v>
      </c>
      <c r="AJ477" s="20">
        <f t="shared" si="8469"/>
        <v>2020</v>
      </c>
      <c r="AK477" s="21">
        <f t="shared" si="8469"/>
        <v>799</v>
      </c>
      <c r="AL477" s="20">
        <f t="shared" si="8469"/>
        <v>1804</v>
      </c>
      <c r="AM477" s="21">
        <f t="shared" si="8469"/>
        <v>1379</v>
      </c>
      <c r="AN477" s="20">
        <f t="shared" si="8469"/>
        <v>285</v>
      </c>
      <c r="AO477" s="21">
        <f t="shared" si="8469"/>
        <v>620</v>
      </c>
      <c r="AP477" s="20">
        <f t="shared" si="8469"/>
        <v>522</v>
      </c>
      <c r="AQ477" s="21">
        <f t="shared" si="8469"/>
        <v>1473</v>
      </c>
      <c r="AR477" s="20">
        <f t="shared" si="8469"/>
        <v>1687</v>
      </c>
      <c r="AS477" s="21">
        <f t="shared" si="8469"/>
        <v>2217</v>
      </c>
      <c r="AT477" s="20">
        <f t="shared" si="8469"/>
        <v>1064</v>
      </c>
      <c r="AU477" s="21">
        <f t="shared" si="8469"/>
        <v>951</v>
      </c>
      <c r="AV477" s="20">
        <f t="shared" si="8469"/>
        <v>1400</v>
      </c>
      <c r="AW477" s="21">
        <f t="shared" si="8469"/>
        <v>994</v>
      </c>
      <c r="AX477" s="20">
        <f t="shared" si="8469"/>
        <v>160</v>
      </c>
      <c r="AY477" s="21">
        <f t="shared" si="8469"/>
        <v>531</v>
      </c>
      <c r="AZ477" s="20">
        <f t="shared" si="8469"/>
        <v>675</v>
      </c>
      <c r="BA477" s="21">
        <f t="shared" si="8469"/>
        <v>1278</v>
      </c>
      <c r="BB477" s="20">
        <f t="shared" si="8469"/>
        <v>906</v>
      </c>
      <c r="BC477" s="21">
        <f t="shared" si="8469"/>
        <v>859</v>
      </c>
      <c r="BD477" s="20">
        <f t="shared" si="8469"/>
        <v>1632</v>
      </c>
      <c r="BE477" s="21">
        <f t="shared" si="8469"/>
        <v>1910</v>
      </c>
      <c r="BF477" s="174">
        <f t="shared" si="8469"/>
        <v>14704</v>
      </c>
      <c r="BG477" s="175">
        <f t="shared" si="8469"/>
        <v>14562</v>
      </c>
      <c r="BI477" s="137" t="s">
        <v>19</v>
      </c>
      <c r="BJ477" s="129">
        <f>B477/B498</f>
        <v>7.2503299604047514E-2</v>
      </c>
      <c r="BK477" s="130">
        <f t="shared" ref="BK477" si="8470">C477/C498</f>
        <v>3.1459879816189466E-2</v>
      </c>
      <c r="BL477" s="131">
        <f t="shared" ref="BL477" si="8471">D477/D498</f>
        <v>9.3931993236896494E-2</v>
      </c>
      <c r="BM477" s="132">
        <f t="shared" ref="BM477" si="8472">E477/E498</f>
        <v>4.4022840302081416E-2</v>
      </c>
      <c r="BN477" s="129">
        <f t="shared" ref="BN477" si="8473">F477/F498</f>
        <v>7.5907842538907533E-2</v>
      </c>
      <c r="BO477" s="130">
        <f t="shared" ref="BO477" si="8474">G477/G498</f>
        <v>3.8187905419543838E-2</v>
      </c>
      <c r="BP477" s="131">
        <f t="shared" ref="BP477" si="8475">H477/H498</f>
        <v>6.0759860788863106E-2</v>
      </c>
      <c r="BQ477" s="132">
        <f t="shared" ref="BQ477" si="8476">I477/I498</f>
        <v>3.9669055182093522E-2</v>
      </c>
      <c r="BR477" s="129">
        <f t="shared" ref="BR477" si="8477">J477/J498</f>
        <v>3.1896844248388193E-2</v>
      </c>
      <c r="BS477" s="130">
        <f t="shared" ref="BS477" si="8478">K477/K498</f>
        <v>8.9875275128393245E-2</v>
      </c>
      <c r="BT477" s="131">
        <f t="shared" ref="BT477" si="8479">L477/L498</f>
        <v>2.2648752399232246E-2</v>
      </c>
      <c r="BU477" s="129">
        <f t="shared" ref="BU477" si="8480">M477/M498</f>
        <v>7.2372726082973432E-2</v>
      </c>
      <c r="BV477" s="133">
        <f t="shared" ref="BV477" si="8481">N477/N498</f>
        <v>5.3340819764177427E-2</v>
      </c>
      <c r="BW477" s="134">
        <f t="shared" ref="BW477" si="8482">O477/O498</f>
        <v>7.0384037173705075E-2</v>
      </c>
      <c r="BX477" s="129">
        <f t="shared" ref="BX477" si="8483">P477/P498</f>
        <v>7.241181531402352E-2</v>
      </c>
      <c r="BY477" s="130">
        <f t="shared" ref="BY477" si="8484">Q477/Q498</f>
        <v>7.7047850770478502E-2</v>
      </c>
      <c r="BZ477" s="131">
        <f t="shared" ref="BZ477" si="8485">R477/R498</f>
        <v>6.3513362406351331E-2</v>
      </c>
      <c r="CA477" s="132">
        <f t="shared" ref="CA477" si="8486">S477/S498</f>
        <v>5.3937090985856029E-2</v>
      </c>
      <c r="CB477" s="129">
        <f t="shared" ref="CB477" si="8487">T477/T498</f>
        <v>3.1713554987212275E-2</v>
      </c>
      <c r="CC477" s="130">
        <f t="shared" ref="CC477" si="8488">U477/U498</f>
        <v>0.12254229538180156</v>
      </c>
      <c r="CD477" s="131">
        <f t="shared" ref="CD477" si="8489">V477/V498</f>
        <v>3.8205779228630152E-2</v>
      </c>
      <c r="CE477" s="132">
        <f t="shared" ref="CE477" si="8490">W477/W498</f>
        <v>7.070928196147111E-2</v>
      </c>
      <c r="CF477" s="129">
        <f t="shared" ref="CF477" si="8491">X477/X498</f>
        <v>6.1027190332326287E-2</v>
      </c>
      <c r="CG477" s="130">
        <f t="shared" ref="CG477" si="8492">Y477/Y498</f>
        <v>6.9344608879492606E-2</v>
      </c>
      <c r="CH477" s="131">
        <f t="shared" ref="CH477" si="8493">Z477/Z498</f>
        <v>6.9464218808542519E-2</v>
      </c>
      <c r="CI477" s="129">
        <f t="shared" ref="CI477" si="8494">AA477/AA498</f>
        <v>4.4997289319920489E-2</v>
      </c>
      <c r="CJ477" s="135">
        <f t="shared" ref="CJ477" si="8495">AB477/AB498</f>
        <v>6.0764040242010008E-2</v>
      </c>
      <c r="CK477" s="136">
        <f t="shared" ref="CK477" si="8496">AC477/AC498</f>
        <v>5.5916479404023889E-2</v>
      </c>
    </row>
    <row r="478" spans="1:89" ht="14" thickTop="1" x14ac:dyDescent="0.15">
      <c r="A478" s="146" t="s">
        <v>20</v>
      </c>
      <c r="B478" s="196">
        <v>1034</v>
      </c>
      <c r="C478" s="197">
        <v>404</v>
      </c>
      <c r="D478" s="198">
        <v>467</v>
      </c>
      <c r="E478" s="199">
        <v>342</v>
      </c>
      <c r="F478" s="196">
        <v>1007</v>
      </c>
      <c r="G478" s="200">
        <v>473</v>
      </c>
      <c r="H478" s="198">
        <v>906</v>
      </c>
      <c r="I478" s="199">
        <v>755</v>
      </c>
      <c r="J478" s="196">
        <v>163</v>
      </c>
      <c r="K478" s="200">
        <v>335</v>
      </c>
      <c r="L478" s="198">
        <v>242</v>
      </c>
      <c r="M478" s="196">
        <v>729</v>
      </c>
      <c r="N478" s="201">
        <v>897</v>
      </c>
      <c r="O478" s="202">
        <v>1117</v>
      </c>
      <c r="P478" s="196">
        <v>628</v>
      </c>
      <c r="Q478" s="200">
        <v>481</v>
      </c>
      <c r="R478" s="198">
        <v>679</v>
      </c>
      <c r="S478" s="199">
        <v>439</v>
      </c>
      <c r="T478" s="196">
        <v>84</v>
      </c>
      <c r="U478" s="200">
        <v>274</v>
      </c>
      <c r="V478" s="198">
        <v>334</v>
      </c>
      <c r="W478" s="199">
        <v>605</v>
      </c>
      <c r="X478" s="196">
        <v>447</v>
      </c>
      <c r="Y478" s="200">
        <v>349</v>
      </c>
      <c r="Z478" s="198">
        <v>783</v>
      </c>
      <c r="AA478" s="196">
        <v>821</v>
      </c>
      <c r="AB478" s="172">
        <f t="shared" si="8413"/>
        <v>7671</v>
      </c>
      <c r="AC478" s="173">
        <f t="shared" si="8414"/>
        <v>7124</v>
      </c>
      <c r="BI478" s="146" t="s">
        <v>20</v>
      </c>
      <c r="BJ478" s="129">
        <f>B478/B498</f>
        <v>9.0981082270127578E-2</v>
      </c>
      <c r="BK478" s="130">
        <f t="shared" ref="BK478" si="8497">C478/C498</f>
        <v>3.5701661364439731E-2</v>
      </c>
      <c r="BL478" s="131">
        <f t="shared" ref="BL478" si="8498">D478/D498</f>
        <v>8.7732481683261324E-2</v>
      </c>
      <c r="BM478" s="132">
        <f t="shared" ref="BM478" si="8499">E478/E498</f>
        <v>6.2995026708417751E-2</v>
      </c>
      <c r="BN478" s="129">
        <f t="shared" ref="BN478" si="8500">F478/F498</f>
        <v>7.6823314006713453E-2</v>
      </c>
      <c r="BO478" s="130">
        <f t="shared" ref="BO478" si="8501">G478/G498</f>
        <v>4.9487340447792426E-2</v>
      </c>
      <c r="BP478" s="131">
        <f t="shared" ref="BP478" si="8502">H478/H498</f>
        <v>6.5690255220417632E-2</v>
      </c>
      <c r="BQ478" s="132">
        <f t="shared" ref="BQ478" si="8503">I478/I498</f>
        <v>5.5773066410578415E-2</v>
      </c>
      <c r="BR478" s="129">
        <f t="shared" ref="BR478" si="8504">J478/J498</f>
        <v>5.5310485239226333E-2</v>
      </c>
      <c r="BS478" s="130">
        <f t="shared" ref="BS478" si="8505">K478/K498</f>
        <v>0.12289068231841525</v>
      </c>
      <c r="BT478" s="131">
        <f t="shared" ref="BT478" si="8506">L478/L498</f>
        <v>3.0966090850927701E-2</v>
      </c>
      <c r="BU478" s="129">
        <f t="shared" ref="BU478" si="8507">M478/M498</f>
        <v>9.5406360424028266E-2</v>
      </c>
      <c r="BV478" s="133">
        <f t="shared" ref="BV478" si="8508">N478/N498</f>
        <v>6.295620437956205E-2</v>
      </c>
      <c r="BW478" s="134">
        <f t="shared" ref="BW478" si="8509">O478/O498</f>
        <v>7.6329096624299569E-2</v>
      </c>
      <c r="BX478" s="129">
        <f t="shared" ref="BX478" si="8510">P478/P498</f>
        <v>9.0048752509320332E-2</v>
      </c>
      <c r="BY478" s="130">
        <f t="shared" ref="BY478" si="8511">Q478/Q498</f>
        <v>6.5017572316842395E-2</v>
      </c>
      <c r="BZ478" s="131">
        <f t="shared" ref="BZ478" si="8512">R478/R498</f>
        <v>7.5925304707592525E-2</v>
      </c>
      <c r="CA478" s="132">
        <f t="shared" ref="CA478" si="8513">S478/S498</f>
        <v>4.6337344310745196E-2</v>
      </c>
      <c r="CB478" s="129">
        <f t="shared" ref="CB478" si="8514">T478/T498</f>
        <v>4.2966751918158567E-2</v>
      </c>
      <c r="CC478" s="130">
        <f t="shared" ref="CC478" si="8515">U478/U498</f>
        <v>0.12528577960676726</v>
      </c>
      <c r="CD478" s="131">
        <f t="shared" ref="CD478" si="8516">V478/V498</f>
        <v>4.0382057792286305E-2</v>
      </c>
      <c r="CE478" s="132">
        <f t="shared" ref="CE478" si="8517">W478/W498</f>
        <v>6.6221541155866898E-2</v>
      </c>
      <c r="CF478" s="129">
        <f t="shared" ref="CF478" si="8518">X478/X498</f>
        <v>6.7522658610271902E-2</v>
      </c>
      <c r="CG478" s="130">
        <f t="shared" ref="CG478" si="8519">Y478/Y498</f>
        <v>7.3784355179704011E-2</v>
      </c>
      <c r="CH478" s="131">
        <f t="shared" ref="CH478" si="8520">Z478/Z498</f>
        <v>5.8673660547021354E-2</v>
      </c>
      <c r="CI478" s="129">
        <f t="shared" ref="CI478" si="8521">AA478/AA498</f>
        <v>4.9454852117342331E-2</v>
      </c>
      <c r="CJ478" s="135">
        <f t="shared" ref="CJ478" si="8522">AB478/AB498</f>
        <v>6.6875316025316892E-2</v>
      </c>
      <c r="CK478" s="136">
        <f t="shared" ref="CK478" si="8523">AC478/AC498</f>
        <v>6.2290695742653036E-2</v>
      </c>
    </row>
    <row r="479" spans="1:89" ht="14" thickBot="1" x14ac:dyDescent="0.2">
      <c r="A479" s="137" t="s">
        <v>21</v>
      </c>
      <c r="B479" s="189">
        <v>708</v>
      </c>
      <c r="C479" s="190">
        <v>512</v>
      </c>
      <c r="D479" s="191">
        <v>340</v>
      </c>
      <c r="E479" s="192">
        <v>293</v>
      </c>
      <c r="F479" s="189">
        <v>1013</v>
      </c>
      <c r="G479" s="193">
        <v>326</v>
      </c>
      <c r="H479" s="191">
        <v>898</v>
      </c>
      <c r="I479" s="192">
        <v>624</v>
      </c>
      <c r="J479" s="189">
        <v>122</v>
      </c>
      <c r="K479" s="193">
        <v>285</v>
      </c>
      <c r="L479" s="191">
        <v>280</v>
      </c>
      <c r="M479" s="189">
        <v>744</v>
      </c>
      <c r="N479" s="194">
        <v>790</v>
      </c>
      <c r="O479" s="195">
        <v>1100</v>
      </c>
      <c r="P479" s="189">
        <v>436</v>
      </c>
      <c r="Q479" s="193">
        <v>470</v>
      </c>
      <c r="R479" s="191">
        <v>721</v>
      </c>
      <c r="S479" s="192">
        <v>555</v>
      </c>
      <c r="T479" s="189">
        <v>76</v>
      </c>
      <c r="U479" s="193">
        <v>257</v>
      </c>
      <c r="V479" s="191">
        <v>341</v>
      </c>
      <c r="W479" s="192">
        <v>673</v>
      </c>
      <c r="X479" s="189">
        <v>459</v>
      </c>
      <c r="Y479" s="193">
        <v>510</v>
      </c>
      <c r="Z479" s="191">
        <v>849</v>
      </c>
      <c r="AA479" s="189">
        <v>1089</v>
      </c>
      <c r="AB479" s="172">
        <f t="shared" si="8413"/>
        <v>7033</v>
      </c>
      <c r="AC479" s="173">
        <f t="shared" si="8414"/>
        <v>7438</v>
      </c>
      <c r="AE479" s="272" t="s">
        <v>85</v>
      </c>
      <c r="BI479" s="137" t="s">
        <v>21</v>
      </c>
      <c r="BJ479" s="129">
        <f>B479/B498</f>
        <v>6.2296524417069954E-2</v>
      </c>
      <c r="BK479" s="130">
        <f t="shared" ref="BK479" si="8524">C479/C498</f>
        <v>4.524566984800283E-2</v>
      </c>
      <c r="BL479" s="131">
        <f t="shared" ref="BL479" si="8525">D479/D498</f>
        <v>6.387375540108961E-2</v>
      </c>
      <c r="BM479" s="132">
        <f t="shared" ref="BM479" si="8526">E479/E498</f>
        <v>5.3969423466568432E-2</v>
      </c>
      <c r="BN479" s="129">
        <f t="shared" ref="BN479" si="8527">F479/F498</f>
        <v>7.728104974061642E-2</v>
      </c>
      <c r="BO479" s="130">
        <f t="shared" ref="BO479" si="8528">G479/G498</f>
        <v>3.4107553881565181E-2</v>
      </c>
      <c r="BP479" s="131">
        <f t="shared" ref="BP479" si="8529">H479/H498</f>
        <v>6.5110208816705331E-2</v>
      </c>
      <c r="BQ479" s="132">
        <f t="shared" ref="BQ479" si="8530">I479/I498</f>
        <v>4.6095885351259511E-2</v>
      </c>
      <c r="BR479" s="129">
        <f t="shared" ref="BR479" si="8531">J479/J498</f>
        <v>4.1398031896844247E-2</v>
      </c>
      <c r="BS479" s="130">
        <f t="shared" ref="BS479" si="8532">K479/K498</f>
        <v>0.10454878943506971</v>
      </c>
      <c r="BT479" s="131">
        <f t="shared" ref="BT479" si="8533">L479/L498</f>
        <v>3.5828534868841973E-2</v>
      </c>
      <c r="BU479" s="129">
        <f t="shared" ref="BU479" si="8534">M479/M498</f>
        <v>9.7369454259913626E-2</v>
      </c>
      <c r="BV479" s="133">
        <f t="shared" ref="BV479" si="8535">N479/N498</f>
        <v>5.5446378439079166E-2</v>
      </c>
      <c r="BW479" s="134">
        <f t="shared" ref="BW479" si="8536">O479/O498</f>
        <v>7.516741834085007E-2</v>
      </c>
      <c r="BX479" s="129">
        <f t="shared" ref="BX479" si="8537">P479/P498</f>
        <v>6.2517923716661886E-2</v>
      </c>
      <c r="BY479" s="130">
        <f t="shared" ref="BY479" si="8538">Q479/Q498</f>
        <v>6.3530683968640173E-2</v>
      </c>
      <c r="BZ479" s="131">
        <f t="shared" ref="BZ479" si="8539">R479/R498</f>
        <v>8.062171530806217E-2</v>
      </c>
      <c r="CA479" s="132">
        <f t="shared" ref="CA479" si="8540">S479/S498</f>
        <v>5.8581380620645981E-2</v>
      </c>
      <c r="CB479" s="129">
        <f t="shared" ref="CB479" si="8541">T479/T498</f>
        <v>3.8874680306905371E-2</v>
      </c>
      <c r="CC479" s="130">
        <f t="shared" ref="CC479" si="8542">U479/U498</f>
        <v>0.11751257430269776</v>
      </c>
      <c r="CD479" s="131">
        <f t="shared" ref="CD479" si="8543">V479/V498</f>
        <v>4.1228388344819247E-2</v>
      </c>
      <c r="CE479" s="132">
        <f t="shared" ref="CE479" si="8544">W479/W498</f>
        <v>7.3664623467600707E-2</v>
      </c>
      <c r="CF479" s="129">
        <f t="shared" ref="CF479" si="8545">X479/X498</f>
        <v>6.9335347432024172E-2</v>
      </c>
      <c r="CG479" s="130">
        <f t="shared" ref="CG479" si="8546">Y479/Y498</f>
        <v>0.10782241014799154</v>
      </c>
      <c r="CH479" s="131">
        <f t="shared" ref="CH479" si="8547">Z479/Z498</f>
        <v>6.3619333083551888E-2</v>
      </c>
      <c r="CI479" s="129">
        <f t="shared" ref="CI479" si="8548">AA479/AA498</f>
        <v>6.5598457924221434E-2</v>
      </c>
      <c r="CJ479" s="135">
        <f t="shared" ref="CJ479" si="8549">AB479/AB498</f>
        <v>6.1313270447927747E-2</v>
      </c>
      <c r="CK479" s="136">
        <f t="shared" ref="CK479" si="8550">AC479/AC498</f>
        <v>6.5036242972186034E-2</v>
      </c>
    </row>
    <row r="480" spans="1:89" ht="15" thickTop="1" thickBot="1" x14ac:dyDescent="0.2">
      <c r="A480" s="146" t="s">
        <v>22</v>
      </c>
      <c r="B480" s="196">
        <v>985</v>
      </c>
      <c r="C480" s="197">
        <v>738</v>
      </c>
      <c r="D480" s="198">
        <v>390</v>
      </c>
      <c r="E480" s="199">
        <v>293</v>
      </c>
      <c r="F480" s="196">
        <v>1193</v>
      </c>
      <c r="G480" s="200">
        <v>397</v>
      </c>
      <c r="H480" s="198">
        <v>1050</v>
      </c>
      <c r="I480" s="199">
        <v>773</v>
      </c>
      <c r="J480" s="196">
        <v>163</v>
      </c>
      <c r="K480" s="200">
        <v>366</v>
      </c>
      <c r="L480" s="198">
        <v>297</v>
      </c>
      <c r="M480" s="196">
        <v>941</v>
      </c>
      <c r="N480" s="201">
        <v>839</v>
      </c>
      <c r="O480" s="202">
        <v>1323</v>
      </c>
      <c r="P480" s="196">
        <v>487</v>
      </c>
      <c r="Q480" s="200">
        <v>512</v>
      </c>
      <c r="R480" s="198">
        <v>779</v>
      </c>
      <c r="S480" s="199">
        <v>502</v>
      </c>
      <c r="T480" s="196">
        <v>87</v>
      </c>
      <c r="U480" s="200">
        <v>264</v>
      </c>
      <c r="V480" s="198">
        <v>390</v>
      </c>
      <c r="W480" s="199">
        <v>802</v>
      </c>
      <c r="X480" s="196">
        <v>453</v>
      </c>
      <c r="Y480" s="200">
        <v>412</v>
      </c>
      <c r="Z480" s="198">
        <v>990</v>
      </c>
      <c r="AA480" s="196">
        <v>960</v>
      </c>
      <c r="AB480" s="172">
        <f t="shared" si="8413"/>
        <v>8103</v>
      </c>
      <c r="AC480" s="173">
        <f t="shared" si="8414"/>
        <v>8283</v>
      </c>
      <c r="AE480" s="299" t="s">
        <v>0</v>
      </c>
      <c r="AF480" s="293" t="s">
        <v>1</v>
      </c>
      <c r="AG480" s="294"/>
      <c r="AH480" s="293" t="s">
        <v>2</v>
      </c>
      <c r="AI480" s="294"/>
      <c r="AJ480" s="293" t="s">
        <v>3</v>
      </c>
      <c r="AK480" s="294"/>
      <c r="AL480" s="293" t="s">
        <v>4</v>
      </c>
      <c r="AM480" s="294"/>
      <c r="AN480" s="293" t="s">
        <v>5</v>
      </c>
      <c r="AO480" s="294"/>
      <c r="AP480" s="293" t="s">
        <v>6</v>
      </c>
      <c r="AQ480" s="294"/>
      <c r="AR480" s="293" t="s">
        <v>7</v>
      </c>
      <c r="AS480" s="294"/>
      <c r="AT480" s="293" t="s">
        <v>8</v>
      </c>
      <c r="AU480" s="294"/>
      <c r="AV480" s="293" t="s">
        <v>9</v>
      </c>
      <c r="AW480" s="294"/>
      <c r="AX480" s="293" t="s">
        <v>10</v>
      </c>
      <c r="AY480" s="294"/>
      <c r="AZ480" s="293" t="s">
        <v>11</v>
      </c>
      <c r="BA480" s="294"/>
      <c r="BB480" s="293" t="s">
        <v>12</v>
      </c>
      <c r="BC480" s="294"/>
      <c r="BD480" s="295" t="s">
        <v>40</v>
      </c>
      <c r="BE480" s="296"/>
      <c r="BF480" s="297" t="s">
        <v>41</v>
      </c>
      <c r="BG480" s="298"/>
      <c r="BI480" s="146" t="s">
        <v>22</v>
      </c>
      <c r="BJ480" s="129">
        <f>B480/B498</f>
        <v>8.6669599648042231E-2</v>
      </c>
      <c r="BK480" s="130">
        <f t="shared" ref="BK480" si="8551">C480/C498</f>
        <v>6.5217391304347824E-2</v>
      </c>
      <c r="BL480" s="131">
        <f t="shared" ref="BL480" si="8552">D480/D498</f>
        <v>7.326695472477926E-2</v>
      </c>
      <c r="BM480" s="132">
        <f t="shared" ref="BM480" si="8553">E480/E498</f>
        <v>5.3969423466568432E-2</v>
      </c>
      <c r="BN480" s="129">
        <f t="shared" ref="BN480" si="8554">F480/F498</f>
        <v>9.101312175770522E-2</v>
      </c>
      <c r="BO480" s="130">
        <f t="shared" ref="BO480" si="8555">G480/G498</f>
        <v>4.1535886168654529E-2</v>
      </c>
      <c r="BP480" s="131">
        <f t="shared" ref="BP480" si="8556">H480/H498</f>
        <v>7.6131090487238984E-2</v>
      </c>
      <c r="BQ480" s="132">
        <f t="shared" ref="BQ480" si="8557">I480/I498</f>
        <v>5.7102755411095517E-2</v>
      </c>
      <c r="BR480" s="129">
        <f t="shared" ref="BR480" si="8558">J480/J498</f>
        <v>5.5310485239226333E-2</v>
      </c>
      <c r="BS480" s="130">
        <f t="shared" ref="BS480" si="8559">K480/K498</f>
        <v>0.13426265590608952</v>
      </c>
      <c r="BT480" s="131">
        <f t="shared" ref="BT480" si="8560">L480/L498</f>
        <v>3.8003838771593093E-2</v>
      </c>
      <c r="BU480" s="129">
        <f t="shared" ref="BU480" si="8561">M480/M498</f>
        <v>0.12315141997120796</v>
      </c>
      <c r="BV480" s="133">
        <f t="shared" ref="BV480" si="8562">N480/N498</f>
        <v>5.8885457608085348E-2</v>
      </c>
      <c r="BW480" s="134">
        <f t="shared" ref="BW480" si="8563">O480/O498</f>
        <v>9.0405904059040587E-2</v>
      </c>
      <c r="BX480" s="129">
        <f t="shared" ref="BX480" si="8564">P480/P498</f>
        <v>6.983080011471178E-2</v>
      </c>
      <c r="BY480" s="130">
        <f t="shared" ref="BY480" si="8565">Q480/Q498</f>
        <v>6.9207894025412275E-2</v>
      </c>
      <c r="BZ480" s="131">
        <f t="shared" ref="BZ480" si="8566">R480/R498</f>
        <v>8.7107234708710721E-2</v>
      </c>
      <c r="CA480" s="132">
        <f t="shared" ref="CA480" si="8567">S480/S498</f>
        <v>5.2987122651467176E-2</v>
      </c>
      <c r="CB480" s="129">
        <f t="shared" ref="CB480" si="8568">T480/T498</f>
        <v>4.4501278772378514E-2</v>
      </c>
      <c r="CC480" s="130">
        <f t="shared" ref="CC480" si="8569">U480/U498</f>
        <v>0.12071330589849108</v>
      </c>
      <c r="CD480" s="131">
        <f t="shared" ref="CD480" si="8570">V480/V498</f>
        <v>4.7152702212549871E-2</v>
      </c>
      <c r="CE480" s="132">
        <f t="shared" ref="CE480" si="8571">W480/W498</f>
        <v>8.7784588441330996E-2</v>
      </c>
      <c r="CF480" s="129">
        <f t="shared" ref="CF480" si="8572">X480/X498</f>
        <v>6.842900302114803E-2</v>
      </c>
      <c r="CG480" s="130">
        <f t="shared" ref="CG480" si="8573">Y480/Y498</f>
        <v>8.710359408033827E-2</v>
      </c>
      <c r="CH480" s="131">
        <f t="shared" ref="CH480" si="8574">Z480/Z498</f>
        <v>7.4185088047958037E-2</v>
      </c>
      <c r="CI480" s="129">
        <f t="shared" ref="CI480" si="8575">AA480/AA498</f>
        <v>5.7827841696283355E-2</v>
      </c>
      <c r="CJ480" s="135">
        <f t="shared" ref="CJ480" si="8576">AB480/AB498</f>
        <v>7.0641466008752818E-2</v>
      </c>
      <c r="CK480" s="136">
        <f t="shared" ref="CK480" si="8577">AC480/AC498</f>
        <v>7.2424737905164946E-2</v>
      </c>
    </row>
    <row r="481" spans="1:89" ht="15" thickTop="1" thickBot="1" x14ac:dyDescent="0.2">
      <c r="A481" s="137" t="s">
        <v>23</v>
      </c>
      <c r="B481" s="189">
        <v>710</v>
      </c>
      <c r="C481" s="190">
        <v>682</v>
      </c>
      <c r="D481" s="191">
        <v>325</v>
      </c>
      <c r="E481" s="192">
        <v>304</v>
      </c>
      <c r="F481" s="189">
        <v>1014</v>
      </c>
      <c r="G481" s="193">
        <v>452</v>
      </c>
      <c r="H481" s="191">
        <v>862</v>
      </c>
      <c r="I481" s="192">
        <v>757</v>
      </c>
      <c r="J481" s="189">
        <v>188</v>
      </c>
      <c r="K481" s="193">
        <v>318</v>
      </c>
      <c r="L481" s="191">
        <v>361</v>
      </c>
      <c r="M481" s="189">
        <v>753</v>
      </c>
      <c r="N481" s="194">
        <v>811</v>
      </c>
      <c r="O481" s="195">
        <v>1266</v>
      </c>
      <c r="P481" s="189">
        <v>397</v>
      </c>
      <c r="Q481" s="193">
        <v>421</v>
      </c>
      <c r="R481" s="191">
        <v>682</v>
      </c>
      <c r="S481" s="192">
        <v>620</v>
      </c>
      <c r="T481" s="189">
        <v>76</v>
      </c>
      <c r="U481" s="193">
        <v>159</v>
      </c>
      <c r="V481" s="191">
        <v>429</v>
      </c>
      <c r="W481" s="192">
        <v>740</v>
      </c>
      <c r="X481" s="189">
        <v>429</v>
      </c>
      <c r="Y481" s="193">
        <v>353</v>
      </c>
      <c r="Z481" s="191">
        <v>931</v>
      </c>
      <c r="AA481" s="189">
        <v>1242</v>
      </c>
      <c r="AB481" s="172">
        <f t="shared" si="8413"/>
        <v>7215</v>
      </c>
      <c r="AC481" s="173">
        <f t="shared" si="8414"/>
        <v>8067</v>
      </c>
      <c r="AE481" s="300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>
        <f>B481/B498</f>
        <v>6.2472503299604049E-2</v>
      </c>
      <c r="BK481" s="130">
        <f t="shared" ref="BK481" si="8578">C481/C498</f>
        <v>6.0268646164722516E-2</v>
      </c>
      <c r="BL481" s="131">
        <f t="shared" ref="BL481" si="8579">D481/D498</f>
        <v>6.1055795603982714E-2</v>
      </c>
      <c r="BM481" s="132">
        <f t="shared" ref="BM481" si="8580">E481/E498</f>
        <v>5.5995579296371341E-2</v>
      </c>
      <c r="BN481" s="129">
        <f t="shared" ref="BN481" si="8581">F481/F498</f>
        <v>7.735733902960025E-2</v>
      </c>
      <c r="BO481" s="130">
        <f t="shared" ref="BO481" si="8582">G481/G498</f>
        <v>4.7290228081188532E-2</v>
      </c>
      <c r="BP481" s="131">
        <f t="shared" ref="BP481" si="8583">H481/H498</f>
        <v>6.25E-2</v>
      </c>
      <c r="BQ481" s="132">
        <f t="shared" ref="BQ481" si="8584">I481/I498</f>
        <v>5.5920809632858094E-2</v>
      </c>
      <c r="BR481" s="129">
        <f t="shared" ref="BR481" si="8585">J481/J498</f>
        <v>6.3793688496776385E-2</v>
      </c>
      <c r="BS481" s="130">
        <f t="shared" ref="BS481" si="8586">K481/K498</f>
        <v>0.11665443873807776</v>
      </c>
      <c r="BT481" s="131">
        <f t="shared" ref="BT481" si="8587">L481/L498</f>
        <v>4.619321817018554E-2</v>
      </c>
      <c r="BU481" s="129">
        <f t="shared" ref="BU481" si="8588">M481/M498</f>
        <v>9.8547310561444834E-2</v>
      </c>
      <c r="BV481" s="133">
        <f t="shared" ref="BV481" si="8589">N481/N498</f>
        <v>5.6920269511510385E-2</v>
      </c>
      <c r="BW481" s="134">
        <f t="shared" ref="BW481" si="8590">O481/O498</f>
        <v>8.651086510865108E-2</v>
      </c>
      <c r="BX481" s="129">
        <f t="shared" ref="BX481" si="8591">P481/P498</f>
        <v>5.6925724118153137E-2</v>
      </c>
      <c r="BY481" s="130">
        <f t="shared" ref="BY481" si="8592">Q481/Q498</f>
        <v>5.6907272235739388E-2</v>
      </c>
      <c r="BZ481" s="131">
        <f t="shared" ref="BZ481" si="8593">R481/R498</f>
        <v>7.626076260762607E-2</v>
      </c>
      <c r="CA481" s="132">
        <f t="shared" ref="CA481" si="8594">S481/S498</f>
        <v>6.5442263035676587E-2</v>
      </c>
      <c r="CB481" s="129">
        <f t="shared" ref="CB481" si="8595">T481/T498</f>
        <v>3.8874680306905371E-2</v>
      </c>
      <c r="CC481" s="130">
        <f t="shared" ref="CC481" si="8596">U481/U498</f>
        <v>7.2702331961591218E-2</v>
      </c>
      <c r="CD481" s="131">
        <f t="shared" ref="CD481" si="8597">V481/V498</f>
        <v>5.1867972433804858E-2</v>
      </c>
      <c r="CE481" s="132">
        <f t="shared" ref="CE481" si="8598">W481/W498</f>
        <v>8.0998248686514882E-2</v>
      </c>
      <c r="CF481" s="129">
        <f t="shared" ref="CF481" si="8599">X481/X498</f>
        <v>6.4803625377643503E-2</v>
      </c>
      <c r="CG481" s="130">
        <f t="shared" ref="CG481" si="8600">Y481/Y498</f>
        <v>7.4630021141649044E-2</v>
      </c>
      <c r="CH481" s="131">
        <f t="shared" ref="CH481" si="8601">Z481/Z498</f>
        <v>6.976395653802922E-2</v>
      </c>
      <c r="CI481" s="129">
        <f t="shared" ref="CI481" si="8602">AA481/AA498</f>
        <v>7.4814770194566588E-2</v>
      </c>
      <c r="CJ481" s="135">
        <f t="shared" ref="CJ481" si="8603">AB481/AB498</f>
        <v>6.2899935487245651E-2</v>
      </c>
      <c r="CK481" s="136">
        <f t="shared" ref="CK481" si="8604">AC481/AC498</f>
        <v>7.0536081212237797E-2</v>
      </c>
    </row>
    <row r="482" spans="1:89" ht="14" thickTop="1" x14ac:dyDescent="0.15">
      <c r="A482" s="146" t="s">
        <v>24</v>
      </c>
      <c r="B482" s="203">
        <v>702</v>
      </c>
      <c r="C482" s="197">
        <v>643</v>
      </c>
      <c r="D482" s="198">
        <v>298</v>
      </c>
      <c r="E482" s="199">
        <v>332</v>
      </c>
      <c r="F482" s="196">
        <v>940</v>
      </c>
      <c r="G482" s="200">
        <v>456</v>
      </c>
      <c r="H482" s="198">
        <v>788</v>
      </c>
      <c r="I482" s="199">
        <v>786</v>
      </c>
      <c r="J482" s="196">
        <v>185</v>
      </c>
      <c r="K482" s="200">
        <v>208</v>
      </c>
      <c r="L482" s="198">
        <v>422</v>
      </c>
      <c r="M482" s="196">
        <v>633</v>
      </c>
      <c r="N482" s="201">
        <v>717</v>
      </c>
      <c r="O482" s="204">
        <v>937</v>
      </c>
      <c r="P482" s="196">
        <v>376</v>
      </c>
      <c r="Q482" s="200">
        <v>400</v>
      </c>
      <c r="R482" s="198">
        <v>613</v>
      </c>
      <c r="S482" s="199">
        <v>541</v>
      </c>
      <c r="T482" s="196">
        <v>132</v>
      </c>
      <c r="U482" s="200">
        <v>113</v>
      </c>
      <c r="V482" s="198">
        <v>421</v>
      </c>
      <c r="W482" s="205">
        <v>636</v>
      </c>
      <c r="X482" s="196">
        <v>368</v>
      </c>
      <c r="Y482" s="200">
        <v>232</v>
      </c>
      <c r="Z482" s="198">
        <v>936</v>
      </c>
      <c r="AA482" s="196">
        <v>1113</v>
      </c>
      <c r="AB482" s="172">
        <f t="shared" si="8413"/>
        <v>6898</v>
      </c>
      <c r="AC482" s="173">
        <f t="shared" si="8414"/>
        <v>7030</v>
      </c>
      <c r="AE482" s="275" t="str">
        <f>$AE$17</f>
        <v>17:00 - 17:59</v>
      </c>
      <c r="AF482" s="126">
        <f t="shared" ref="AF482:AU483" si="8605">SUMIF($A$9:$A$32,$AE482,B$474:B$497)</f>
        <v>658</v>
      </c>
      <c r="AG482" s="186">
        <f t="shared" si="8605"/>
        <v>910</v>
      </c>
      <c r="AH482" s="127">
        <f t="shared" si="8605"/>
        <v>333</v>
      </c>
      <c r="AI482" s="180">
        <f t="shared" si="8605"/>
        <v>372</v>
      </c>
      <c r="AJ482" s="126">
        <f t="shared" si="8605"/>
        <v>705</v>
      </c>
      <c r="AK482" s="128">
        <f t="shared" si="8605"/>
        <v>924</v>
      </c>
      <c r="AL482" s="127">
        <f t="shared" si="8605"/>
        <v>962</v>
      </c>
      <c r="AM482" s="180">
        <f t="shared" si="8605"/>
        <v>1227</v>
      </c>
      <c r="AN482" s="126">
        <f t="shared" si="8605"/>
        <v>338</v>
      </c>
      <c r="AO482" s="128">
        <f t="shared" si="8605"/>
        <v>88</v>
      </c>
      <c r="AP482" s="127">
        <f t="shared" si="8605"/>
        <v>833</v>
      </c>
      <c r="AQ482" s="126">
        <f t="shared" si="8605"/>
        <v>317</v>
      </c>
      <c r="AR482" s="179">
        <f t="shared" si="8605"/>
        <v>1341</v>
      </c>
      <c r="AS482" s="181">
        <f t="shared" si="8605"/>
        <v>872</v>
      </c>
      <c r="AT482" s="126">
        <f t="shared" si="8605"/>
        <v>644</v>
      </c>
      <c r="AU482" s="128">
        <f t="shared" si="8605"/>
        <v>642</v>
      </c>
      <c r="AV482" s="127">
        <f t="shared" ref="AP482:BE483" si="8606">SUMIF($A$9:$A$32,$AE482,R$474:R$497)</f>
        <v>559</v>
      </c>
      <c r="AW482" s="180">
        <f t="shared" si="8606"/>
        <v>812</v>
      </c>
      <c r="AX482" s="126">
        <f t="shared" si="8606"/>
        <v>349</v>
      </c>
      <c r="AY482" s="128">
        <f t="shared" si="8606"/>
        <v>60</v>
      </c>
      <c r="AZ482" s="127">
        <f t="shared" si="8606"/>
        <v>874</v>
      </c>
      <c r="BA482" s="180">
        <f t="shared" si="8606"/>
        <v>573</v>
      </c>
      <c r="BB482" s="126">
        <f t="shared" si="8606"/>
        <v>663</v>
      </c>
      <c r="BC482" s="128">
        <f t="shared" si="8606"/>
        <v>263</v>
      </c>
      <c r="BD482" s="184">
        <f t="shared" si="8606"/>
        <v>988</v>
      </c>
      <c r="BE482" s="185">
        <f t="shared" si="8606"/>
        <v>1515</v>
      </c>
      <c r="BF482" s="170">
        <f>AF482+AH482+AJ482+AL482+AN482+AP482+AR482+AT482+AV482+AX482+AZ482+BB482+BD482</f>
        <v>9247</v>
      </c>
      <c r="BG482" s="171">
        <f>AG482+AI482+AK482+AM482+AO482+AQ482+AS482+AU482+AW482+AY482+BA482+BC482+BE482</f>
        <v>8575</v>
      </c>
      <c r="BI482" s="146" t="s">
        <v>24</v>
      </c>
      <c r="BJ482" s="129">
        <f>B482/B498</f>
        <v>6.1768587769467663E-2</v>
      </c>
      <c r="BK482" s="130">
        <f t="shared" ref="BK482" si="8607">C482/C498</f>
        <v>5.6822198656769178E-2</v>
      </c>
      <c r="BL482" s="131">
        <f t="shared" ref="BL482" si="8608">D482/D498</f>
        <v>5.5983467969190306E-2</v>
      </c>
      <c r="BM482" s="132">
        <f t="shared" ref="BM482" si="8609">E482/E498</f>
        <v>6.1153066863142383E-2</v>
      </c>
      <c r="BN482" s="129">
        <f t="shared" ref="BN482" si="8610">F482/F498</f>
        <v>7.1711931644797069E-2</v>
      </c>
      <c r="BO482" s="130">
        <f t="shared" ref="BO482" si="8611">G482/G498</f>
        <v>4.7708725674827368E-2</v>
      </c>
      <c r="BP482" s="131">
        <f t="shared" ref="BP482" si="8612">H482/H498</f>
        <v>5.7134570765661252E-2</v>
      </c>
      <c r="BQ482" s="132">
        <f t="shared" ref="BQ482" si="8613">I482/I498</f>
        <v>5.8063086355913424E-2</v>
      </c>
      <c r="BR482" s="129">
        <f t="shared" ref="BR482" si="8614">J482/J498</f>
        <v>6.2775704105870384E-2</v>
      </c>
      <c r="BS482" s="130">
        <f t="shared" ref="BS482" si="8615">K482/K498</f>
        <v>7.630227439471754E-2</v>
      </c>
      <c r="BT482" s="131">
        <f t="shared" ref="BT482" si="8616">L482/L498</f>
        <v>5.3998720409468973E-2</v>
      </c>
      <c r="BU482" s="129">
        <f t="shared" ref="BU482" si="8617">M482/M498</f>
        <v>8.2842559874361996E-2</v>
      </c>
      <c r="BV482" s="133">
        <f t="shared" ref="BV482" si="8618">N482/N498</f>
        <v>5.0322852330151602E-2</v>
      </c>
      <c r="BW482" s="134">
        <f t="shared" ref="BW482" si="8619">O482/O498</f>
        <v>6.4028973623069557E-2</v>
      </c>
      <c r="BX482" s="129">
        <f t="shared" ref="BX482" si="8620">P482/P498</f>
        <v>5.3914539718956121E-2</v>
      </c>
      <c r="BY482" s="130">
        <f t="shared" ref="BY482" si="8621">Q482/Q498</f>
        <v>5.4068667207353337E-2</v>
      </c>
      <c r="BZ482" s="131">
        <f t="shared" ref="BZ482" si="8622">R482/R498</f>
        <v>6.8545230906854521E-2</v>
      </c>
      <c r="CA482" s="132">
        <f t="shared" ref="CA482" si="8623">S482/S498</f>
        <v>5.7103652100485541E-2</v>
      </c>
      <c r="CB482" s="129">
        <f t="shared" ref="CB482" si="8624">T482/T498</f>
        <v>6.7519181585677754E-2</v>
      </c>
      <c r="CC482" s="130">
        <f t="shared" ref="CC482" si="8625">U482/U498</f>
        <v>5.1668952903520804E-2</v>
      </c>
      <c r="CD482" s="131">
        <f t="shared" ref="CD482" si="8626">V482/V498</f>
        <v>5.0900737516624349E-2</v>
      </c>
      <c r="CE482" s="132">
        <f t="shared" ref="CE482" si="8627">W482/W498</f>
        <v>6.9614711033274962E-2</v>
      </c>
      <c r="CF482" s="129">
        <f t="shared" ref="CF482" si="8628">X482/X498</f>
        <v>5.558912386706949E-2</v>
      </c>
      <c r="CG482" s="130">
        <f t="shared" ref="CG482" si="8629">Y482/Y498</f>
        <v>4.9048625792811842E-2</v>
      </c>
      <c r="CH482" s="131">
        <f t="shared" ref="CH482" si="8630">Z482/Z498</f>
        <v>7.0138628699887601E-2</v>
      </c>
      <c r="CI482" s="129">
        <f t="shared" ref="CI482" si="8631">AA482/AA498</f>
        <v>6.7044153966628522E-2</v>
      </c>
      <c r="CJ482" s="135">
        <f t="shared" ref="CJ482" si="8632">AB482/AB498</f>
        <v>6.0136348578104022E-2</v>
      </c>
      <c r="CK482" s="136">
        <f t="shared" ref="CK482" si="8633">AC482/AC498</f>
        <v>6.1468780329990293E-2</v>
      </c>
    </row>
    <row r="483" spans="1:89" x14ac:dyDescent="0.15">
      <c r="A483" s="137" t="s">
        <v>25</v>
      </c>
      <c r="B483" s="206">
        <v>561</v>
      </c>
      <c r="C483" s="190">
        <v>611</v>
      </c>
      <c r="D483" s="191">
        <v>240</v>
      </c>
      <c r="E483" s="192">
        <v>353</v>
      </c>
      <c r="F483" s="189">
        <v>774</v>
      </c>
      <c r="G483" s="193">
        <v>393</v>
      </c>
      <c r="H483" s="191">
        <v>824</v>
      </c>
      <c r="I483" s="192">
        <v>762</v>
      </c>
      <c r="J483" s="189">
        <v>214</v>
      </c>
      <c r="K483" s="190">
        <v>156</v>
      </c>
      <c r="L483" s="191">
        <v>385</v>
      </c>
      <c r="M483" s="189">
        <v>526</v>
      </c>
      <c r="N483" s="194">
        <v>731</v>
      </c>
      <c r="O483" s="207">
        <v>804</v>
      </c>
      <c r="P483" s="189">
        <v>325</v>
      </c>
      <c r="Q483" s="190">
        <v>398</v>
      </c>
      <c r="R483" s="191">
        <v>513</v>
      </c>
      <c r="S483" s="192">
        <v>522</v>
      </c>
      <c r="T483" s="198">
        <v>83</v>
      </c>
      <c r="U483" s="189">
        <v>120</v>
      </c>
      <c r="V483" s="191">
        <v>506</v>
      </c>
      <c r="W483" s="208">
        <v>491</v>
      </c>
      <c r="X483" s="189">
        <v>348</v>
      </c>
      <c r="Y483" s="193">
        <v>230</v>
      </c>
      <c r="Z483" s="191">
        <v>910</v>
      </c>
      <c r="AA483" s="189">
        <v>1070</v>
      </c>
      <c r="AB483" s="172">
        <f t="shared" si="8413"/>
        <v>6414</v>
      </c>
      <c r="AC483" s="173">
        <f t="shared" si="8414"/>
        <v>6436</v>
      </c>
      <c r="AE483" s="277" t="str">
        <f>$AE$18</f>
        <v>18:00 - 18:59</v>
      </c>
      <c r="AF483" s="126">
        <f t="shared" si="8605"/>
        <v>681</v>
      </c>
      <c r="AG483" s="190">
        <f t="shared" si="8605"/>
        <v>1317</v>
      </c>
      <c r="AH483" s="191">
        <f t="shared" si="8605"/>
        <v>276</v>
      </c>
      <c r="AI483" s="192">
        <f t="shared" si="8605"/>
        <v>601</v>
      </c>
      <c r="AJ483" s="278">
        <f t="shared" si="8605"/>
        <v>527</v>
      </c>
      <c r="AK483" s="193">
        <f t="shared" si="8605"/>
        <v>1214</v>
      </c>
      <c r="AL483" s="191">
        <f t="shared" si="8605"/>
        <v>901</v>
      </c>
      <c r="AM483" s="192">
        <f t="shared" si="8605"/>
        <v>1337</v>
      </c>
      <c r="AN483" s="278">
        <f t="shared" si="8605"/>
        <v>255</v>
      </c>
      <c r="AO483" s="193">
        <f t="shared" si="8605"/>
        <v>103</v>
      </c>
      <c r="AP483" s="191">
        <f t="shared" si="8606"/>
        <v>977</v>
      </c>
      <c r="AQ483" s="278">
        <f t="shared" si="8606"/>
        <v>263</v>
      </c>
      <c r="AR483" s="194">
        <f t="shared" si="8606"/>
        <v>1189</v>
      </c>
      <c r="AS483" s="195">
        <f t="shared" si="8606"/>
        <v>903</v>
      </c>
      <c r="AT483" s="278">
        <f t="shared" si="8606"/>
        <v>425</v>
      </c>
      <c r="AU483" s="193">
        <f t="shared" si="8606"/>
        <v>627</v>
      </c>
      <c r="AV483" s="191">
        <f t="shared" si="8606"/>
        <v>526</v>
      </c>
      <c r="AW483" s="192">
        <f t="shared" si="8606"/>
        <v>836</v>
      </c>
      <c r="AX483" s="278">
        <f t="shared" si="8606"/>
        <v>157</v>
      </c>
      <c r="AY483" s="193">
        <f t="shared" si="8606"/>
        <v>38</v>
      </c>
      <c r="AZ483" s="191">
        <f t="shared" si="8606"/>
        <v>813</v>
      </c>
      <c r="BA483" s="192">
        <f t="shared" si="8606"/>
        <v>540</v>
      </c>
      <c r="BB483" s="278">
        <f t="shared" si="8606"/>
        <v>602</v>
      </c>
      <c r="BC483" s="193">
        <f t="shared" si="8606"/>
        <v>292</v>
      </c>
      <c r="BD483" s="191">
        <f t="shared" si="8606"/>
        <v>678</v>
      </c>
      <c r="BE483" s="278">
        <f t="shared" si="8606"/>
        <v>1130</v>
      </c>
      <c r="BF483" s="172">
        <f>SUM(AF483,AH483,AJ483,AL483,AN483,AP483,AR483,AT483,AV483,AX483,AZ483,BB483,BD483)</f>
        <v>8007</v>
      </c>
      <c r="BG483" s="173">
        <f>SUM(AG483,AI483,AK483,AM483,AO483,AQ483,AS483,AU483,AW483,AY483,BA483,BC483,BE483)</f>
        <v>9201</v>
      </c>
      <c r="BI483" s="137" t="s">
        <v>25</v>
      </c>
      <c r="BJ483" s="129">
        <f>B483/B498</f>
        <v>4.9362076550813899E-2</v>
      </c>
      <c r="BK483" s="130">
        <f t="shared" ref="BK483" si="8634">C483/C498</f>
        <v>5.3994344291269002E-2</v>
      </c>
      <c r="BL483" s="131">
        <f t="shared" ref="BL483" si="8635">D483/D498</f>
        <v>4.5087356753710311E-2</v>
      </c>
      <c r="BM483" s="132">
        <f t="shared" ref="BM483" si="8636">E483/E498</f>
        <v>6.5021182538220673E-2</v>
      </c>
      <c r="BN483" s="129">
        <f t="shared" ref="BN483" si="8637">F483/F498</f>
        <v>5.9047909673481842E-2</v>
      </c>
      <c r="BO483" s="130">
        <f t="shared" ref="BO483" si="8638">G483/G498</f>
        <v>4.1117388575015693E-2</v>
      </c>
      <c r="BP483" s="131">
        <f t="shared" ref="BP483" si="8639">H483/H498</f>
        <v>5.974477958236659E-2</v>
      </c>
      <c r="BQ483" s="132">
        <f t="shared" ref="BQ483" si="8640">I483/I498</f>
        <v>5.629016768855729E-2</v>
      </c>
      <c r="BR483" s="129">
        <f t="shared" ref="BR483" si="8641">J483/J498</f>
        <v>7.2616219884628436E-2</v>
      </c>
      <c r="BS483" s="130">
        <f t="shared" ref="BS483" si="8642">K483/K498</f>
        <v>5.7226705796038148E-2</v>
      </c>
      <c r="BT483" s="131">
        <f t="shared" ref="BT483" si="8643">L483/L498</f>
        <v>4.926423544465771E-2</v>
      </c>
      <c r="BU483" s="129">
        <f t="shared" ref="BU483" si="8644">M483/M498</f>
        <v>6.8839157178379795E-2</v>
      </c>
      <c r="BV483" s="133">
        <f t="shared" ref="BV483" si="8645">N483/N498</f>
        <v>5.1305446378439076E-2</v>
      </c>
      <c r="BW483" s="134">
        <f t="shared" ref="BW483" si="8646">O483/O498</f>
        <v>5.4940549405494053E-2</v>
      </c>
      <c r="BX483" s="129">
        <f t="shared" ref="BX483" si="8647">P483/P498</f>
        <v>4.660166332090622E-2</v>
      </c>
      <c r="BY483" s="130">
        <f t="shared" ref="BY483" si="8648">Q483/Q498</f>
        <v>5.379832387131657E-2</v>
      </c>
      <c r="BZ483" s="131">
        <f t="shared" ref="BZ483" si="8649">R483/R498</f>
        <v>5.7363300905736332E-2</v>
      </c>
      <c r="CA483" s="132">
        <f t="shared" ref="CA483" si="8650">S483/S498</f>
        <v>5.5098163394553513E-2</v>
      </c>
      <c r="CB483" s="129">
        <f t="shared" ref="CB483" si="8651">T483/T498</f>
        <v>4.2455242966751919E-2</v>
      </c>
      <c r="CC483" s="130">
        <f t="shared" ref="CC483" si="8652">U483/U498</f>
        <v>5.4869684499314127E-2</v>
      </c>
      <c r="CD483" s="131">
        <f t="shared" ref="CD483" si="8653">V483/V498</f>
        <v>6.1177608511667272E-2</v>
      </c>
      <c r="CE483" s="132">
        <f t="shared" ref="CE483" si="8654">W483/W498</f>
        <v>5.3743432574430823E-2</v>
      </c>
      <c r="CF483" s="129">
        <f t="shared" ref="CF483" si="8655">X483/X498</f>
        <v>5.2567975830815711E-2</v>
      </c>
      <c r="CG483" s="130">
        <f t="shared" ref="CG483" si="8656">Y483/Y498</f>
        <v>4.8625792811839326E-2</v>
      </c>
      <c r="CH483" s="131">
        <f t="shared" ref="CH483" si="8657">Z483/Z498</f>
        <v>6.8190333458224048E-2</v>
      </c>
      <c r="CI483" s="129">
        <f t="shared" ref="CI483" si="8658">AA483/AA498</f>
        <v>6.4453948557315829E-2</v>
      </c>
      <c r="CJ483" s="135">
        <f t="shared" ref="CJ483" si="8659">AB483/AB498</f>
        <v>5.5916865726291565E-2</v>
      </c>
      <c r="CK483" s="136">
        <f t="shared" ref="CK483" si="8660">AC483/AC498</f>
        <v>5.627497442444062E-2</v>
      </c>
    </row>
    <row r="484" spans="1:89" ht="14" thickBot="1" x14ac:dyDescent="0.2">
      <c r="A484" s="146" t="s">
        <v>26</v>
      </c>
      <c r="B484" s="203">
        <v>589</v>
      </c>
      <c r="C484" s="197">
        <v>658</v>
      </c>
      <c r="D484" s="198">
        <v>245</v>
      </c>
      <c r="E484" s="199">
        <v>352</v>
      </c>
      <c r="F484" s="196">
        <v>647</v>
      </c>
      <c r="G484" s="200">
        <v>404</v>
      </c>
      <c r="H484" s="198">
        <v>803</v>
      </c>
      <c r="I484" s="199">
        <v>732</v>
      </c>
      <c r="J484" s="196">
        <v>163</v>
      </c>
      <c r="K484" s="197">
        <v>140</v>
      </c>
      <c r="L484" s="198">
        <v>395</v>
      </c>
      <c r="M484" s="196">
        <v>450</v>
      </c>
      <c r="N484" s="201">
        <v>736</v>
      </c>
      <c r="O484" s="204">
        <v>762</v>
      </c>
      <c r="P484" s="196">
        <v>371</v>
      </c>
      <c r="Q484" s="197">
        <v>349</v>
      </c>
      <c r="R484" s="198">
        <v>548</v>
      </c>
      <c r="S484" s="199">
        <v>537</v>
      </c>
      <c r="T484" s="196">
        <v>73</v>
      </c>
      <c r="U484" s="200">
        <v>91</v>
      </c>
      <c r="V484" s="198">
        <v>345</v>
      </c>
      <c r="W484" s="205">
        <v>549</v>
      </c>
      <c r="X484" s="196">
        <v>267</v>
      </c>
      <c r="Y484" s="200">
        <v>262</v>
      </c>
      <c r="Z484" s="198">
        <v>868</v>
      </c>
      <c r="AA484" s="196">
        <v>1171</v>
      </c>
      <c r="AB484" s="172">
        <f t="shared" si="8413"/>
        <v>6050</v>
      </c>
      <c r="AC484" s="173">
        <f t="shared" si="8414"/>
        <v>6457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>
        <f>B484/B498</f>
        <v>5.1825780906291245E-2</v>
      </c>
      <c r="BK484" s="130">
        <f t="shared" ref="BK484" si="8661">C484/C498</f>
        <v>5.8147755390597383E-2</v>
      </c>
      <c r="BL484" s="131">
        <f t="shared" ref="BL484" si="8662">D484/D498</f>
        <v>4.6026676686079279E-2</v>
      </c>
      <c r="BM484" s="132">
        <f t="shared" ref="BM484" si="8663">E484/E498</f>
        <v>6.4836986553693132E-2</v>
      </c>
      <c r="BN484" s="129">
        <f t="shared" ref="BN484" si="8664">F484/F498</f>
        <v>4.9359169972535859E-2</v>
      </c>
      <c r="BO484" s="130">
        <f t="shared" ref="BO484" si="8665">G484/G498</f>
        <v>4.2268256957522496E-2</v>
      </c>
      <c r="BP484" s="131">
        <f t="shared" ref="BP484" si="8666">H484/H498</f>
        <v>5.822215777262181E-2</v>
      </c>
      <c r="BQ484" s="132">
        <f t="shared" ref="BQ484" si="8667">I484/I498</f>
        <v>5.4074019354362117E-2</v>
      </c>
      <c r="BR484" s="129">
        <f t="shared" ref="BR484" si="8668">J484/J498</f>
        <v>5.5310485239226333E-2</v>
      </c>
      <c r="BS484" s="130">
        <f t="shared" ref="BS484" si="8669">K484/K498</f>
        <v>5.1357300073367571E-2</v>
      </c>
      <c r="BT484" s="131">
        <f t="shared" ref="BT484" si="8670">L484/L498</f>
        <v>5.0543825975687781E-2</v>
      </c>
      <c r="BU484" s="129">
        <f t="shared" ref="BU484" si="8671">M484/M498</f>
        <v>5.8892815076560662E-2</v>
      </c>
      <c r="BV484" s="133">
        <f t="shared" ref="BV484" si="8672">N484/N498</f>
        <v>5.1656372824256037E-2</v>
      </c>
      <c r="BW484" s="134">
        <f t="shared" ref="BW484" si="8673">O484/O498</f>
        <v>5.2070520705207055E-2</v>
      </c>
      <c r="BX484" s="129">
        <f t="shared" ref="BX484" si="8674">P484/P498</f>
        <v>5.319759105248064E-2</v>
      </c>
      <c r="BY484" s="130">
        <f t="shared" ref="BY484" si="8675">Q484/Q498</f>
        <v>4.7174912138415785E-2</v>
      </c>
      <c r="BZ484" s="131">
        <f t="shared" ref="BZ484" si="8676">R484/R498</f>
        <v>6.1276976406127698E-2</v>
      </c>
      <c r="CA484" s="132">
        <f t="shared" ref="CA484" si="8677">S484/S498</f>
        <v>5.668144395186827E-2</v>
      </c>
      <c r="CB484" s="129">
        <f t="shared" ref="CB484" si="8678">T484/T498</f>
        <v>3.7340153452685425E-2</v>
      </c>
      <c r="CC484" s="130">
        <f t="shared" ref="CC484" si="8679">U484/U498</f>
        <v>4.1609510745313216E-2</v>
      </c>
      <c r="CD484" s="131">
        <f t="shared" ref="CD484" si="8680">V484/V498</f>
        <v>4.1712005803409502E-2</v>
      </c>
      <c r="CE484" s="132">
        <f t="shared" ref="CE484" si="8681">W484/W498</f>
        <v>6.0091943957968477E-2</v>
      </c>
      <c r="CF484" s="129">
        <f t="shared" ref="CF484" si="8682">X484/X498</f>
        <v>4.0332326283987918E-2</v>
      </c>
      <c r="CG484" s="130">
        <f t="shared" ref="CG484" si="8683">Y484/Y498</f>
        <v>5.5391120507399576E-2</v>
      </c>
      <c r="CH484" s="131">
        <f t="shared" ref="CH484" si="8684">Z484/Z498</f>
        <v>6.5043087298613717E-2</v>
      </c>
      <c r="CI484" s="129">
        <f t="shared" ref="CI484" si="8685">AA484/AA498</f>
        <v>7.0537919402445637E-2</v>
      </c>
      <c r="CJ484" s="135">
        <f t="shared" ref="CJ484" si="8686">AB484/AB498</f>
        <v>5.2743535647655743E-2</v>
      </c>
      <c r="CK484" s="136">
        <f t="shared" ref="CK484" si="8687">AC484/AC498</f>
        <v>5.6458593825141866E-2</v>
      </c>
    </row>
    <row r="485" spans="1:89" ht="15" thickTop="1" thickBot="1" x14ac:dyDescent="0.2">
      <c r="A485" s="137" t="s">
        <v>27</v>
      </c>
      <c r="B485" s="206">
        <v>491</v>
      </c>
      <c r="C485" s="190">
        <v>665</v>
      </c>
      <c r="D485" s="191">
        <v>251</v>
      </c>
      <c r="E485" s="192">
        <v>317</v>
      </c>
      <c r="F485" s="189">
        <v>616</v>
      </c>
      <c r="G485" s="193">
        <v>454</v>
      </c>
      <c r="H485" s="191">
        <v>715</v>
      </c>
      <c r="I485" s="192">
        <v>779</v>
      </c>
      <c r="J485" s="189">
        <v>189</v>
      </c>
      <c r="K485" s="190">
        <v>101</v>
      </c>
      <c r="L485" s="191">
        <v>491</v>
      </c>
      <c r="M485" s="189">
        <v>358</v>
      </c>
      <c r="N485" s="194">
        <v>894</v>
      </c>
      <c r="O485" s="207">
        <v>726</v>
      </c>
      <c r="P485" s="189">
        <v>376</v>
      </c>
      <c r="Q485" s="190">
        <v>263</v>
      </c>
      <c r="R485" s="191">
        <v>521</v>
      </c>
      <c r="S485" s="192">
        <v>473</v>
      </c>
      <c r="T485" s="189">
        <v>104</v>
      </c>
      <c r="U485" s="193">
        <v>90</v>
      </c>
      <c r="V485" s="191">
        <v>448</v>
      </c>
      <c r="W485" s="208">
        <v>483</v>
      </c>
      <c r="X485" s="189">
        <v>318</v>
      </c>
      <c r="Y485" s="193">
        <v>232</v>
      </c>
      <c r="Z485" s="191">
        <v>834</v>
      </c>
      <c r="AA485" s="189">
        <v>1005</v>
      </c>
      <c r="AB485" s="172">
        <f t="shared" si="8413"/>
        <v>6248</v>
      </c>
      <c r="AC485" s="173">
        <f t="shared" si="8414"/>
        <v>5946</v>
      </c>
      <c r="AE485" s="269" t="s">
        <v>13</v>
      </c>
      <c r="AF485" s="20">
        <f t="shared" ref="AF485:BG485" si="8688">SUM(AF482:AF484)</f>
        <v>1339</v>
      </c>
      <c r="AG485" s="21">
        <f t="shared" si="8688"/>
        <v>2227</v>
      </c>
      <c r="AH485" s="20">
        <f t="shared" si="8688"/>
        <v>609</v>
      </c>
      <c r="AI485" s="21">
        <f t="shared" si="8688"/>
        <v>973</v>
      </c>
      <c r="AJ485" s="20">
        <f t="shared" si="8688"/>
        <v>1232</v>
      </c>
      <c r="AK485" s="21">
        <f t="shared" si="8688"/>
        <v>2138</v>
      </c>
      <c r="AL485" s="20">
        <f t="shared" si="8688"/>
        <v>1863</v>
      </c>
      <c r="AM485" s="21">
        <f t="shared" si="8688"/>
        <v>2564</v>
      </c>
      <c r="AN485" s="20">
        <f t="shared" si="8688"/>
        <v>593</v>
      </c>
      <c r="AO485" s="21">
        <f t="shared" si="8688"/>
        <v>191</v>
      </c>
      <c r="AP485" s="20">
        <f t="shared" si="8688"/>
        <v>1810</v>
      </c>
      <c r="AQ485" s="21">
        <f t="shared" si="8688"/>
        <v>580</v>
      </c>
      <c r="AR485" s="20">
        <f t="shared" si="8688"/>
        <v>2530</v>
      </c>
      <c r="AS485" s="21">
        <f t="shared" si="8688"/>
        <v>1775</v>
      </c>
      <c r="AT485" s="20">
        <f t="shared" si="8688"/>
        <v>1069</v>
      </c>
      <c r="AU485" s="21">
        <f t="shared" si="8688"/>
        <v>1269</v>
      </c>
      <c r="AV485" s="20">
        <f t="shared" si="8688"/>
        <v>1085</v>
      </c>
      <c r="AW485" s="21">
        <f t="shared" si="8688"/>
        <v>1648</v>
      </c>
      <c r="AX485" s="20">
        <f t="shared" si="8688"/>
        <v>506</v>
      </c>
      <c r="AY485" s="21">
        <f t="shared" si="8688"/>
        <v>98</v>
      </c>
      <c r="AZ485" s="20">
        <f t="shared" si="8688"/>
        <v>1687</v>
      </c>
      <c r="BA485" s="21">
        <f t="shared" si="8688"/>
        <v>1113</v>
      </c>
      <c r="BB485" s="20">
        <f t="shared" si="8688"/>
        <v>1265</v>
      </c>
      <c r="BC485" s="21">
        <f t="shared" si="8688"/>
        <v>555</v>
      </c>
      <c r="BD485" s="20">
        <f t="shared" si="8688"/>
        <v>1666</v>
      </c>
      <c r="BE485" s="21">
        <f t="shared" si="8688"/>
        <v>2645</v>
      </c>
      <c r="BF485" s="174">
        <f t="shared" si="8688"/>
        <v>17254</v>
      </c>
      <c r="BG485" s="175">
        <f t="shared" si="8688"/>
        <v>17776</v>
      </c>
      <c r="BI485" s="137" t="s">
        <v>27</v>
      </c>
      <c r="BJ485" s="129">
        <f>B485/B498</f>
        <v>4.3202815662120544E-2</v>
      </c>
      <c r="BK485" s="130">
        <f t="shared" ref="BK485" si="8689">C485/C498</f>
        <v>5.8766348533050551E-2</v>
      </c>
      <c r="BL485" s="131">
        <f t="shared" ref="BL485" si="8690">D485/D498</f>
        <v>4.7153860604922035E-2</v>
      </c>
      <c r="BM485" s="132">
        <f t="shared" ref="BM485" si="8691">E485/E498</f>
        <v>5.8390127095229324E-2</v>
      </c>
      <c r="BN485" s="129">
        <f t="shared" ref="BN485" si="8692">F485/F498</f>
        <v>4.6994202014037229E-2</v>
      </c>
      <c r="BO485" s="130">
        <f t="shared" ref="BO485" si="8693">G485/G498</f>
        <v>4.749947687800795E-2</v>
      </c>
      <c r="BP485" s="131">
        <f t="shared" ref="BP485" si="8694">H485/H498</f>
        <v>5.184164733178654E-2</v>
      </c>
      <c r="BQ485" s="132">
        <f t="shared" ref="BQ485" si="8695">I485/I498</f>
        <v>5.7545985077934549E-2</v>
      </c>
      <c r="BR485" s="129">
        <f t="shared" ref="BR485" si="8696">J485/J498</f>
        <v>6.413301662707839E-2</v>
      </c>
      <c r="BS485" s="130">
        <f t="shared" ref="BS485" si="8697">K485/K498</f>
        <v>3.7050623624358035E-2</v>
      </c>
      <c r="BT485" s="131">
        <f t="shared" ref="BT485" si="8698">L485/L498</f>
        <v>6.2827895073576459E-2</v>
      </c>
      <c r="BU485" s="129">
        <f t="shared" ref="BU485" si="8699">M485/M498</f>
        <v>4.6852506216463814E-2</v>
      </c>
      <c r="BV485" s="133">
        <f t="shared" ref="BV485" si="8700">N485/N498</f>
        <v>6.2745648512071872E-2</v>
      </c>
      <c r="BW485" s="134">
        <f t="shared" ref="BW485" si="8701">O485/O498</f>
        <v>4.9610496104961051E-2</v>
      </c>
      <c r="BX485" s="129">
        <f t="shared" ref="BX485" si="8702">P485/P498</f>
        <v>5.3914539718956121E-2</v>
      </c>
      <c r="BY485" s="130">
        <f t="shared" ref="BY485" si="8703">Q485/Q498</f>
        <v>3.5550148688834819E-2</v>
      </c>
      <c r="BZ485" s="131">
        <f t="shared" ref="BZ485" si="8704">R485/R498</f>
        <v>5.8257855305825786E-2</v>
      </c>
      <c r="CA485" s="132">
        <f t="shared" ref="CA485" si="8705">S485/S498</f>
        <v>4.992611357399198E-2</v>
      </c>
      <c r="CB485" s="129">
        <f t="shared" ref="CB485" si="8706">T485/T498</f>
        <v>5.3196930946291562E-2</v>
      </c>
      <c r="CC485" s="130">
        <f t="shared" ref="CC485" si="8707">U485/U498</f>
        <v>4.1152263374485597E-2</v>
      </c>
      <c r="CD485" s="131">
        <f t="shared" ref="CD485" si="8708">V485/V498</f>
        <v>5.4165155362108572E-2</v>
      </c>
      <c r="CE485" s="132">
        <f t="shared" ref="CE485" si="8709">W485/W498</f>
        <v>5.2867775831873909E-2</v>
      </c>
      <c r="CF485" s="129">
        <f t="shared" ref="CF485" si="8710">X485/X498</f>
        <v>4.8036253776435042E-2</v>
      </c>
      <c r="CG485" s="130">
        <f t="shared" ref="CG485" si="8711">Y485/Y498</f>
        <v>4.9048625792811842E-2</v>
      </c>
      <c r="CH485" s="131">
        <f t="shared" ref="CH485" si="8712">Z485/Z498</f>
        <v>6.2495316597976767E-2</v>
      </c>
      <c r="CI485" s="129">
        <f t="shared" ref="CI485" si="8713">AA485/AA498</f>
        <v>6.053852177579664E-2</v>
      </c>
      <c r="CJ485" s="135">
        <f t="shared" ref="CJ485" si="8714">AB485/AB498</f>
        <v>5.4469687723397206E-2</v>
      </c>
      <c r="CK485" s="136">
        <f t="shared" ref="CK485" si="8715">AC485/AC498</f>
        <v>5.1990521741411423E-2</v>
      </c>
    </row>
    <row r="486" spans="1:89" ht="14" thickTop="1" x14ac:dyDescent="0.15">
      <c r="A486" s="146" t="s">
        <v>28</v>
      </c>
      <c r="B486" s="203">
        <v>481</v>
      </c>
      <c r="C486" s="197">
        <v>775</v>
      </c>
      <c r="D486" s="198">
        <v>290</v>
      </c>
      <c r="E486" s="199">
        <v>342</v>
      </c>
      <c r="F486" s="196">
        <v>605</v>
      </c>
      <c r="G486" s="200">
        <v>614</v>
      </c>
      <c r="H486" s="198">
        <v>750</v>
      </c>
      <c r="I486" s="199">
        <v>990</v>
      </c>
      <c r="J486" s="196">
        <v>197</v>
      </c>
      <c r="K486" s="197">
        <v>81</v>
      </c>
      <c r="L486" s="198">
        <v>560</v>
      </c>
      <c r="M486" s="196">
        <v>291</v>
      </c>
      <c r="N486" s="201">
        <v>919</v>
      </c>
      <c r="O486" s="204">
        <v>733</v>
      </c>
      <c r="P486" s="196">
        <v>407</v>
      </c>
      <c r="Q486" s="197">
        <v>361</v>
      </c>
      <c r="R486" s="198">
        <v>503</v>
      </c>
      <c r="S486" s="199">
        <v>614</v>
      </c>
      <c r="T486" s="196">
        <v>149</v>
      </c>
      <c r="U486" s="200">
        <v>64</v>
      </c>
      <c r="V486" s="198">
        <v>584</v>
      </c>
      <c r="W486" s="205">
        <v>599</v>
      </c>
      <c r="X486" s="196">
        <v>355</v>
      </c>
      <c r="Y486" s="200">
        <v>192</v>
      </c>
      <c r="Z486" s="198">
        <v>864</v>
      </c>
      <c r="AA486" s="196">
        <v>1026</v>
      </c>
      <c r="AB486" s="172">
        <f t="shared" si="8413"/>
        <v>6664</v>
      </c>
      <c r="AC486" s="173">
        <f t="shared" si="8414"/>
        <v>6682</v>
      </c>
      <c r="BI486" s="146" t="s">
        <v>28</v>
      </c>
      <c r="BJ486" s="129">
        <f>B486/B498</f>
        <v>4.2322921249450064E-2</v>
      </c>
      <c r="BK486" s="130">
        <f t="shared" ref="BK486" si="8716">C486/C498</f>
        <v>6.8487097914457409E-2</v>
      </c>
      <c r="BL486" s="131">
        <f t="shared" ref="BL486" si="8717">D486/D498</f>
        <v>5.4480556077399961E-2</v>
      </c>
      <c r="BM486" s="132">
        <f t="shared" ref="BM486" si="8718">E486/E498</f>
        <v>6.2995026708417751E-2</v>
      </c>
      <c r="BN486" s="129">
        <f t="shared" ref="BN486" si="8719">F486/F498</f>
        <v>4.6155019835215139E-2</v>
      </c>
      <c r="BO486" s="130">
        <f t="shared" ref="BO486" si="8720">G486/G498</f>
        <v>6.423938062356141E-2</v>
      </c>
      <c r="BP486" s="131">
        <f t="shared" ref="BP486" si="8721">H486/H498</f>
        <v>5.4379350348027843E-2</v>
      </c>
      <c r="BQ486" s="132">
        <f t="shared" ref="BQ486" si="8722">I486/I498</f>
        <v>7.3132895028440573E-2</v>
      </c>
      <c r="BR486" s="129">
        <f t="shared" ref="BR486" si="8723">J486/J498</f>
        <v>6.6847641669494404E-2</v>
      </c>
      <c r="BS486" s="130">
        <f t="shared" ref="BS486" si="8724">K486/K498</f>
        <v>2.9713866471019808E-2</v>
      </c>
      <c r="BT486" s="131">
        <f t="shared" ref="BT486" si="8725">L486/L498</f>
        <v>7.1657069737683945E-2</v>
      </c>
      <c r="BU486" s="129">
        <f t="shared" ref="BU486" si="8726">M486/M498</f>
        <v>3.8084020416175896E-2</v>
      </c>
      <c r="BV486" s="133">
        <f t="shared" ref="BV486" si="8727">N486/N498</f>
        <v>6.4500280741156657E-2</v>
      </c>
      <c r="BW486" s="134">
        <f t="shared" ref="BW486" si="8728">O486/O498</f>
        <v>5.0088834221675552E-2</v>
      </c>
      <c r="BX486" s="129">
        <f t="shared" ref="BX486" si="8729">P486/P498</f>
        <v>5.8359621451104099E-2</v>
      </c>
      <c r="BY486" s="130">
        <f t="shared" ref="BY486" si="8730">Q486/Q498</f>
        <v>4.8796972154636388E-2</v>
      </c>
      <c r="BZ486" s="131">
        <f t="shared" ref="BZ486" si="8731">R486/R498</f>
        <v>5.6245107905624508E-2</v>
      </c>
      <c r="CA486" s="132">
        <f t="shared" ref="CA486" si="8732">S486/S498</f>
        <v>6.480895081275069E-2</v>
      </c>
      <c r="CB486" s="129">
        <f t="shared" ref="CB486" si="8733">T486/T498</f>
        <v>7.6214833759590789E-2</v>
      </c>
      <c r="CC486" s="130">
        <f t="shared" ref="CC486" si="8734">U486/U498</f>
        <v>2.9263831732967534E-2</v>
      </c>
      <c r="CD486" s="131">
        <f t="shared" ref="CD486" si="8735">V486/V498</f>
        <v>7.0608148954177247E-2</v>
      </c>
      <c r="CE486" s="132">
        <f t="shared" ref="CE486" si="8736">W486/W498</f>
        <v>6.5564798598949217E-2</v>
      </c>
      <c r="CF486" s="129">
        <f t="shared" ref="CF486" si="8737">X486/X498</f>
        <v>5.3625377643504529E-2</v>
      </c>
      <c r="CG486" s="130">
        <f t="shared" ref="CG486" si="8738">Y486/Y498</f>
        <v>4.059196617336152E-2</v>
      </c>
      <c r="CH486" s="131">
        <f t="shared" ref="CH486" si="8739">Z486/Z498</f>
        <v>6.4743349569127015E-2</v>
      </c>
      <c r="CI486" s="129">
        <f t="shared" ref="CI486" si="8740">AA486/AA498</f>
        <v>6.1803505812902837E-2</v>
      </c>
      <c r="CJ486" s="135">
        <f t="shared" ref="CJ486" si="8741">AB486/AB498</f>
        <v>5.8096350670409566E-2</v>
      </c>
      <c r="CK486" s="136">
        <f t="shared" ref="CK486" si="8742">AC486/AC498</f>
        <v>5.8425944546940986E-2</v>
      </c>
    </row>
    <row r="487" spans="1:89" x14ac:dyDescent="0.15">
      <c r="A487" s="137" t="s">
        <v>29</v>
      </c>
      <c r="B487" s="206">
        <v>551</v>
      </c>
      <c r="C487" s="190">
        <v>955</v>
      </c>
      <c r="D487" s="191">
        <v>331</v>
      </c>
      <c r="E487" s="192">
        <v>412</v>
      </c>
      <c r="F487" s="189">
        <v>637</v>
      </c>
      <c r="G487" s="193">
        <v>727</v>
      </c>
      <c r="H487" s="191">
        <v>801</v>
      </c>
      <c r="I487" s="192">
        <v>888</v>
      </c>
      <c r="J487" s="189">
        <v>238</v>
      </c>
      <c r="K487" s="190">
        <v>68</v>
      </c>
      <c r="L487" s="191">
        <v>746</v>
      </c>
      <c r="M487" s="189">
        <v>274</v>
      </c>
      <c r="N487" s="194">
        <v>1033</v>
      </c>
      <c r="O487" s="207">
        <v>707</v>
      </c>
      <c r="P487" s="189">
        <v>576</v>
      </c>
      <c r="Q487" s="190">
        <v>392</v>
      </c>
      <c r="R487" s="191">
        <v>624</v>
      </c>
      <c r="S487" s="192">
        <v>695</v>
      </c>
      <c r="T487" s="189">
        <v>267</v>
      </c>
      <c r="U487" s="193">
        <v>46</v>
      </c>
      <c r="V487" s="191">
        <v>727</v>
      </c>
      <c r="W487" s="208">
        <v>468</v>
      </c>
      <c r="X487" s="189">
        <v>538</v>
      </c>
      <c r="Y487" s="193">
        <v>222</v>
      </c>
      <c r="Z487" s="191">
        <v>981</v>
      </c>
      <c r="AA487" s="189">
        <v>1047</v>
      </c>
      <c r="AB487" s="172">
        <f t="shared" si="8413"/>
        <v>8050</v>
      </c>
      <c r="AC487" s="173">
        <f t="shared" si="8414"/>
        <v>6901</v>
      </c>
      <c r="BI487" s="137" t="s">
        <v>29</v>
      </c>
      <c r="BJ487" s="129">
        <f>B487/B498</f>
        <v>4.8482182138143426E-2</v>
      </c>
      <c r="BK487" s="130">
        <f t="shared" ref="BK487" si="8743">C487/C498</f>
        <v>8.4393778720395898E-2</v>
      </c>
      <c r="BL487" s="131">
        <f t="shared" ref="BL487" si="8744">D487/D498</f>
        <v>6.2182979522825477E-2</v>
      </c>
      <c r="BM487" s="132">
        <f t="shared" ref="BM487" si="8745">E487/E498</f>
        <v>7.5888745625345366E-2</v>
      </c>
      <c r="BN487" s="129">
        <f t="shared" ref="BN487" si="8746">F487/F498</f>
        <v>4.8596277082697592E-2</v>
      </c>
      <c r="BO487" s="130">
        <f t="shared" ref="BO487" si="8747">G487/G498</f>
        <v>7.6061937643858546E-2</v>
      </c>
      <c r="BP487" s="131">
        <f t="shared" ref="BP487" si="8748">H487/H498</f>
        <v>5.8077146171693739E-2</v>
      </c>
      <c r="BQ487" s="132">
        <f t="shared" ref="BQ487" si="8749">I487/I498</f>
        <v>6.5597990692176991E-2</v>
      </c>
      <c r="BR487" s="129">
        <f t="shared" ref="BR487" si="8750">J487/J498</f>
        <v>8.076009501187649E-2</v>
      </c>
      <c r="BS487" s="130">
        <f t="shared" ref="BS487" si="8751">K487/K498</f>
        <v>2.4944974321349962E-2</v>
      </c>
      <c r="BT487" s="131">
        <f t="shared" ref="BT487" si="8752">L487/L498</f>
        <v>9.5457453614843243E-2</v>
      </c>
      <c r="BU487" s="129">
        <f t="shared" ref="BU487" si="8753">M487/M498</f>
        <v>3.5859180735505827E-2</v>
      </c>
      <c r="BV487" s="133">
        <f t="shared" ref="BV487" si="8754">N487/N498</f>
        <v>7.2501403705783271E-2</v>
      </c>
      <c r="BW487" s="134">
        <f t="shared" ref="BW487" si="8755">O487/O498</f>
        <v>4.8312149788164546E-2</v>
      </c>
      <c r="BX487" s="129">
        <f t="shared" ref="BX487" si="8756">P487/P498</f>
        <v>8.2592486377975338E-2</v>
      </c>
      <c r="BY487" s="130">
        <f t="shared" ref="BY487" si="8757">Q487/Q498</f>
        <v>5.2987293863206275E-2</v>
      </c>
      <c r="BZ487" s="131">
        <f t="shared" ref="BZ487" si="8758">R487/R498</f>
        <v>6.9775243206977519E-2</v>
      </c>
      <c r="CA487" s="132">
        <f t="shared" ref="CA487" si="8759">S487/S498</f>
        <v>7.3358665822250368E-2</v>
      </c>
      <c r="CB487" s="129">
        <f t="shared" ref="CB487" si="8760">T487/T498</f>
        <v>0.13657289002557546</v>
      </c>
      <c r="CC487" s="130">
        <f t="shared" ref="CC487" si="8761">U487/U498</f>
        <v>2.1033379058070414E-2</v>
      </c>
      <c r="CD487" s="131">
        <f t="shared" ref="CD487" si="8762">V487/V498</f>
        <v>8.7897473098778864E-2</v>
      </c>
      <c r="CE487" s="132">
        <f t="shared" ref="CE487" si="8763">W487/W498</f>
        <v>5.1225919439579687E-2</v>
      </c>
      <c r="CF487" s="129">
        <f t="shared" ref="CF487" si="8764">X487/X498</f>
        <v>8.1268882175226584E-2</v>
      </c>
      <c r="CG487" s="130">
        <f t="shared" ref="CG487" si="8765">Y487/Y498</f>
        <v>4.693446088794926E-2</v>
      </c>
      <c r="CH487" s="131">
        <f t="shared" ref="CH487" si="8766">Z487/Z498</f>
        <v>7.3510678156612969E-2</v>
      </c>
      <c r="CI487" s="129">
        <f t="shared" ref="CI487" si="8767">AA487/AA498</f>
        <v>6.3068489850009041E-2</v>
      </c>
      <c r="CJ487" s="135">
        <f t="shared" ref="CJ487" si="8768">AB487/AB498</f>
        <v>7.0179415200599796E-2</v>
      </c>
      <c r="CK487" s="136">
        <f t="shared" ref="CK487" si="8769">AC487/AC498</f>
        <v>6.0340832582825465E-2</v>
      </c>
    </row>
    <row r="488" spans="1:89" x14ac:dyDescent="0.15">
      <c r="A488" s="146" t="s">
        <v>30</v>
      </c>
      <c r="B488" s="203">
        <v>658</v>
      </c>
      <c r="C488" s="197">
        <v>910</v>
      </c>
      <c r="D488" s="198">
        <v>333</v>
      </c>
      <c r="E488" s="199">
        <v>372</v>
      </c>
      <c r="F488" s="196">
        <v>705</v>
      </c>
      <c r="G488" s="200">
        <v>924</v>
      </c>
      <c r="H488" s="198">
        <v>962</v>
      </c>
      <c r="I488" s="199">
        <v>1227</v>
      </c>
      <c r="J488" s="196">
        <v>338</v>
      </c>
      <c r="K488" s="197">
        <v>88</v>
      </c>
      <c r="L488" s="198">
        <v>833</v>
      </c>
      <c r="M488" s="196">
        <v>317</v>
      </c>
      <c r="N488" s="201">
        <v>1341</v>
      </c>
      <c r="O488" s="204">
        <v>872</v>
      </c>
      <c r="P488" s="196">
        <v>644</v>
      </c>
      <c r="Q488" s="197">
        <v>642</v>
      </c>
      <c r="R488" s="198">
        <v>559</v>
      </c>
      <c r="S488" s="199">
        <v>812</v>
      </c>
      <c r="T488" s="196">
        <v>349</v>
      </c>
      <c r="U488" s="200">
        <v>60</v>
      </c>
      <c r="V488" s="198">
        <v>874</v>
      </c>
      <c r="W488" s="205">
        <v>573</v>
      </c>
      <c r="X488" s="196">
        <v>663</v>
      </c>
      <c r="Y488" s="200">
        <v>263</v>
      </c>
      <c r="Z488" s="198">
        <v>988</v>
      </c>
      <c r="AA488" s="196">
        <v>1515</v>
      </c>
      <c r="AB488" s="172">
        <f t="shared" si="8413"/>
        <v>9247</v>
      </c>
      <c r="AC488" s="173">
        <f t="shared" si="8414"/>
        <v>8575</v>
      </c>
      <c r="BI488" s="146" t="s">
        <v>30</v>
      </c>
      <c r="BJ488" s="129">
        <f>B488/B498</f>
        <v>5.7897052353717553E-2</v>
      </c>
      <c r="BK488" s="130">
        <f t="shared" ref="BK488" si="8770">C488/C498</f>
        <v>8.0417108518911276E-2</v>
      </c>
      <c r="BL488" s="131">
        <f t="shared" ref="BL488" si="8771">D488/D498</f>
        <v>6.2558707495773067E-2</v>
      </c>
      <c r="BM488" s="132">
        <f t="shared" ref="BM488" si="8772">E488/E498</f>
        <v>6.8520906244243882E-2</v>
      </c>
      <c r="BN488" s="129">
        <f t="shared" ref="BN488" si="8773">F488/F498</f>
        <v>5.3783948733597806E-2</v>
      </c>
      <c r="BO488" s="130">
        <f t="shared" ref="BO488" si="8774">G488/G498</f>
        <v>9.6672944130571245E-2</v>
      </c>
      <c r="BP488" s="131">
        <f t="shared" ref="BP488" si="8775">H488/H498</f>
        <v>6.9750580046403707E-2</v>
      </c>
      <c r="BQ488" s="132">
        <f t="shared" ref="BQ488" si="8776">I488/I498</f>
        <v>9.0640466868582403E-2</v>
      </c>
      <c r="BR488" s="129">
        <f t="shared" ref="BR488" si="8777">J488/J498</f>
        <v>0.11469290804207669</v>
      </c>
      <c r="BS488" s="130">
        <f t="shared" ref="BS488" si="8778">K488/K498</f>
        <v>3.2281731474688186E-2</v>
      </c>
      <c r="BT488" s="131">
        <f t="shared" ref="BT488" si="8779">L488/L498</f>
        <v>0.10658989123480486</v>
      </c>
      <c r="BU488" s="129">
        <f t="shared" ref="BU488" si="8780">M488/M498</f>
        <v>4.1486716398377178E-2</v>
      </c>
      <c r="BV488" s="133">
        <f t="shared" ref="BV488" si="8781">N488/N498</f>
        <v>9.4118472768107808E-2</v>
      </c>
      <c r="BW488" s="134">
        <f t="shared" ref="BW488" si="8782">O488/O498</f>
        <v>5.9587262539292057E-2</v>
      </c>
      <c r="BX488" s="129">
        <f t="shared" ref="BX488" si="8783">P488/P498</f>
        <v>9.2342988242041874E-2</v>
      </c>
      <c r="BY488" s="130">
        <f t="shared" ref="BY488" si="8784">Q488/Q498</f>
        <v>8.6780210867802104E-2</v>
      </c>
      <c r="BZ488" s="131">
        <f t="shared" ref="BZ488" si="8785">R488/R498</f>
        <v>6.2506988706250696E-2</v>
      </c>
      <c r="CA488" s="132">
        <f t="shared" ref="CA488" si="8786">S488/S498</f>
        <v>8.570825416930547E-2</v>
      </c>
      <c r="CB488" s="129">
        <f t="shared" ref="CB488" si="8787">T488/T498</f>
        <v>0.17851662404092072</v>
      </c>
      <c r="CC488" s="130">
        <f t="shared" ref="CC488" si="8788">U488/U498</f>
        <v>2.7434842249657063E-2</v>
      </c>
      <c r="CD488" s="131">
        <f t="shared" ref="CD488" si="8789">V488/V498</f>
        <v>0.10567041470197074</v>
      </c>
      <c r="CE488" s="132">
        <f t="shared" ref="CE488" si="8790">W488/W498</f>
        <v>6.2718914185639227E-2</v>
      </c>
      <c r="CF488" s="129">
        <f t="shared" ref="CF488" si="8791">X488/X498</f>
        <v>0.10015105740181268</v>
      </c>
      <c r="CG488" s="130">
        <f t="shared" ref="CG488" si="8792">Y488/Y498</f>
        <v>5.5602536997885837E-2</v>
      </c>
      <c r="CH488" s="131">
        <f t="shared" ref="CH488" si="8793">Z488/Z498</f>
        <v>7.4035219183214693E-2</v>
      </c>
      <c r="CI488" s="129">
        <f t="shared" ref="CI488" si="8794">AA488/AA498</f>
        <v>9.1259562676947167E-2</v>
      </c>
      <c r="CJ488" s="135">
        <f t="shared" ref="CJ488" si="8795">AB488/AB498</f>
        <v>8.0614789113036808E-2</v>
      </c>
      <c r="CK488" s="136">
        <f t="shared" ref="CK488" si="8796">AC488/AC498</f>
        <v>7.4977921953010923E-2</v>
      </c>
    </row>
    <row r="489" spans="1:89" x14ac:dyDescent="0.15">
      <c r="A489" s="137" t="s">
        <v>31</v>
      </c>
      <c r="B489" s="206">
        <v>681</v>
      </c>
      <c r="C489" s="190">
        <v>1317</v>
      </c>
      <c r="D489" s="191">
        <v>276</v>
      </c>
      <c r="E489" s="192">
        <v>601</v>
      </c>
      <c r="F489" s="189">
        <v>527</v>
      </c>
      <c r="G489" s="193">
        <v>1214</v>
      </c>
      <c r="H489" s="191">
        <v>901</v>
      </c>
      <c r="I489" s="192">
        <v>1337</v>
      </c>
      <c r="J489" s="189">
        <v>255</v>
      </c>
      <c r="K489" s="190">
        <v>103</v>
      </c>
      <c r="L489" s="191">
        <v>977</v>
      </c>
      <c r="M489" s="189">
        <v>263</v>
      </c>
      <c r="N489" s="194">
        <v>1189</v>
      </c>
      <c r="O489" s="207">
        <v>903</v>
      </c>
      <c r="P489" s="189">
        <v>425</v>
      </c>
      <c r="Q489" s="190">
        <v>627</v>
      </c>
      <c r="R489" s="191">
        <v>526</v>
      </c>
      <c r="S489" s="192">
        <v>836</v>
      </c>
      <c r="T489" s="189">
        <v>157</v>
      </c>
      <c r="U489" s="193">
        <v>38</v>
      </c>
      <c r="V489" s="191">
        <v>813</v>
      </c>
      <c r="W489" s="208">
        <v>540</v>
      </c>
      <c r="X489" s="189">
        <v>602</v>
      </c>
      <c r="Y489" s="193">
        <v>292</v>
      </c>
      <c r="Z489" s="191">
        <v>678</v>
      </c>
      <c r="AA489" s="189">
        <v>1130</v>
      </c>
      <c r="AB489" s="172">
        <f t="shared" si="8413"/>
        <v>8007</v>
      </c>
      <c r="AC489" s="173">
        <f t="shared" si="8414"/>
        <v>9201</v>
      </c>
      <c r="BI489" s="137" t="s">
        <v>31</v>
      </c>
      <c r="BJ489" s="129">
        <f>B489/B498</f>
        <v>5.9920809502859655E-2</v>
      </c>
      <c r="BK489" s="130">
        <f t="shared" ref="BK489" si="8797">C489/C498</f>
        <v>0.11638388123011664</v>
      </c>
      <c r="BL489" s="131">
        <f t="shared" ref="BL489" si="8798">D489/D498</f>
        <v>5.185046026676686E-2</v>
      </c>
      <c r="BM489" s="132">
        <f t="shared" ref="BM489" si="8799">E489/E498</f>
        <v>0.11070178670104992</v>
      </c>
      <c r="BN489" s="129">
        <f t="shared" ref="BN489" si="8800">F489/F498</f>
        <v>4.0204455294476658E-2</v>
      </c>
      <c r="BO489" s="130">
        <f t="shared" ref="BO489" si="8801">G489/G498</f>
        <v>0.12701401966938691</v>
      </c>
      <c r="BP489" s="131">
        <f t="shared" ref="BP489" si="8802">H489/H498</f>
        <v>6.5327726218097446E-2</v>
      </c>
      <c r="BQ489" s="132">
        <f t="shared" ref="BQ489" si="8803">I489/I498</f>
        <v>9.8766344093964689E-2</v>
      </c>
      <c r="BR489" s="129">
        <f t="shared" ref="BR489" si="8804">J489/J498</f>
        <v>8.6528673227010522E-2</v>
      </c>
      <c r="BS489" s="130">
        <f t="shared" ref="BS489" si="8805">K489/K498</f>
        <v>3.7784299339691858E-2</v>
      </c>
      <c r="BT489" s="131">
        <f t="shared" ref="BT489" si="8806">L489/L498</f>
        <v>0.12501599488163787</v>
      </c>
      <c r="BU489" s="129">
        <f t="shared" ref="BU489" si="8807">M489/M498</f>
        <v>3.4419578589189898E-2</v>
      </c>
      <c r="BV489" s="133">
        <f t="shared" ref="BV489" si="8808">N489/N498</f>
        <v>8.3450308815272323E-2</v>
      </c>
      <c r="BW489" s="134">
        <f t="shared" ref="BW489" si="8809">O489/O498</f>
        <v>6.1705617056170559E-2</v>
      </c>
      <c r="BX489" s="129">
        <f t="shared" ref="BX489" si="8810">P489/P498</f>
        <v>6.0940636650415832E-2</v>
      </c>
      <c r="BY489" s="130">
        <f t="shared" ref="BY489" si="8811">Q489/Q498</f>
        <v>8.4752635847526361E-2</v>
      </c>
      <c r="BZ489" s="131">
        <f t="shared" ref="BZ489" si="8812">R489/R498</f>
        <v>5.8816951805881694E-2</v>
      </c>
      <c r="CA489" s="132">
        <f t="shared" ref="CA489" si="8813">S489/S498</f>
        <v>8.8241503061009072E-2</v>
      </c>
      <c r="CB489" s="129">
        <f t="shared" ref="CB489" si="8814">T489/T498</f>
        <v>8.0306905370843992E-2</v>
      </c>
      <c r="CC489" s="130">
        <f t="shared" ref="CC489" si="8815">U489/U498</f>
        <v>1.7375400091449476E-2</v>
      </c>
      <c r="CD489" s="131">
        <f t="shared" ref="CD489" si="8816">V489/V498</f>
        <v>9.8295248458469348E-2</v>
      </c>
      <c r="CE489" s="132">
        <f t="shared" ref="CE489" si="8817">W489/W498</f>
        <v>5.9106830122591943E-2</v>
      </c>
      <c r="CF489" s="129">
        <f t="shared" ref="CF489" si="8818">X489/X498</f>
        <v>9.0936555891238668E-2</v>
      </c>
      <c r="CG489" s="130">
        <f t="shared" ref="CG489" si="8819">Y489/Y498</f>
        <v>6.1733615221987316E-2</v>
      </c>
      <c r="CH489" s="131">
        <f t="shared" ref="CH489" si="8820">Z489/Z498</f>
        <v>5.0805545147995505E-2</v>
      </c>
      <c r="CI489" s="129">
        <f t="shared" ref="CI489" si="8821">AA489/AA498</f>
        <v>6.8068188663333529E-2</v>
      </c>
      <c r="CJ489" s="135">
        <f t="shared" ref="CJ489" si="8822">AB489/AB498</f>
        <v>6.9804543790211504E-2</v>
      </c>
      <c r="CK489" s="136">
        <f t="shared" ref="CK489" si="8823">AC489/AC498</f>
        <v>8.0451528850105369E-2</v>
      </c>
    </row>
    <row r="490" spans="1:89" x14ac:dyDescent="0.15">
      <c r="A490" s="146" t="s">
        <v>32</v>
      </c>
      <c r="B490" s="203">
        <v>658</v>
      </c>
      <c r="C490" s="197">
        <v>810</v>
      </c>
      <c r="D490" s="198">
        <v>163</v>
      </c>
      <c r="E490" s="199">
        <v>330</v>
      </c>
      <c r="F490" s="196">
        <v>490</v>
      </c>
      <c r="G490" s="200">
        <v>906</v>
      </c>
      <c r="H490" s="198">
        <v>958</v>
      </c>
      <c r="I490" s="199">
        <v>985</v>
      </c>
      <c r="J490" s="196">
        <v>242</v>
      </c>
      <c r="K490" s="197">
        <v>67</v>
      </c>
      <c r="L490" s="198">
        <v>613</v>
      </c>
      <c r="M490" s="196">
        <v>228</v>
      </c>
      <c r="N490" s="201">
        <v>901</v>
      </c>
      <c r="O490" s="204">
        <v>764</v>
      </c>
      <c r="P490" s="196">
        <v>333</v>
      </c>
      <c r="Q490" s="197">
        <v>491</v>
      </c>
      <c r="R490" s="198">
        <v>359</v>
      </c>
      <c r="S490" s="199">
        <v>642</v>
      </c>
      <c r="T490" s="196">
        <v>117</v>
      </c>
      <c r="U490" s="200">
        <v>39</v>
      </c>
      <c r="V490" s="198">
        <v>693</v>
      </c>
      <c r="W490" s="205">
        <v>363</v>
      </c>
      <c r="X490" s="196">
        <v>401</v>
      </c>
      <c r="Y490" s="200">
        <v>224</v>
      </c>
      <c r="Z490" s="198">
        <v>557</v>
      </c>
      <c r="AA490" s="196">
        <v>882</v>
      </c>
      <c r="AB490" s="172">
        <f t="shared" si="8413"/>
        <v>6485</v>
      </c>
      <c r="AC490" s="173">
        <f t="shared" si="8414"/>
        <v>6731</v>
      </c>
      <c r="BI490" s="146" t="s">
        <v>32</v>
      </c>
      <c r="BJ490" s="129">
        <f>B490/B498</f>
        <v>5.7897052353717553E-2</v>
      </c>
      <c r="BK490" s="130">
        <f t="shared" ref="BK490" si="8824">C490/C498</f>
        <v>7.1580063626723228E-2</v>
      </c>
      <c r="BL490" s="131">
        <f t="shared" ref="BL490" si="8825">D490/D498</f>
        <v>3.0621829795228254E-2</v>
      </c>
      <c r="BM490" s="132">
        <f t="shared" ref="BM490" si="8826">E490/E498</f>
        <v>6.0784674894087308E-2</v>
      </c>
      <c r="BN490" s="129">
        <f t="shared" ref="BN490" si="8827">F490/F498</f>
        <v>3.7381751602075068E-2</v>
      </c>
      <c r="BO490" s="130">
        <f t="shared" ref="BO490" si="8828">G490/G498</f>
        <v>9.4789704959196489E-2</v>
      </c>
      <c r="BP490" s="131">
        <f t="shared" ref="BP490" si="8829">H490/H498</f>
        <v>6.9460556844547564E-2</v>
      </c>
      <c r="BQ490" s="132">
        <f t="shared" ref="BQ490" si="8830">I490/I498</f>
        <v>7.2763536972741377E-2</v>
      </c>
      <c r="BR490" s="129">
        <f t="shared" ref="BR490" si="8831">J490/J498</f>
        <v>8.2117407533084497E-2</v>
      </c>
      <c r="BS490" s="130">
        <f t="shared" ref="BS490" si="8832">K490/K498</f>
        <v>2.4578136463683051E-2</v>
      </c>
      <c r="BT490" s="131">
        <f t="shared" ref="BT490" si="8833">L490/L498</f>
        <v>7.843889955214331E-2</v>
      </c>
      <c r="BU490" s="129">
        <f t="shared" ref="BU490" si="8834">M490/M498</f>
        <v>2.98390263054574E-2</v>
      </c>
      <c r="BV490" s="133">
        <f t="shared" ref="BV490" si="8835">N490/N498</f>
        <v>6.3236945536215602E-2</v>
      </c>
      <c r="BW490" s="134">
        <f t="shared" ref="BW490" si="8836">O490/O498</f>
        <v>5.2207188738554053E-2</v>
      </c>
      <c r="BX490" s="129">
        <f t="shared" ref="BX490" si="8837">P490/P498</f>
        <v>4.7748781187266991E-2</v>
      </c>
      <c r="BY490" s="130">
        <f t="shared" ref="BY490" si="8838">Q490/Q498</f>
        <v>6.6369288997026224E-2</v>
      </c>
      <c r="BZ490" s="131">
        <f t="shared" ref="BZ490" si="8839">R490/R498</f>
        <v>4.0143128704014312E-2</v>
      </c>
      <c r="CA490" s="132">
        <f t="shared" ref="CA490" si="8840">S490/S498</f>
        <v>6.776440785307157E-2</v>
      </c>
      <c r="CB490" s="129">
        <f t="shared" ref="CB490" si="8841">T490/T498</f>
        <v>5.9846547314578002E-2</v>
      </c>
      <c r="CC490" s="130">
        <f t="shared" ref="CC490" si="8842">U490/U498</f>
        <v>1.7832647462277092E-2</v>
      </c>
      <c r="CD490" s="131">
        <f t="shared" ref="CD490" si="8843">V490/V498</f>
        <v>8.3786724700761692E-2</v>
      </c>
      <c r="CE490" s="132">
        <f t="shared" ref="CE490" si="8844">W490/W498</f>
        <v>3.973292469352014E-2</v>
      </c>
      <c r="CF490" s="129">
        <f t="shared" ref="CF490" si="8845">X490/X498</f>
        <v>6.0574018126888216E-2</v>
      </c>
      <c r="CG490" s="130">
        <f t="shared" ref="CG490" si="8846">Y490/Y498</f>
        <v>4.7357293868921777E-2</v>
      </c>
      <c r="CH490" s="131">
        <f t="shared" ref="CH490" si="8847">Z490/Z498</f>
        <v>4.1738478831022857E-2</v>
      </c>
      <c r="CI490" s="129">
        <f t="shared" ref="CI490" si="8848">AA490/AA498</f>
        <v>5.3129329558460336E-2</v>
      </c>
      <c r="CJ490" s="135">
        <f t="shared" ref="CJ490" si="8849">AB490/AB498</f>
        <v>5.653583945042108E-2</v>
      </c>
      <c r="CK490" s="136">
        <f t="shared" ref="CK490" si="8850">AC490/AC498</f>
        <v>5.8854389815243907E-2</v>
      </c>
    </row>
    <row r="491" spans="1:89" x14ac:dyDescent="0.15">
      <c r="A491" s="137" t="s">
        <v>33</v>
      </c>
      <c r="B491" s="206">
        <v>585</v>
      </c>
      <c r="C491" s="190">
        <v>777</v>
      </c>
      <c r="D491" s="191">
        <v>116</v>
      </c>
      <c r="E491" s="192">
        <v>310</v>
      </c>
      <c r="F491" s="189">
        <v>339</v>
      </c>
      <c r="G491" s="193">
        <v>858</v>
      </c>
      <c r="H491" s="191">
        <v>597</v>
      </c>
      <c r="I491" s="192">
        <v>877</v>
      </c>
      <c r="J491" s="189">
        <v>104</v>
      </c>
      <c r="K491" s="190">
        <v>61</v>
      </c>
      <c r="L491" s="191">
        <v>422</v>
      </c>
      <c r="M491" s="189">
        <v>201</v>
      </c>
      <c r="N491" s="194">
        <v>777</v>
      </c>
      <c r="O491" s="207">
        <v>606</v>
      </c>
      <c r="P491" s="189">
        <v>227</v>
      </c>
      <c r="Q491" s="190">
        <v>379</v>
      </c>
      <c r="R491" s="191">
        <v>288</v>
      </c>
      <c r="S491" s="192">
        <v>487</v>
      </c>
      <c r="T491" s="189">
        <v>70</v>
      </c>
      <c r="U491" s="193">
        <v>76</v>
      </c>
      <c r="V491" s="191">
        <v>425</v>
      </c>
      <c r="W491" s="208">
        <v>352</v>
      </c>
      <c r="X491" s="189">
        <v>238</v>
      </c>
      <c r="Y491" s="193">
        <v>239</v>
      </c>
      <c r="Z491" s="191">
        <v>370</v>
      </c>
      <c r="AA491" s="189">
        <v>889</v>
      </c>
      <c r="AB491" s="172">
        <f t="shared" si="8413"/>
        <v>4558</v>
      </c>
      <c r="AC491" s="173">
        <f t="shared" si="8414"/>
        <v>6112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>
        <f>B491/B498</f>
        <v>5.1473823141223056E-2</v>
      </c>
      <c r="BK491" s="130">
        <f t="shared" ref="BK491" si="8851">C491/C498</f>
        <v>6.8663838812301162E-2</v>
      </c>
      <c r="BL491" s="131">
        <f t="shared" ref="BL491" si="8852">D491/D498</f>
        <v>2.1792222430959986E-2</v>
      </c>
      <c r="BM491" s="132">
        <f t="shared" ref="BM491" si="8853">E491/E498</f>
        <v>5.7100755203536566E-2</v>
      </c>
      <c r="BN491" s="129">
        <f t="shared" ref="BN491" si="8854">F491/F498</f>
        <v>2.5862068965517241E-2</v>
      </c>
      <c r="BO491" s="130">
        <f t="shared" ref="BO491" si="8855">G491/G498</f>
        <v>8.9767733835530439E-2</v>
      </c>
      <c r="BP491" s="131">
        <f t="shared" ref="BP491" si="8856">H491/H498</f>
        <v>4.3285962877030161E-2</v>
      </c>
      <c r="BQ491" s="132">
        <f t="shared" ref="BQ491" si="8857">I491/I498</f>
        <v>6.4785402969638764E-2</v>
      </c>
      <c r="BR491" s="129">
        <f t="shared" ref="BR491" si="8858">J491/J498</f>
        <v>3.5290125551408209E-2</v>
      </c>
      <c r="BS491" s="130">
        <f t="shared" ref="BS491" si="8859">K491/K498</f>
        <v>2.2377109317681585E-2</v>
      </c>
      <c r="BT491" s="131">
        <f t="shared" ref="BT491" si="8860">L491/L498</f>
        <v>5.3998720409468973E-2</v>
      </c>
      <c r="BU491" s="129">
        <f t="shared" ref="BU491" si="8861">M491/M498</f>
        <v>2.630545740086376E-2</v>
      </c>
      <c r="BV491" s="133">
        <f t="shared" ref="BV491" si="8862">N491/N498</f>
        <v>5.453396967995508E-2</v>
      </c>
      <c r="BW491" s="134">
        <f t="shared" ref="BW491" si="8863">O491/O498</f>
        <v>4.1410414104141043E-2</v>
      </c>
      <c r="BX491" s="129">
        <f t="shared" ref="BX491" si="8864">P491/P498</f>
        <v>3.2549469457986806E-2</v>
      </c>
      <c r="BY491" s="130">
        <f t="shared" ref="BY491" si="8865">Q491/Q498</f>
        <v>5.1230062178967285E-2</v>
      </c>
      <c r="BZ491" s="131">
        <f t="shared" ref="BZ491" si="8866">R491/R498</f>
        <v>3.2203958403220392E-2</v>
      </c>
      <c r="CA491" s="132">
        <f t="shared" ref="CA491" si="8867">S491/S498</f>
        <v>5.140384209415242E-2</v>
      </c>
      <c r="CB491" s="129">
        <f t="shared" ref="CB491" si="8868">T491/T498</f>
        <v>3.5805626598465472E-2</v>
      </c>
      <c r="CC491" s="130">
        <f t="shared" ref="CC491" si="8869">U491/U498</f>
        <v>3.4750800182898951E-2</v>
      </c>
      <c r="CD491" s="131">
        <f t="shared" ref="CD491" si="8870">V491/V498</f>
        <v>5.1384354975214604E-2</v>
      </c>
      <c r="CE491" s="132">
        <f t="shared" ref="CE491" si="8871">W491/W498</f>
        <v>3.8528896672504379E-2</v>
      </c>
      <c r="CF491" s="129">
        <f t="shared" ref="CF491" si="8872">X491/X498</f>
        <v>3.595166163141994E-2</v>
      </c>
      <c r="CG491" s="130">
        <f t="shared" ref="CG491" si="8873">Y491/Y498</f>
        <v>5.0528541226215647E-2</v>
      </c>
      <c r="CH491" s="131">
        <f t="shared" ref="CH491" si="8874">Z491/Z498</f>
        <v>2.7725739977519669E-2</v>
      </c>
      <c r="CI491" s="129">
        <f t="shared" ref="CI491" si="8875">AA491/AA498</f>
        <v>5.3550990904162397E-2</v>
      </c>
      <c r="CJ491" s="135">
        <f t="shared" ref="CJ491" si="8876">AB491/AB498</f>
        <v>3.9736369501159483E-2</v>
      </c>
      <c r="CK491" s="136">
        <f t="shared" ref="CK491" si="8877">AC491/AC498</f>
        <v>5.3441989385049883E-2</v>
      </c>
    </row>
    <row r="492" spans="1:89" x14ac:dyDescent="0.15">
      <c r="A492" s="146" t="s">
        <v>34</v>
      </c>
      <c r="B492" s="203">
        <v>125</v>
      </c>
      <c r="C492" s="197">
        <v>375</v>
      </c>
      <c r="D492" s="198">
        <v>52</v>
      </c>
      <c r="E492" s="199">
        <v>162</v>
      </c>
      <c r="F492" s="196">
        <v>123</v>
      </c>
      <c r="G492" s="200">
        <v>492</v>
      </c>
      <c r="H492" s="198">
        <v>218</v>
      </c>
      <c r="I492" s="199">
        <v>456</v>
      </c>
      <c r="J492" s="196">
        <v>28</v>
      </c>
      <c r="K492" s="197">
        <v>38</v>
      </c>
      <c r="L492" s="198">
        <v>440</v>
      </c>
      <c r="M492" s="196">
        <v>131</v>
      </c>
      <c r="N492" s="201">
        <v>379</v>
      </c>
      <c r="O492" s="204">
        <v>396</v>
      </c>
      <c r="P492" s="196">
        <v>188</v>
      </c>
      <c r="Q492" s="197">
        <v>253</v>
      </c>
      <c r="R492" s="198">
        <v>217</v>
      </c>
      <c r="S492" s="199">
        <v>311</v>
      </c>
      <c r="T492" s="196">
        <v>37</v>
      </c>
      <c r="U492" s="200">
        <v>68</v>
      </c>
      <c r="V492" s="198">
        <v>444</v>
      </c>
      <c r="W492" s="205">
        <v>154</v>
      </c>
      <c r="X492" s="196">
        <v>117</v>
      </c>
      <c r="Y492" s="200">
        <v>190</v>
      </c>
      <c r="Z492" s="198">
        <v>277</v>
      </c>
      <c r="AA492" s="196">
        <v>482</v>
      </c>
      <c r="AB492" s="172">
        <f t="shared" si="8413"/>
        <v>2645</v>
      </c>
      <c r="AC492" s="173">
        <f t="shared" si="8414"/>
        <v>3508</v>
      </c>
      <c r="BI492" s="146" t="s">
        <v>34</v>
      </c>
      <c r="BJ492" s="129">
        <f>B492/B498</f>
        <v>1.0998680158380994E-2</v>
      </c>
      <c r="BK492" s="130">
        <f t="shared" ref="BK492" si="8878">C492/C498</f>
        <v>3.3138918345705197E-2</v>
      </c>
      <c r="BL492" s="131">
        <f t="shared" ref="BL492" si="8879">D492/D498</f>
        <v>9.768927296637234E-3</v>
      </c>
      <c r="BM492" s="132">
        <f t="shared" ref="BM492" si="8880">E492/E498</f>
        <v>2.9839749493461042E-2</v>
      </c>
      <c r="BN492" s="129">
        <f t="shared" ref="BN492" si="8881">F492/F498</f>
        <v>9.3835825450106804E-3</v>
      </c>
      <c r="BO492" s="130">
        <f t="shared" ref="BO492" si="8882">G492/G498</f>
        <v>5.1475204017576902E-2</v>
      </c>
      <c r="BP492" s="131">
        <f t="shared" ref="BP492" si="8883">H492/H498</f>
        <v>1.5806264501160093E-2</v>
      </c>
      <c r="BQ492" s="132">
        <f t="shared" ref="BQ492" si="8884">I492/I498</f>
        <v>3.3685454679766566E-2</v>
      </c>
      <c r="BR492" s="129">
        <f t="shared" ref="BR492" si="8885">J492/J498</f>
        <v>9.5011876484560574E-3</v>
      </c>
      <c r="BS492" s="130">
        <f t="shared" ref="BS492" si="8886">K492/K498</f>
        <v>1.3939838591342627E-2</v>
      </c>
      <c r="BT492" s="131">
        <f t="shared" ref="BT492" si="8887">L492/L498</f>
        <v>5.6301983365323098E-2</v>
      </c>
      <c r="BU492" s="129">
        <f t="shared" ref="BU492" si="8888">M492/M498</f>
        <v>1.7144352833398768E-2</v>
      </c>
      <c r="BV492" s="133">
        <f t="shared" ref="BV492" si="8889">N492/N498</f>
        <v>2.6600224592925322E-2</v>
      </c>
      <c r="BW492" s="134">
        <f t="shared" ref="BW492" si="8890">O492/O498</f>
        <v>2.7060270602706028E-2</v>
      </c>
      <c r="BX492" s="129">
        <f t="shared" ref="BX492" si="8891">P492/P498</f>
        <v>2.6957269859478061E-2</v>
      </c>
      <c r="BY492" s="130">
        <f t="shared" ref="BY492" si="8892">Q492/Q498</f>
        <v>3.4198432008650984E-2</v>
      </c>
      <c r="BZ492" s="131">
        <f t="shared" ref="BZ492" si="8893">R492/R498</f>
        <v>2.4264788102426479E-2</v>
      </c>
      <c r="CA492" s="132">
        <f t="shared" ref="CA492" si="8894">S492/S498</f>
        <v>3.282668355499261E-2</v>
      </c>
      <c r="CB492" s="129">
        <f t="shared" ref="CB492" si="8895">T492/T498</f>
        <v>1.8925831202046037E-2</v>
      </c>
      <c r="CC492" s="130">
        <f t="shared" ref="CC492" si="8896">U492/U498</f>
        <v>3.1092821216278006E-2</v>
      </c>
      <c r="CD492" s="131">
        <f t="shared" ref="CD492" si="8897">V492/V498</f>
        <v>5.3681537903518317E-2</v>
      </c>
      <c r="CE492" s="132">
        <f t="shared" ref="CE492" si="8898">W492/W498</f>
        <v>1.6856392294220666E-2</v>
      </c>
      <c r="CF492" s="129">
        <f t="shared" ref="CF492" si="8899">X492/X498</f>
        <v>1.7673716012084593E-2</v>
      </c>
      <c r="CG492" s="130">
        <f t="shared" ref="CG492" si="8900">Y492/Y498</f>
        <v>4.0169133192389003E-2</v>
      </c>
      <c r="CH492" s="131">
        <f t="shared" ref="CH492" si="8901">Z492/Z498</f>
        <v>2.0756837766953914E-2</v>
      </c>
      <c r="CI492" s="129">
        <f t="shared" ref="CI492" si="8902">AA492/AA498</f>
        <v>2.9034395518342269E-2</v>
      </c>
      <c r="CJ492" s="135">
        <f t="shared" ref="CJ492" si="8903">AB492/AB498</f>
        <v>2.3058950708768504E-2</v>
      </c>
      <c r="CK492" s="136">
        <f t="shared" ref="CK492" si="8904">AC492/AC498</f>
        <v>3.0673183698094731E-2</v>
      </c>
    </row>
    <row r="493" spans="1:89" x14ac:dyDescent="0.15">
      <c r="A493" s="137" t="s">
        <v>35</v>
      </c>
      <c r="B493" s="206">
        <v>0</v>
      </c>
      <c r="C493" s="190">
        <v>119</v>
      </c>
      <c r="D493" s="191">
        <v>2</v>
      </c>
      <c r="E493" s="192">
        <v>62</v>
      </c>
      <c r="F493" s="189">
        <v>1</v>
      </c>
      <c r="G493" s="193">
        <v>93</v>
      </c>
      <c r="H493" s="191">
        <v>15</v>
      </c>
      <c r="I493" s="192">
        <v>121</v>
      </c>
      <c r="J493" s="189">
        <v>5</v>
      </c>
      <c r="K493" s="190">
        <v>10</v>
      </c>
      <c r="L493" s="191">
        <v>65</v>
      </c>
      <c r="M493" s="189">
        <v>13</v>
      </c>
      <c r="N493" s="194">
        <v>42</v>
      </c>
      <c r="O493" s="207">
        <v>74</v>
      </c>
      <c r="P493" s="189">
        <v>20</v>
      </c>
      <c r="Q493" s="190">
        <v>35</v>
      </c>
      <c r="R493" s="191">
        <v>25</v>
      </c>
      <c r="S493" s="192">
        <v>21</v>
      </c>
      <c r="T493" s="189">
        <v>10</v>
      </c>
      <c r="U493" s="193">
        <v>8</v>
      </c>
      <c r="V493" s="191">
        <v>32</v>
      </c>
      <c r="W493" s="208">
        <v>24</v>
      </c>
      <c r="X493" s="189">
        <v>13</v>
      </c>
      <c r="Y493" s="193">
        <v>27</v>
      </c>
      <c r="Z493" s="191">
        <v>34</v>
      </c>
      <c r="AA493" s="189">
        <v>69</v>
      </c>
      <c r="AB493" s="172">
        <f t="shared" si="8413"/>
        <v>264</v>
      </c>
      <c r="AC493" s="173">
        <f t="shared" si="8414"/>
        <v>676</v>
      </c>
      <c r="BI493" s="137" t="s">
        <v>35</v>
      </c>
      <c r="BJ493" s="129">
        <f>B493/B498</f>
        <v>0</v>
      </c>
      <c r="BK493" s="130">
        <f t="shared" ref="BK493" si="8905">C493/C498</f>
        <v>1.0516083421703782E-2</v>
      </c>
      <c r="BL493" s="131">
        <f t="shared" ref="BL493" si="8906">D493/D498</f>
        <v>3.7572797294758596E-4</v>
      </c>
      <c r="BM493" s="132">
        <f t="shared" ref="BM493" si="8907">E493/E498</f>
        <v>1.1420151040707312E-2</v>
      </c>
      <c r="BN493" s="129">
        <f t="shared" ref="BN493" si="8908">F493/F498</f>
        <v>7.628928898382667E-5</v>
      </c>
      <c r="BO493" s="130">
        <f t="shared" ref="BO493" si="8909">G493/G498</f>
        <v>9.7300690521029496E-3</v>
      </c>
      <c r="BP493" s="131">
        <f t="shared" ref="BP493" si="8910">H493/H498</f>
        <v>1.0875870069605568E-3</v>
      </c>
      <c r="BQ493" s="132">
        <f t="shared" ref="BQ493" si="8911">I493/I498</f>
        <v>8.9384649479205148E-3</v>
      </c>
      <c r="BR493" s="129">
        <f t="shared" ref="BR493" si="8912">J493/J498</f>
        <v>1.6966406515100101E-3</v>
      </c>
      <c r="BS493" s="130">
        <f t="shared" ref="BS493" si="8913">K493/K498</f>
        <v>3.6683785766691121E-3</v>
      </c>
      <c r="BT493" s="131">
        <f t="shared" ref="BT493" si="8914">L493/L498</f>
        <v>8.3173384516954576E-3</v>
      </c>
      <c r="BU493" s="129">
        <f t="shared" ref="BU493" si="8915">M493/M498</f>
        <v>1.7013479911006412E-3</v>
      </c>
      <c r="BV493" s="133">
        <f t="shared" ref="BV493" si="8916">N493/N498</f>
        <v>2.9477821448624366E-3</v>
      </c>
      <c r="BW493" s="134">
        <f t="shared" ref="BW493" si="8917">O493/O498</f>
        <v>5.0567172338390051E-3</v>
      </c>
      <c r="BX493" s="129">
        <f t="shared" ref="BX493" si="8918">P493/P498</f>
        <v>2.8677946659019216E-3</v>
      </c>
      <c r="BY493" s="130">
        <f t="shared" ref="BY493" si="8919">Q493/Q498</f>
        <v>4.731008380643417E-3</v>
      </c>
      <c r="BZ493" s="131">
        <f t="shared" ref="BZ493" si="8920">R493/R498</f>
        <v>2.7954825002795484E-3</v>
      </c>
      <c r="CA493" s="132">
        <f t="shared" ref="CA493" si="8921">S493/S498</f>
        <v>2.2165927802406588E-3</v>
      </c>
      <c r="CB493" s="129">
        <f t="shared" ref="CB493" si="8922">T493/T498</f>
        <v>5.1150895140664966E-3</v>
      </c>
      <c r="CC493" s="130">
        <f t="shared" ref="CC493" si="8923">U493/U498</f>
        <v>3.6579789666209418E-3</v>
      </c>
      <c r="CD493" s="131">
        <f t="shared" ref="CD493" si="8924">V493/V498</f>
        <v>3.8689396687220409E-3</v>
      </c>
      <c r="CE493" s="132">
        <f t="shared" ref="CE493" si="8925">W493/W498</f>
        <v>2.6269702276707531E-3</v>
      </c>
      <c r="CF493" s="129">
        <f t="shared" ref="CF493" si="8926">X493/X498</f>
        <v>1.9637462235649549E-3</v>
      </c>
      <c r="CG493" s="130">
        <f t="shared" ref="CG493" si="8927">Y493/Y498</f>
        <v>5.7082452431289638E-3</v>
      </c>
      <c r="CH493" s="131">
        <f t="shared" ref="CH493" si="8928">Z493/Z498</f>
        <v>2.5477707006369425E-3</v>
      </c>
      <c r="CI493" s="129">
        <f t="shared" ref="CI493" si="8929">AA493/AA498</f>
        <v>4.156376121920366E-3</v>
      </c>
      <c r="CJ493" s="135">
        <f t="shared" ref="CJ493" si="8930">AB493/AB498</f>
        <v>2.3015361009886145E-3</v>
      </c>
      <c r="CK493" s="136">
        <f t="shared" ref="CK493" si="8931">AC493/AC498</f>
        <v>5.910795946383135E-3</v>
      </c>
    </row>
    <row r="494" spans="1:89" x14ac:dyDescent="0.15">
      <c r="A494" s="146" t="s">
        <v>36</v>
      </c>
      <c r="B494" s="203">
        <v>0</v>
      </c>
      <c r="C494" s="197">
        <v>9</v>
      </c>
      <c r="D494" s="198">
        <v>1</v>
      </c>
      <c r="E494" s="199">
        <v>6</v>
      </c>
      <c r="F494" s="196">
        <v>0</v>
      </c>
      <c r="G494" s="200">
        <v>0</v>
      </c>
      <c r="H494" s="198">
        <v>0</v>
      </c>
      <c r="I494" s="199">
        <v>0</v>
      </c>
      <c r="J494" s="196">
        <v>0</v>
      </c>
      <c r="K494" s="200">
        <v>0</v>
      </c>
      <c r="L494" s="198">
        <v>0</v>
      </c>
      <c r="M494" s="196">
        <v>0</v>
      </c>
      <c r="N494" s="201">
        <v>0</v>
      </c>
      <c r="O494" s="204">
        <v>0</v>
      </c>
      <c r="P494" s="196">
        <v>0</v>
      </c>
      <c r="Q494" s="200">
        <v>0</v>
      </c>
      <c r="R494" s="198">
        <v>0</v>
      </c>
      <c r="S494" s="199">
        <v>0</v>
      </c>
      <c r="T494" s="196">
        <v>0</v>
      </c>
      <c r="U494" s="200">
        <v>0</v>
      </c>
      <c r="V494" s="198">
        <v>0</v>
      </c>
      <c r="W494" s="199">
        <v>0</v>
      </c>
      <c r="X494" s="196">
        <v>0</v>
      </c>
      <c r="Y494" s="200">
        <v>0</v>
      </c>
      <c r="Z494" s="198">
        <v>0</v>
      </c>
      <c r="AA494" s="196">
        <v>0</v>
      </c>
      <c r="AB494" s="172">
        <f t="shared" si="8413"/>
        <v>1</v>
      </c>
      <c r="AC494" s="173">
        <f t="shared" si="8414"/>
        <v>15</v>
      </c>
      <c r="BI494" s="146" t="s">
        <v>36</v>
      </c>
      <c r="BJ494" s="129">
        <f>B494/B498</f>
        <v>0</v>
      </c>
      <c r="BK494" s="130">
        <f t="shared" ref="BK494" si="8932">C494/C498</f>
        <v>7.9533404029692473E-4</v>
      </c>
      <c r="BL494" s="131">
        <f t="shared" ref="BL494" si="8933">D494/D498</f>
        <v>1.8786398647379298E-4</v>
      </c>
      <c r="BM494" s="132">
        <f t="shared" ref="BM494" si="8934">E494/E498</f>
        <v>1.1051759071652237E-3</v>
      </c>
      <c r="BN494" s="129">
        <f t="shared" ref="BN494" si="8935">F494/F498</f>
        <v>0</v>
      </c>
      <c r="BO494" s="130">
        <f t="shared" ref="BO494" si="8936">G494/G498</f>
        <v>0</v>
      </c>
      <c r="BP494" s="131">
        <f t="shared" ref="BP494" si="8937">H494/H498</f>
        <v>0</v>
      </c>
      <c r="BQ494" s="132">
        <f t="shared" ref="BQ494" si="8938">I494/I498</f>
        <v>0</v>
      </c>
      <c r="BR494" s="129">
        <f t="shared" ref="BR494" si="8939">J494/J498</f>
        <v>0</v>
      </c>
      <c r="BS494" s="130">
        <f t="shared" ref="BS494" si="8940">K494/K498</f>
        <v>0</v>
      </c>
      <c r="BT494" s="131">
        <f t="shared" ref="BT494" si="8941">L494/L498</f>
        <v>0</v>
      </c>
      <c r="BU494" s="129">
        <f t="shared" ref="BU494" si="8942">M494/M498</f>
        <v>0</v>
      </c>
      <c r="BV494" s="133">
        <f t="shared" ref="BV494" si="8943">N494/N498</f>
        <v>0</v>
      </c>
      <c r="BW494" s="134">
        <f t="shared" ref="BW494" si="8944">O494/O498</f>
        <v>0</v>
      </c>
      <c r="BX494" s="129">
        <f t="shared" ref="BX494" si="8945">P494/P498</f>
        <v>0</v>
      </c>
      <c r="BY494" s="130">
        <f t="shared" ref="BY494" si="8946">Q494/Q498</f>
        <v>0</v>
      </c>
      <c r="BZ494" s="131">
        <f t="shared" ref="BZ494" si="8947">R494/R498</f>
        <v>0</v>
      </c>
      <c r="CA494" s="132">
        <f t="shared" ref="CA494" si="8948">S494/S498</f>
        <v>0</v>
      </c>
      <c r="CB494" s="129">
        <f t="shared" ref="CB494" si="8949">T494/T498</f>
        <v>0</v>
      </c>
      <c r="CC494" s="130">
        <f t="shared" ref="CC494" si="8950">U494/U498</f>
        <v>0</v>
      </c>
      <c r="CD494" s="131">
        <f t="shared" ref="CD494" si="8951">V494/V498</f>
        <v>0</v>
      </c>
      <c r="CE494" s="132">
        <f t="shared" ref="CE494" si="8952">W494/W498</f>
        <v>0</v>
      </c>
      <c r="CF494" s="129">
        <f t="shared" ref="CF494" si="8953">X494/X498</f>
        <v>0</v>
      </c>
      <c r="CG494" s="130">
        <f t="shared" ref="CG494" si="8954">Y494/Y498</f>
        <v>0</v>
      </c>
      <c r="CH494" s="131">
        <f t="shared" ref="CH494" si="8955">Z494/Z498</f>
        <v>0</v>
      </c>
      <c r="CI494" s="129">
        <f t="shared" ref="CI494" si="8956">AA494/AA498</f>
        <v>0</v>
      </c>
      <c r="CJ494" s="135">
        <f t="shared" ref="CJ494" si="8957">AB494/AB498</f>
        <v>8.7179397764720246E-6</v>
      </c>
      <c r="CK494" s="136">
        <f t="shared" ref="CK494" si="8958">AC494/AC498</f>
        <v>1.3115671478660802E-4</v>
      </c>
    </row>
    <row r="495" spans="1:89" x14ac:dyDescent="0.15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>
        <f>B495/B498</f>
        <v>0</v>
      </c>
      <c r="BK495" s="130">
        <f t="shared" ref="BK495" si="8959">C495/C498</f>
        <v>0</v>
      </c>
      <c r="BL495" s="131">
        <f t="shared" ref="BL495" si="8960">D495/D498</f>
        <v>0</v>
      </c>
      <c r="BM495" s="132">
        <f t="shared" ref="BM495" si="8961">E495/E498</f>
        <v>0</v>
      </c>
      <c r="BN495" s="129">
        <f t="shared" ref="BN495" si="8962">F495/F498</f>
        <v>0</v>
      </c>
      <c r="BO495" s="130">
        <f t="shared" ref="BO495" si="8963">G495/G498</f>
        <v>0</v>
      </c>
      <c r="BP495" s="131">
        <f t="shared" ref="BP495" si="8964">H495/H498</f>
        <v>0</v>
      </c>
      <c r="BQ495" s="132">
        <f t="shared" ref="BQ495" si="8965">I495/I498</f>
        <v>0</v>
      </c>
      <c r="BR495" s="129">
        <f t="shared" ref="BR495" si="8966">J495/J498</f>
        <v>0</v>
      </c>
      <c r="BS495" s="130">
        <f t="shared" ref="BS495" si="8967">K495/K498</f>
        <v>0</v>
      </c>
      <c r="BT495" s="131">
        <f t="shared" ref="BT495" si="8968">L495/L498</f>
        <v>0</v>
      </c>
      <c r="BU495" s="129">
        <f t="shared" ref="BU495" si="8969">M495/M498</f>
        <v>0</v>
      </c>
      <c r="BV495" s="133">
        <f t="shared" ref="BV495" si="8970">N495/N498</f>
        <v>0</v>
      </c>
      <c r="BW495" s="134">
        <f t="shared" ref="BW495" si="8971">O495/O498</f>
        <v>0</v>
      </c>
      <c r="BX495" s="129">
        <f t="shared" ref="BX495" si="8972">P495/P498</f>
        <v>0</v>
      </c>
      <c r="BY495" s="130">
        <f t="shared" ref="BY495" si="8973">Q495/Q498</f>
        <v>0</v>
      </c>
      <c r="BZ495" s="131">
        <f t="shared" ref="BZ495" si="8974">R495/R498</f>
        <v>0</v>
      </c>
      <c r="CA495" s="132">
        <f t="shared" ref="CA495" si="8975">S495/S498</f>
        <v>0</v>
      </c>
      <c r="CB495" s="129">
        <f t="shared" ref="CB495" si="8976">T495/T498</f>
        <v>0</v>
      </c>
      <c r="CC495" s="130">
        <f t="shared" ref="CC495" si="8977">U495/U498</f>
        <v>0</v>
      </c>
      <c r="CD495" s="131">
        <f t="shared" ref="CD495" si="8978">V495/V498</f>
        <v>0</v>
      </c>
      <c r="CE495" s="132">
        <f t="shared" ref="CE495" si="8979">W495/W498</f>
        <v>0</v>
      </c>
      <c r="CF495" s="129">
        <f t="shared" ref="CF495" si="8980">X495/X498</f>
        <v>0</v>
      </c>
      <c r="CG495" s="130">
        <f t="shared" ref="CG495" si="8981">Y495/Y498</f>
        <v>0</v>
      </c>
      <c r="CH495" s="131">
        <f t="shared" ref="CH495" si="8982">Z495/Z498</f>
        <v>0</v>
      </c>
      <c r="CI495" s="129">
        <f t="shared" ref="CI495" si="8983">AA495/AA498</f>
        <v>0</v>
      </c>
      <c r="CJ495" s="135">
        <f t="shared" ref="CJ495" si="8984">AB495/AB498</f>
        <v>0</v>
      </c>
      <c r="CK495" s="136">
        <f t="shared" ref="CK495" si="8985">AC495/AC498</f>
        <v>0</v>
      </c>
    </row>
    <row r="496" spans="1:89" x14ac:dyDescent="0.15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>
        <f>B496/B498</f>
        <v>0</v>
      </c>
      <c r="BK496" s="130">
        <f t="shared" ref="BK496" si="8986">C496/C498</f>
        <v>0</v>
      </c>
      <c r="BL496" s="131">
        <f t="shared" ref="BL496" si="8987">D496/D498</f>
        <v>0</v>
      </c>
      <c r="BM496" s="132">
        <f t="shared" ref="BM496" si="8988">E496/E498</f>
        <v>0</v>
      </c>
      <c r="BN496" s="129">
        <f t="shared" ref="BN496" si="8989">F496/F498</f>
        <v>0</v>
      </c>
      <c r="BO496" s="130">
        <f t="shared" ref="BO496" si="8990">G496/G498</f>
        <v>0</v>
      </c>
      <c r="BP496" s="131">
        <f t="shared" ref="BP496" si="8991">H496/H498</f>
        <v>0</v>
      </c>
      <c r="BQ496" s="132">
        <f t="shared" ref="BQ496" si="8992">I496/I498</f>
        <v>0</v>
      </c>
      <c r="BR496" s="129">
        <f t="shared" ref="BR496" si="8993">J496/J498</f>
        <v>0</v>
      </c>
      <c r="BS496" s="130">
        <f t="shared" ref="BS496" si="8994">K496/K498</f>
        <v>0</v>
      </c>
      <c r="BT496" s="131">
        <f t="shared" ref="BT496" si="8995">L496/L498</f>
        <v>0</v>
      </c>
      <c r="BU496" s="129">
        <f t="shared" ref="BU496" si="8996">M496/M498</f>
        <v>0</v>
      </c>
      <c r="BV496" s="133">
        <f t="shared" ref="BV496" si="8997">N496/N498</f>
        <v>0</v>
      </c>
      <c r="BW496" s="134">
        <f t="shared" ref="BW496" si="8998">O496/O498</f>
        <v>0</v>
      </c>
      <c r="BX496" s="129">
        <f t="shared" ref="BX496" si="8999">P496/P498</f>
        <v>0</v>
      </c>
      <c r="BY496" s="130">
        <f t="shared" ref="BY496" si="9000">Q496/Q498</f>
        <v>0</v>
      </c>
      <c r="BZ496" s="131">
        <f t="shared" ref="BZ496" si="9001">R496/R498</f>
        <v>0</v>
      </c>
      <c r="CA496" s="132">
        <f t="shared" ref="CA496" si="9002">S496/S498</f>
        <v>0</v>
      </c>
      <c r="CB496" s="129">
        <f t="shared" ref="CB496" si="9003">T496/T498</f>
        <v>0</v>
      </c>
      <c r="CC496" s="130">
        <f t="shared" ref="CC496" si="9004">U496/U498</f>
        <v>0</v>
      </c>
      <c r="CD496" s="131">
        <f t="shared" ref="CD496" si="9005">V496/V498</f>
        <v>0</v>
      </c>
      <c r="CE496" s="132">
        <f t="shared" ref="CE496" si="9006">W496/W498</f>
        <v>0</v>
      </c>
      <c r="CF496" s="129">
        <f t="shared" ref="CF496" si="9007">X496/X498</f>
        <v>0</v>
      </c>
      <c r="CG496" s="130">
        <f t="shared" ref="CG496" si="9008">Y496/Y498</f>
        <v>0</v>
      </c>
      <c r="CH496" s="131">
        <f t="shared" ref="CH496" si="9009">Z496/Z498</f>
        <v>0</v>
      </c>
      <c r="CI496" s="129">
        <f t="shared" ref="CI496" si="9010">AA496/AA498</f>
        <v>0</v>
      </c>
      <c r="CJ496" s="135">
        <f t="shared" ref="CJ496" si="9011">AB496/AB498</f>
        <v>0</v>
      </c>
      <c r="CK496" s="136">
        <f t="shared" ref="CK496" si="9012">AC496/AC498</f>
        <v>0</v>
      </c>
    </row>
    <row r="497" spans="1:89" ht="14" thickBot="1" x14ac:dyDescent="0.2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>
        <f>B497/B498</f>
        <v>0</v>
      </c>
      <c r="BK497" s="130">
        <f t="shared" ref="BK497" si="9013">C497/C498</f>
        <v>0</v>
      </c>
      <c r="BL497" s="131">
        <f t="shared" ref="BL497" si="9014">D497/D498</f>
        <v>0</v>
      </c>
      <c r="BM497" s="132">
        <f t="shared" ref="BM497" si="9015">E497/E498</f>
        <v>0</v>
      </c>
      <c r="BN497" s="129">
        <f t="shared" ref="BN497" si="9016">F497/F498</f>
        <v>0</v>
      </c>
      <c r="BO497" s="130">
        <f t="shared" ref="BO497" si="9017">G497/G498</f>
        <v>0</v>
      </c>
      <c r="BP497" s="131">
        <f t="shared" ref="BP497" si="9018">H497/H498</f>
        <v>0</v>
      </c>
      <c r="BQ497" s="132">
        <f t="shared" ref="BQ497" si="9019">I497/I498</f>
        <v>0</v>
      </c>
      <c r="BR497" s="129">
        <f t="shared" ref="BR497" si="9020">J497/J498</f>
        <v>0</v>
      </c>
      <c r="BS497" s="130">
        <f t="shared" ref="BS497" si="9021">K497/K498</f>
        <v>0</v>
      </c>
      <c r="BT497" s="131">
        <f t="shared" ref="BT497" si="9022">L497/L498</f>
        <v>0</v>
      </c>
      <c r="BU497" s="129">
        <f t="shared" ref="BU497" si="9023">M497/M498</f>
        <v>0</v>
      </c>
      <c r="BV497" s="133">
        <f t="shared" ref="BV497" si="9024">N497/N498</f>
        <v>0</v>
      </c>
      <c r="BW497" s="134">
        <f t="shared" ref="BW497" si="9025">O497/O498</f>
        <v>0</v>
      </c>
      <c r="BX497" s="129">
        <f t="shared" ref="BX497" si="9026">P497/P498</f>
        <v>0</v>
      </c>
      <c r="BY497" s="130">
        <f t="shared" ref="BY497" si="9027">Q497/Q498</f>
        <v>0</v>
      </c>
      <c r="BZ497" s="131">
        <f t="shared" ref="BZ497" si="9028">R497/R498</f>
        <v>0</v>
      </c>
      <c r="CA497" s="132">
        <f t="shared" ref="CA497" si="9029">S497/S498</f>
        <v>0</v>
      </c>
      <c r="CB497" s="129">
        <f t="shared" ref="CB497" si="9030">T497/T498</f>
        <v>0</v>
      </c>
      <c r="CC497" s="130">
        <f t="shared" ref="CC497" si="9031">U497/U498</f>
        <v>0</v>
      </c>
      <c r="CD497" s="131">
        <f t="shared" ref="CD497" si="9032">V497/V498</f>
        <v>0</v>
      </c>
      <c r="CE497" s="132">
        <f t="shared" ref="CE497" si="9033">W497/W498</f>
        <v>0</v>
      </c>
      <c r="CF497" s="129">
        <f t="shared" ref="CF497" si="9034">X497/X498</f>
        <v>0</v>
      </c>
      <c r="CG497" s="130">
        <f t="shared" ref="CG497" si="9035">Y497/Y498</f>
        <v>0</v>
      </c>
      <c r="CH497" s="131">
        <f t="shared" ref="CH497" si="9036">Z497/Z498</f>
        <v>0</v>
      </c>
      <c r="CI497" s="129">
        <f t="shared" ref="CI497" si="9037">AA497/AA498</f>
        <v>0</v>
      </c>
      <c r="CJ497" s="135">
        <f t="shared" ref="CJ497" si="9038">AB497/AB498</f>
        <v>0</v>
      </c>
      <c r="CK497" s="136">
        <f t="shared" ref="CK497" si="9039">AC497/AC498</f>
        <v>0</v>
      </c>
    </row>
    <row r="498" spans="1:89" ht="15" thickTop="1" thickBot="1" x14ac:dyDescent="0.2">
      <c r="A498" s="269" t="s">
        <v>13</v>
      </c>
      <c r="B498" s="20">
        <f t="shared" ref="B498:AA498" si="9040">SUM(B475:B497)</f>
        <v>11365</v>
      </c>
      <c r="C498" s="21">
        <f t="shared" si="9040"/>
        <v>11316</v>
      </c>
      <c r="D498" s="20">
        <f t="shared" si="9040"/>
        <v>5323</v>
      </c>
      <c r="E498" s="21">
        <f t="shared" si="9040"/>
        <v>5429</v>
      </c>
      <c r="F498" s="20">
        <f t="shared" si="9040"/>
        <v>13108</v>
      </c>
      <c r="G498" s="21">
        <f t="shared" si="9040"/>
        <v>9558</v>
      </c>
      <c r="H498" s="20">
        <f t="shared" si="9040"/>
        <v>13792</v>
      </c>
      <c r="I498" s="21">
        <f t="shared" si="9040"/>
        <v>13537</v>
      </c>
      <c r="J498" s="20">
        <f t="shared" si="9040"/>
        <v>2947</v>
      </c>
      <c r="K498" s="21">
        <f t="shared" si="9040"/>
        <v>2726</v>
      </c>
      <c r="L498" s="20">
        <f t="shared" si="9040"/>
        <v>7815</v>
      </c>
      <c r="M498" s="21">
        <f t="shared" si="9040"/>
        <v>7641</v>
      </c>
      <c r="N498" s="20">
        <f t="shared" si="9040"/>
        <v>14248</v>
      </c>
      <c r="O498" s="21">
        <f t="shared" si="9040"/>
        <v>14634</v>
      </c>
      <c r="P498" s="20">
        <f t="shared" si="9040"/>
        <v>6974</v>
      </c>
      <c r="Q498" s="21">
        <f t="shared" si="9040"/>
        <v>7398</v>
      </c>
      <c r="R498" s="20">
        <f t="shared" si="9040"/>
        <v>8943</v>
      </c>
      <c r="S498" s="21">
        <f t="shared" si="9040"/>
        <v>9474</v>
      </c>
      <c r="T498" s="20">
        <f t="shared" si="9040"/>
        <v>1955</v>
      </c>
      <c r="U498" s="21">
        <f t="shared" si="9040"/>
        <v>2187</v>
      </c>
      <c r="V498" s="20">
        <f t="shared" si="9040"/>
        <v>8271</v>
      </c>
      <c r="W498" s="21">
        <f t="shared" si="9040"/>
        <v>9136</v>
      </c>
      <c r="X498" s="20">
        <f t="shared" si="9040"/>
        <v>6620</v>
      </c>
      <c r="Y498" s="21">
        <f t="shared" si="9040"/>
        <v>4730</v>
      </c>
      <c r="Z498" s="20">
        <f t="shared" si="9040"/>
        <v>13345</v>
      </c>
      <c r="AA498" s="21">
        <f t="shared" si="9040"/>
        <v>16601</v>
      </c>
      <c r="AB498" s="174">
        <f t="shared" ref="AB498:AC498" si="9041">SUM(AB474:AB497)</f>
        <v>114706</v>
      </c>
      <c r="AC498" s="175">
        <f t="shared" si="9041"/>
        <v>114367</v>
      </c>
      <c r="BI498" s="269" t="s">
        <v>13</v>
      </c>
      <c r="BJ498" s="155">
        <f>SUM(BJ474:BJ497)</f>
        <v>1</v>
      </c>
      <c r="BK498" s="156">
        <f t="shared" ref="BK498:CK498" si="9042">SUM(BK474:BK497)</f>
        <v>1</v>
      </c>
      <c r="BL498" s="155">
        <f t="shared" si="9042"/>
        <v>1</v>
      </c>
      <c r="BM498" s="156">
        <f t="shared" si="9042"/>
        <v>0.99999999999999989</v>
      </c>
      <c r="BN498" s="155">
        <f t="shared" si="9042"/>
        <v>0.99999999999999989</v>
      </c>
      <c r="BO498" s="156">
        <f t="shared" si="9042"/>
        <v>0.99999999999999989</v>
      </c>
      <c r="BP498" s="155">
        <f t="shared" si="9042"/>
        <v>1</v>
      </c>
      <c r="BQ498" s="156">
        <f t="shared" si="9042"/>
        <v>1</v>
      </c>
      <c r="BR498" s="155">
        <f t="shared" si="9042"/>
        <v>1</v>
      </c>
      <c r="BS498" s="156">
        <f t="shared" si="9042"/>
        <v>1</v>
      </c>
      <c r="BT498" s="155">
        <f t="shared" si="9042"/>
        <v>1</v>
      </c>
      <c r="BU498" s="156">
        <f t="shared" si="9042"/>
        <v>1</v>
      </c>
      <c r="BV498" s="155">
        <f t="shared" si="9042"/>
        <v>1</v>
      </c>
      <c r="BW498" s="156">
        <f t="shared" si="9042"/>
        <v>0.99999999999999989</v>
      </c>
      <c r="BX498" s="155">
        <f t="shared" si="9042"/>
        <v>0.99999999999999989</v>
      </c>
      <c r="BY498" s="156">
        <f t="shared" si="9042"/>
        <v>0.99999999999999989</v>
      </c>
      <c r="BZ498" s="155">
        <f t="shared" si="9042"/>
        <v>1</v>
      </c>
      <c r="CA498" s="156">
        <f t="shared" si="9042"/>
        <v>1.0000000000000002</v>
      </c>
      <c r="CB498" s="155">
        <f t="shared" si="9042"/>
        <v>1</v>
      </c>
      <c r="CC498" s="156">
        <f t="shared" si="9042"/>
        <v>1.0000000000000002</v>
      </c>
      <c r="CD498" s="155">
        <f t="shared" si="9042"/>
        <v>0.99999999999999989</v>
      </c>
      <c r="CE498" s="156">
        <f t="shared" si="9042"/>
        <v>1</v>
      </c>
      <c r="CF498" s="155">
        <f t="shared" si="9042"/>
        <v>1</v>
      </c>
      <c r="CG498" s="156">
        <f t="shared" si="9042"/>
        <v>1</v>
      </c>
      <c r="CH498" s="155">
        <f t="shared" si="9042"/>
        <v>1</v>
      </c>
      <c r="CI498" s="156">
        <f t="shared" si="9042"/>
        <v>0.99999999999999989</v>
      </c>
      <c r="CJ498" s="155">
        <f t="shared" si="9042"/>
        <v>0.99999999999999989</v>
      </c>
      <c r="CK498" s="156">
        <f t="shared" si="9042"/>
        <v>0.99999999999999978</v>
      </c>
    </row>
    <row r="499" spans="1:89" ht="14" thickTop="1" x14ac:dyDescent="0.15">
      <c r="A499" s="187"/>
    </row>
    <row r="501" spans="1:89" x14ac:dyDescent="0.15">
      <c r="A501" s="302">
        <f>+A470+1</f>
        <v>44152</v>
      </c>
      <c r="B501" s="302"/>
      <c r="C501" s="302"/>
      <c r="D501" s="302"/>
      <c r="BI501" s="301">
        <f>+BI470+1</f>
        <v>44152</v>
      </c>
      <c r="BJ501" s="301"/>
      <c r="BK501" s="301"/>
      <c r="BL501" s="301"/>
    </row>
    <row r="502" spans="1:89" ht="14" thickBot="1" x14ac:dyDescent="0.2">
      <c r="AE502" s="272" t="s">
        <v>84</v>
      </c>
    </row>
    <row r="503" spans="1:89" ht="15" thickTop="1" thickBot="1" x14ac:dyDescent="0.2">
      <c r="A503" s="299" t="s">
        <v>0</v>
      </c>
      <c r="B503" s="293" t="s">
        <v>1</v>
      </c>
      <c r="C503" s="294"/>
      <c r="D503" s="293" t="s">
        <v>2</v>
      </c>
      <c r="E503" s="294"/>
      <c r="F503" s="293" t="s">
        <v>3</v>
      </c>
      <c r="G503" s="294"/>
      <c r="H503" s="293" t="s">
        <v>4</v>
      </c>
      <c r="I503" s="294"/>
      <c r="J503" s="293" t="s">
        <v>5</v>
      </c>
      <c r="K503" s="294"/>
      <c r="L503" s="293" t="s">
        <v>6</v>
      </c>
      <c r="M503" s="294"/>
      <c r="N503" s="293" t="s">
        <v>7</v>
      </c>
      <c r="O503" s="294"/>
      <c r="P503" s="293" t="s">
        <v>8</v>
      </c>
      <c r="Q503" s="294"/>
      <c r="R503" s="293" t="s">
        <v>9</v>
      </c>
      <c r="S503" s="294"/>
      <c r="T503" s="293" t="s">
        <v>10</v>
      </c>
      <c r="U503" s="294"/>
      <c r="V503" s="293" t="s">
        <v>11</v>
      </c>
      <c r="W503" s="294"/>
      <c r="X503" s="293" t="s">
        <v>12</v>
      </c>
      <c r="Y503" s="294"/>
      <c r="Z503" s="295" t="s">
        <v>40</v>
      </c>
      <c r="AA503" s="296"/>
      <c r="AB503" s="297" t="s">
        <v>41</v>
      </c>
      <c r="AC503" s="298"/>
      <c r="AE503" s="299" t="s">
        <v>0</v>
      </c>
      <c r="AF503" s="293" t="s">
        <v>1</v>
      </c>
      <c r="AG503" s="294"/>
      <c r="AH503" s="293" t="s">
        <v>2</v>
      </c>
      <c r="AI503" s="294"/>
      <c r="AJ503" s="293" t="s">
        <v>3</v>
      </c>
      <c r="AK503" s="294"/>
      <c r="AL503" s="293" t="s">
        <v>4</v>
      </c>
      <c r="AM503" s="294"/>
      <c r="AN503" s="293" t="s">
        <v>5</v>
      </c>
      <c r="AO503" s="294"/>
      <c r="AP503" s="293" t="s">
        <v>6</v>
      </c>
      <c r="AQ503" s="294"/>
      <c r="AR503" s="293" t="s">
        <v>7</v>
      </c>
      <c r="AS503" s="294"/>
      <c r="AT503" s="293" t="s">
        <v>8</v>
      </c>
      <c r="AU503" s="294"/>
      <c r="AV503" s="293" t="s">
        <v>9</v>
      </c>
      <c r="AW503" s="294"/>
      <c r="AX503" s="293" t="s">
        <v>10</v>
      </c>
      <c r="AY503" s="294"/>
      <c r="AZ503" s="293" t="s">
        <v>11</v>
      </c>
      <c r="BA503" s="294"/>
      <c r="BB503" s="293" t="s">
        <v>12</v>
      </c>
      <c r="BC503" s="294"/>
      <c r="BD503" s="295" t="s">
        <v>40</v>
      </c>
      <c r="BE503" s="296"/>
      <c r="BF503" s="297" t="s">
        <v>41</v>
      </c>
      <c r="BG503" s="298"/>
      <c r="BI503" s="299" t="s">
        <v>0</v>
      </c>
      <c r="BJ503" s="293" t="s">
        <v>1</v>
      </c>
      <c r="BK503" s="294"/>
      <c r="BL503" s="293" t="s">
        <v>2</v>
      </c>
      <c r="BM503" s="294"/>
      <c r="BN503" s="293" t="s">
        <v>3</v>
      </c>
      <c r="BO503" s="294"/>
      <c r="BP503" s="293" t="s">
        <v>4</v>
      </c>
      <c r="BQ503" s="294"/>
      <c r="BR503" s="293" t="s">
        <v>5</v>
      </c>
      <c r="BS503" s="294"/>
      <c r="BT503" s="293" t="s">
        <v>6</v>
      </c>
      <c r="BU503" s="294"/>
      <c r="BV503" s="293" t="s">
        <v>7</v>
      </c>
      <c r="BW503" s="294"/>
      <c r="BX503" s="293" t="s">
        <v>8</v>
      </c>
      <c r="BY503" s="294"/>
      <c r="BZ503" s="293" t="s">
        <v>9</v>
      </c>
      <c r="CA503" s="294"/>
      <c r="CB503" s="293" t="s">
        <v>10</v>
      </c>
      <c r="CC503" s="294"/>
      <c r="CD503" s="293" t="s">
        <v>11</v>
      </c>
      <c r="CE503" s="294"/>
      <c r="CF503" s="293" t="s">
        <v>12</v>
      </c>
      <c r="CG503" s="294"/>
      <c r="CH503" s="295" t="s">
        <v>40</v>
      </c>
      <c r="CI503" s="296"/>
      <c r="CJ503" s="293" t="s">
        <v>41</v>
      </c>
      <c r="CK503" s="294"/>
    </row>
    <row r="504" spans="1:89" ht="15" thickTop="1" thickBot="1" x14ac:dyDescent="0.2">
      <c r="A504" s="300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300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300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 x14ac:dyDescent="0.15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988</v>
      </c>
      <c r="AG505" s="186">
        <f t="shared" ref="AG505:AV506" si="9043">SUMIF($A$9:$A$32,$AE505,C$505:C$528)</f>
        <v>485</v>
      </c>
      <c r="AH505" s="127">
        <f t="shared" si="9043"/>
        <v>296</v>
      </c>
      <c r="AI505" s="180">
        <f t="shared" si="9043"/>
        <v>292</v>
      </c>
      <c r="AJ505" s="126">
        <f t="shared" si="9043"/>
        <v>970</v>
      </c>
      <c r="AK505" s="128">
        <f t="shared" si="9043"/>
        <v>446</v>
      </c>
      <c r="AL505" s="127">
        <f t="shared" si="9043"/>
        <v>948</v>
      </c>
      <c r="AM505" s="180">
        <f t="shared" si="9043"/>
        <v>670</v>
      </c>
      <c r="AN505" s="126">
        <f t="shared" si="9043"/>
        <v>120</v>
      </c>
      <c r="AO505" s="128">
        <f t="shared" si="9043"/>
        <v>291</v>
      </c>
      <c r="AP505" s="127">
        <f t="shared" si="9043"/>
        <v>344</v>
      </c>
      <c r="AQ505" s="126">
        <f t="shared" si="9043"/>
        <v>766</v>
      </c>
      <c r="AR505" s="179">
        <f t="shared" si="9043"/>
        <v>884</v>
      </c>
      <c r="AS505" s="181">
        <f t="shared" si="9043"/>
        <v>1138</v>
      </c>
      <c r="AT505" s="126">
        <f t="shared" si="9043"/>
        <v>655</v>
      </c>
      <c r="AU505" s="128">
        <f t="shared" si="9043"/>
        <v>561</v>
      </c>
      <c r="AV505" s="127">
        <f t="shared" si="9043"/>
        <v>775</v>
      </c>
      <c r="AW505" s="180">
        <f t="shared" ref="AW505:BE506" si="9044">SUMIF($A$9:$A$32,$AE505,S$505:S$528)</f>
        <v>465</v>
      </c>
      <c r="AX505" s="126">
        <f t="shared" si="9044"/>
        <v>120</v>
      </c>
      <c r="AY505" s="128">
        <f t="shared" si="9044"/>
        <v>296</v>
      </c>
      <c r="AZ505" s="127">
        <f t="shared" si="9044"/>
        <v>379</v>
      </c>
      <c r="BA505" s="180">
        <f t="shared" si="9044"/>
        <v>663</v>
      </c>
      <c r="BB505" s="126">
        <f t="shared" si="9044"/>
        <v>514</v>
      </c>
      <c r="BC505" s="128">
        <f t="shared" si="9044"/>
        <v>437</v>
      </c>
      <c r="BD505" s="184">
        <f t="shared" si="9044"/>
        <v>998</v>
      </c>
      <c r="BE505" s="185">
        <f t="shared" si="9044"/>
        <v>821</v>
      </c>
      <c r="BF505" s="170">
        <f>AF505+AH505+AJ505+AL505+AN505+AP505+AR505+AT505+AV505+AX505+AZ505+BB505+BD505</f>
        <v>7991</v>
      </c>
      <c r="BG505" s="171">
        <f>AG505+AI505+AK505+AM505+AO505+AQ505+AS505+AU505+AW505+AY505+BA505+BC505+BE505</f>
        <v>7331</v>
      </c>
      <c r="BI505" s="125" t="s">
        <v>16</v>
      </c>
      <c r="BJ505" s="129">
        <f>B505/B529</f>
        <v>0</v>
      </c>
      <c r="BK505" s="130">
        <f t="shared" ref="BK505" si="9045">C505/C529</f>
        <v>0</v>
      </c>
      <c r="BL505" s="131">
        <f t="shared" ref="BL505" si="9046">D505/D529</f>
        <v>0</v>
      </c>
      <c r="BM505" s="132">
        <f t="shared" ref="BM505" si="9047">E505/E529</f>
        <v>0</v>
      </c>
      <c r="BN505" s="129">
        <f t="shared" ref="BN505" si="9048">F505/F529</f>
        <v>0</v>
      </c>
      <c r="BO505" s="130">
        <f t="shared" ref="BO505" si="9049">G505/G529</f>
        <v>0</v>
      </c>
      <c r="BP505" s="131">
        <f t="shared" ref="BP505" si="9050">H505/H529</f>
        <v>0</v>
      </c>
      <c r="BQ505" s="132">
        <f t="shared" ref="BQ505" si="9051">I505/I529</f>
        <v>0</v>
      </c>
      <c r="BR505" s="129">
        <f t="shared" ref="BR505" si="9052">J505/J529</f>
        <v>0</v>
      </c>
      <c r="BS505" s="130">
        <f t="shared" ref="BS505" si="9053">K505/K529</f>
        <v>0</v>
      </c>
      <c r="BT505" s="131">
        <f t="shared" ref="BT505" si="9054">L505/L529</f>
        <v>0</v>
      </c>
      <c r="BU505" s="129">
        <f t="shared" ref="BU505" si="9055">M505/M529</f>
        <v>0</v>
      </c>
      <c r="BV505" s="133">
        <f t="shared" ref="BV505" si="9056">N505/N529</f>
        <v>0</v>
      </c>
      <c r="BW505" s="134">
        <f t="shared" ref="BW505" si="9057">O505/O529</f>
        <v>0</v>
      </c>
      <c r="BX505" s="129">
        <f t="shared" ref="BX505" si="9058">P505/P529</f>
        <v>0</v>
      </c>
      <c r="BY505" s="130">
        <f t="shared" ref="BY505" si="9059">Q505/Q529</f>
        <v>0</v>
      </c>
      <c r="BZ505" s="131">
        <f t="shared" ref="BZ505" si="9060">R505/R529</f>
        <v>0</v>
      </c>
      <c r="CA505" s="132">
        <f t="shared" ref="CA505" si="9061">S505/S529</f>
        <v>0</v>
      </c>
      <c r="CB505" s="129">
        <f t="shared" ref="CB505" si="9062">T505/T529</f>
        <v>0</v>
      </c>
      <c r="CC505" s="130">
        <f t="shared" ref="CC505" si="9063">U505/U529</f>
        <v>0</v>
      </c>
      <c r="CD505" s="131">
        <f t="shared" ref="CD505" si="9064">V505/V529</f>
        <v>0</v>
      </c>
      <c r="CE505" s="132">
        <f t="shared" ref="CE505" si="9065">W505/W529</f>
        <v>0</v>
      </c>
      <c r="CF505" s="129">
        <f t="shared" ref="CF505" si="9066">X505/X529</f>
        <v>0</v>
      </c>
      <c r="CG505" s="130">
        <f t="shared" ref="CG505" si="9067">Y505/Y529</f>
        <v>0</v>
      </c>
      <c r="CH505" s="131">
        <f t="shared" ref="CH505" si="9068">Z505/Z529</f>
        <v>0</v>
      </c>
      <c r="CI505" s="129">
        <f t="shared" ref="CI505" si="9069">AA505/AA529</f>
        <v>0</v>
      </c>
      <c r="CJ505" s="135">
        <f t="shared" ref="CJ505" si="9070">AB505/AB529</f>
        <v>0</v>
      </c>
      <c r="CK505" s="136">
        <f t="shared" ref="CK505" si="9071">AC505/AC529</f>
        <v>0</v>
      </c>
    </row>
    <row r="506" spans="1:89" x14ac:dyDescent="0.15">
      <c r="A506" s="137" t="s">
        <v>17</v>
      </c>
      <c r="B506" s="189">
        <v>120</v>
      </c>
      <c r="C506" s="190">
        <v>0</v>
      </c>
      <c r="D506" s="191">
        <v>47</v>
      </c>
      <c r="E506" s="192">
        <v>1</v>
      </c>
      <c r="F506" s="189">
        <v>271</v>
      </c>
      <c r="G506" s="193">
        <v>1</v>
      </c>
      <c r="H506" s="191">
        <v>180</v>
      </c>
      <c r="I506" s="192">
        <v>19</v>
      </c>
      <c r="J506" s="189">
        <v>9</v>
      </c>
      <c r="K506" s="193">
        <v>6</v>
      </c>
      <c r="L506" s="191">
        <v>8</v>
      </c>
      <c r="M506" s="189">
        <v>36</v>
      </c>
      <c r="N506" s="194">
        <v>40</v>
      </c>
      <c r="O506" s="195">
        <v>53</v>
      </c>
      <c r="P506" s="189">
        <v>12</v>
      </c>
      <c r="Q506" s="193">
        <v>29</v>
      </c>
      <c r="R506" s="191">
        <v>8</v>
      </c>
      <c r="S506" s="192">
        <v>8</v>
      </c>
      <c r="T506" s="189">
        <v>0</v>
      </c>
      <c r="U506" s="193">
        <v>0</v>
      </c>
      <c r="V506" s="191">
        <v>0</v>
      </c>
      <c r="W506" s="192">
        <v>0</v>
      </c>
      <c r="X506" s="189">
        <v>0</v>
      </c>
      <c r="Y506" s="193">
        <v>0</v>
      </c>
      <c r="Z506" s="191">
        <v>0</v>
      </c>
      <c r="AA506" s="189">
        <v>0</v>
      </c>
      <c r="AB506" s="172">
        <f t="shared" ref="AB506:AB528" si="9072">SUM(B506,D506,F506,H506,J506,L506,N506,P506,R506,T506,V506,X506,Z506)</f>
        <v>695</v>
      </c>
      <c r="AC506" s="173">
        <f t="shared" ref="AC506:AC528" si="9073">SUM(C506,E506,G506,I506,K506,M506,O506,Q506,S506,U506,W506,Y506,AA506)</f>
        <v>153</v>
      </c>
      <c r="AE506" s="277" t="str">
        <f>$AE$10</f>
        <v>08:00 - 08:59</v>
      </c>
      <c r="AF506" s="126">
        <f>SUMIF($A$9:$A$32,$AE506,B$505:B$528)</f>
        <v>861</v>
      </c>
      <c r="AG506" s="190">
        <f t="shared" si="9043"/>
        <v>626</v>
      </c>
      <c r="AH506" s="191">
        <f t="shared" si="9043"/>
        <v>262</v>
      </c>
      <c r="AI506" s="192">
        <f t="shared" si="9043"/>
        <v>359</v>
      </c>
      <c r="AJ506" s="278">
        <f t="shared" si="9043"/>
        <v>1049</v>
      </c>
      <c r="AK506" s="193">
        <f t="shared" si="9043"/>
        <v>485</v>
      </c>
      <c r="AL506" s="191">
        <f t="shared" si="9043"/>
        <v>884</v>
      </c>
      <c r="AM506" s="192">
        <f t="shared" si="9043"/>
        <v>853</v>
      </c>
      <c r="AN506" s="278">
        <f t="shared" si="9043"/>
        <v>144</v>
      </c>
      <c r="AO506" s="193">
        <f t="shared" si="9043"/>
        <v>348</v>
      </c>
      <c r="AP506" s="191">
        <f t="shared" si="9043"/>
        <v>311</v>
      </c>
      <c r="AQ506" s="278">
        <f t="shared" si="9043"/>
        <v>877</v>
      </c>
      <c r="AR506" s="194">
        <f t="shared" si="9043"/>
        <v>768</v>
      </c>
      <c r="AS506" s="195">
        <f t="shared" si="9043"/>
        <v>1298</v>
      </c>
      <c r="AT506" s="278">
        <f t="shared" si="9043"/>
        <v>497</v>
      </c>
      <c r="AU506" s="193">
        <f t="shared" si="9043"/>
        <v>519</v>
      </c>
      <c r="AV506" s="191">
        <f t="shared" si="9043"/>
        <v>706</v>
      </c>
      <c r="AW506" s="192">
        <f t="shared" si="9044"/>
        <v>510</v>
      </c>
      <c r="AX506" s="278">
        <f t="shared" si="9044"/>
        <v>98</v>
      </c>
      <c r="AY506" s="193">
        <f t="shared" si="9044"/>
        <v>269</v>
      </c>
      <c r="AZ506" s="191">
        <f t="shared" si="9044"/>
        <v>400</v>
      </c>
      <c r="BA506" s="192">
        <f t="shared" si="9044"/>
        <v>635</v>
      </c>
      <c r="BB506" s="278">
        <f t="shared" si="9044"/>
        <v>489</v>
      </c>
      <c r="BC506" s="193">
        <f t="shared" si="9044"/>
        <v>497</v>
      </c>
      <c r="BD506" s="191">
        <f t="shared" si="9044"/>
        <v>932</v>
      </c>
      <c r="BE506" s="278">
        <f t="shared" si="9044"/>
        <v>868</v>
      </c>
      <c r="BF506" s="172">
        <f>SUM(AF506,AH506,AJ506,AL506,AN506,AP506,AR506,AT506,AV506,AX506,AZ506,BB506,BD506)</f>
        <v>7401</v>
      </c>
      <c r="BG506" s="173">
        <f>SUM(AG506,AI506,AK506,AM506,AO506,AQ506,AS506,AU506,AW506,AY506,BA506,BC506,BE506)</f>
        <v>8144</v>
      </c>
      <c r="BI506" s="137" t="s">
        <v>17</v>
      </c>
      <c r="BJ506" s="129">
        <f>B506/B529</f>
        <v>1.1347517730496455E-2</v>
      </c>
      <c r="BK506" s="130">
        <f t="shared" ref="BK506" si="9074">C506/C529</f>
        <v>0</v>
      </c>
      <c r="BL506" s="131">
        <f t="shared" ref="BL506" si="9075">D506/D529</f>
        <v>1.128180508881421E-2</v>
      </c>
      <c r="BM506" s="132">
        <f t="shared" ref="BM506" si="9076">E506/E529</f>
        <v>1.840264998159735E-4</v>
      </c>
      <c r="BN506" s="129">
        <f t="shared" ref="BN506" si="9077">F506/F529</f>
        <v>2.2622923449369732E-2</v>
      </c>
      <c r="BO506" s="130">
        <f t="shared" ref="BO506" si="9078">G506/G529</f>
        <v>1.0373443983402489E-4</v>
      </c>
      <c r="BP506" s="131">
        <f t="shared" ref="BP506" si="9079">H506/H529</f>
        <v>1.3318534961154272E-2</v>
      </c>
      <c r="BQ506" s="132">
        <f t="shared" ref="BQ506" si="9080">I506/I529</f>
        <v>1.3999410551134689E-3</v>
      </c>
      <c r="BR506" s="129">
        <f t="shared" ref="BR506" si="9081">J506/J529</f>
        <v>3.1534688156972671E-3</v>
      </c>
      <c r="BS506" s="130">
        <f t="shared" ref="BS506" si="9082">K506/K529</f>
        <v>2.3192887514495554E-3</v>
      </c>
      <c r="BT506" s="131">
        <f t="shared" ref="BT506" si="9083">L506/L529</f>
        <v>1.0365379632029023E-3</v>
      </c>
      <c r="BU506" s="129">
        <f t="shared" ref="BU506" si="9084">M506/M529</f>
        <v>4.8773878878200783E-3</v>
      </c>
      <c r="BV506" s="133">
        <f t="shared" ref="BV506" si="9085">N506/N529</f>
        <v>2.9478959392733439E-3</v>
      </c>
      <c r="BW506" s="134">
        <f t="shared" ref="BW506" si="9086">O506/O529</f>
        <v>3.8839220284332407E-3</v>
      </c>
      <c r="BX506" s="129">
        <f t="shared" ref="BX506" si="9087">P506/P529</f>
        <v>1.692524682651622E-3</v>
      </c>
      <c r="BY506" s="130">
        <f t="shared" ref="BY506" si="9088">Q506/Q529</f>
        <v>4.0995193666949394E-3</v>
      </c>
      <c r="BZ506" s="131">
        <f t="shared" ref="BZ506" si="9089">R506/R529</f>
        <v>9.2710626955614783E-4</v>
      </c>
      <c r="CA506" s="132">
        <f t="shared" ref="CA506" si="9090">S506/S529</f>
        <v>9.2219020172910665E-4</v>
      </c>
      <c r="CB506" s="129">
        <f t="shared" ref="CB506" si="9091">T506/T529</f>
        <v>0</v>
      </c>
      <c r="CC506" s="130">
        <f t="shared" ref="CC506" si="9092">U506/U529</f>
        <v>0</v>
      </c>
      <c r="CD506" s="131">
        <f t="shared" ref="CD506" si="9093">V506/V529</f>
        <v>0</v>
      </c>
      <c r="CE506" s="132">
        <f t="shared" ref="CE506" si="9094">W506/W529</f>
        <v>0</v>
      </c>
      <c r="CF506" s="129">
        <f t="shared" ref="CF506" si="9095">X506/X529</f>
        <v>0</v>
      </c>
      <c r="CG506" s="130">
        <f t="shared" ref="CG506" si="9096">Y506/Y529</f>
        <v>0</v>
      </c>
      <c r="CH506" s="131">
        <f t="shared" ref="CH506" si="9097">Z506/Z529</f>
        <v>0</v>
      </c>
      <c r="CI506" s="129">
        <f t="shared" ref="CI506" si="9098">AA506/AA529</f>
        <v>0</v>
      </c>
      <c r="CJ506" s="135">
        <f t="shared" ref="CJ506" si="9099">AB506/AB529</f>
        <v>6.3580060561151215E-3</v>
      </c>
      <c r="CK506" s="136">
        <f t="shared" ref="CK506" si="9100">AC506/AC529</f>
        <v>1.4030132690209169E-3</v>
      </c>
    </row>
    <row r="507" spans="1:89" ht="14" thickBot="1" x14ac:dyDescent="0.2">
      <c r="A507" s="146" t="s">
        <v>18</v>
      </c>
      <c r="B507" s="196">
        <v>610</v>
      </c>
      <c r="C507" s="197">
        <v>0</v>
      </c>
      <c r="D507" s="198">
        <v>219</v>
      </c>
      <c r="E507" s="199">
        <v>35</v>
      </c>
      <c r="F507" s="196">
        <v>813</v>
      </c>
      <c r="G507" s="200">
        <v>70</v>
      </c>
      <c r="H507" s="198">
        <v>536</v>
      </c>
      <c r="I507" s="199">
        <v>170</v>
      </c>
      <c r="J507" s="196">
        <v>29</v>
      </c>
      <c r="K507" s="200">
        <v>78</v>
      </c>
      <c r="L507" s="198">
        <v>111</v>
      </c>
      <c r="M507" s="196">
        <v>237</v>
      </c>
      <c r="N507" s="201">
        <v>391</v>
      </c>
      <c r="O507" s="202">
        <v>521</v>
      </c>
      <c r="P507" s="196">
        <v>243</v>
      </c>
      <c r="Q507" s="200">
        <v>304</v>
      </c>
      <c r="R507" s="198">
        <v>234</v>
      </c>
      <c r="S507" s="199">
        <v>260</v>
      </c>
      <c r="T507" s="196">
        <v>23</v>
      </c>
      <c r="U507" s="200">
        <v>115</v>
      </c>
      <c r="V507" s="198">
        <v>133</v>
      </c>
      <c r="W507" s="199">
        <v>351</v>
      </c>
      <c r="X507" s="196">
        <v>214</v>
      </c>
      <c r="Y507" s="200">
        <v>184</v>
      </c>
      <c r="Z507" s="198">
        <v>457</v>
      </c>
      <c r="AA507" s="196">
        <v>295</v>
      </c>
      <c r="AB507" s="172">
        <f t="shared" si="9072"/>
        <v>4013</v>
      </c>
      <c r="AC507" s="173">
        <f t="shared" si="9073"/>
        <v>2620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>
        <f>B507/B529</f>
        <v>5.7683215130023641E-2</v>
      </c>
      <c r="BK507" s="130">
        <f t="shared" ref="BK507" si="9101">C507/C529</f>
        <v>0</v>
      </c>
      <c r="BL507" s="131">
        <f t="shared" ref="BL507" si="9102">D507/D529</f>
        <v>5.256841094575132E-2</v>
      </c>
      <c r="BM507" s="132">
        <f t="shared" ref="BM507" si="9103">E507/E529</f>
        <v>6.4409274935590729E-3</v>
      </c>
      <c r="BN507" s="129">
        <f t="shared" ref="BN507" si="9104">F507/F529</f>
        <v>6.7868770348109189E-2</v>
      </c>
      <c r="BO507" s="130">
        <f t="shared" ref="BO507" si="9105">G507/G529</f>
        <v>7.261410788381743E-3</v>
      </c>
      <c r="BP507" s="131">
        <f t="shared" ref="BP507" si="9106">H507/H529</f>
        <v>3.9659637439881615E-2</v>
      </c>
      <c r="BQ507" s="132">
        <f t="shared" ref="BQ507" si="9107">I507/I529</f>
        <v>1.2525788387857353E-2</v>
      </c>
      <c r="BR507" s="129">
        <f t="shared" ref="BR507" si="9108">J507/J529</f>
        <v>1.0161177295024528E-2</v>
      </c>
      <c r="BS507" s="130">
        <f t="shared" ref="BS507" si="9109">K507/K529</f>
        <v>3.015075376884422E-2</v>
      </c>
      <c r="BT507" s="131">
        <f t="shared" ref="BT507" si="9110">L507/L529</f>
        <v>1.438196423944027E-2</v>
      </c>
      <c r="BU507" s="129">
        <f t="shared" ref="BU507" si="9111">M507/M529</f>
        <v>3.2109470261482184E-2</v>
      </c>
      <c r="BV507" s="133">
        <f t="shared" ref="BV507" si="9112">N507/N529</f>
        <v>2.8815682806396934E-2</v>
      </c>
      <c r="BW507" s="134">
        <f t="shared" ref="BW507" si="9113">O507/O529</f>
        <v>3.8179686354975817E-2</v>
      </c>
      <c r="BX507" s="129">
        <f t="shared" ref="BX507" si="9114">P507/P529</f>
        <v>3.4273624823695344E-2</v>
      </c>
      <c r="BY507" s="130">
        <f t="shared" ref="BY507" si="9115">Q507/Q529</f>
        <v>4.2974271981905572E-2</v>
      </c>
      <c r="BZ507" s="131">
        <f t="shared" ref="BZ507" si="9116">R507/R529</f>
        <v>2.7117858384517326E-2</v>
      </c>
      <c r="CA507" s="132">
        <f t="shared" ref="CA507" si="9117">S507/S529</f>
        <v>2.9971181556195964E-2</v>
      </c>
      <c r="CB507" s="129">
        <f t="shared" ref="CB507" si="9118">T507/T529</f>
        <v>1.0487916096671226E-2</v>
      </c>
      <c r="CC507" s="130">
        <f t="shared" ref="CC507" si="9119">U507/U529</f>
        <v>5.4015969938938466E-2</v>
      </c>
      <c r="CD507" s="131">
        <f t="shared" ref="CD507" si="9120">V507/V529</f>
        <v>1.632703167198625E-2</v>
      </c>
      <c r="CE507" s="132">
        <f t="shared" ref="CE507" si="9121">W507/W529</f>
        <v>4.2679961089494164E-2</v>
      </c>
      <c r="CF507" s="129">
        <f t="shared" ref="CF507" si="9122">X507/X529</f>
        <v>3.3406181704651886E-2</v>
      </c>
      <c r="CG507" s="130">
        <f t="shared" ref="CG507" si="9123">Y507/Y529</f>
        <v>4.2172816869126745E-2</v>
      </c>
      <c r="CH507" s="131">
        <f t="shared" ref="CH507" si="9124">Z507/Z529</f>
        <v>3.6645016438136474E-2</v>
      </c>
      <c r="CI507" s="129">
        <f t="shared" ref="CI507" si="9125">AA507/AA529</f>
        <v>1.971661542574522E-2</v>
      </c>
      <c r="CJ507" s="135">
        <f t="shared" ref="CJ507" si="9126">AB507/AB529</f>
        <v>3.6711767342719394E-2</v>
      </c>
      <c r="CK507" s="136">
        <f t="shared" ref="CK507" si="9127">AC507/AC529</f>
        <v>2.4025455979312431E-2</v>
      </c>
    </row>
    <row r="508" spans="1:89" ht="15" thickTop="1" thickBot="1" x14ac:dyDescent="0.2">
      <c r="A508" s="137" t="s">
        <v>19</v>
      </c>
      <c r="B508" s="189">
        <v>927</v>
      </c>
      <c r="C508" s="190">
        <v>316</v>
      </c>
      <c r="D508" s="191">
        <v>317</v>
      </c>
      <c r="E508" s="192">
        <v>224</v>
      </c>
      <c r="F508" s="189">
        <v>1055</v>
      </c>
      <c r="G508" s="193">
        <v>406</v>
      </c>
      <c r="H508" s="191">
        <v>870</v>
      </c>
      <c r="I508" s="192">
        <v>598</v>
      </c>
      <c r="J508" s="189">
        <v>93</v>
      </c>
      <c r="K508" s="193">
        <v>249</v>
      </c>
      <c r="L508" s="191">
        <v>241</v>
      </c>
      <c r="M508" s="189">
        <v>563</v>
      </c>
      <c r="N508" s="194">
        <v>834</v>
      </c>
      <c r="O508" s="195">
        <v>969</v>
      </c>
      <c r="P508" s="189">
        <v>475</v>
      </c>
      <c r="Q508" s="193">
        <v>475</v>
      </c>
      <c r="R508" s="191">
        <v>564</v>
      </c>
      <c r="S508" s="192">
        <v>474</v>
      </c>
      <c r="T508" s="189">
        <v>74</v>
      </c>
      <c r="U508" s="193">
        <v>277</v>
      </c>
      <c r="V508" s="191">
        <v>335</v>
      </c>
      <c r="W508" s="192">
        <v>585</v>
      </c>
      <c r="X508" s="189">
        <v>394</v>
      </c>
      <c r="Y508" s="193">
        <v>367</v>
      </c>
      <c r="Z508" s="191">
        <v>788</v>
      </c>
      <c r="AA508" s="189">
        <v>758</v>
      </c>
      <c r="AB508" s="172">
        <f t="shared" si="9072"/>
        <v>6967</v>
      </c>
      <c r="AC508" s="173">
        <f t="shared" si="9073"/>
        <v>6261</v>
      </c>
      <c r="AE508" s="269" t="s">
        <v>13</v>
      </c>
      <c r="AF508" s="20">
        <f t="shared" ref="AF508:BG508" si="9128">SUM(AF505:AF507)</f>
        <v>1849</v>
      </c>
      <c r="AG508" s="21">
        <f t="shared" si="9128"/>
        <v>1111</v>
      </c>
      <c r="AH508" s="20">
        <f t="shared" si="9128"/>
        <v>558</v>
      </c>
      <c r="AI508" s="21">
        <f t="shared" si="9128"/>
        <v>651</v>
      </c>
      <c r="AJ508" s="20">
        <f t="shared" si="9128"/>
        <v>2019</v>
      </c>
      <c r="AK508" s="21">
        <f t="shared" si="9128"/>
        <v>931</v>
      </c>
      <c r="AL508" s="20">
        <f t="shared" si="9128"/>
        <v>1832</v>
      </c>
      <c r="AM508" s="21">
        <f t="shared" si="9128"/>
        <v>1523</v>
      </c>
      <c r="AN508" s="20">
        <f t="shared" si="9128"/>
        <v>264</v>
      </c>
      <c r="AO508" s="21">
        <f t="shared" si="9128"/>
        <v>639</v>
      </c>
      <c r="AP508" s="20">
        <f t="shared" si="9128"/>
        <v>655</v>
      </c>
      <c r="AQ508" s="21">
        <f t="shared" si="9128"/>
        <v>1643</v>
      </c>
      <c r="AR508" s="20">
        <f t="shared" si="9128"/>
        <v>1652</v>
      </c>
      <c r="AS508" s="21">
        <f t="shared" si="9128"/>
        <v>2436</v>
      </c>
      <c r="AT508" s="20">
        <f t="shared" si="9128"/>
        <v>1152</v>
      </c>
      <c r="AU508" s="21">
        <f t="shared" si="9128"/>
        <v>1080</v>
      </c>
      <c r="AV508" s="20">
        <f t="shared" si="9128"/>
        <v>1481</v>
      </c>
      <c r="AW508" s="21">
        <f t="shared" si="9128"/>
        <v>975</v>
      </c>
      <c r="AX508" s="20">
        <f t="shared" si="9128"/>
        <v>218</v>
      </c>
      <c r="AY508" s="21">
        <f t="shared" si="9128"/>
        <v>565</v>
      </c>
      <c r="AZ508" s="20">
        <f t="shared" si="9128"/>
        <v>779</v>
      </c>
      <c r="BA508" s="21">
        <f t="shared" si="9128"/>
        <v>1298</v>
      </c>
      <c r="BB508" s="20">
        <f t="shared" si="9128"/>
        <v>1003</v>
      </c>
      <c r="BC508" s="21">
        <f t="shared" si="9128"/>
        <v>934</v>
      </c>
      <c r="BD508" s="20">
        <f t="shared" si="9128"/>
        <v>1930</v>
      </c>
      <c r="BE508" s="21">
        <f t="shared" si="9128"/>
        <v>1689</v>
      </c>
      <c r="BF508" s="174">
        <f t="shared" si="9128"/>
        <v>15392</v>
      </c>
      <c r="BG508" s="175">
        <f t="shared" si="9128"/>
        <v>15475</v>
      </c>
      <c r="BI508" s="137" t="s">
        <v>19</v>
      </c>
      <c r="BJ508" s="129">
        <f>B508/B529</f>
        <v>8.7659574468085102E-2</v>
      </c>
      <c r="BK508" s="130">
        <f t="shared" ref="BK508" si="9129">C508/C529</f>
        <v>2.7807110172474482E-2</v>
      </c>
      <c r="BL508" s="131">
        <f t="shared" ref="BL508" si="9130">D508/D529</f>
        <v>7.6092174747959679E-2</v>
      </c>
      <c r="BM508" s="132">
        <f t="shared" ref="BM508" si="9131">E508/E529</f>
        <v>4.1221935958778065E-2</v>
      </c>
      <c r="BN508" s="129">
        <f t="shared" ref="BN508" si="9132">F508/F529</f>
        <v>8.8070790550129396E-2</v>
      </c>
      <c r="BO508" s="130">
        <f t="shared" ref="BO508" si="9133">G508/G529</f>
        <v>4.2116182572614111E-2</v>
      </c>
      <c r="BP508" s="131">
        <f t="shared" ref="BP508" si="9134">H508/H529</f>
        <v>6.4372918978912314E-2</v>
      </c>
      <c r="BQ508" s="132">
        <f t="shared" ref="BQ508" si="9135">I508/I529</f>
        <v>4.4061302681992334E-2</v>
      </c>
      <c r="BR508" s="129">
        <f t="shared" ref="BR508" si="9136">J508/J529</f>
        <v>3.258584442887176E-2</v>
      </c>
      <c r="BS508" s="130">
        <f t="shared" ref="BS508" si="9137">K508/K529</f>
        <v>9.6250483185156555E-2</v>
      </c>
      <c r="BT508" s="131">
        <f t="shared" ref="BT508" si="9138">L508/L529</f>
        <v>3.1225706141487432E-2</v>
      </c>
      <c r="BU508" s="129">
        <f t="shared" ref="BU508" si="9139">M508/M529</f>
        <v>7.6276927245630677E-2</v>
      </c>
      <c r="BV508" s="133">
        <f t="shared" ref="BV508" si="9140">N508/N529</f>
        <v>6.1463630333849217E-2</v>
      </c>
      <c r="BW508" s="134">
        <f t="shared" ref="BW508" si="9141">O508/O529</f>
        <v>7.1009819727392648E-2</v>
      </c>
      <c r="BX508" s="129">
        <f t="shared" ref="BX508" si="9142">P508/P529</f>
        <v>6.6995768688293378E-2</v>
      </c>
      <c r="BY508" s="130">
        <f t="shared" ref="BY508" si="9143">Q508/Q529</f>
        <v>6.7147299971727456E-2</v>
      </c>
      <c r="BZ508" s="131">
        <f t="shared" ref="BZ508" si="9144">R508/R529</f>
        <v>6.5360992003708429E-2</v>
      </c>
      <c r="CA508" s="132">
        <f t="shared" ref="CA508" si="9145">S508/S529</f>
        <v>5.4639769452449569E-2</v>
      </c>
      <c r="CB508" s="129">
        <f t="shared" ref="CB508" si="9146">T508/T529</f>
        <v>3.3743730050159598E-2</v>
      </c>
      <c r="CC508" s="130">
        <f t="shared" ref="CC508" si="9147">U508/U529</f>
        <v>0.13010803193987788</v>
      </c>
      <c r="CD508" s="131">
        <f t="shared" ref="CD508" si="9148">V508/V529</f>
        <v>4.1124478271544314E-2</v>
      </c>
      <c r="CE508" s="132">
        <f t="shared" ref="CE508" si="9149">W508/W529</f>
        <v>7.1133268482490269E-2</v>
      </c>
      <c r="CF508" s="129">
        <f t="shared" ref="CF508" si="9150">X508/X529</f>
        <v>6.1504839213237593E-2</v>
      </c>
      <c r="CG508" s="130">
        <f t="shared" ref="CG508" si="9151">Y508/Y529</f>
        <v>8.4116433646573452E-2</v>
      </c>
      <c r="CH508" s="131">
        <f t="shared" ref="CH508" si="9152">Z508/Z529</f>
        <v>6.3186592895517604E-2</v>
      </c>
      <c r="CI508" s="129">
        <f t="shared" ref="CI508" si="9153">AA508/AA529</f>
        <v>5.0661676246491108E-2</v>
      </c>
      <c r="CJ508" s="135">
        <f t="shared" ref="CJ508" si="9154">AB508/AB529</f>
        <v>6.3735580133746833E-2</v>
      </c>
      <c r="CK508" s="136">
        <f t="shared" ref="CK508" si="9155">AC508/AC529</f>
        <v>5.7413503773463791E-2</v>
      </c>
    </row>
    <row r="509" spans="1:89" ht="14" thickTop="1" x14ac:dyDescent="0.15">
      <c r="A509" s="146" t="s">
        <v>20</v>
      </c>
      <c r="B509" s="196">
        <v>988</v>
      </c>
      <c r="C509" s="197">
        <v>485</v>
      </c>
      <c r="D509" s="198">
        <v>296</v>
      </c>
      <c r="E509" s="199">
        <v>292</v>
      </c>
      <c r="F509" s="196">
        <v>970</v>
      </c>
      <c r="G509" s="200">
        <v>446</v>
      </c>
      <c r="H509" s="198">
        <v>948</v>
      </c>
      <c r="I509" s="199">
        <v>670</v>
      </c>
      <c r="J509" s="196">
        <v>120</v>
      </c>
      <c r="K509" s="200">
        <v>291</v>
      </c>
      <c r="L509" s="198">
        <v>344</v>
      </c>
      <c r="M509" s="196">
        <v>766</v>
      </c>
      <c r="N509" s="201">
        <v>884</v>
      </c>
      <c r="O509" s="202">
        <v>1138</v>
      </c>
      <c r="P509" s="196">
        <v>655</v>
      </c>
      <c r="Q509" s="200">
        <v>561</v>
      </c>
      <c r="R509" s="198">
        <v>775</v>
      </c>
      <c r="S509" s="199">
        <v>465</v>
      </c>
      <c r="T509" s="196">
        <v>120</v>
      </c>
      <c r="U509" s="200">
        <v>296</v>
      </c>
      <c r="V509" s="198">
        <v>379</v>
      </c>
      <c r="W509" s="199">
        <v>663</v>
      </c>
      <c r="X509" s="196">
        <v>514</v>
      </c>
      <c r="Y509" s="200">
        <v>437</v>
      </c>
      <c r="Z509" s="198">
        <v>998</v>
      </c>
      <c r="AA509" s="196">
        <v>821</v>
      </c>
      <c r="AB509" s="172">
        <f t="shared" si="9072"/>
        <v>7991</v>
      </c>
      <c r="AC509" s="173">
        <f t="shared" si="9073"/>
        <v>7331</v>
      </c>
      <c r="BI509" s="146" t="s">
        <v>20</v>
      </c>
      <c r="BJ509" s="129">
        <f>B509/B529</f>
        <v>9.3427895981087472E-2</v>
      </c>
      <c r="BK509" s="130">
        <f t="shared" ref="BK509" si="9156">C509/C529</f>
        <v>4.2678634283702922E-2</v>
      </c>
      <c r="BL509" s="131">
        <f t="shared" ref="BL509" si="9157">D509/D529</f>
        <v>7.1051368218915029E-2</v>
      </c>
      <c r="BM509" s="132">
        <f t="shared" ref="BM509" si="9158">E509/E529</f>
        <v>5.373573794626426E-2</v>
      </c>
      <c r="BN509" s="129">
        <f t="shared" ref="BN509" si="9159">F509/F529</f>
        <v>8.0975039652725608E-2</v>
      </c>
      <c r="BO509" s="130">
        <f t="shared" ref="BO509" si="9160">G509/G529</f>
        <v>4.6265560165975106E-2</v>
      </c>
      <c r="BP509" s="131">
        <f t="shared" ref="BP509" si="9161">H509/H529</f>
        <v>7.0144284128745835E-2</v>
      </c>
      <c r="BQ509" s="132">
        <f t="shared" ref="BQ509" si="9162">I509/I529</f>
        <v>4.9366342469790749E-2</v>
      </c>
      <c r="BR509" s="129">
        <f t="shared" ref="BR509" si="9163">J509/J529</f>
        <v>4.2046250875963559E-2</v>
      </c>
      <c r="BS509" s="130">
        <f t="shared" ref="BS509" si="9164">K509/K529</f>
        <v>0.11248550444530345</v>
      </c>
      <c r="BT509" s="131">
        <f t="shared" ref="BT509" si="9165">L509/L529</f>
        <v>4.4571132417724799E-2</v>
      </c>
      <c r="BU509" s="129">
        <f t="shared" ref="BU509" si="9166">M509/M529</f>
        <v>0.10377997561306056</v>
      </c>
      <c r="BV509" s="133">
        <f t="shared" ref="BV509" si="9167">N509/N529</f>
        <v>6.5148500257940889E-2</v>
      </c>
      <c r="BW509" s="134">
        <f t="shared" ref="BW509" si="9168">O509/O529</f>
        <v>8.3394401289755241E-2</v>
      </c>
      <c r="BX509" s="129">
        <f t="shared" ref="BX509" si="9169">P509/P529</f>
        <v>9.2383638928067696E-2</v>
      </c>
      <c r="BY509" s="130">
        <f t="shared" ref="BY509" si="9170">Q509/Q529</f>
        <v>7.9304495335029687E-2</v>
      </c>
      <c r="BZ509" s="131">
        <f t="shared" ref="BZ509" si="9171">R509/R529</f>
        <v>8.9813419863251823E-2</v>
      </c>
      <c r="CA509" s="132">
        <f t="shared" ref="CA509" si="9172">S509/S529</f>
        <v>5.3602305475504319E-2</v>
      </c>
      <c r="CB509" s="129">
        <f t="shared" ref="CB509" si="9173">T509/T529</f>
        <v>5.4719562243502051E-2</v>
      </c>
      <c r="CC509" s="130">
        <f t="shared" ref="CC509" si="9174">U509/U529</f>
        <v>0.13903240958196336</v>
      </c>
      <c r="CD509" s="131">
        <f t="shared" ref="CD509" si="9175">V509/V529</f>
        <v>4.6525902283329243E-2</v>
      </c>
      <c r="CE509" s="132">
        <f t="shared" ref="CE509" si="9176">W509/W529</f>
        <v>8.0617704280155647E-2</v>
      </c>
      <c r="CF509" s="129">
        <f t="shared" ref="CF509" si="9177">X509/X529</f>
        <v>8.023727755229472E-2</v>
      </c>
      <c r="CG509" s="130">
        <f t="shared" ref="CG509" si="9178">Y509/Y529</f>
        <v>0.10016044006417603</v>
      </c>
      <c r="CH509" s="131">
        <f t="shared" ref="CH509" si="9179">Z509/Z529</f>
        <v>8.0025659530109858E-2</v>
      </c>
      <c r="CI509" s="129">
        <f t="shared" ref="CI509" si="9180">AA509/AA529</f>
        <v>5.4872343269616361E-2</v>
      </c>
      <c r="CJ509" s="135">
        <f t="shared" ref="CJ509" si="9181">AB509/AB529</f>
        <v>7.3103347330094867E-2</v>
      </c>
      <c r="CK509" s="136">
        <f t="shared" ref="CK509" si="9182">AC509/AC529</f>
        <v>6.7225426635244057E-2</v>
      </c>
    </row>
    <row r="510" spans="1:89" ht="14" thickBot="1" x14ac:dyDescent="0.2">
      <c r="A510" s="137" t="s">
        <v>21</v>
      </c>
      <c r="B510" s="189">
        <v>861</v>
      </c>
      <c r="C510" s="190">
        <v>626</v>
      </c>
      <c r="D510" s="191">
        <v>262</v>
      </c>
      <c r="E510" s="192">
        <v>359</v>
      </c>
      <c r="F510" s="189">
        <v>1049</v>
      </c>
      <c r="G510" s="193">
        <v>485</v>
      </c>
      <c r="H510" s="191">
        <v>884</v>
      </c>
      <c r="I510" s="192">
        <v>853</v>
      </c>
      <c r="J510" s="189">
        <v>144</v>
      </c>
      <c r="K510" s="193">
        <v>348</v>
      </c>
      <c r="L510" s="191">
        <v>311</v>
      </c>
      <c r="M510" s="189">
        <v>877</v>
      </c>
      <c r="N510" s="194">
        <v>768</v>
      </c>
      <c r="O510" s="195">
        <v>1298</v>
      </c>
      <c r="P510" s="189">
        <v>497</v>
      </c>
      <c r="Q510" s="193">
        <v>519</v>
      </c>
      <c r="R510" s="191">
        <v>706</v>
      </c>
      <c r="S510" s="192">
        <v>510</v>
      </c>
      <c r="T510" s="189">
        <v>98</v>
      </c>
      <c r="U510" s="193">
        <v>269</v>
      </c>
      <c r="V510" s="191">
        <v>400</v>
      </c>
      <c r="W510" s="192">
        <v>635</v>
      </c>
      <c r="X510" s="189">
        <v>489</v>
      </c>
      <c r="Y510" s="193">
        <v>497</v>
      </c>
      <c r="Z510" s="191">
        <v>932</v>
      </c>
      <c r="AA510" s="189">
        <v>868</v>
      </c>
      <c r="AB510" s="172">
        <f t="shared" si="9072"/>
        <v>7401</v>
      </c>
      <c r="AC510" s="173">
        <f t="shared" si="9073"/>
        <v>8144</v>
      </c>
      <c r="AE510" s="272" t="s">
        <v>85</v>
      </c>
      <c r="BI510" s="137" t="s">
        <v>21</v>
      </c>
      <c r="BJ510" s="129">
        <f>B510/B529</f>
        <v>8.141843971631206E-2</v>
      </c>
      <c r="BK510" s="130">
        <f t="shared" ref="BK510" si="9183">C510/C529</f>
        <v>5.5086237240408308E-2</v>
      </c>
      <c r="BL510" s="131">
        <f t="shared" ref="BL510" si="9184">D510/D529</f>
        <v>6.2890062409985598E-2</v>
      </c>
      <c r="BM510" s="132">
        <f t="shared" ref="BM510" si="9185">E510/E529</f>
        <v>6.6065513433934492E-2</v>
      </c>
      <c r="BN510" s="129">
        <f t="shared" ref="BN510" si="9186">F510/F529</f>
        <v>8.7569914016195002E-2</v>
      </c>
      <c r="BO510" s="130">
        <f t="shared" ref="BO510" si="9187">G510/G529</f>
        <v>5.0311203319502076E-2</v>
      </c>
      <c r="BP510" s="131">
        <f t="shared" ref="BP510" si="9188">H510/H529</f>
        <v>6.540880503144654E-2</v>
      </c>
      <c r="BQ510" s="132">
        <f t="shared" ref="BQ510" si="9189">I510/I529</f>
        <v>6.2849985263778371E-2</v>
      </c>
      <c r="BR510" s="129">
        <f t="shared" ref="BR510" si="9190">J510/J529</f>
        <v>5.0455501051156273E-2</v>
      </c>
      <c r="BS510" s="130">
        <f t="shared" ref="BS510" si="9191">K510/K529</f>
        <v>0.13451874758407423</v>
      </c>
      <c r="BT510" s="131">
        <f t="shared" ref="BT510" si="9192">L510/L529</f>
        <v>4.0295413319512828E-2</v>
      </c>
      <c r="BU510" s="129">
        <f t="shared" ref="BU510" si="9193">M510/M529</f>
        <v>0.11881858826717247</v>
      </c>
      <c r="BV510" s="133">
        <f t="shared" ref="BV510" si="9194">N510/N529</f>
        <v>5.6599602034048201E-2</v>
      </c>
      <c r="BW510" s="134">
        <f t="shared" ref="BW510" si="9195">O510/O529</f>
        <v>9.5119448922761252E-2</v>
      </c>
      <c r="BX510" s="129">
        <f t="shared" ref="BX510" si="9196">P510/P529</f>
        <v>7.0098730606488011E-2</v>
      </c>
      <c r="BY510" s="130">
        <f t="shared" ref="BY510" si="9197">Q510/Q529</f>
        <v>7.3367260390161157E-2</v>
      </c>
      <c r="BZ510" s="131">
        <f t="shared" ref="BZ510" si="9198">R510/R529</f>
        <v>8.1817128288330043E-2</v>
      </c>
      <c r="CA510" s="132">
        <f t="shared" ref="CA510" si="9199">S510/S529</f>
        <v>5.8789625360230545E-2</v>
      </c>
      <c r="CB510" s="129">
        <f t="shared" ref="CB510" si="9200">T510/T529</f>
        <v>4.4687642498860008E-2</v>
      </c>
      <c r="CC510" s="130">
        <f t="shared" ref="CC510" si="9201">U510/U529</f>
        <v>0.12635039924847347</v>
      </c>
      <c r="CD510" s="131">
        <f t="shared" ref="CD510" si="9202">V510/V529</f>
        <v>4.9103854652590227E-2</v>
      </c>
      <c r="CE510" s="132">
        <f t="shared" ref="CE510" si="9203">W510/W529</f>
        <v>7.7213035019455256E-2</v>
      </c>
      <c r="CF510" s="129">
        <f t="shared" ref="CF510" si="9204">X510/X529</f>
        <v>7.6334686231657817E-2</v>
      </c>
      <c r="CG510" s="130">
        <f t="shared" ref="CG510" si="9205">Y510/Y529</f>
        <v>0.11391244556497823</v>
      </c>
      <c r="CH510" s="131">
        <f t="shared" ref="CH510" si="9206">Z510/Z529</f>
        <v>7.4733381444952285E-2</v>
      </c>
      <c r="CI510" s="129">
        <f t="shared" ref="CI510" si="9207">AA510/AA529</f>
        <v>5.8013634540836787E-2</v>
      </c>
      <c r="CJ510" s="135">
        <f t="shared" ref="CJ510" si="9208">AB510/AB529</f>
        <v>6.7705903340011531E-2</v>
      </c>
      <c r="CK510" s="136">
        <f t="shared" ref="CK510" si="9209">AC510/AC529</f>
        <v>7.468065400592383E-2</v>
      </c>
    </row>
    <row r="511" spans="1:89" ht="15" thickTop="1" thickBot="1" x14ac:dyDescent="0.2">
      <c r="A511" s="146" t="s">
        <v>22</v>
      </c>
      <c r="B511" s="196">
        <v>780</v>
      </c>
      <c r="C511" s="197">
        <v>637</v>
      </c>
      <c r="D511" s="198">
        <v>304</v>
      </c>
      <c r="E511" s="199">
        <v>280</v>
      </c>
      <c r="F511" s="196">
        <v>1169</v>
      </c>
      <c r="G511" s="200">
        <v>359</v>
      </c>
      <c r="H511" s="198">
        <v>962</v>
      </c>
      <c r="I511" s="199">
        <v>691</v>
      </c>
      <c r="J511" s="196">
        <v>157</v>
      </c>
      <c r="K511" s="200">
        <v>337</v>
      </c>
      <c r="L511" s="198">
        <v>316</v>
      </c>
      <c r="M511" s="196">
        <v>785</v>
      </c>
      <c r="N511" s="201">
        <v>878</v>
      </c>
      <c r="O511" s="202">
        <v>1168</v>
      </c>
      <c r="P511" s="196">
        <v>482</v>
      </c>
      <c r="Q511" s="200">
        <v>446</v>
      </c>
      <c r="R511" s="198">
        <v>717</v>
      </c>
      <c r="S511" s="199">
        <v>520</v>
      </c>
      <c r="T511" s="196">
        <v>127</v>
      </c>
      <c r="U511" s="200">
        <v>159</v>
      </c>
      <c r="V511" s="198">
        <v>358</v>
      </c>
      <c r="W511" s="199">
        <v>691</v>
      </c>
      <c r="X511" s="196">
        <v>447</v>
      </c>
      <c r="Y511" s="200">
        <v>329</v>
      </c>
      <c r="Z511" s="198">
        <v>939</v>
      </c>
      <c r="AA511" s="196">
        <v>798</v>
      </c>
      <c r="AB511" s="172">
        <f t="shared" si="9072"/>
        <v>7636</v>
      </c>
      <c r="AC511" s="173">
        <f t="shared" si="9073"/>
        <v>7200</v>
      </c>
      <c r="AE511" s="299" t="s">
        <v>0</v>
      </c>
      <c r="AF511" s="293" t="s">
        <v>1</v>
      </c>
      <c r="AG511" s="294"/>
      <c r="AH511" s="293" t="s">
        <v>2</v>
      </c>
      <c r="AI511" s="294"/>
      <c r="AJ511" s="293" t="s">
        <v>3</v>
      </c>
      <c r="AK511" s="294"/>
      <c r="AL511" s="293" t="s">
        <v>4</v>
      </c>
      <c r="AM511" s="294"/>
      <c r="AN511" s="293" t="s">
        <v>5</v>
      </c>
      <c r="AO511" s="294"/>
      <c r="AP511" s="293" t="s">
        <v>6</v>
      </c>
      <c r="AQ511" s="294"/>
      <c r="AR511" s="293" t="s">
        <v>7</v>
      </c>
      <c r="AS511" s="294"/>
      <c r="AT511" s="293" t="s">
        <v>8</v>
      </c>
      <c r="AU511" s="294"/>
      <c r="AV511" s="293" t="s">
        <v>9</v>
      </c>
      <c r="AW511" s="294"/>
      <c r="AX511" s="293" t="s">
        <v>10</v>
      </c>
      <c r="AY511" s="294"/>
      <c r="AZ511" s="293" t="s">
        <v>11</v>
      </c>
      <c r="BA511" s="294"/>
      <c r="BB511" s="293" t="s">
        <v>12</v>
      </c>
      <c r="BC511" s="294"/>
      <c r="BD511" s="295" t="s">
        <v>40</v>
      </c>
      <c r="BE511" s="296"/>
      <c r="BF511" s="297" t="s">
        <v>41</v>
      </c>
      <c r="BG511" s="298"/>
      <c r="BI511" s="146" t="s">
        <v>22</v>
      </c>
      <c r="BJ511" s="129">
        <f>B511/B529</f>
        <v>7.3758865248226946E-2</v>
      </c>
      <c r="BK511" s="130">
        <f t="shared" ref="BK511" si="9210">C511/C529</f>
        <v>5.605420626539951E-2</v>
      </c>
      <c r="BL511" s="131">
        <f t="shared" ref="BL511" si="9211">D511/D529</f>
        <v>7.2971675468074898E-2</v>
      </c>
      <c r="BM511" s="132">
        <f t="shared" ref="BM511" si="9212">E511/E529</f>
        <v>5.1527419948472583E-2</v>
      </c>
      <c r="BN511" s="129">
        <f t="shared" ref="BN511" si="9213">F511/F529</f>
        <v>9.7587444694882716E-2</v>
      </c>
      <c r="BO511" s="130">
        <f t="shared" ref="BO511" si="9214">G511/G529</f>
        <v>3.7240663900414937E-2</v>
      </c>
      <c r="BP511" s="131">
        <f t="shared" ref="BP511" si="9215">H511/H529</f>
        <v>7.1180170181280061E-2</v>
      </c>
      <c r="BQ511" s="132">
        <f t="shared" ref="BQ511" si="9216">I511/I529</f>
        <v>5.0913645741231951E-2</v>
      </c>
      <c r="BR511" s="129">
        <f t="shared" ref="BR511" si="9217">J511/J529</f>
        <v>5.5010511562718988E-2</v>
      </c>
      <c r="BS511" s="130">
        <f t="shared" ref="BS511" si="9218">K511/K529</f>
        <v>0.13026671820641669</v>
      </c>
      <c r="BT511" s="131">
        <f t="shared" ref="BT511" si="9219">L511/L529</f>
        <v>4.094324954651464E-2</v>
      </c>
      <c r="BU511" s="129">
        <f t="shared" ref="BU511" si="9220">M511/M529</f>
        <v>0.1063541525538545</v>
      </c>
      <c r="BV511" s="133">
        <f t="shared" ref="BV511" si="9221">N511/N529</f>
        <v>6.4706315867049891E-2</v>
      </c>
      <c r="BW511" s="134">
        <f t="shared" ref="BW511" si="9222">O511/O529</f>
        <v>8.559284772094386E-2</v>
      </c>
      <c r="BX511" s="129">
        <f t="shared" ref="BX511" si="9223">P511/P529</f>
        <v>6.7983074753173486E-2</v>
      </c>
      <c r="BY511" s="130">
        <f t="shared" ref="BY511" si="9224">Q511/Q529</f>
        <v>6.3047780605032508E-2</v>
      </c>
      <c r="BZ511" s="131">
        <f t="shared" ref="BZ511" si="9225">R511/R529</f>
        <v>8.3091899408969758E-2</v>
      </c>
      <c r="CA511" s="132">
        <f t="shared" ref="CA511" si="9226">S511/S529</f>
        <v>5.9942363112391928E-2</v>
      </c>
      <c r="CB511" s="129">
        <f t="shared" ref="CB511" si="9227">T511/T529</f>
        <v>5.7911536707706338E-2</v>
      </c>
      <c r="CC511" s="130">
        <f t="shared" ref="CC511" si="9228">U511/U529</f>
        <v>7.4682949741662757E-2</v>
      </c>
      <c r="CD511" s="131">
        <f t="shared" ref="CD511" si="9229">V511/V529</f>
        <v>4.3947949914068252E-2</v>
      </c>
      <c r="CE511" s="132">
        <f t="shared" ref="CE511" si="9230">W511/W529</f>
        <v>8.4022373540856038E-2</v>
      </c>
      <c r="CF511" s="129">
        <f t="shared" ref="CF511" si="9231">X511/X529</f>
        <v>6.9778332812987828E-2</v>
      </c>
      <c r="CG511" s="130">
        <f t="shared" ref="CG511" si="9232">Y511/Y529</f>
        <v>7.5406830162732072E-2</v>
      </c>
      <c r="CH511" s="131">
        <f t="shared" ref="CH511" si="9233">Z511/Z529</f>
        <v>7.5294683666105366E-2</v>
      </c>
      <c r="CI511" s="129">
        <f t="shared" ref="CI511" si="9234">AA511/AA529</f>
        <v>5.3335115626253177E-2</v>
      </c>
      <c r="CJ511" s="135">
        <f t="shared" ref="CJ511" si="9235">AB511/AB529</f>
        <v>6.9855732725892183E-2</v>
      </c>
      <c r="CK511" s="136">
        <f t="shared" ref="CK511" si="9236">AC511/AC529</f>
        <v>6.6024153836278437E-2</v>
      </c>
    </row>
    <row r="512" spans="1:89" ht="15" thickTop="1" thickBot="1" x14ac:dyDescent="0.2">
      <c r="A512" s="137" t="s">
        <v>23</v>
      </c>
      <c r="B512" s="189">
        <v>688</v>
      </c>
      <c r="C512" s="190">
        <v>676</v>
      </c>
      <c r="D512" s="191">
        <v>233</v>
      </c>
      <c r="E512" s="192">
        <v>297</v>
      </c>
      <c r="F512" s="189">
        <v>939</v>
      </c>
      <c r="G512" s="193">
        <v>371</v>
      </c>
      <c r="H512" s="191">
        <v>904</v>
      </c>
      <c r="I512" s="192">
        <v>820</v>
      </c>
      <c r="J512" s="189">
        <v>149</v>
      </c>
      <c r="K512" s="193">
        <v>265</v>
      </c>
      <c r="L512" s="191">
        <v>276</v>
      </c>
      <c r="M512" s="189">
        <v>699</v>
      </c>
      <c r="N512" s="194">
        <v>693</v>
      </c>
      <c r="O512" s="195">
        <v>996</v>
      </c>
      <c r="P512" s="189">
        <v>427</v>
      </c>
      <c r="Q512" s="193">
        <v>384</v>
      </c>
      <c r="R512" s="191">
        <v>588</v>
      </c>
      <c r="S512" s="192">
        <v>532</v>
      </c>
      <c r="T512" s="189">
        <v>95</v>
      </c>
      <c r="U512" s="193">
        <v>120</v>
      </c>
      <c r="V512" s="191">
        <v>364</v>
      </c>
      <c r="W512" s="192">
        <v>653</v>
      </c>
      <c r="X512" s="189">
        <v>357</v>
      </c>
      <c r="Y512" s="193">
        <v>253</v>
      </c>
      <c r="Z512" s="191">
        <v>756</v>
      </c>
      <c r="AA512" s="189">
        <v>1041</v>
      </c>
      <c r="AB512" s="172">
        <f t="shared" si="9072"/>
        <v>6469</v>
      </c>
      <c r="AC512" s="173">
        <f t="shared" si="9073"/>
        <v>7107</v>
      </c>
      <c r="AE512" s="300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>
        <f>B512/B529</f>
        <v>6.5059101654846338E-2</v>
      </c>
      <c r="BK512" s="130">
        <f t="shared" ref="BK512" si="9237">C512/C529</f>
        <v>5.9486096444913761E-2</v>
      </c>
      <c r="BL512" s="131">
        <f t="shared" ref="BL512" si="9238">D512/D529</f>
        <v>5.5928948631781085E-2</v>
      </c>
      <c r="BM512" s="132">
        <f t="shared" ref="BM512" si="9239">E512/E529</f>
        <v>5.4655870445344132E-2</v>
      </c>
      <c r="BN512" s="129">
        <f t="shared" ref="BN512" si="9240">F512/F529</f>
        <v>7.8387177560731283E-2</v>
      </c>
      <c r="BO512" s="130">
        <f t="shared" ref="BO512" si="9241">G512/G529</f>
        <v>3.8485477178423239E-2</v>
      </c>
      <c r="BP512" s="131">
        <f t="shared" ref="BP512" si="9242">H512/H529</f>
        <v>6.6888642249352565E-2</v>
      </c>
      <c r="BQ512" s="132">
        <f t="shared" ref="BQ512" si="9243">I512/I529</f>
        <v>6.0418508694370765E-2</v>
      </c>
      <c r="BR512" s="129">
        <f t="shared" ref="BR512" si="9244">J512/J529</f>
        <v>5.2207428170988085E-2</v>
      </c>
      <c r="BS512" s="130">
        <f t="shared" ref="BS512" si="9245">K512/K529</f>
        <v>0.10243525318902204</v>
      </c>
      <c r="BT512" s="131">
        <f t="shared" ref="BT512" si="9246">L512/L529</f>
        <v>3.576055973050013E-2</v>
      </c>
      <c r="BU512" s="129">
        <f t="shared" ref="BU512" si="9247">M512/M529</f>
        <v>9.4702614821839864E-2</v>
      </c>
      <c r="BV512" s="133">
        <f t="shared" ref="BV512" si="9248">N512/N529</f>
        <v>5.1072297147910679E-2</v>
      </c>
      <c r="BW512" s="134">
        <f t="shared" ref="BW512" si="9249">O512/O529</f>
        <v>7.2988421515462407E-2</v>
      </c>
      <c r="BX512" s="129">
        <f t="shared" ref="BX512" si="9250">P512/P529</f>
        <v>6.0225669957686884E-2</v>
      </c>
      <c r="BY512" s="130">
        <f t="shared" ref="BY512" si="9251">Q512/Q529</f>
        <v>5.4283290924512298E-2</v>
      </c>
      <c r="BZ512" s="131">
        <f t="shared" ref="BZ512" si="9252">R512/R529</f>
        <v>6.8142310812376872E-2</v>
      </c>
      <c r="CA512" s="132">
        <f t="shared" ref="CA512" si="9253">S512/S529</f>
        <v>6.1325648414985591E-2</v>
      </c>
      <c r="CB512" s="129">
        <f t="shared" ref="CB512" si="9254">T512/T529</f>
        <v>4.3319653442772457E-2</v>
      </c>
      <c r="CC512" s="130">
        <f t="shared" ref="CC512" si="9255">U512/U529</f>
        <v>5.636449037106623E-2</v>
      </c>
      <c r="CD512" s="131">
        <f t="shared" ref="CD512" si="9256">V512/V529</f>
        <v>4.4684507733857105E-2</v>
      </c>
      <c r="CE512" s="132">
        <f t="shared" ref="CE512" si="9257">W512/W529</f>
        <v>7.9401750972762641E-2</v>
      </c>
      <c r="CF512" s="129">
        <f t="shared" ref="CF512" si="9258">X512/X529</f>
        <v>5.5729004058694971E-2</v>
      </c>
      <c r="CG512" s="130">
        <f t="shared" ref="CG512" si="9259">Y512/Y529</f>
        <v>5.7987623195049277E-2</v>
      </c>
      <c r="CH512" s="131">
        <f t="shared" ref="CH512" si="9260">Z512/Z529</f>
        <v>6.0620639884532111E-2</v>
      </c>
      <c r="CI512" s="129">
        <f t="shared" ref="CI512" si="9261">AA512/AA529</f>
        <v>6.9576259858307718E-2</v>
      </c>
      <c r="CJ512" s="135">
        <f t="shared" ref="CJ512" si="9262">AB512/AB529</f>
        <v>5.9179771477710384E-2</v>
      </c>
      <c r="CK512" s="136">
        <f t="shared" ref="CK512" si="9263">AC512/AC529</f>
        <v>6.5171341849226502E-2</v>
      </c>
    </row>
    <row r="513" spans="1:89" ht="14" thickTop="1" x14ac:dyDescent="0.15">
      <c r="A513" s="146" t="s">
        <v>24</v>
      </c>
      <c r="B513" s="203">
        <v>633</v>
      </c>
      <c r="C513" s="197">
        <v>663</v>
      </c>
      <c r="D513" s="198">
        <v>220</v>
      </c>
      <c r="E513" s="199">
        <v>283</v>
      </c>
      <c r="F513" s="196">
        <v>769</v>
      </c>
      <c r="G513" s="200">
        <v>356</v>
      </c>
      <c r="H513" s="198">
        <v>875</v>
      </c>
      <c r="I513" s="199">
        <v>813</v>
      </c>
      <c r="J513" s="196">
        <v>179</v>
      </c>
      <c r="K513" s="200">
        <v>164</v>
      </c>
      <c r="L513" s="198">
        <v>317</v>
      </c>
      <c r="M513" s="196">
        <v>566</v>
      </c>
      <c r="N513" s="201">
        <v>615</v>
      </c>
      <c r="O513" s="204">
        <v>821</v>
      </c>
      <c r="P513" s="196">
        <v>342</v>
      </c>
      <c r="Q513" s="200">
        <v>335</v>
      </c>
      <c r="R513" s="198">
        <v>523</v>
      </c>
      <c r="S513" s="199">
        <v>400</v>
      </c>
      <c r="T513" s="196">
        <v>118</v>
      </c>
      <c r="U513" s="200">
        <v>114</v>
      </c>
      <c r="V513" s="198">
        <v>377</v>
      </c>
      <c r="W513" s="205">
        <v>598</v>
      </c>
      <c r="X513" s="196">
        <v>242</v>
      </c>
      <c r="Y513" s="200">
        <v>214</v>
      </c>
      <c r="Z513" s="198">
        <v>801</v>
      </c>
      <c r="AA513" s="196">
        <v>954</v>
      </c>
      <c r="AB513" s="172">
        <f t="shared" si="9072"/>
        <v>6011</v>
      </c>
      <c r="AC513" s="173">
        <f t="shared" si="9073"/>
        <v>6281</v>
      </c>
      <c r="AE513" s="275" t="str">
        <f>$AE$17</f>
        <v>17:00 - 17:59</v>
      </c>
      <c r="AF513" s="126">
        <f t="shared" ref="AF513:AU514" si="9264">SUMIF($A$9:$A$32,$AE513,B$505:B$528)</f>
        <v>643</v>
      </c>
      <c r="AG513" s="186">
        <f t="shared" si="9264"/>
        <v>1120</v>
      </c>
      <c r="AH513" s="127">
        <f t="shared" si="9264"/>
        <v>355</v>
      </c>
      <c r="AI513" s="180">
        <f t="shared" si="9264"/>
        <v>460</v>
      </c>
      <c r="AJ513" s="126">
        <f t="shared" si="9264"/>
        <v>678</v>
      </c>
      <c r="AK513" s="128">
        <f t="shared" si="9264"/>
        <v>933</v>
      </c>
      <c r="AL513" s="127">
        <f t="shared" si="9264"/>
        <v>985</v>
      </c>
      <c r="AM513" s="180">
        <f t="shared" si="9264"/>
        <v>1286</v>
      </c>
      <c r="AN513" s="126">
        <f t="shared" si="9264"/>
        <v>349</v>
      </c>
      <c r="AO513" s="128">
        <f t="shared" si="9264"/>
        <v>83</v>
      </c>
      <c r="AP513" s="127">
        <f t="shared" si="9264"/>
        <v>798</v>
      </c>
      <c r="AQ513" s="126">
        <f t="shared" si="9264"/>
        <v>274</v>
      </c>
      <c r="AR513" s="179">
        <f t="shared" si="9264"/>
        <v>1264</v>
      </c>
      <c r="AS513" s="181">
        <f t="shared" si="9264"/>
        <v>873</v>
      </c>
      <c r="AT513" s="126">
        <f t="shared" si="9264"/>
        <v>676</v>
      </c>
      <c r="AU513" s="128">
        <f t="shared" si="9264"/>
        <v>613</v>
      </c>
      <c r="AV513" s="127">
        <f t="shared" ref="AP513:BE514" si="9265">SUMIF($A$9:$A$32,$AE513,R$505:R$528)</f>
        <v>566</v>
      </c>
      <c r="AW513" s="180">
        <f t="shared" si="9265"/>
        <v>840</v>
      </c>
      <c r="AX513" s="126">
        <f t="shared" si="9265"/>
        <v>301</v>
      </c>
      <c r="AY513" s="128">
        <f t="shared" si="9265"/>
        <v>69</v>
      </c>
      <c r="AZ513" s="127">
        <f t="shared" si="9265"/>
        <v>882</v>
      </c>
      <c r="BA513" s="180">
        <f t="shared" si="9265"/>
        <v>637</v>
      </c>
      <c r="BB513" s="126">
        <f t="shared" si="9265"/>
        <v>681</v>
      </c>
      <c r="BC513" s="128">
        <f t="shared" si="9265"/>
        <v>296</v>
      </c>
      <c r="BD513" s="184">
        <f t="shared" si="9265"/>
        <v>899</v>
      </c>
      <c r="BE513" s="185">
        <f t="shared" si="9265"/>
        <v>1290</v>
      </c>
      <c r="BF513" s="170">
        <f>AF513+AH513+AJ513+AL513+AN513+AP513+AR513+AT513+AV513+AX513+AZ513+BB513+BD513</f>
        <v>9077</v>
      </c>
      <c r="BG513" s="171">
        <f>AG513+AI513+AK513+AM513+AO513+AQ513+AS513+AU513+AW513+AY513+BA513+BC513+BE513</f>
        <v>8774</v>
      </c>
      <c r="BI513" s="146" t="s">
        <v>24</v>
      </c>
      <c r="BJ513" s="129">
        <f>B513/B529</f>
        <v>5.9858156028368796E-2</v>
      </c>
      <c r="BK513" s="130">
        <f t="shared" ref="BK513" si="9266">C513/C529</f>
        <v>5.8342133051742344E-2</v>
      </c>
      <c r="BL513" s="131">
        <f t="shared" ref="BL513" si="9267">D513/D529</f>
        <v>5.2808449351896304E-2</v>
      </c>
      <c r="BM513" s="132">
        <f t="shared" ref="BM513" si="9268">E513/E529</f>
        <v>5.2079499447920501E-2</v>
      </c>
      <c r="BN513" s="129">
        <f t="shared" ref="BN513" si="9269">F513/F529</f>
        <v>6.4195675765923693E-2</v>
      </c>
      <c r="BO513" s="130">
        <f t="shared" ref="BO513" si="9270">G513/G529</f>
        <v>3.6929460580912864E-2</v>
      </c>
      <c r="BP513" s="131">
        <f t="shared" ref="BP513" si="9271">H513/H529</f>
        <v>6.474287828338883E-2</v>
      </c>
      <c r="BQ513" s="132">
        <f t="shared" ref="BQ513" si="9272">I513/I529</f>
        <v>5.9902740937223697E-2</v>
      </c>
      <c r="BR513" s="129">
        <f t="shared" ref="BR513" si="9273">J513/J529</f>
        <v>6.2718990889978982E-2</v>
      </c>
      <c r="BS513" s="130">
        <f t="shared" ref="BS513" si="9274">K513/K529</f>
        <v>6.3393892539621188E-2</v>
      </c>
      <c r="BT513" s="131">
        <f t="shared" ref="BT513" si="9275">L513/L529</f>
        <v>4.1072816791915004E-2</v>
      </c>
      <c r="BU513" s="129">
        <f t="shared" ref="BU513" si="9276">M513/M529</f>
        <v>7.6683376236282352E-2</v>
      </c>
      <c r="BV513" s="133">
        <f t="shared" ref="BV513" si="9277">N513/N529</f>
        <v>4.5323900066327659E-2</v>
      </c>
      <c r="BW513" s="134">
        <f t="shared" ref="BW513" si="9278">O513/O529</f>
        <v>6.0164150666862086E-2</v>
      </c>
      <c r="BX513" s="129">
        <f t="shared" ref="BX513" si="9279">P513/P529</f>
        <v>4.8236953455571226E-2</v>
      </c>
      <c r="BY513" s="130">
        <f t="shared" ref="BY513" si="9280">Q513/Q529</f>
        <v>4.7356516822165677E-2</v>
      </c>
      <c r="BZ513" s="131">
        <f t="shared" ref="BZ513" si="9281">R513/R529</f>
        <v>6.0609572372233168E-2</v>
      </c>
      <c r="CA513" s="132">
        <f t="shared" ref="CA513" si="9282">S513/S529</f>
        <v>4.6109510086455328E-2</v>
      </c>
      <c r="CB513" s="129">
        <f t="shared" ref="CB513" si="9283">T513/T529</f>
        <v>5.3807569539443684E-2</v>
      </c>
      <c r="CC513" s="130">
        <f t="shared" ref="CC513" si="9284">U513/U529</f>
        <v>5.3546265852512917E-2</v>
      </c>
      <c r="CD513" s="131">
        <f t="shared" ref="CD513" si="9285">V513/V529</f>
        <v>4.6280383010066289E-2</v>
      </c>
      <c r="CE513" s="132">
        <f t="shared" ref="CE513" si="9286">W513/W529</f>
        <v>7.2714007782101173E-2</v>
      </c>
      <c r="CF513" s="129">
        <f t="shared" ref="CF513" si="9287">X513/X529</f>
        <v>3.7777083983765218E-2</v>
      </c>
      <c r="CG513" s="130">
        <f t="shared" ref="CG513" si="9288">Y513/Y529</f>
        <v>4.9048819619527846E-2</v>
      </c>
      <c r="CH513" s="131">
        <f t="shared" ref="CH513" si="9289">Z513/Z529</f>
        <v>6.422901130623046E-2</v>
      </c>
      <c r="CI513" s="129">
        <f t="shared" ref="CI513" si="9290">AA513/AA529</f>
        <v>6.3761529207325224E-2</v>
      </c>
      <c r="CJ513" s="135">
        <f t="shared" ref="CJ513" si="9291">AB513/AB529</f>
        <v>5.4989891227781286E-2</v>
      </c>
      <c r="CK513" s="136">
        <f t="shared" ref="CK513" si="9292">AC513/AC529</f>
        <v>5.7596904200786787E-2</v>
      </c>
    </row>
    <row r="514" spans="1:89" x14ac:dyDescent="0.15">
      <c r="A514" s="137" t="s">
        <v>25</v>
      </c>
      <c r="B514" s="206">
        <v>564</v>
      </c>
      <c r="C514" s="190">
        <v>565</v>
      </c>
      <c r="D514" s="191">
        <v>243</v>
      </c>
      <c r="E514" s="192">
        <v>294</v>
      </c>
      <c r="F514" s="189">
        <v>676</v>
      </c>
      <c r="G514" s="193">
        <v>379</v>
      </c>
      <c r="H514" s="191">
        <v>746</v>
      </c>
      <c r="I514" s="192">
        <v>688</v>
      </c>
      <c r="J514" s="189">
        <v>170</v>
      </c>
      <c r="K514" s="190">
        <v>115</v>
      </c>
      <c r="L514" s="191">
        <v>345</v>
      </c>
      <c r="M514" s="189">
        <v>444</v>
      </c>
      <c r="N514" s="194">
        <v>715</v>
      </c>
      <c r="O514" s="207">
        <v>700</v>
      </c>
      <c r="P514" s="189">
        <v>353</v>
      </c>
      <c r="Q514" s="190">
        <v>375</v>
      </c>
      <c r="R514" s="191">
        <v>553</v>
      </c>
      <c r="S514" s="192">
        <v>452</v>
      </c>
      <c r="T514" s="198">
        <v>104</v>
      </c>
      <c r="U514" s="189">
        <v>124</v>
      </c>
      <c r="V514" s="191">
        <v>341</v>
      </c>
      <c r="W514" s="208">
        <v>458</v>
      </c>
      <c r="X514" s="189">
        <v>278</v>
      </c>
      <c r="Y514" s="193">
        <v>217</v>
      </c>
      <c r="Z514" s="191">
        <v>807</v>
      </c>
      <c r="AA514" s="189">
        <v>950</v>
      </c>
      <c r="AB514" s="172">
        <f t="shared" si="9072"/>
        <v>5895</v>
      </c>
      <c r="AC514" s="173">
        <f t="shared" si="9073"/>
        <v>5761</v>
      </c>
      <c r="AE514" s="277" t="str">
        <f>$AE$18</f>
        <v>18:00 - 18:59</v>
      </c>
      <c r="AF514" s="126">
        <f t="shared" si="9264"/>
        <v>582</v>
      </c>
      <c r="AG514" s="190">
        <f t="shared" si="9264"/>
        <v>1390</v>
      </c>
      <c r="AH514" s="191">
        <f t="shared" si="9264"/>
        <v>298</v>
      </c>
      <c r="AI514" s="192">
        <f t="shared" si="9264"/>
        <v>595</v>
      </c>
      <c r="AJ514" s="278">
        <f t="shared" si="9264"/>
        <v>477</v>
      </c>
      <c r="AK514" s="193">
        <f t="shared" si="9264"/>
        <v>1265</v>
      </c>
      <c r="AL514" s="191">
        <f t="shared" si="9264"/>
        <v>864</v>
      </c>
      <c r="AM514" s="192">
        <f t="shared" si="9264"/>
        <v>1341</v>
      </c>
      <c r="AN514" s="278">
        <f t="shared" si="9264"/>
        <v>272</v>
      </c>
      <c r="AO514" s="193">
        <f t="shared" si="9264"/>
        <v>105</v>
      </c>
      <c r="AP514" s="191">
        <f t="shared" si="9265"/>
        <v>942</v>
      </c>
      <c r="AQ514" s="278">
        <f t="shared" si="9265"/>
        <v>265</v>
      </c>
      <c r="AR514" s="194">
        <f t="shared" si="9265"/>
        <v>1149</v>
      </c>
      <c r="AS514" s="195">
        <f t="shared" si="9265"/>
        <v>793</v>
      </c>
      <c r="AT514" s="278">
        <f t="shared" si="9265"/>
        <v>452</v>
      </c>
      <c r="AU514" s="193">
        <f t="shared" si="9265"/>
        <v>622</v>
      </c>
      <c r="AV514" s="191">
        <f t="shared" si="9265"/>
        <v>484</v>
      </c>
      <c r="AW514" s="192">
        <f t="shared" si="9265"/>
        <v>807</v>
      </c>
      <c r="AX514" s="278">
        <f t="shared" si="9265"/>
        <v>215</v>
      </c>
      <c r="AY514" s="193">
        <f t="shared" si="9265"/>
        <v>55</v>
      </c>
      <c r="AZ514" s="191">
        <f t="shared" si="9265"/>
        <v>792</v>
      </c>
      <c r="BA514" s="192">
        <f t="shared" si="9265"/>
        <v>463</v>
      </c>
      <c r="BB514" s="278">
        <f t="shared" si="9265"/>
        <v>586</v>
      </c>
      <c r="BC514" s="193">
        <f t="shared" si="9265"/>
        <v>256</v>
      </c>
      <c r="BD514" s="191">
        <f t="shared" si="9265"/>
        <v>696</v>
      </c>
      <c r="BE514" s="278">
        <f t="shared" si="9265"/>
        <v>1236</v>
      </c>
      <c r="BF514" s="172">
        <f>SUM(AF514,AH514,AJ514,AL514,AN514,AP514,AR514,AT514,AV514,AX514,AZ514,BB514,BD514)</f>
        <v>7809</v>
      </c>
      <c r="BG514" s="173">
        <f>SUM(AG514,AI514,AK514,AM514,AO514,AQ514,AS514,AU514,AW514,AY514,BA514,BC514,BE514)</f>
        <v>9193</v>
      </c>
      <c r="BI514" s="137" t="s">
        <v>25</v>
      </c>
      <c r="BJ514" s="129">
        <f>B514/B529</f>
        <v>5.3333333333333337E-2</v>
      </c>
      <c r="BK514" s="130">
        <f t="shared" ref="BK514" si="9293">C514/C529</f>
        <v>4.9718409010911652E-2</v>
      </c>
      <c r="BL514" s="131">
        <f t="shared" ref="BL514" si="9294">D514/D529</f>
        <v>5.8329332693230915E-2</v>
      </c>
      <c r="BM514" s="132">
        <f t="shared" ref="BM514" si="9295">E514/E529</f>
        <v>5.4103790945896207E-2</v>
      </c>
      <c r="BN514" s="129">
        <f t="shared" ref="BN514" si="9296">F514/F529</f>
        <v>5.6432089489940732E-2</v>
      </c>
      <c r="BO514" s="130">
        <f t="shared" ref="BO514" si="9297">G514/G529</f>
        <v>3.9315352697095435E-2</v>
      </c>
      <c r="BP514" s="131">
        <f t="shared" ref="BP514" si="9298">H514/H529</f>
        <v>5.5197928227894932E-2</v>
      </c>
      <c r="BQ514" s="132">
        <f t="shared" ref="BQ514" si="9299">I514/I529</f>
        <v>5.0692602416740347E-2</v>
      </c>
      <c r="BR514" s="129">
        <f t="shared" ref="BR514" si="9300">J514/J529</f>
        <v>5.9565522074281708E-2</v>
      </c>
      <c r="BS514" s="130">
        <f t="shared" ref="BS514" si="9301">K514/K529</f>
        <v>4.4453034402783149E-2</v>
      </c>
      <c r="BT514" s="131">
        <f t="shared" ref="BT514" si="9302">L514/L529</f>
        <v>4.4700699663125162E-2</v>
      </c>
      <c r="BU514" s="129">
        <f t="shared" ref="BU514" si="9303">M514/M529</f>
        <v>6.0154450616447634E-2</v>
      </c>
      <c r="BV514" s="133">
        <f t="shared" ref="BV514" si="9304">N514/N529</f>
        <v>5.2693639914511016E-2</v>
      </c>
      <c r="BW514" s="134">
        <f t="shared" ref="BW514" si="9305">O514/O529</f>
        <v>5.129708339440129E-2</v>
      </c>
      <c r="BX514" s="129">
        <f t="shared" ref="BX514" si="9306">P514/P529</f>
        <v>4.9788434414668549E-2</v>
      </c>
      <c r="BY514" s="130">
        <f t="shared" ref="BY514" si="9307">Q514/Q529</f>
        <v>5.3011026293469043E-2</v>
      </c>
      <c r="BZ514" s="131">
        <f t="shared" ref="BZ514" si="9308">R514/R529</f>
        <v>6.4086220883068729E-2</v>
      </c>
      <c r="CA514" s="132">
        <f t="shared" ref="CA514" si="9309">S514/S529</f>
        <v>5.2103746397694523E-2</v>
      </c>
      <c r="CB514" s="129">
        <f t="shared" ref="CB514" si="9310">T514/T529</f>
        <v>4.7423620611035111E-2</v>
      </c>
      <c r="CC514" s="130">
        <f t="shared" ref="CC514" si="9311">U514/U529</f>
        <v>5.8243306716768438E-2</v>
      </c>
      <c r="CD514" s="131">
        <f t="shared" ref="CD514" si="9312">V514/V529</f>
        <v>4.1861036091333167E-2</v>
      </c>
      <c r="CE514" s="132">
        <f t="shared" ref="CE514" si="9313">W514/W529</f>
        <v>5.5690661478599225E-2</v>
      </c>
      <c r="CF514" s="129">
        <f t="shared" ref="CF514" si="9314">X514/X529</f>
        <v>4.3396815485482361E-2</v>
      </c>
      <c r="CG514" s="130">
        <f t="shared" ref="CG514" si="9315">Y514/Y529</f>
        <v>4.9736419894567958E-2</v>
      </c>
      <c r="CH514" s="131">
        <f t="shared" ref="CH514" si="9316">Z514/Z529</f>
        <v>6.4710127495790234E-2</v>
      </c>
      <c r="CI514" s="129">
        <f t="shared" ref="CI514" si="9317">AA514/AA529</f>
        <v>6.3494185269349024E-2</v>
      </c>
      <c r="CJ514" s="135">
        <f t="shared" ref="CJ514" si="9318">AB514/AB529</f>
        <v>5.3928698850069984E-2</v>
      </c>
      <c r="CK514" s="136">
        <f t="shared" ref="CK514" si="9319">AC514/AC529</f>
        <v>5.2828493090388902E-2</v>
      </c>
    </row>
    <row r="515" spans="1:89" ht="14" thickBot="1" x14ac:dyDescent="0.2">
      <c r="A515" s="146" t="s">
        <v>26</v>
      </c>
      <c r="B515" s="203">
        <v>480</v>
      </c>
      <c r="C515" s="197">
        <v>511</v>
      </c>
      <c r="D515" s="198">
        <v>196</v>
      </c>
      <c r="E515" s="199">
        <v>304</v>
      </c>
      <c r="F515" s="196">
        <v>573</v>
      </c>
      <c r="G515" s="200">
        <v>362</v>
      </c>
      <c r="H515" s="198">
        <v>753</v>
      </c>
      <c r="I515" s="199">
        <v>703</v>
      </c>
      <c r="J515" s="196">
        <v>123</v>
      </c>
      <c r="K515" s="197">
        <v>109</v>
      </c>
      <c r="L515" s="198">
        <v>404</v>
      </c>
      <c r="M515" s="196">
        <v>394</v>
      </c>
      <c r="N515" s="201">
        <v>640</v>
      </c>
      <c r="O515" s="204">
        <v>623</v>
      </c>
      <c r="P515" s="196">
        <v>340</v>
      </c>
      <c r="Q515" s="197">
        <v>275</v>
      </c>
      <c r="R515" s="198">
        <v>464</v>
      </c>
      <c r="S515" s="199">
        <v>474</v>
      </c>
      <c r="T515" s="196">
        <v>72</v>
      </c>
      <c r="U515" s="200">
        <v>93</v>
      </c>
      <c r="V515" s="198">
        <v>347</v>
      </c>
      <c r="W515" s="205">
        <v>414</v>
      </c>
      <c r="X515" s="196">
        <v>270</v>
      </c>
      <c r="Y515" s="200">
        <v>171</v>
      </c>
      <c r="Z515" s="198">
        <v>684</v>
      </c>
      <c r="AA515" s="196">
        <v>1023</v>
      </c>
      <c r="AB515" s="172">
        <f t="shared" si="9072"/>
        <v>5346</v>
      </c>
      <c r="AC515" s="173">
        <f t="shared" si="9073"/>
        <v>5456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>
        <f>B515/B529</f>
        <v>4.5390070921985819E-2</v>
      </c>
      <c r="BK515" s="130">
        <f t="shared" ref="BK515" si="9320">C515/C529</f>
        <v>4.4966561070045756E-2</v>
      </c>
      <c r="BL515" s="131">
        <f t="shared" ref="BL515" si="9321">D515/D529</f>
        <v>4.704752760441671E-2</v>
      </c>
      <c r="BM515" s="132">
        <f t="shared" ref="BM515" si="9322">E515/E529</f>
        <v>5.5944055944055944E-2</v>
      </c>
      <c r="BN515" s="129">
        <f t="shared" ref="BN515" si="9323">F515/F529</f>
        <v>4.7833708990733782E-2</v>
      </c>
      <c r="BO515" s="130">
        <f t="shared" ref="BO515" si="9324">G515/G529</f>
        <v>3.7551867219917011E-2</v>
      </c>
      <c r="BP515" s="131">
        <f t="shared" ref="BP515" si="9325">H515/H529</f>
        <v>5.5715871254162039E-2</v>
      </c>
      <c r="BQ515" s="132">
        <f t="shared" ref="BQ515" si="9326">I515/I529</f>
        <v>5.1797819039198348E-2</v>
      </c>
      <c r="BR515" s="129">
        <f t="shared" ref="BR515" si="9327">J515/J529</f>
        <v>4.309740714786265E-2</v>
      </c>
      <c r="BS515" s="130">
        <f t="shared" ref="BS515" si="9328">K515/K529</f>
        <v>4.2133745651333591E-2</v>
      </c>
      <c r="BT515" s="131">
        <f t="shared" ref="BT515" si="9329">L515/L529</f>
        <v>5.2345167141746564E-2</v>
      </c>
      <c r="BU515" s="129">
        <f t="shared" ref="BU515" si="9330">M515/M529</f>
        <v>5.338030077225308E-2</v>
      </c>
      <c r="BV515" s="133">
        <f t="shared" ref="BV515" si="9331">N515/N529</f>
        <v>4.7166335028373502E-2</v>
      </c>
      <c r="BW515" s="134">
        <f t="shared" ref="BW515" si="9332">O515/O529</f>
        <v>4.5654404221017145E-2</v>
      </c>
      <c r="BX515" s="129">
        <f t="shared" ref="BX515" si="9333">P515/P529</f>
        <v>4.7954866008462625E-2</v>
      </c>
      <c r="BY515" s="130">
        <f t="shared" ref="BY515" si="9334">Q515/Q529</f>
        <v>3.8874752615210631E-2</v>
      </c>
      <c r="BZ515" s="131">
        <f t="shared" ref="BZ515" si="9335">R515/R529</f>
        <v>5.3772163634256576E-2</v>
      </c>
      <c r="CA515" s="132">
        <f t="shared" ref="CA515" si="9336">S515/S529</f>
        <v>5.4639769452449569E-2</v>
      </c>
      <c r="CB515" s="129">
        <f t="shared" ref="CB515" si="9337">T515/T529</f>
        <v>3.2831737346101231E-2</v>
      </c>
      <c r="CC515" s="130">
        <f t="shared" ref="CC515" si="9338">U515/U529</f>
        <v>4.3682480037576327E-2</v>
      </c>
      <c r="CD515" s="131">
        <f t="shared" ref="CD515" si="9339">V515/V529</f>
        <v>4.2597593911122021E-2</v>
      </c>
      <c r="CE515" s="132">
        <f t="shared" ref="CE515" si="9340">W515/W529</f>
        <v>5.034046692607004E-2</v>
      </c>
      <c r="CF515" s="129">
        <f t="shared" ref="CF515" si="9341">X515/X529</f>
        <v>4.2147986262878551E-2</v>
      </c>
      <c r="CG515" s="130">
        <f t="shared" ref="CG515" si="9342">Y515/Y529</f>
        <v>3.9193215677286272E-2</v>
      </c>
      <c r="CH515" s="131">
        <f t="shared" ref="CH515" si="9343">Z515/Z529</f>
        <v>5.4847245609814771E-2</v>
      </c>
      <c r="CI515" s="129">
        <f t="shared" ref="CI515" si="9344">AA515/AA529</f>
        <v>6.8373212137414791E-2</v>
      </c>
      <c r="CJ515" s="135">
        <f t="shared" ref="CJ515" si="9345">AB515/AB529</f>
        <v>4.8906331476246671E-2</v>
      </c>
      <c r="CK515" s="136">
        <f t="shared" ref="CK515" si="9346">AC515/AC529</f>
        <v>5.003163657371322E-2</v>
      </c>
    </row>
    <row r="516" spans="1:89" ht="15" thickTop="1" thickBot="1" x14ac:dyDescent="0.2">
      <c r="A516" s="137" t="s">
        <v>27</v>
      </c>
      <c r="B516" s="206">
        <v>420</v>
      </c>
      <c r="C516" s="190">
        <v>761</v>
      </c>
      <c r="D516" s="191">
        <v>229</v>
      </c>
      <c r="E516" s="192">
        <v>325</v>
      </c>
      <c r="F516" s="189">
        <v>564</v>
      </c>
      <c r="G516" s="193">
        <v>429</v>
      </c>
      <c r="H516" s="191">
        <v>782</v>
      </c>
      <c r="I516" s="192">
        <v>719</v>
      </c>
      <c r="J516" s="189">
        <v>167</v>
      </c>
      <c r="K516" s="190">
        <v>87</v>
      </c>
      <c r="L516" s="191">
        <v>413</v>
      </c>
      <c r="M516" s="189">
        <v>310</v>
      </c>
      <c r="N516" s="194">
        <v>740</v>
      </c>
      <c r="O516" s="207">
        <v>563</v>
      </c>
      <c r="P516" s="189">
        <v>363</v>
      </c>
      <c r="Q516" s="190">
        <v>291</v>
      </c>
      <c r="R516" s="191">
        <v>455</v>
      </c>
      <c r="S516" s="192">
        <v>432</v>
      </c>
      <c r="T516" s="189">
        <v>108</v>
      </c>
      <c r="U516" s="193">
        <v>104</v>
      </c>
      <c r="V516" s="191">
        <v>429</v>
      </c>
      <c r="W516" s="208">
        <v>460</v>
      </c>
      <c r="X516" s="189">
        <v>297</v>
      </c>
      <c r="Y516" s="193">
        <v>177</v>
      </c>
      <c r="Z516" s="191">
        <v>776</v>
      </c>
      <c r="AA516" s="189">
        <v>880</v>
      </c>
      <c r="AB516" s="172">
        <f t="shared" si="9072"/>
        <v>5743</v>
      </c>
      <c r="AC516" s="173">
        <f t="shared" si="9073"/>
        <v>5538</v>
      </c>
      <c r="AE516" s="269" t="s">
        <v>13</v>
      </c>
      <c r="AF516" s="20">
        <f t="shared" ref="AF516:BG516" si="9347">SUM(AF513:AF515)</f>
        <v>1225</v>
      </c>
      <c r="AG516" s="21">
        <f t="shared" si="9347"/>
        <v>2510</v>
      </c>
      <c r="AH516" s="20">
        <f t="shared" si="9347"/>
        <v>653</v>
      </c>
      <c r="AI516" s="21">
        <f t="shared" si="9347"/>
        <v>1055</v>
      </c>
      <c r="AJ516" s="20">
        <f t="shared" si="9347"/>
        <v>1155</v>
      </c>
      <c r="AK516" s="21">
        <f t="shared" si="9347"/>
        <v>2198</v>
      </c>
      <c r="AL516" s="20">
        <f t="shared" si="9347"/>
        <v>1849</v>
      </c>
      <c r="AM516" s="21">
        <f t="shared" si="9347"/>
        <v>2627</v>
      </c>
      <c r="AN516" s="20">
        <f t="shared" si="9347"/>
        <v>621</v>
      </c>
      <c r="AO516" s="21">
        <f t="shared" si="9347"/>
        <v>188</v>
      </c>
      <c r="AP516" s="20">
        <f t="shared" si="9347"/>
        <v>1740</v>
      </c>
      <c r="AQ516" s="21">
        <f t="shared" si="9347"/>
        <v>539</v>
      </c>
      <c r="AR516" s="20">
        <f t="shared" si="9347"/>
        <v>2413</v>
      </c>
      <c r="AS516" s="21">
        <f t="shared" si="9347"/>
        <v>1666</v>
      </c>
      <c r="AT516" s="20">
        <f t="shared" si="9347"/>
        <v>1128</v>
      </c>
      <c r="AU516" s="21">
        <f t="shared" si="9347"/>
        <v>1235</v>
      </c>
      <c r="AV516" s="20">
        <f t="shared" si="9347"/>
        <v>1050</v>
      </c>
      <c r="AW516" s="21">
        <f t="shared" si="9347"/>
        <v>1647</v>
      </c>
      <c r="AX516" s="20">
        <f t="shared" si="9347"/>
        <v>516</v>
      </c>
      <c r="AY516" s="21">
        <f t="shared" si="9347"/>
        <v>124</v>
      </c>
      <c r="AZ516" s="20">
        <f t="shared" si="9347"/>
        <v>1674</v>
      </c>
      <c r="BA516" s="21">
        <f t="shared" si="9347"/>
        <v>1100</v>
      </c>
      <c r="BB516" s="20">
        <f t="shared" si="9347"/>
        <v>1267</v>
      </c>
      <c r="BC516" s="21">
        <f t="shared" si="9347"/>
        <v>552</v>
      </c>
      <c r="BD516" s="20">
        <f t="shared" si="9347"/>
        <v>1595</v>
      </c>
      <c r="BE516" s="21">
        <f t="shared" si="9347"/>
        <v>2526</v>
      </c>
      <c r="BF516" s="174">
        <f t="shared" si="9347"/>
        <v>16886</v>
      </c>
      <c r="BG516" s="175">
        <f t="shared" si="9347"/>
        <v>17967</v>
      </c>
      <c r="BI516" s="137" t="s">
        <v>27</v>
      </c>
      <c r="BJ516" s="129">
        <f>B516/B529</f>
        <v>3.971631205673759E-2</v>
      </c>
      <c r="BK516" s="130">
        <f t="shared" ref="BK516" si="9348">C516/C529</f>
        <v>6.6965857092573036E-2</v>
      </c>
      <c r="BL516" s="131">
        <f t="shared" ref="BL516" si="9349">D516/D529</f>
        <v>5.496879500720115E-2</v>
      </c>
      <c r="BM516" s="132">
        <f t="shared" ref="BM516" si="9350">E516/E529</f>
        <v>5.9808612440191387E-2</v>
      </c>
      <c r="BN516" s="129">
        <f t="shared" ref="BN516" si="9351">F516/F529</f>
        <v>4.7082394189832205E-2</v>
      </c>
      <c r="BO516" s="130">
        <f t="shared" ref="BO516" si="9352">G516/G529</f>
        <v>4.4502074688796682E-2</v>
      </c>
      <c r="BP516" s="131">
        <f t="shared" ref="BP516" si="9353">H516/H529</f>
        <v>5.7861635220125787E-2</v>
      </c>
      <c r="BQ516" s="132">
        <f t="shared" ref="BQ516" si="9354">I516/I529</f>
        <v>5.2976716769820222E-2</v>
      </c>
      <c r="BR516" s="129">
        <f t="shared" ref="BR516" si="9355">J516/J529</f>
        <v>5.8514365802382617E-2</v>
      </c>
      <c r="BS516" s="130">
        <f t="shared" ref="BS516" si="9356">K516/K529</f>
        <v>3.3629686896018557E-2</v>
      </c>
      <c r="BT516" s="131">
        <f t="shared" ref="BT516" si="9357">L516/L529</f>
        <v>5.3511272350349831E-2</v>
      </c>
      <c r="BU516" s="129">
        <f t="shared" ref="BU516" si="9358">M516/M529</f>
        <v>4.1999729034006235E-2</v>
      </c>
      <c r="BV516" s="133">
        <f t="shared" ref="BV516" si="9359">N516/N529</f>
        <v>5.4536074876556859E-2</v>
      </c>
      <c r="BW516" s="134">
        <f t="shared" ref="BW516" si="9360">O516/O529</f>
        <v>4.1257511358639892E-2</v>
      </c>
      <c r="BX516" s="129">
        <f t="shared" ref="BX516" si="9361">P516/P529</f>
        <v>5.1198871650211565E-2</v>
      </c>
      <c r="BY516" s="130">
        <f t="shared" ref="BY516" si="9362">Q516/Q529</f>
        <v>4.1136556403731976E-2</v>
      </c>
      <c r="BZ516" s="131">
        <f t="shared" ref="BZ516" si="9363">R516/R529</f>
        <v>5.272916908100591E-2</v>
      </c>
      <c r="CA516" s="132">
        <f t="shared" ref="CA516" si="9364">S516/S529</f>
        <v>4.9798270893371757E-2</v>
      </c>
      <c r="CB516" s="129">
        <f t="shared" ref="CB516" si="9365">T516/T529</f>
        <v>4.9247606019151846E-2</v>
      </c>
      <c r="CC516" s="130">
        <f t="shared" ref="CC516" si="9366">U516/U529</f>
        <v>4.8849224988257396E-2</v>
      </c>
      <c r="CD516" s="131">
        <f t="shared" ref="CD516" si="9367">V516/V529</f>
        <v>5.2663884114903019E-2</v>
      </c>
      <c r="CE516" s="132">
        <f t="shared" ref="CE516" si="9368">W516/W529</f>
        <v>5.5933852140077824E-2</v>
      </c>
      <c r="CF516" s="129">
        <f t="shared" ref="CF516" si="9369">X516/X529</f>
        <v>4.6362784889166404E-2</v>
      </c>
      <c r="CG516" s="130">
        <f t="shared" ref="CG516" si="9370">Y516/Y529</f>
        <v>4.056841622736649E-2</v>
      </c>
      <c r="CH516" s="131">
        <f t="shared" ref="CH516" si="9371">Z516/Z529</f>
        <v>6.2224360516398042E-2</v>
      </c>
      <c r="CI516" s="129">
        <f t="shared" ref="CI516" si="9372">AA516/AA529</f>
        <v>5.8815666354765407E-2</v>
      </c>
      <c r="CJ516" s="135">
        <f t="shared" ref="CJ516" si="9373">AB516/AB529</f>
        <v>5.2538170906862074E-2</v>
      </c>
      <c r="CK516" s="136">
        <f t="shared" ref="CK516" si="9374">AC516/AC529</f>
        <v>5.0783578325737502E-2</v>
      </c>
    </row>
    <row r="517" spans="1:89" ht="14" thickTop="1" x14ac:dyDescent="0.15">
      <c r="A517" s="146" t="s">
        <v>28</v>
      </c>
      <c r="B517" s="203">
        <v>435</v>
      </c>
      <c r="C517" s="197">
        <v>760</v>
      </c>
      <c r="D517" s="198">
        <v>295</v>
      </c>
      <c r="E517" s="199">
        <v>385</v>
      </c>
      <c r="F517" s="196">
        <v>479</v>
      </c>
      <c r="G517" s="200">
        <v>540</v>
      </c>
      <c r="H517" s="198">
        <v>735</v>
      </c>
      <c r="I517" s="199">
        <v>794</v>
      </c>
      <c r="J517" s="196">
        <v>174</v>
      </c>
      <c r="K517" s="197">
        <v>95</v>
      </c>
      <c r="L517" s="198">
        <v>555</v>
      </c>
      <c r="M517" s="196">
        <v>292</v>
      </c>
      <c r="N517" s="201">
        <v>816</v>
      </c>
      <c r="O517" s="204">
        <v>650</v>
      </c>
      <c r="P517" s="196">
        <v>389</v>
      </c>
      <c r="Q517" s="197">
        <v>312</v>
      </c>
      <c r="R517" s="198">
        <v>465</v>
      </c>
      <c r="S517" s="199">
        <v>539</v>
      </c>
      <c r="T517" s="196">
        <v>182</v>
      </c>
      <c r="U517" s="200">
        <v>65</v>
      </c>
      <c r="V517" s="198">
        <v>572</v>
      </c>
      <c r="W517" s="205">
        <v>394</v>
      </c>
      <c r="X517" s="196">
        <v>338</v>
      </c>
      <c r="Y517" s="200">
        <v>161</v>
      </c>
      <c r="Z517" s="198">
        <v>787</v>
      </c>
      <c r="AA517" s="196">
        <v>836</v>
      </c>
      <c r="AB517" s="172">
        <f t="shared" si="9072"/>
        <v>6222</v>
      </c>
      <c r="AC517" s="173">
        <f t="shared" si="9073"/>
        <v>5823</v>
      </c>
      <c r="BI517" s="146" t="s">
        <v>28</v>
      </c>
      <c r="BJ517" s="129">
        <f>B517/B529</f>
        <v>4.1134751773049642E-2</v>
      </c>
      <c r="BK517" s="130">
        <f t="shared" ref="BK517" si="9375">C517/C529</f>
        <v>6.6877859908482926E-2</v>
      </c>
      <c r="BL517" s="131">
        <f t="shared" ref="BL517" si="9376">D517/D529</f>
        <v>7.0811329812770038E-2</v>
      </c>
      <c r="BM517" s="132">
        <f t="shared" ref="BM517" si="9377">E517/E529</f>
        <v>7.08502024291498E-2</v>
      </c>
      <c r="BN517" s="129">
        <f t="shared" ref="BN517" si="9378">F517/F529</f>
        <v>3.9986643292428417E-2</v>
      </c>
      <c r="BO517" s="130">
        <f t="shared" ref="BO517" si="9379">G517/G529</f>
        <v>5.6016597510373446E-2</v>
      </c>
      <c r="BP517" s="131">
        <f t="shared" ref="BP517" si="9380">H517/H529</f>
        <v>5.4384017758046618E-2</v>
      </c>
      <c r="BQ517" s="132">
        <f t="shared" ref="BQ517" si="9381">I517/I529</f>
        <v>5.8502799882110226E-2</v>
      </c>
      <c r="BR517" s="129">
        <f t="shared" ref="BR517" si="9382">J517/J529</f>
        <v>6.0967063770147163E-2</v>
      </c>
      <c r="BS517" s="130">
        <f t="shared" ref="BS517" si="9383">K517/K529</f>
        <v>3.6722071897951292E-2</v>
      </c>
      <c r="BT517" s="131">
        <f t="shared" ref="BT517" si="9384">L517/L529</f>
        <v>7.1909821197201351E-2</v>
      </c>
      <c r="BU517" s="129">
        <f t="shared" ref="BU517" si="9385">M517/M529</f>
        <v>3.9561035090096196E-2</v>
      </c>
      <c r="BV517" s="133">
        <f t="shared" ref="BV517" si="9386">N517/N529</f>
        <v>6.0137077161176208E-2</v>
      </c>
      <c r="BW517" s="134">
        <f t="shared" ref="BW517" si="9387">O517/O529</f>
        <v>4.763300600908691E-2</v>
      </c>
      <c r="BX517" s="129">
        <f t="shared" ref="BX517" si="9388">P517/P529</f>
        <v>5.4866008462623413E-2</v>
      </c>
      <c r="BY517" s="130">
        <f t="shared" ref="BY517" si="9389">Q517/Q529</f>
        <v>4.4105173876166241E-2</v>
      </c>
      <c r="BZ517" s="131">
        <f t="shared" ref="BZ517" si="9390">R517/R529</f>
        <v>5.3888051917951096E-2</v>
      </c>
      <c r="CA517" s="132">
        <f t="shared" ref="CA517" si="9391">S517/S529</f>
        <v>6.213256484149856E-2</v>
      </c>
      <c r="CB517" s="129">
        <f t="shared" ref="CB517" si="9392">T517/T529</f>
        <v>8.2991336069311444E-2</v>
      </c>
      <c r="CC517" s="130">
        <f t="shared" ref="CC517" si="9393">U517/U529</f>
        <v>3.0530765617660875E-2</v>
      </c>
      <c r="CD517" s="131">
        <f t="shared" ref="CD517" si="9394">V517/V529</f>
        <v>7.021851215320403E-2</v>
      </c>
      <c r="CE517" s="132">
        <f t="shared" ref="CE517" si="9395">W517/W529</f>
        <v>4.790856031128405E-2</v>
      </c>
      <c r="CF517" s="129">
        <f t="shared" ref="CF517" si="9396">X517/X529</f>
        <v>5.2763034655010928E-2</v>
      </c>
      <c r="CG517" s="130">
        <f t="shared" ref="CG517" si="9397">Y517/Y529</f>
        <v>3.6901214760485905E-2</v>
      </c>
      <c r="CH517" s="131">
        <f t="shared" ref="CH517" si="9398">Z517/Z529</f>
        <v>6.3106406863924311E-2</v>
      </c>
      <c r="CI517" s="129">
        <f t="shared" ref="CI517" si="9399">AA517/AA529</f>
        <v>5.5874883037027138E-2</v>
      </c>
      <c r="CJ517" s="135">
        <f t="shared" ref="CJ517" si="9400">AB517/AB529</f>
        <v>5.6920163569997531E-2</v>
      </c>
      <c r="CK517" s="136">
        <f t="shared" ref="CK517" si="9401">AC517/AC529</f>
        <v>5.3397034415090187E-2</v>
      </c>
    </row>
    <row r="518" spans="1:89" x14ac:dyDescent="0.15">
      <c r="A518" s="137" t="s">
        <v>29</v>
      </c>
      <c r="B518" s="206">
        <v>493</v>
      </c>
      <c r="C518" s="190">
        <v>939</v>
      </c>
      <c r="D518" s="191">
        <v>363</v>
      </c>
      <c r="E518" s="192">
        <v>413</v>
      </c>
      <c r="F518" s="189">
        <v>604</v>
      </c>
      <c r="G518" s="193">
        <v>806</v>
      </c>
      <c r="H518" s="191">
        <v>743</v>
      </c>
      <c r="I518" s="192">
        <v>1062</v>
      </c>
      <c r="J518" s="189">
        <v>306</v>
      </c>
      <c r="K518" s="190">
        <v>91</v>
      </c>
      <c r="L518" s="191">
        <v>789</v>
      </c>
      <c r="M518" s="189">
        <v>304</v>
      </c>
      <c r="N518" s="194">
        <v>1086</v>
      </c>
      <c r="O518" s="207">
        <v>691</v>
      </c>
      <c r="P518" s="189">
        <v>587</v>
      </c>
      <c r="Q518" s="190">
        <v>377</v>
      </c>
      <c r="R518" s="191">
        <v>591</v>
      </c>
      <c r="S518" s="192">
        <v>558</v>
      </c>
      <c r="T518" s="189">
        <v>303</v>
      </c>
      <c r="U518" s="193">
        <v>53</v>
      </c>
      <c r="V518" s="191">
        <v>701</v>
      </c>
      <c r="W518" s="208">
        <v>391</v>
      </c>
      <c r="X518" s="189">
        <v>560</v>
      </c>
      <c r="Y518" s="193">
        <v>164</v>
      </c>
      <c r="Z518" s="191">
        <v>949</v>
      </c>
      <c r="AA518" s="189">
        <v>1007</v>
      </c>
      <c r="AB518" s="172">
        <f t="shared" si="9072"/>
        <v>8075</v>
      </c>
      <c r="AC518" s="173">
        <f t="shared" si="9073"/>
        <v>6856</v>
      </c>
      <c r="BI518" s="137" t="s">
        <v>29</v>
      </c>
      <c r="BJ518" s="129">
        <f>B518/B529</f>
        <v>4.6619385342789602E-2</v>
      </c>
      <c r="BK518" s="130">
        <f t="shared" ref="BK518" si="9402">C518/C529</f>
        <v>8.2629355860612458E-2</v>
      </c>
      <c r="BL518" s="131">
        <f t="shared" ref="BL518" si="9403">D518/D529</f>
        <v>8.71339414306289E-2</v>
      </c>
      <c r="BM518" s="132">
        <f t="shared" ref="BM518" si="9404">E518/E529</f>
        <v>7.6002944423997049E-2</v>
      </c>
      <c r="BN518" s="129">
        <f t="shared" ref="BN518" si="9405">F518/F529</f>
        <v>5.0421571082728107E-2</v>
      </c>
      <c r="BO518" s="130">
        <f t="shared" ref="BO518" si="9406">G518/G529</f>
        <v>8.3609958506224061E-2</v>
      </c>
      <c r="BP518" s="131">
        <f t="shared" ref="BP518" si="9407">H518/H529</f>
        <v>5.4975952645209027E-2</v>
      </c>
      <c r="BQ518" s="132">
        <f t="shared" ref="BQ518" si="9408">I518/I529</f>
        <v>7.8249336870026526E-2</v>
      </c>
      <c r="BR518" s="129">
        <f t="shared" ref="BR518" si="9409">J518/J529</f>
        <v>0.10721793973370708</v>
      </c>
      <c r="BS518" s="130">
        <f t="shared" ref="BS518" si="9410">K518/K529</f>
        <v>3.5175879396984924E-2</v>
      </c>
      <c r="BT518" s="131">
        <f t="shared" ref="BT518" si="9411">L518/L529</f>
        <v>0.10222855662088624</v>
      </c>
      <c r="BU518" s="129">
        <f t="shared" ref="BU518" si="9412">M518/M529</f>
        <v>4.1186831052702884E-2</v>
      </c>
      <c r="BV518" s="133">
        <f t="shared" ref="BV518" si="9413">N518/N529</f>
        <v>8.0035374751271274E-2</v>
      </c>
      <c r="BW518" s="134">
        <f t="shared" ref="BW518" si="9414">O518/O529</f>
        <v>5.0637549465044701E-2</v>
      </c>
      <c r="BX518" s="129">
        <f t="shared" ref="BX518" si="9415">P518/P529</f>
        <v>8.279266572637517E-2</v>
      </c>
      <c r="BY518" s="130">
        <f t="shared" ref="BY518" si="9416">Q518/Q529</f>
        <v>5.3293751767034207E-2</v>
      </c>
      <c r="BZ518" s="131">
        <f t="shared" ref="BZ518" si="9417">R518/R529</f>
        <v>6.848997566346042E-2</v>
      </c>
      <c r="CA518" s="132">
        <f t="shared" ref="CA518" si="9418">S518/S529</f>
        <v>6.4322766570605192E-2</v>
      </c>
      <c r="CB518" s="129">
        <f t="shared" ref="CB518" si="9419">T518/T529</f>
        <v>0.13816689466484269</v>
      </c>
      <c r="CC518" s="130">
        <f t="shared" ref="CC518" si="9420">U518/U529</f>
        <v>2.489431658055425E-2</v>
      </c>
      <c r="CD518" s="131">
        <f t="shared" ref="CD518" si="9421">V518/V529</f>
        <v>8.6054505278664373E-2</v>
      </c>
      <c r="CE518" s="132">
        <f t="shared" ref="CE518" si="9422">W518/W529</f>
        <v>4.7543774319066145E-2</v>
      </c>
      <c r="CF518" s="129">
        <f t="shared" ref="CF518" si="9423">X518/X529</f>
        <v>8.7418045582266624E-2</v>
      </c>
      <c r="CG518" s="130">
        <f t="shared" ref="CG518" si="9424">Y518/Y529</f>
        <v>3.7588815035526017E-2</v>
      </c>
      <c r="CH518" s="131">
        <f t="shared" ref="CH518" si="9425">Z518/Z529</f>
        <v>7.6096543982038328E-2</v>
      </c>
      <c r="CI518" s="129">
        <f t="shared" ref="CI518" si="9426">AA518/AA529</f>
        <v>6.7303836385509963E-2</v>
      </c>
      <c r="CJ518" s="135">
        <f t="shared" ref="CJ518" si="9427">AB518/AB529</f>
        <v>7.387179698292029E-2</v>
      </c>
      <c r="CK518" s="136">
        <f t="shared" ref="CK518" si="9428">AC518/AC529</f>
        <v>6.2869666486322917E-2</v>
      </c>
    </row>
    <row r="519" spans="1:89" x14ac:dyDescent="0.15">
      <c r="A519" s="146" t="s">
        <v>30</v>
      </c>
      <c r="B519" s="203">
        <v>643</v>
      </c>
      <c r="C519" s="197">
        <v>1120</v>
      </c>
      <c r="D519" s="198">
        <v>355</v>
      </c>
      <c r="E519" s="199">
        <v>460</v>
      </c>
      <c r="F519" s="196">
        <v>678</v>
      </c>
      <c r="G519" s="200">
        <v>933</v>
      </c>
      <c r="H519" s="198">
        <v>985</v>
      </c>
      <c r="I519" s="199">
        <v>1286</v>
      </c>
      <c r="J519" s="196">
        <v>349</v>
      </c>
      <c r="K519" s="197">
        <v>83</v>
      </c>
      <c r="L519" s="198">
        <v>798</v>
      </c>
      <c r="M519" s="196">
        <v>274</v>
      </c>
      <c r="N519" s="201">
        <v>1264</v>
      </c>
      <c r="O519" s="204">
        <v>873</v>
      </c>
      <c r="P519" s="196">
        <v>676</v>
      </c>
      <c r="Q519" s="197">
        <v>613</v>
      </c>
      <c r="R519" s="198">
        <v>566</v>
      </c>
      <c r="S519" s="199">
        <v>840</v>
      </c>
      <c r="T519" s="196">
        <v>301</v>
      </c>
      <c r="U519" s="200">
        <v>69</v>
      </c>
      <c r="V519" s="198">
        <v>882</v>
      </c>
      <c r="W519" s="205">
        <v>637</v>
      </c>
      <c r="X519" s="196">
        <v>681</v>
      </c>
      <c r="Y519" s="200">
        <v>296</v>
      </c>
      <c r="Z519" s="198">
        <v>899</v>
      </c>
      <c r="AA519" s="196">
        <v>1290</v>
      </c>
      <c r="AB519" s="172">
        <f t="shared" si="9072"/>
        <v>9077</v>
      </c>
      <c r="AC519" s="173">
        <f t="shared" si="9073"/>
        <v>8774</v>
      </c>
      <c r="BI519" s="146" t="s">
        <v>30</v>
      </c>
      <c r="BJ519" s="129">
        <f>B519/B529</f>
        <v>6.0803782505910169E-2</v>
      </c>
      <c r="BK519" s="130">
        <f t="shared" ref="BK519" si="9429">C519/C529</f>
        <v>9.8556846180922211E-2</v>
      </c>
      <c r="BL519" s="131">
        <f t="shared" ref="BL519" si="9430">D519/D529</f>
        <v>8.5213634181469031E-2</v>
      </c>
      <c r="BM519" s="132">
        <f t="shared" ref="BM519" si="9431">E519/E529</f>
        <v>8.4652189915347814E-2</v>
      </c>
      <c r="BN519" s="129">
        <f t="shared" ref="BN519" si="9432">F519/F529</f>
        <v>5.6599048334585525E-2</v>
      </c>
      <c r="BO519" s="130">
        <f t="shared" ref="BO519" si="9433">G519/G529</f>
        <v>9.6784232365145231E-2</v>
      </c>
      <c r="BP519" s="131">
        <f t="shared" ref="BP519" si="9434">H519/H529</f>
        <v>7.2881982981871998E-2</v>
      </c>
      <c r="BQ519" s="132">
        <f t="shared" ref="BQ519" si="9435">I519/I529</f>
        <v>9.4753905098732688E-2</v>
      </c>
      <c r="BR519" s="129">
        <f t="shared" ref="BR519" si="9436">J519/J529</f>
        <v>0.12228451296426068</v>
      </c>
      <c r="BS519" s="130">
        <f t="shared" ref="BS519" si="9437">K519/K529</f>
        <v>3.2083494395052183E-2</v>
      </c>
      <c r="BT519" s="131">
        <f t="shared" ref="BT519" si="9438">L519/L529</f>
        <v>0.1033946618294895</v>
      </c>
      <c r="BU519" s="129">
        <f t="shared" ref="BU519" si="9439">M519/M529</f>
        <v>3.7122341146186157E-2</v>
      </c>
      <c r="BV519" s="133">
        <f t="shared" ref="BV519" si="9440">N519/N529</f>
        <v>9.3153511681037665E-2</v>
      </c>
      <c r="BW519" s="134">
        <f t="shared" ref="BW519" si="9441">O519/O529</f>
        <v>6.3974791147589041E-2</v>
      </c>
      <c r="BX519" s="129">
        <f t="shared" ref="BX519" si="9442">P519/P529</f>
        <v>9.5345557122708036E-2</v>
      </c>
      <c r="BY519" s="130">
        <f t="shared" ref="BY519" si="9443">Q519/Q529</f>
        <v>8.6655357647724057E-2</v>
      </c>
      <c r="BZ519" s="131">
        <f t="shared" ref="BZ519" si="9444">R519/R529</f>
        <v>6.5592768571097457E-2</v>
      </c>
      <c r="CA519" s="132">
        <f t="shared" ref="CA519" si="9445">S519/S529</f>
        <v>9.6829971181556201E-2</v>
      </c>
      <c r="CB519" s="129">
        <f t="shared" ref="CB519" si="9446">T519/T529</f>
        <v>0.13725490196078433</v>
      </c>
      <c r="CC519" s="130">
        <f t="shared" ref="CC519" si="9447">U519/U529</f>
        <v>3.2409581963363084E-2</v>
      </c>
      <c r="CD519" s="131">
        <f t="shared" ref="CD519" si="9448">V519/V529</f>
        <v>0.10827399950896145</v>
      </c>
      <c r="CE519" s="132">
        <f t="shared" ref="CE519" si="9449">W519/W529</f>
        <v>7.7456225680933855E-2</v>
      </c>
      <c r="CF519" s="129">
        <f t="shared" ref="CF519" si="9450">X519/X529</f>
        <v>0.10630658757414924</v>
      </c>
      <c r="CG519" s="130">
        <f t="shared" ref="CG519" si="9451">Y519/Y529</f>
        <v>6.7843227137290851E-2</v>
      </c>
      <c r="CH519" s="131">
        <f t="shared" ref="CH519" si="9452">Z519/Z529</f>
        <v>7.2087242402373505E-2</v>
      </c>
      <c r="CI519" s="129">
        <f t="shared" ref="CI519" si="9453">AA519/AA529</f>
        <v>8.6218419997326559E-2</v>
      </c>
      <c r="CJ519" s="135">
        <f t="shared" ref="CJ519" si="9454">AB519/AB529</f>
        <v>8.3038303555909285E-2</v>
      </c>
      <c r="CK519" s="136">
        <f t="shared" ref="CK519" si="9455">AC519/AC529</f>
        <v>8.0457767466598204E-2</v>
      </c>
    </row>
    <row r="520" spans="1:89" x14ac:dyDescent="0.15">
      <c r="A520" s="137" t="s">
        <v>31</v>
      </c>
      <c r="B520" s="206">
        <v>582</v>
      </c>
      <c r="C520" s="190">
        <v>1390</v>
      </c>
      <c r="D520" s="191">
        <v>298</v>
      </c>
      <c r="E520" s="192">
        <v>595</v>
      </c>
      <c r="F520" s="189">
        <v>477</v>
      </c>
      <c r="G520" s="193">
        <v>1265</v>
      </c>
      <c r="H520" s="191">
        <v>864</v>
      </c>
      <c r="I520" s="192">
        <v>1341</v>
      </c>
      <c r="J520" s="189">
        <v>272</v>
      </c>
      <c r="K520" s="190">
        <v>105</v>
      </c>
      <c r="L520" s="191">
        <v>942</v>
      </c>
      <c r="M520" s="189">
        <v>265</v>
      </c>
      <c r="N520" s="194">
        <v>1149</v>
      </c>
      <c r="O520" s="207">
        <v>793</v>
      </c>
      <c r="P520" s="189">
        <v>452</v>
      </c>
      <c r="Q520" s="190">
        <v>622</v>
      </c>
      <c r="R520" s="191">
        <v>484</v>
      </c>
      <c r="S520" s="192">
        <v>807</v>
      </c>
      <c r="T520" s="189">
        <v>215</v>
      </c>
      <c r="U520" s="193">
        <v>55</v>
      </c>
      <c r="V520" s="191">
        <v>792</v>
      </c>
      <c r="W520" s="208">
        <v>463</v>
      </c>
      <c r="X520" s="189">
        <v>586</v>
      </c>
      <c r="Y520" s="193">
        <v>256</v>
      </c>
      <c r="Z520" s="191">
        <v>696</v>
      </c>
      <c r="AA520" s="189">
        <v>1236</v>
      </c>
      <c r="AB520" s="172">
        <f t="shared" si="9072"/>
        <v>7809</v>
      </c>
      <c r="AC520" s="173">
        <f t="shared" si="9073"/>
        <v>9193</v>
      </c>
      <c r="BI520" s="137" t="s">
        <v>31</v>
      </c>
      <c r="BJ520" s="129">
        <f>B520/B529</f>
        <v>5.5035460992907799E-2</v>
      </c>
      <c r="BK520" s="130">
        <f t="shared" ref="BK520" si="9456">C520/C529</f>
        <v>0.12231608588525167</v>
      </c>
      <c r="BL520" s="131">
        <f t="shared" ref="BL520" si="9457">D520/D529</f>
        <v>7.1531445031204996E-2</v>
      </c>
      <c r="BM520" s="132">
        <f t="shared" ref="BM520" si="9458">E520/E529</f>
        <v>0.10949576739050423</v>
      </c>
      <c r="BN520" s="129">
        <f t="shared" ref="BN520" si="9459">F520/F529</f>
        <v>3.9819684447783624E-2</v>
      </c>
      <c r="BO520" s="130">
        <f t="shared" ref="BO520" si="9460">G520/G529</f>
        <v>0.1312240663900415</v>
      </c>
      <c r="BP520" s="131">
        <f t="shared" ref="BP520" si="9461">H520/H529</f>
        <v>6.3928967813540516E-2</v>
      </c>
      <c r="BQ520" s="132">
        <f t="shared" ref="BQ520" si="9462">I520/I529</f>
        <v>9.8806366047745356E-2</v>
      </c>
      <c r="BR520" s="129">
        <f t="shared" ref="BR520" si="9463">J520/J529</f>
        <v>9.5304835318850742E-2</v>
      </c>
      <c r="BS520" s="130">
        <f t="shared" ref="BS520" si="9464">K520/K529</f>
        <v>4.0587553150367224E-2</v>
      </c>
      <c r="BT520" s="131">
        <f t="shared" ref="BT520" si="9465">L520/L529</f>
        <v>0.12205234516714175</v>
      </c>
      <c r="BU520" s="129">
        <f t="shared" ref="BU520" si="9466">M520/M529</f>
        <v>3.5902994174231137E-2</v>
      </c>
      <c r="BV520" s="133">
        <f t="shared" ref="BV520" si="9467">N520/N529</f>
        <v>8.4678310855626798E-2</v>
      </c>
      <c r="BW520" s="134">
        <f t="shared" ref="BW520" si="9468">O520/O529</f>
        <v>5.8112267331086036E-2</v>
      </c>
      <c r="BX520" s="129">
        <f t="shared" ref="BX520" si="9469">P520/P529</f>
        <v>6.3751763046544424E-2</v>
      </c>
      <c r="BY520" s="130">
        <f t="shared" ref="BY520" si="9470">Q520/Q529</f>
        <v>8.7927622278767312E-2</v>
      </c>
      <c r="BZ520" s="131">
        <f t="shared" ref="BZ520" si="9471">R520/R529</f>
        <v>5.6089929308146949E-2</v>
      </c>
      <c r="CA520" s="132">
        <f t="shared" ref="CA520" si="9472">S520/S529</f>
        <v>9.3025936599423625E-2</v>
      </c>
      <c r="CB520" s="129">
        <f t="shared" ref="CB520" si="9473">T520/T529</f>
        <v>9.8039215686274508E-2</v>
      </c>
      <c r="CC520" s="130">
        <f t="shared" ref="CC520" si="9474">U520/U529</f>
        <v>2.5833724753405354E-2</v>
      </c>
      <c r="CD520" s="131">
        <f t="shared" ref="CD520" si="9475">V520/V529</f>
        <v>9.7225632212128654E-2</v>
      </c>
      <c r="CE520" s="132">
        <f t="shared" ref="CE520" si="9476">W520/W529</f>
        <v>5.6298638132295721E-2</v>
      </c>
      <c r="CF520" s="129">
        <f t="shared" ref="CF520" si="9477">X520/X529</f>
        <v>9.1476740555729005E-2</v>
      </c>
      <c r="CG520" s="130">
        <f t="shared" ref="CG520" si="9478">Y520/Y529</f>
        <v>5.867522347008939E-2</v>
      </c>
      <c r="CH520" s="131">
        <f t="shared" ref="CH520" si="9479">Z520/Z529</f>
        <v>5.5809477988934326E-2</v>
      </c>
      <c r="CI520" s="129">
        <f t="shared" ref="CI520" si="9480">AA520/AA529</f>
        <v>8.2609276834647777E-2</v>
      </c>
      <c r="CJ520" s="135">
        <f t="shared" ref="CJ520" si="9481">AB520/AB529</f>
        <v>7.1438373082306453E-2</v>
      </c>
      <c r="CK520" s="136">
        <f t="shared" ref="CK520" si="9482">AC520/AC529</f>
        <v>8.4300006419014958E-2</v>
      </c>
    </row>
    <row r="521" spans="1:89" x14ac:dyDescent="0.15">
      <c r="A521" s="146" t="s">
        <v>32</v>
      </c>
      <c r="B521" s="203">
        <v>678</v>
      </c>
      <c r="C521" s="197">
        <v>926</v>
      </c>
      <c r="D521" s="198">
        <v>149</v>
      </c>
      <c r="E521" s="199">
        <v>340</v>
      </c>
      <c r="F521" s="196">
        <v>405</v>
      </c>
      <c r="G521" s="200">
        <v>1053</v>
      </c>
      <c r="H521" s="198">
        <v>886</v>
      </c>
      <c r="I521" s="199">
        <v>967</v>
      </c>
      <c r="J521" s="196">
        <v>278</v>
      </c>
      <c r="K521" s="197">
        <v>74</v>
      </c>
      <c r="L521" s="198">
        <v>597</v>
      </c>
      <c r="M521" s="196">
        <v>199</v>
      </c>
      <c r="N521" s="201">
        <v>898</v>
      </c>
      <c r="O521" s="204">
        <v>712</v>
      </c>
      <c r="P521" s="196">
        <v>331</v>
      </c>
      <c r="Q521" s="197">
        <v>494</v>
      </c>
      <c r="R521" s="198">
        <v>387</v>
      </c>
      <c r="S521" s="199">
        <v>626</v>
      </c>
      <c r="T521" s="196">
        <v>142</v>
      </c>
      <c r="U521" s="200">
        <v>43</v>
      </c>
      <c r="V521" s="198">
        <v>721</v>
      </c>
      <c r="W521" s="205">
        <v>348</v>
      </c>
      <c r="X521" s="196">
        <v>420</v>
      </c>
      <c r="Y521" s="200">
        <v>230</v>
      </c>
      <c r="Z521" s="198">
        <v>516</v>
      </c>
      <c r="AA521" s="196">
        <v>1025</v>
      </c>
      <c r="AB521" s="172">
        <f t="shared" si="9072"/>
        <v>6408</v>
      </c>
      <c r="AC521" s="173">
        <f t="shared" si="9073"/>
        <v>7037</v>
      </c>
      <c r="BI521" s="146" t="s">
        <v>32</v>
      </c>
      <c r="BJ521" s="129">
        <f>B521/B529</f>
        <v>6.4113475177304965E-2</v>
      </c>
      <c r="BK521" s="130">
        <f t="shared" ref="BK521" si="9483">C521/C529</f>
        <v>8.1485392467441048E-2</v>
      </c>
      <c r="BL521" s="131">
        <f t="shared" ref="BL521" si="9484">D521/D529</f>
        <v>3.5765722515602498E-2</v>
      </c>
      <c r="BM521" s="132">
        <f t="shared" ref="BM521" si="9485">E521/E529</f>
        <v>6.2569009937430989E-2</v>
      </c>
      <c r="BN521" s="129">
        <f t="shared" ref="BN521" si="9486">F521/F529</f>
        <v>3.3809166040571E-2</v>
      </c>
      <c r="BO521" s="130">
        <f t="shared" ref="BO521" si="9487">G521/G529</f>
        <v>0.10923236514522822</v>
      </c>
      <c r="BP521" s="131">
        <f t="shared" ref="BP521" si="9488">H521/H529</f>
        <v>6.5556788753237144E-2</v>
      </c>
      <c r="BQ521" s="132">
        <f t="shared" ref="BQ521" si="9489">I521/I529</f>
        <v>7.1249631594459184E-2</v>
      </c>
      <c r="BR521" s="129">
        <f t="shared" ref="BR521" si="9490">J521/J529</f>
        <v>9.740714786264891E-2</v>
      </c>
      <c r="BS521" s="130">
        <f t="shared" ref="BS521" si="9491">K521/K529</f>
        <v>2.8604561267877852E-2</v>
      </c>
      <c r="BT521" s="131">
        <f t="shared" ref="BT521" si="9492">L521/L529</f>
        <v>7.7351645504016589E-2</v>
      </c>
      <c r="BU521" s="129">
        <f t="shared" ref="BU521" si="9493">M521/M529</f>
        <v>2.6961116379894325E-2</v>
      </c>
      <c r="BV521" s="133">
        <f t="shared" ref="BV521" si="9494">N521/N529</f>
        <v>6.618026383668657E-2</v>
      </c>
      <c r="BW521" s="134">
        <f t="shared" ref="BW521" si="9495">O521/O529</f>
        <v>5.2176461966876739E-2</v>
      </c>
      <c r="BX521" s="129">
        <f t="shared" ref="BX521" si="9496">P521/P529</f>
        <v>4.6685472496473909E-2</v>
      </c>
      <c r="BY521" s="130">
        <f t="shared" ref="BY521" si="9497">Q521/Q529</f>
        <v>6.983319197059655E-2</v>
      </c>
      <c r="BZ521" s="131">
        <f t="shared" ref="BZ521" si="9498">R521/R529</f>
        <v>4.4848765789778651E-2</v>
      </c>
      <c r="CA521" s="132">
        <f t="shared" ref="CA521" si="9499">S521/S529</f>
        <v>7.2161383285302597E-2</v>
      </c>
      <c r="CB521" s="129">
        <f t="shared" ref="CB521" si="9500">T521/T529</f>
        <v>6.4751481988144094E-2</v>
      </c>
      <c r="CC521" s="130">
        <f t="shared" ref="CC521" si="9501">U521/U529</f>
        <v>2.0197275716298733E-2</v>
      </c>
      <c r="CD521" s="131">
        <f t="shared" ref="CD521" si="9502">V521/V529</f>
        <v>8.850969801129388E-2</v>
      </c>
      <c r="CE521" s="132">
        <f t="shared" ref="CE521" si="9503">W521/W529</f>
        <v>4.2315175097276267E-2</v>
      </c>
      <c r="CF521" s="129">
        <f t="shared" ref="CF521" si="9504">X521/X529</f>
        <v>6.5563534186699968E-2</v>
      </c>
      <c r="CG521" s="130">
        <f t="shared" ref="CG521" si="9505">Y521/Y529</f>
        <v>5.2716021086408438E-2</v>
      </c>
      <c r="CH521" s="131">
        <f t="shared" ref="CH521" si="9506">Z521/Z529</f>
        <v>4.1375992302140965E-2</v>
      </c>
      <c r="CI521" s="129">
        <f t="shared" ref="CI521" si="9507">AA521/AA529</f>
        <v>6.850688410640289E-2</v>
      </c>
      <c r="CJ521" s="135">
        <f t="shared" ref="CJ521" si="9508">AB521/AB529</f>
        <v>5.8621730658396681E-2</v>
      </c>
      <c r="CK521" s="136">
        <f t="shared" ref="CK521" si="9509">AC521/AC529</f>
        <v>6.4529440353596021E-2</v>
      </c>
    </row>
    <row r="522" spans="1:89" x14ac:dyDescent="0.15">
      <c r="A522" s="137" t="s">
        <v>33</v>
      </c>
      <c r="B522" s="206">
        <v>558</v>
      </c>
      <c r="C522" s="190">
        <v>497</v>
      </c>
      <c r="D522" s="191">
        <v>101</v>
      </c>
      <c r="E522" s="192">
        <v>301</v>
      </c>
      <c r="F522" s="189">
        <v>337</v>
      </c>
      <c r="G522" s="193">
        <v>755</v>
      </c>
      <c r="H522" s="191">
        <v>631</v>
      </c>
      <c r="I522" s="192">
        <v>712</v>
      </c>
      <c r="J522" s="189">
        <v>110</v>
      </c>
      <c r="K522" s="190">
        <v>34</v>
      </c>
      <c r="L522" s="191">
        <v>446</v>
      </c>
      <c r="M522" s="189">
        <v>211</v>
      </c>
      <c r="N522" s="194">
        <v>754</v>
      </c>
      <c r="O522" s="207">
        <v>623</v>
      </c>
      <c r="P522" s="189">
        <v>264</v>
      </c>
      <c r="Q522" s="190">
        <v>374</v>
      </c>
      <c r="R522" s="191">
        <v>309</v>
      </c>
      <c r="S522" s="192">
        <v>445</v>
      </c>
      <c r="T522" s="189">
        <v>64</v>
      </c>
      <c r="U522" s="193">
        <v>87</v>
      </c>
      <c r="V522" s="191">
        <v>515</v>
      </c>
      <c r="W522" s="208">
        <v>321</v>
      </c>
      <c r="X522" s="189">
        <v>213</v>
      </c>
      <c r="Y522" s="193">
        <v>225</v>
      </c>
      <c r="Z522" s="191">
        <v>383</v>
      </c>
      <c r="AA522" s="189">
        <v>765</v>
      </c>
      <c r="AB522" s="172">
        <f t="shared" si="9072"/>
        <v>4685</v>
      </c>
      <c r="AC522" s="173">
        <f t="shared" si="9073"/>
        <v>5350</v>
      </c>
      <c r="BI522" s="137" t="s">
        <v>33</v>
      </c>
      <c r="BJ522" s="129">
        <f>B522/B529</f>
        <v>5.2765957446808509E-2</v>
      </c>
      <c r="BK522" s="130">
        <f t="shared" ref="BK522" si="9510">C522/C529</f>
        <v>4.3734600492784229E-2</v>
      </c>
      <c r="BL522" s="131">
        <f t="shared" ref="BL522" si="9511">D522/D529</f>
        <v>2.4243879020643302E-2</v>
      </c>
      <c r="BM522" s="132">
        <f t="shared" ref="BM522" si="9512">E522/E529</f>
        <v>5.5391976444608026E-2</v>
      </c>
      <c r="BN522" s="129">
        <f t="shared" ref="BN522" si="9513">F522/F529</f>
        <v>2.8132565322647966E-2</v>
      </c>
      <c r="BO522" s="130">
        <f t="shared" ref="BO522" si="9514">G522/G529</f>
        <v>7.8319502074688796E-2</v>
      </c>
      <c r="BP522" s="131">
        <f t="shared" ref="BP522" si="9515">H522/H529</f>
        <v>4.6688864224935255E-2</v>
      </c>
      <c r="BQ522" s="132">
        <f t="shared" ref="BQ522" si="9516">I522/I529</f>
        <v>5.2460949012673154E-2</v>
      </c>
      <c r="BR522" s="129">
        <f t="shared" ref="BR522" si="9517">J522/J529</f>
        <v>3.8542396636299929E-2</v>
      </c>
      <c r="BS522" s="130">
        <f t="shared" ref="BS522" si="9518">K522/K529</f>
        <v>1.3142636258214147E-2</v>
      </c>
      <c r="BT522" s="131">
        <f t="shared" ref="BT522" si="9519">L522/L529</f>
        <v>5.7786991448561802E-2</v>
      </c>
      <c r="BU522" s="129">
        <f t="shared" ref="BU522" si="9520">M522/M529</f>
        <v>2.8586912342501016E-2</v>
      </c>
      <c r="BV522" s="133">
        <f t="shared" ref="BV522" si="9521">N522/N529</f>
        <v>5.5567838455302526E-2</v>
      </c>
      <c r="BW522" s="134">
        <f t="shared" ref="BW522" si="9522">O522/O529</f>
        <v>4.5654404221017145E-2</v>
      </c>
      <c r="BX522" s="129">
        <f t="shared" ref="BX522" si="9523">P522/P529</f>
        <v>3.7235543018335683E-2</v>
      </c>
      <c r="BY522" s="130">
        <f t="shared" ref="BY522" si="9524">Q522/Q529</f>
        <v>5.2869663556686458E-2</v>
      </c>
      <c r="BZ522" s="131">
        <f t="shared" ref="BZ522" si="9525">R522/R529</f>
        <v>3.5809479661606212E-2</v>
      </c>
      <c r="CA522" s="132">
        <f t="shared" ref="CA522" si="9526">S522/S529</f>
        <v>5.1296829971181554E-2</v>
      </c>
      <c r="CB522" s="129">
        <f t="shared" ref="CB522" si="9527">T522/T529</f>
        <v>2.9183766529867761E-2</v>
      </c>
      <c r="CC522" s="130">
        <f t="shared" ref="CC522" si="9528">U522/U529</f>
        <v>4.0864255519023014E-2</v>
      </c>
      <c r="CD522" s="131">
        <f t="shared" ref="CD522" si="9529">V522/V529</f>
        <v>6.3221212865209916E-2</v>
      </c>
      <c r="CE522" s="132">
        <f t="shared" ref="CE522" si="9530">W522/W529</f>
        <v>3.9032101167315175E-2</v>
      </c>
      <c r="CF522" s="129">
        <f t="shared" ref="CF522" si="9531">X522/X529</f>
        <v>3.3250078051826414E-2</v>
      </c>
      <c r="CG522" s="130">
        <f t="shared" ref="CG522" si="9532">Y522/Y529</f>
        <v>5.1570020628008251E-2</v>
      </c>
      <c r="CH522" s="131">
        <f t="shared" ref="CH522" si="9533">Z522/Z529</f>
        <v>3.071125010023254E-2</v>
      </c>
      <c r="CI522" s="129">
        <f t="shared" ref="CI522" si="9534">AA522/AA529</f>
        <v>5.1129528137949472E-2</v>
      </c>
      <c r="CJ522" s="135">
        <f t="shared" ref="CJ522" si="9535">AB522/AB529</f>
        <v>4.2859364565322793E-2</v>
      </c>
      <c r="CK522" s="136">
        <f t="shared" ref="CK522" si="9536">AC522/AC529</f>
        <v>4.9059614308901336E-2</v>
      </c>
    </row>
    <row r="523" spans="1:89" x14ac:dyDescent="0.15">
      <c r="A523" s="146" t="s">
        <v>34</v>
      </c>
      <c r="B523" s="203">
        <v>115</v>
      </c>
      <c r="C523" s="197">
        <v>360</v>
      </c>
      <c r="D523" s="198">
        <v>39</v>
      </c>
      <c r="E523" s="199">
        <v>171</v>
      </c>
      <c r="F523" s="196">
        <v>146</v>
      </c>
      <c r="G523" s="200">
        <v>497</v>
      </c>
      <c r="H523" s="198">
        <v>207</v>
      </c>
      <c r="I523" s="199">
        <v>544</v>
      </c>
      <c r="J523" s="196">
        <v>22</v>
      </c>
      <c r="K523" s="197">
        <v>38</v>
      </c>
      <c r="L523" s="198">
        <v>436</v>
      </c>
      <c r="M523" s="196">
        <v>144</v>
      </c>
      <c r="N523" s="201">
        <v>366</v>
      </c>
      <c r="O523" s="204">
        <v>400</v>
      </c>
      <c r="P523" s="196">
        <v>174</v>
      </c>
      <c r="Q523" s="197">
        <v>264</v>
      </c>
      <c r="R523" s="198">
        <v>221</v>
      </c>
      <c r="S523" s="199">
        <v>317</v>
      </c>
      <c r="T523" s="196">
        <v>41</v>
      </c>
      <c r="U523" s="200">
        <v>77</v>
      </c>
      <c r="V523" s="198">
        <v>479</v>
      </c>
      <c r="W523" s="205">
        <v>150</v>
      </c>
      <c r="X523" s="196">
        <v>100</v>
      </c>
      <c r="Y523" s="200">
        <v>171</v>
      </c>
      <c r="Z523" s="198">
        <v>281</v>
      </c>
      <c r="AA523" s="196">
        <v>390</v>
      </c>
      <c r="AB523" s="172">
        <f t="shared" si="9072"/>
        <v>2627</v>
      </c>
      <c r="AC523" s="173">
        <f t="shared" si="9073"/>
        <v>3523</v>
      </c>
      <c r="BI523" s="146" t="s">
        <v>34</v>
      </c>
      <c r="BJ523" s="129">
        <f>B523/B529</f>
        <v>1.0874704491725768E-2</v>
      </c>
      <c r="BK523" s="130">
        <f t="shared" ref="BK523" si="9537">C523/C529</f>
        <v>3.1678986272439279E-2</v>
      </c>
      <c r="BL523" s="131">
        <f t="shared" ref="BL523" si="9538">D523/D529</f>
        <v>9.3614978396543442E-3</v>
      </c>
      <c r="BM523" s="132">
        <f t="shared" ref="BM523" si="9539">E523/E529</f>
        <v>3.1468531468531472E-2</v>
      </c>
      <c r="BN523" s="129">
        <f t="shared" ref="BN523" si="9540">F523/F529</f>
        <v>1.218799565907004E-2</v>
      </c>
      <c r="BO523" s="130">
        <f t="shared" ref="BO523" si="9541">G523/G529</f>
        <v>5.1556016597510371E-2</v>
      </c>
      <c r="BP523" s="131">
        <f t="shared" ref="BP523" si="9542">H523/H529</f>
        <v>1.5316315205327414E-2</v>
      </c>
      <c r="BQ523" s="132">
        <f t="shared" ref="BQ523" si="9543">I523/I529</f>
        <v>4.0082522841143532E-2</v>
      </c>
      <c r="BR523" s="129">
        <f t="shared" ref="BR523" si="9544">J523/J529</f>
        <v>7.7084793272599863E-3</v>
      </c>
      <c r="BS523" s="130">
        <f t="shared" ref="BS523" si="9545">K523/K529</f>
        <v>1.4688828759180518E-2</v>
      </c>
      <c r="BT523" s="131">
        <f t="shared" ref="BT523" si="9546">L523/L529</f>
        <v>5.6491318994558178E-2</v>
      </c>
      <c r="BU523" s="129">
        <f t="shared" ref="BU523" si="9547">M523/M529</f>
        <v>1.9509551551280313E-2</v>
      </c>
      <c r="BV523" s="133">
        <f t="shared" ref="BV523" si="9548">N523/N529</f>
        <v>2.6973247844351095E-2</v>
      </c>
      <c r="BW523" s="134">
        <f t="shared" ref="BW523" si="9549">O523/O529</f>
        <v>2.9312619082515024E-2</v>
      </c>
      <c r="BX523" s="129">
        <f t="shared" ref="BX523" si="9550">P523/P529</f>
        <v>2.454160789844852E-2</v>
      </c>
      <c r="BY523" s="130">
        <f t="shared" ref="BY523" si="9551">Q523/Q529</f>
        <v>3.7319762510602206E-2</v>
      </c>
      <c r="BZ523" s="131">
        <f t="shared" ref="BZ523" si="9552">R523/R529</f>
        <v>2.5611310696488584E-2</v>
      </c>
      <c r="CA523" s="132">
        <f t="shared" ref="CA523" si="9553">S523/S529</f>
        <v>3.6541786743515853E-2</v>
      </c>
      <c r="CB523" s="129">
        <f t="shared" ref="CB523" si="9554">T523/T529</f>
        <v>1.8695850433196534E-2</v>
      </c>
      <c r="CC523" s="130">
        <f t="shared" ref="CC523" si="9555">U523/U529</f>
        <v>3.6167214654767493E-2</v>
      </c>
      <c r="CD523" s="131">
        <f t="shared" ref="CD523" si="9556">V523/V529</f>
        <v>5.8801865946476801E-2</v>
      </c>
      <c r="CE523" s="132">
        <f t="shared" ref="CE523" si="9557">W523/W529</f>
        <v>1.8239299610894943E-2</v>
      </c>
      <c r="CF523" s="129">
        <f t="shared" ref="CF523" si="9558">X523/X529</f>
        <v>1.5610365282547611E-2</v>
      </c>
      <c r="CG523" s="130">
        <f t="shared" ref="CG523" si="9559">Y523/Y529</f>
        <v>3.9193215677286272E-2</v>
      </c>
      <c r="CH523" s="131">
        <f t="shared" ref="CH523" si="9560">Z523/Z529</f>
        <v>2.25322748777163E-2</v>
      </c>
      <c r="CI523" s="129">
        <f t="shared" ref="CI523" si="9561">AA523/AA529</f>
        <v>2.6066033952680125E-2</v>
      </c>
      <c r="CJ523" s="135">
        <f t="shared" ref="CJ523" si="9562">AB523/AB529</f>
        <v>2.4032348071099888E-2</v>
      </c>
      <c r="CK523" s="136">
        <f t="shared" ref="CK523" si="9563">AC523/AC529</f>
        <v>3.2305985272945689E-2</v>
      </c>
    </row>
    <row r="524" spans="1:89" x14ac:dyDescent="0.15">
      <c r="A524" s="137" t="s">
        <v>35</v>
      </c>
      <c r="B524" s="206">
        <v>0</v>
      </c>
      <c r="C524" s="190">
        <v>122</v>
      </c>
      <c r="D524" s="191">
        <v>0</v>
      </c>
      <c r="E524" s="192">
        <v>67</v>
      </c>
      <c r="F524" s="189">
        <v>5</v>
      </c>
      <c r="G524" s="193">
        <v>127</v>
      </c>
      <c r="H524" s="191">
        <v>24</v>
      </c>
      <c r="I524" s="192">
        <v>122</v>
      </c>
      <c r="J524" s="189">
        <v>3</v>
      </c>
      <c r="K524" s="190">
        <v>18</v>
      </c>
      <c r="L524" s="191">
        <v>69</v>
      </c>
      <c r="M524" s="189">
        <v>15</v>
      </c>
      <c r="N524" s="194">
        <v>38</v>
      </c>
      <c r="O524" s="207">
        <v>54</v>
      </c>
      <c r="P524" s="189">
        <v>28</v>
      </c>
      <c r="Q524" s="190">
        <v>24</v>
      </c>
      <c r="R524" s="191">
        <v>19</v>
      </c>
      <c r="S524" s="192">
        <v>16</v>
      </c>
      <c r="T524" s="189">
        <v>6</v>
      </c>
      <c r="U524" s="193">
        <v>9</v>
      </c>
      <c r="V524" s="191">
        <v>21</v>
      </c>
      <c r="W524" s="208">
        <v>12</v>
      </c>
      <c r="X524" s="189">
        <v>6</v>
      </c>
      <c r="Y524" s="193">
        <v>14</v>
      </c>
      <c r="Z524" s="191">
        <v>22</v>
      </c>
      <c r="AA524" s="189">
        <v>25</v>
      </c>
      <c r="AB524" s="172">
        <f t="shared" si="9072"/>
        <v>241</v>
      </c>
      <c r="AC524" s="173">
        <f t="shared" si="9073"/>
        <v>625</v>
      </c>
      <c r="BI524" s="137" t="s">
        <v>35</v>
      </c>
      <c r="BJ524" s="129">
        <f>B524/B529</f>
        <v>0</v>
      </c>
      <c r="BK524" s="130">
        <f t="shared" ref="BK524" si="9564">C524/C529</f>
        <v>1.0735656458993312E-2</v>
      </c>
      <c r="BL524" s="131">
        <f t="shared" ref="BL524" si="9565">D524/D529</f>
        <v>0</v>
      </c>
      <c r="BM524" s="132">
        <f t="shared" ref="BM524" si="9566">E524/E529</f>
        <v>1.2329775487670225E-2</v>
      </c>
      <c r="BN524" s="129">
        <f t="shared" ref="BN524" si="9567">F524/F529</f>
        <v>4.1739711161198763E-4</v>
      </c>
      <c r="BO524" s="130">
        <f t="shared" ref="BO524" si="9568">G524/G529</f>
        <v>1.3174273858921162E-2</v>
      </c>
      <c r="BP524" s="131">
        <f t="shared" ref="BP524" si="9569">H524/H529</f>
        <v>1.7758046614872365E-3</v>
      </c>
      <c r="BQ524" s="132">
        <f t="shared" ref="BQ524" si="9570">I524/I529</f>
        <v>8.9890951959917479E-3</v>
      </c>
      <c r="BR524" s="129">
        <f t="shared" ref="BR524" si="9571">J524/J529</f>
        <v>1.0511562718990891E-3</v>
      </c>
      <c r="BS524" s="130">
        <f t="shared" ref="BS524" si="9572">K524/K529</f>
        <v>6.9578662543486663E-3</v>
      </c>
      <c r="BT524" s="131">
        <f t="shared" ref="BT524" si="9573">L524/L529</f>
        <v>8.9401399326250325E-3</v>
      </c>
      <c r="BU524" s="129">
        <f t="shared" ref="BU524" si="9574">M524/M529</f>
        <v>2.0322449532583662E-3</v>
      </c>
      <c r="BV524" s="133">
        <f t="shared" ref="BV524" si="9575">N524/N529</f>
        <v>2.8005011423096766E-3</v>
      </c>
      <c r="BW524" s="134">
        <f t="shared" ref="BW524" si="9576">O524/O529</f>
        <v>3.9572035761395279E-3</v>
      </c>
      <c r="BX524" s="129">
        <f t="shared" ref="BX524" si="9577">P524/P529</f>
        <v>3.9492242595204514E-3</v>
      </c>
      <c r="BY524" s="130">
        <f t="shared" ref="BY524" si="9578">Q524/Q529</f>
        <v>3.3927056827820186E-3</v>
      </c>
      <c r="BZ524" s="131">
        <f t="shared" ref="BZ524" si="9579">R524/R529</f>
        <v>2.2018773901958514E-3</v>
      </c>
      <c r="CA524" s="132">
        <f t="shared" ref="CA524" si="9580">S524/S529</f>
        <v>1.8443804034582133E-3</v>
      </c>
      <c r="CB524" s="129">
        <f t="shared" ref="CB524" si="9581">T524/T529</f>
        <v>2.7359781121751026E-3</v>
      </c>
      <c r="CC524" s="130">
        <f t="shared" ref="CC524" si="9582">U524/U529</f>
        <v>4.227336777829967E-3</v>
      </c>
      <c r="CD524" s="131">
        <f t="shared" ref="CD524" si="9583">V524/V529</f>
        <v>2.5779523692609869E-3</v>
      </c>
      <c r="CE524" s="132">
        <f t="shared" ref="CE524" si="9584">W524/W529</f>
        <v>1.4591439688715954E-3</v>
      </c>
      <c r="CF524" s="129">
        <f t="shared" ref="CF524" si="9585">X524/X529</f>
        <v>9.3662191695285675E-4</v>
      </c>
      <c r="CG524" s="130">
        <f t="shared" ref="CG524" si="9586">Y524/Y529</f>
        <v>3.2088012835205133E-3</v>
      </c>
      <c r="CH524" s="131">
        <f t="shared" ref="CH524" si="9587">Z524/Z529</f>
        <v>1.7640926950525219E-3</v>
      </c>
      <c r="CI524" s="129">
        <f t="shared" ref="CI524" si="9588">AA524/AA529</f>
        <v>1.6708996123512899E-3</v>
      </c>
      <c r="CJ524" s="135">
        <f t="shared" ref="CJ524" si="9589">AB524/AB529</f>
        <v>2.2047186467967542E-3</v>
      </c>
      <c r="CK524" s="136">
        <f t="shared" ref="CK524" si="9590">AC524/AC529</f>
        <v>5.7312633538436145E-3</v>
      </c>
    </row>
    <row r="525" spans="1:89" x14ac:dyDescent="0.15">
      <c r="A525" s="146" t="s">
        <v>36</v>
      </c>
      <c r="B525" s="203">
        <v>0</v>
      </c>
      <c r="C525" s="197">
        <v>10</v>
      </c>
      <c r="D525" s="198">
        <v>0</v>
      </c>
      <c r="E525" s="199">
        <v>8</v>
      </c>
      <c r="F525" s="196">
        <v>0</v>
      </c>
      <c r="G525" s="200">
        <v>0</v>
      </c>
      <c r="H525" s="198">
        <v>0</v>
      </c>
      <c r="I525" s="199">
        <v>0</v>
      </c>
      <c r="J525" s="196">
        <v>0</v>
      </c>
      <c r="K525" s="200">
        <v>0</v>
      </c>
      <c r="L525" s="198">
        <v>0</v>
      </c>
      <c r="M525" s="196">
        <v>0</v>
      </c>
      <c r="N525" s="201">
        <v>0</v>
      </c>
      <c r="O525" s="204">
        <v>0</v>
      </c>
      <c r="P525" s="196">
        <v>0</v>
      </c>
      <c r="Q525" s="200">
        <v>0</v>
      </c>
      <c r="R525" s="198">
        <v>0</v>
      </c>
      <c r="S525" s="199">
        <v>0</v>
      </c>
      <c r="T525" s="196">
        <v>0</v>
      </c>
      <c r="U525" s="200">
        <v>0</v>
      </c>
      <c r="V525" s="198">
        <v>0</v>
      </c>
      <c r="W525" s="199">
        <v>0</v>
      </c>
      <c r="X525" s="196">
        <v>0</v>
      </c>
      <c r="Y525" s="200">
        <v>0</v>
      </c>
      <c r="Z525" s="198">
        <v>0</v>
      </c>
      <c r="AA525" s="196">
        <v>0</v>
      </c>
      <c r="AB525" s="172">
        <f t="shared" si="9072"/>
        <v>0</v>
      </c>
      <c r="AC525" s="173">
        <f t="shared" si="9073"/>
        <v>18</v>
      </c>
      <c r="BI525" s="146" t="s">
        <v>36</v>
      </c>
      <c r="BJ525" s="129">
        <f>B525/B529</f>
        <v>0</v>
      </c>
      <c r="BK525" s="130">
        <f t="shared" ref="BK525" si="9591">C525/C529</f>
        <v>8.7997184090109117E-4</v>
      </c>
      <c r="BL525" s="131">
        <f t="shared" ref="BL525" si="9592">D525/D529</f>
        <v>0</v>
      </c>
      <c r="BM525" s="132">
        <f t="shared" ref="BM525" si="9593">E525/E529</f>
        <v>1.472211998527788E-3</v>
      </c>
      <c r="BN525" s="129">
        <f t="shared" ref="BN525" si="9594">F525/F529</f>
        <v>0</v>
      </c>
      <c r="BO525" s="130">
        <f t="shared" ref="BO525" si="9595">G525/G529</f>
        <v>0</v>
      </c>
      <c r="BP525" s="131">
        <f t="shared" ref="BP525" si="9596">H525/H529</f>
        <v>0</v>
      </c>
      <c r="BQ525" s="132">
        <f t="shared" ref="BQ525" si="9597">I525/I529</f>
        <v>0</v>
      </c>
      <c r="BR525" s="129">
        <f t="shared" ref="BR525" si="9598">J525/J529</f>
        <v>0</v>
      </c>
      <c r="BS525" s="130">
        <f t="shared" ref="BS525" si="9599">K525/K529</f>
        <v>0</v>
      </c>
      <c r="BT525" s="131">
        <f t="shared" ref="BT525" si="9600">L525/L529</f>
        <v>0</v>
      </c>
      <c r="BU525" s="129">
        <f t="shared" ref="BU525" si="9601">M525/M529</f>
        <v>0</v>
      </c>
      <c r="BV525" s="133">
        <f t="shared" ref="BV525" si="9602">N525/N529</f>
        <v>0</v>
      </c>
      <c r="BW525" s="134">
        <f t="shared" ref="BW525" si="9603">O525/O529</f>
        <v>0</v>
      </c>
      <c r="BX525" s="129">
        <f t="shared" ref="BX525" si="9604">P525/P529</f>
        <v>0</v>
      </c>
      <c r="BY525" s="130">
        <f t="shared" ref="BY525" si="9605">Q525/Q529</f>
        <v>0</v>
      </c>
      <c r="BZ525" s="131">
        <f t="shared" ref="BZ525" si="9606">R525/R529</f>
        <v>0</v>
      </c>
      <c r="CA525" s="132">
        <f t="shared" ref="CA525" si="9607">S525/S529</f>
        <v>0</v>
      </c>
      <c r="CB525" s="129">
        <f t="shared" ref="CB525" si="9608">T525/T529</f>
        <v>0</v>
      </c>
      <c r="CC525" s="130">
        <f t="shared" ref="CC525" si="9609">U525/U529</f>
        <v>0</v>
      </c>
      <c r="CD525" s="131">
        <f t="shared" ref="CD525" si="9610">V525/V529</f>
        <v>0</v>
      </c>
      <c r="CE525" s="132">
        <f t="shared" ref="CE525" si="9611">W525/W529</f>
        <v>0</v>
      </c>
      <c r="CF525" s="129">
        <f t="shared" ref="CF525" si="9612">X525/X529</f>
        <v>0</v>
      </c>
      <c r="CG525" s="130">
        <f t="shared" ref="CG525" si="9613">Y525/Y529</f>
        <v>0</v>
      </c>
      <c r="CH525" s="131">
        <f t="shared" ref="CH525" si="9614">Z525/Z529</f>
        <v>0</v>
      </c>
      <c r="CI525" s="129">
        <f t="shared" ref="CI525" si="9615">AA525/AA529</f>
        <v>0</v>
      </c>
      <c r="CJ525" s="135">
        <f t="shared" ref="CJ525" si="9616">AB525/AB529</f>
        <v>0</v>
      </c>
      <c r="CK525" s="136">
        <f t="shared" ref="CK525" si="9617">AC525/AC529</f>
        <v>1.6506038459069609E-4</v>
      </c>
    </row>
    <row r="526" spans="1:89" x14ac:dyDescent="0.15">
      <c r="A526" s="137" t="s">
        <v>37</v>
      </c>
      <c r="B526" s="59">
        <v>0</v>
      </c>
      <c r="C526" s="60">
        <v>0</v>
      </c>
      <c r="D526" s="139">
        <v>0</v>
      </c>
      <c r="E526" s="140">
        <v>0</v>
      </c>
      <c r="F526" s="138">
        <v>0</v>
      </c>
      <c r="G526" s="141">
        <v>0</v>
      </c>
      <c r="H526" s="139">
        <v>0</v>
      </c>
      <c r="I526" s="140">
        <v>0</v>
      </c>
      <c r="J526" s="138">
        <v>0</v>
      </c>
      <c r="K526" s="141">
        <v>0</v>
      </c>
      <c r="L526" s="139">
        <v>0</v>
      </c>
      <c r="M526" s="138">
        <v>0</v>
      </c>
      <c r="N526" s="142">
        <v>0</v>
      </c>
      <c r="O526" s="143">
        <v>0</v>
      </c>
      <c r="P526" s="138">
        <v>0</v>
      </c>
      <c r="Q526" s="141">
        <v>0</v>
      </c>
      <c r="R526" s="139"/>
      <c r="S526" s="140">
        <v>0</v>
      </c>
      <c r="T526" s="138">
        <v>0</v>
      </c>
      <c r="U526" s="141">
        <v>0</v>
      </c>
      <c r="V526" s="139">
        <v>0</v>
      </c>
      <c r="W526" s="140">
        <v>0</v>
      </c>
      <c r="X526" s="138">
        <v>0</v>
      </c>
      <c r="Y526" s="141">
        <v>0</v>
      </c>
      <c r="Z526" s="144">
        <v>0</v>
      </c>
      <c r="AA526" s="145">
        <v>0</v>
      </c>
      <c r="AB526" s="172">
        <f t="shared" si="9072"/>
        <v>0</v>
      </c>
      <c r="AC526" s="173">
        <f t="shared" si="9073"/>
        <v>0</v>
      </c>
      <c r="BI526" s="137" t="s">
        <v>37</v>
      </c>
      <c r="BJ526" s="129">
        <f>B526/B529</f>
        <v>0</v>
      </c>
      <c r="BK526" s="130">
        <f t="shared" ref="BK526" si="9618">C526/C529</f>
        <v>0</v>
      </c>
      <c r="BL526" s="131">
        <f t="shared" ref="BL526" si="9619">D526/D529</f>
        <v>0</v>
      </c>
      <c r="BM526" s="132">
        <f t="shared" ref="BM526" si="9620">E526/E529</f>
        <v>0</v>
      </c>
      <c r="BN526" s="129">
        <f t="shared" ref="BN526" si="9621">F526/F529</f>
        <v>0</v>
      </c>
      <c r="BO526" s="130">
        <f t="shared" ref="BO526" si="9622">G526/G529</f>
        <v>0</v>
      </c>
      <c r="BP526" s="131">
        <f t="shared" ref="BP526" si="9623">H526/H529</f>
        <v>0</v>
      </c>
      <c r="BQ526" s="132">
        <f t="shared" ref="BQ526" si="9624">I526/I529</f>
        <v>0</v>
      </c>
      <c r="BR526" s="129">
        <f t="shared" ref="BR526" si="9625">J526/J529</f>
        <v>0</v>
      </c>
      <c r="BS526" s="130">
        <f t="shared" ref="BS526" si="9626">K526/K529</f>
        <v>0</v>
      </c>
      <c r="BT526" s="131">
        <f t="shared" ref="BT526" si="9627">L526/L529</f>
        <v>0</v>
      </c>
      <c r="BU526" s="129">
        <f t="shared" ref="BU526" si="9628">M526/M529</f>
        <v>0</v>
      </c>
      <c r="BV526" s="133">
        <f t="shared" ref="BV526" si="9629">N526/N529</f>
        <v>0</v>
      </c>
      <c r="BW526" s="134">
        <f t="shared" ref="BW526" si="9630">O526/O529</f>
        <v>0</v>
      </c>
      <c r="BX526" s="129">
        <f t="shared" ref="BX526" si="9631">P526/P529</f>
        <v>0</v>
      </c>
      <c r="BY526" s="130">
        <f t="shared" ref="BY526" si="9632">Q526/Q529</f>
        <v>0</v>
      </c>
      <c r="BZ526" s="131">
        <f t="shared" ref="BZ526" si="9633">R526/R529</f>
        <v>0</v>
      </c>
      <c r="CA526" s="132">
        <f t="shared" ref="CA526" si="9634">S526/S529</f>
        <v>0</v>
      </c>
      <c r="CB526" s="129">
        <f t="shared" ref="CB526" si="9635">T526/T529</f>
        <v>0</v>
      </c>
      <c r="CC526" s="130">
        <f t="shared" ref="CC526" si="9636">U526/U529</f>
        <v>0</v>
      </c>
      <c r="CD526" s="131">
        <f t="shared" ref="CD526" si="9637">V526/V529</f>
        <v>0</v>
      </c>
      <c r="CE526" s="132">
        <f t="shared" ref="CE526" si="9638">W526/W529</f>
        <v>0</v>
      </c>
      <c r="CF526" s="129">
        <f t="shared" ref="CF526" si="9639">X526/X529</f>
        <v>0</v>
      </c>
      <c r="CG526" s="130">
        <f t="shared" ref="CG526" si="9640">Y526/Y529</f>
        <v>0</v>
      </c>
      <c r="CH526" s="131">
        <f t="shared" ref="CH526" si="9641">Z526/Z529</f>
        <v>0</v>
      </c>
      <c r="CI526" s="129">
        <f t="shared" ref="CI526" si="9642">AA526/AA529</f>
        <v>0</v>
      </c>
      <c r="CJ526" s="135">
        <f t="shared" ref="CJ526" si="9643">AB526/AB529</f>
        <v>0</v>
      </c>
      <c r="CK526" s="136">
        <f t="shared" ref="CK526" si="9644">AC526/AC529</f>
        <v>0</v>
      </c>
    </row>
    <row r="527" spans="1:89" x14ac:dyDescent="0.15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>
        <f>B527/B529</f>
        <v>0</v>
      </c>
      <c r="BK527" s="130">
        <f t="shared" ref="BK527" si="9645">C527/C529</f>
        <v>0</v>
      </c>
      <c r="BL527" s="131">
        <f t="shared" ref="BL527" si="9646">D527/D529</f>
        <v>0</v>
      </c>
      <c r="BM527" s="132">
        <f t="shared" ref="BM527" si="9647">E527/E529</f>
        <v>0</v>
      </c>
      <c r="BN527" s="129">
        <f t="shared" ref="BN527" si="9648">F527/F529</f>
        <v>0</v>
      </c>
      <c r="BO527" s="130">
        <f t="shared" ref="BO527" si="9649">G527/G529</f>
        <v>0</v>
      </c>
      <c r="BP527" s="131">
        <f t="shared" ref="BP527" si="9650">H527/H529</f>
        <v>0</v>
      </c>
      <c r="BQ527" s="132">
        <f t="shared" ref="BQ527" si="9651">I527/I529</f>
        <v>0</v>
      </c>
      <c r="BR527" s="129">
        <f t="shared" ref="BR527" si="9652">J527/J529</f>
        <v>0</v>
      </c>
      <c r="BS527" s="130">
        <f t="shared" ref="BS527" si="9653">K527/K529</f>
        <v>0</v>
      </c>
      <c r="BT527" s="131">
        <f t="shared" ref="BT527" si="9654">L527/L529</f>
        <v>0</v>
      </c>
      <c r="BU527" s="129">
        <f t="shared" ref="BU527" si="9655">M527/M529</f>
        <v>0</v>
      </c>
      <c r="BV527" s="133">
        <f t="shared" ref="BV527" si="9656">N527/N529</f>
        <v>0</v>
      </c>
      <c r="BW527" s="134">
        <f t="shared" ref="BW527" si="9657">O527/O529</f>
        <v>0</v>
      </c>
      <c r="BX527" s="129">
        <f t="shared" ref="BX527" si="9658">P527/P529</f>
        <v>0</v>
      </c>
      <c r="BY527" s="130">
        <f t="shared" ref="BY527" si="9659">Q527/Q529</f>
        <v>0</v>
      </c>
      <c r="BZ527" s="131">
        <f t="shared" ref="BZ527" si="9660">R527/R529</f>
        <v>0</v>
      </c>
      <c r="CA527" s="132">
        <f t="shared" ref="CA527" si="9661">S527/S529</f>
        <v>0</v>
      </c>
      <c r="CB527" s="129">
        <f t="shared" ref="CB527" si="9662">T527/T529</f>
        <v>0</v>
      </c>
      <c r="CC527" s="130">
        <f t="shared" ref="CC527" si="9663">U527/U529</f>
        <v>0</v>
      </c>
      <c r="CD527" s="131">
        <f t="shared" ref="CD527" si="9664">V527/V529</f>
        <v>0</v>
      </c>
      <c r="CE527" s="132">
        <f t="shared" ref="CE527" si="9665">W527/W529</f>
        <v>0</v>
      </c>
      <c r="CF527" s="129">
        <f t="shared" ref="CF527" si="9666">X527/X529</f>
        <v>0</v>
      </c>
      <c r="CG527" s="130">
        <f t="shared" ref="CG527" si="9667">Y527/Y529</f>
        <v>0</v>
      </c>
      <c r="CH527" s="131">
        <f t="shared" ref="CH527" si="9668">Z527/Z529</f>
        <v>0</v>
      </c>
      <c r="CI527" s="129">
        <f t="shared" ref="CI527" si="9669">AA527/AA529</f>
        <v>0</v>
      </c>
      <c r="CJ527" s="135">
        <f t="shared" ref="CJ527" si="9670">AB527/AB529</f>
        <v>0</v>
      </c>
      <c r="CK527" s="136">
        <f t="shared" ref="CK527" si="9671">AC527/AC529</f>
        <v>0</v>
      </c>
    </row>
    <row r="528" spans="1:89" ht="14" thickBot="1" x14ac:dyDescent="0.2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>
        <f>B528/B529</f>
        <v>0</v>
      </c>
      <c r="BK528" s="130">
        <f t="shared" ref="BK528" si="9672">C528/C529</f>
        <v>0</v>
      </c>
      <c r="BL528" s="131">
        <f t="shared" ref="BL528" si="9673">D528/D529</f>
        <v>0</v>
      </c>
      <c r="BM528" s="132">
        <f t="shared" ref="BM528" si="9674">E528/E529</f>
        <v>0</v>
      </c>
      <c r="BN528" s="129">
        <f t="shared" ref="BN528" si="9675">F528/F529</f>
        <v>0</v>
      </c>
      <c r="BO528" s="130">
        <f t="shared" ref="BO528" si="9676">G528/G529</f>
        <v>0</v>
      </c>
      <c r="BP528" s="131">
        <f t="shared" ref="BP528" si="9677">H528/H529</f>
        <v>0</v>
      </c>
      <c r="BQ528" s="132">
        <f t="shared" ref="BQ528" si="9678">I528/I529</f>
        <v>0</v>
      </c>
      <c r="BR528" s="129">
        <f t="shared" ref="BR528" si="9679">J528/J529</f>
        <v>0</v>
      </c>
      <c r="BS528" s="130">
        <f t="shared" ref="BS528" si="9680">K528/K529</f>
        <v>0</v>
      </c>
      <c r="BT528" s="131">
        <f t="shared" ref="BT528" si="9681">L528/L529</f>
        <v>0</v>
      </c>
      <c r="BU528" s="129">
        <f t="shared" ref="BU528" si="9682">M528/M529</f>
        <v>0</v>
      </c>
      <c r="BV528" s="133">
        <f t="shared" ref="BV528" si="9683">N528/N529</f>
        <v>0</v>
      </c>
      <c r="BW528" s="134">
        <f t="shared" ref="BW528" si="9684">O528/O529</f>
        <v>0</v>
      </c>
      <c r="BX528" s="129">
        <f t="shared" ref="BX528" si="9685">P528/P529</f>
        <v>0</v>
      </c>
      <c r="BY528" s="130">
        <f t="shared" ref="BY528" si="9686">Q528/Q529</f>
        <v>0</v>
      </c>
      <c r="BZ528" s="131">
        <f t="shared" ref="BZ528" si="9687">R528/R529</f>
        <v>0</v>
      </c>
      <c r="CA528" s="132">
        <f t="shared" ref="CA528" si="9688">S528/S529</f>
        <v>0</v>
      </c>
      <c r="CB528" s="129">
        <f t="shared" ref="CB528" si="9689">T528/T529</f>
        <v>0</v>
      </c>
      <c r="CC528" s="130">
        <f t="shared" ref="CC528" si="9690">U528/U529</f>
        <v>0</v>
      </c>
      <c r="CD528" s="131">
        <f t="shared" ref="CD528" si="9691">V528/V529</f>
        <v>0</v>
      </c>
      <c r="CE528" s="132">
        <f t="shared" ref="CE528" si="9692">W528/W529</f>
        <v>0</v>
      </c>
      <c r="CF528" s="129">
        <f t="shared" ref="CF528" si="9693">X528/X529</f>
        <v>0</v>
      </c>
      <c r="CG528" s="130">
        <f t="shared" ref="CG528" si="9694">Y528/Y529</f>
        <v>0</v>
      </c>
      <c r="CH528" s="131">
        <f t="shared" ref="CH528" si="9695">Z528/Z529</f>
        <v>0</v>
      </c>
      <c r="CI528" s="129">
        <f t="shared" ref="CI528" si="9696">AA528/AA529</f>
        <v>0</v>
      </c>
      <c r="CJ528" s="135">
        <f t="shared" ref="CJ528" si="9697">AB528/AB529</f>
        <v>0</v>
      </c>
      <c r="CK528" s="136">
        <f t="shared" ref="CK528" si="9698">AC528/AC529</f>
        <v>0</v>
      </c>
    </row>
    <row r="529" spans="1:89" ht="15" thickTop="1" thickBot="1" x14ac:dyDescent="0.2">
      <c r="A529" s="269" t="s">
        <v>13</v>
      </c>
      <c r="B529" s="20">
        <f t="shared" ref="B529:AA529" si="9699">SUM(B506:B528)</f>
        <v>10575</v>
      </c>
      <c r="C529" s="21">
        <f t="shared" si="9699"/>
        <v>11364</v>
      </c>
      <c r="D529" s="20">
        <f t="shared" si="9699"/>
        <v>4166</v>
      </c>
      <c r="E529" s="21">
        <f t="shared" si="9699"/>
        <v>5434</v>
      </c>
      <c r="F529" s="20">
        <f t="shared" si="9699"/>
        <v>11979</v>
      </c>
      <c r="G529" s="21">
        <f t="shared" si="9699"/>
        <v>9640</v>
      </c>
      <c r="H529" s="20">
        <f t="shared" si="9699"/>
        <v>13515</v>
      </c>
      <c r="I529" s="21">
        <f t="shared" si="9699"/>
        <v>13572</v>
      </c>
      <c r="J529" s="20">
        <f t="shared" si="9699"/>
        <v>2854</v>
      </c>
      <c r="K529" s="21">
        <f t="shared" si="9699"/>
        <v>2587</v>
      </c>
      <c r="L529" s="20">
        <f t="shared" si="9699"/>
        <v>7718</v>
      </c>
      <c r="M529" s="21">
        <f t="shared" si="9699"/>
        <v>7381</v>
      </c>
      <c r="N529" s="20">
        <f t="shared" si="9699"/>
        <v>13569</v>
      </c>
      <c r="O529" s="21">
        <f t="shared" si="9699"/>
        <v>13646</v>
      </c>
      <c r="P529" s="20">
        <f t="shared" si="9699"/>
        <v>7090</v>
      </c>
      <c r="Q529" s="21">
        <f t="shared" si="9699"/>
        <v>7074</v>
      </c>
      <c r="R529" s="20">
        <f t="shared" si="9699"/>
        <v>8629</v>
      </c>
      <c r="S529" s="21">
        <f t="shared" si="9699"/>
        <v>8675</v>
      </c>
      <c r="T529" s="20">
        <f t="shared" si="9699"/>
        <v>2193</v>
      </c>
      <c r="U529" s="21">
        <f t="shared" si="9699"/>
        <v>2129</v>
      </c>
      <c r="V529" s="20">
        <f t="shared" si="9699"/>
        <v>8146</v>
      </c>
      <c r="W529" s="21">
        <f t="shared" si="9699"/>
        <v>8224</v>
      </c>
      <c r="X529" s="20">
        <f t="shared" si="9699"/>
        <v>6406</v>
      </c>
      <c r="Y529" s="21">
        <f t="shared" si="9699"/>
        <v>4363</v>
      </c>
      <c r="Z529" s="20">
        <f t="shared" si="9699"/>
        <v>12471</v>
      </c>
      <c r="AA529" s="21">
        <f t="shared" si="9699"/>
        <v>14962</v>
      </c>
      <c r="AB529" s="174">
        <f t="shared" ref="AB529:AC529" si="9700">SUM(AB505:AB528)</f>
        <v>109311</v>
      </c>
      <c r="AC529" s="175">
        <f t="shared" si="9700"/>
        <v>109051</v>
      </c>
      <c r="BI529" s="269" t="s">
        <v>13</v>
      </c>
      <c r="BJ529" s="155">
        <f>SUM(BJ505:BJ528)</f>
        <v>0.99999999999999989</v>
      </c>
      <c r="BK529" s="156">
        <f t="shared" ref="BK529:CK529" si="9701">SUM(BK505:BK528)</f>
        <v>0.99999999999999989</v>
      </c>
      <c r="BL529" s="155">
        <f t="shared" si="9701"/>
        <v>1.0000000000000002</v>
      </c>
      <c r="BM529" s="156">
        <f t="shared" si="9701"/>
        <v>1</v>
      </c>
      <c r="BN529" s="155">
        <f t="shared" si="9701"/>
        <v>1</v>
      </c>
      <c r="BO529" s="156">
        <f t="shared" si="9701"/>
        <v>1</v>
      </c>
      <c r="BP529" s="155">
        <f t="shared" si="9701"/>
        <v>0.99999999999999978</v>
      </c>
      <c r="BQ529" s="156">
        <f t="shared" si="9701"/>
        <v>1.0000000000000002</v>
      </c>
      <c r="BR529" s="155">
        <f t="shared" si="9701"/>
        <v>1</v>
      </c>
      <c r="BS529" s="156">
        <f t="shared" si="9701"/>
        <v>1</v>
      </c>
      <c r="BT529" s="155">
        <f t="shared" si="9701"/>
        <v>1</v>
      </c>
      <c r="BU529" s="156">
        <f t="shared" si="9701"/>
        <v>1</v>
      </c>
      <c r="BV529" s="155">
        <f t="shared" si="9701"/>
        <v>1.0000000000000002</v>
      </c>
      <c r="BW529" s="156">
        <f t="shared" si="9701"/>
        <v>1.0000000000000002</v>
      </c>
      <c r="BX529" s="155">
        <f t="shared" si="9701"/>
        <v>1</v>
      </c>
      <c r="BY529" s="156">
        <f t="shared" si="9701"/>
        <v>0.99999999999999989</v>
      </c>
      <c r="BZ529" s="155">
        <f t="shared" si="9701"/>
        <v>1</v>
      </c>
      <c r="CA529" s="156">
        <f t="shared" si="9701"/>
        <v>1</v>
      </c>
      <c r="CB529" s="155">
        <f t="shared" si="9701"/>
        <v>0.99999999999999989</v>
      </c>
      <c r="CC529" s="156">
        <f t="shared" si="9701"/>
        <v>1.0000000000000002</v>
      </c>
      <c r="CD529" s="155">
        <f t="shared" si="9701"/>
        <v>0.99999999999999989</v>
      </c>
      <c r="CE529" s="156">
        <f t="shared" si="9701"/>
        <v>1.0000000000000004</v>
      </c>
      <c r="CF529" s="155">
        <f t="shared" si="9701"/>
        <v>1</v>
      </c>
      <c r="CG529" s="156">
        <f t="shared" si="9701"/>
        <v>1.0000000000000002</v>
      </c>
      <c r="CH529" s="155">
        <f t="shared" si="9701"/>
        <v>0.99999999999999989</v>
      </c>
      <c r="CI529" s="156">
        <f t="shared" si="9701"/>
        <v>1.0000000000000002</v>
      </c>
      <c r="CJ529" s="155">
        <f t="shared" si="9701"/>
        <v>1</v>
      </c>
      <c r="CK529" s="156">
        <f t="shared" si="9701"/>
        <v>1</v>
      </c>
    </row>
    <row r="530" spans="1:89" ht="14" thickTop="1" x14ac:dyDescent="0.15">
      <c r="A530" s="187"/>
    </row>
    <row r="532" spans="1:89" x14ac:dyDescent="0.15">
      <c r="A532" s="302">
        <f>+A501+1</f>
        <v>44153</v>
      </c>
      <c r="B532" s="302"/>
      <c r="C532" s="302"/>
      <c r="D532" s="302"/>
      <c r="BI532" s="301">
        <f>+BI470+2</f>
        <v>44153</v>
      </c>
      <c r="BJ532" s="301"/>
      <c r="BK532" s="301"/>
      <c r="BL532" s="301"/>
    </row>
    <row r="533" spans="1:89" ht="14" thickBot="1" x14ac:dyDescent="0.2">
      <c r="AE533" s="272" t="s">
        <v>84</v>
      </c>
    </row>
    <row r="534" spans="1:89" ht="15" thickTop="1" thickBot="1" x14ac:dyDescent="0.2">
      <c r="A534" s="299" t="s">
        <v>0</v>
      </c>
      <c r="B534" s="293" t="s">
        <v>1</v>
      </c>
      <c r="C534" s="294"/>
      <c r="D534" s="293" t="s">
        <v>2</v>
      </c>
      <c r="E534" s="294"/>
      <c r="F534" s="293" t="s">
        <v>3</v>
      </c>
      <c r="G534" s="294"/>
      <c r="H534" s="293" t="s">
        <v>4</v>
      </c>
      <c r="I534" s="294"/>
      <c r="J534" s="293" t="s">
        <v>5</v>
      </c>
      <c r="K534" s="294"/>
      <c r="L534" s="293" t="s">
        <v>6</v>
      </c>
      <c r="M534" s="294"/>
      <c r="N534" s="293" t="s">
        <v>7</v>
      </c>
      <c r="O534" s="294"/>
      <c r="P534" s="293" t="s">
        <v>8</v>
      </c>
      <c r="Q534" s="294"/>
      <c r="R534" s="293" t="s">
        <v>9</v>
      </c>
      <c r="S534" s="294"/>
      <c r="T534" s="293" t="s">
        <v>10</v>
      </c>
      <c r="U534" s="294"/>
      <c r="V534" s="293" t="s">
        <v>11</v>
      </c>
      <c r="W534" s="294"/>
      <c r="X534" s="293" t="s">
        <v>12</v>
      </c>
      <c r="Y534" s="294"/>
      <c r="Z534" s="295" t="s">
        <v>40</v>
      </c>
      <c r="AA534" s="296"/>
      <c r="AB534" s="297" t="s">
        <v>41</v>
      </c>
      <c r="AC534" s="298"/>
      <c r="AE534" s="299" t="s">
        <v>0</v>
      </c>
      <c r="AF534" s="293" t="s">
        <v>1</v>
      </c>
      <c r="AG534" s="294"/>
      <c r="AH534" s="293" t="s">
        <v>2</v>
      </c>
      <c r="AI534" s="294"/>
      <c r="AJ534" s="293" t="s">
        <v>3</v>
      </c>
      <c r="AK534" s="294"/>
      <c r="AL534" s="293" t="s">
        <v>4</v>
      </c>
      <c r="AM534" s="294"/>
      <c r="AN534" s="293" t="s">
        <v>5</v>
      </c>
      <c r="AO534" s="294"/>
      <c r="AP534" s="293" t="s">
        <v>6</v>
      </c>
      <c r="AQ534" s="294"/>
      <c r="AR534" s="293" t="s">
        <v>7</v>
      </c>
      <c r="AS534" s="294"/>
      <c r="AT534" s="293" t="s">
        <v>8</v>
      </c>
      <c r="AU534" s="294"/>
      <c r="AV534" s="293" t="s">
        <v>9</v>
      </c>
      <c r="AW534" s="294"/>
      <c r="AX534" s="293" t="s">
        <v>10</v>
      </c>
      <c r="AY534" s="294"/>
      <c r="AZ534" s="293" t="s">
        <v>11</v>
      </c>
      <c r="BA534" s="294"/>
      <c r="BB534" s="293" t="s">
        <v>12</v>
      </c>
      <c r="BC534" s="294"/>
      <c r="BD534" s="295" t="s">
        <v>40</v>
      </c>
      <c r="BE534" s="296"/>
      <c r="BF534" s="297" t="s">
        <v>41</v>
      </c>
      <c r="BG534" s="298"/>
      <c r="BI534" s="299" t="s">
        <v>0</v>
      </c>
      <c r="BJ534" s="293" t="s">
        <v>1</v>
      </c>
      <c r="BK534" s="294"/>
      <c r="BL534" s="293" t="s">
        <v>2</v>
      </c>
      <c r="BM534" s="294"/>
      <c r="BN534" s="293" t="s">
        <v>3</v>
      </c>
      <c r="BO534" s="294"/>
      <c r="BP534" s="293" t="s">
        <v>4</v>
      </c>
      <c r="BQ534" s="294"/>
      <c r="BR534" s="293" t="s">
        <v>5</v>
      </c>
      <c r="BS534" s="294"/>
      <c r="BT534" s="293" t="s">
        <v>6</v>
      </c>
      <c r="BU534" s="294"/>
      <c r="BV534" s="293" t="s">
        <v>7</v>
      </c>
      <c r="BW534" s="294"/>
      <c r="BX534" s="293" t="s">
        <v>8</v>
      </c>
      <c r="BY534" s="294"/>
      <c r="BZ534" s="293" t="s">
        <v>9</v>
      </c>
      <c r="CA534" s="294"/>
      <c r="CB534" s="293" t="s">
        <v>10</v>
      </c>
      <c r="CC534" s="294"/>
      <c r="CD534" s="293" t="s">
        <v>11</v>
      </c>
      <c r="CE534" s="294"/>
      <c r="CF534" s="293" t="s">
        <v>12</v>
      </c>
      <c r="CG534" s="294"/>
      <c r="CH534" s="295" t="s">
        <v>40</v>
      </c>
      <c r="CI534" s="296"/>
      <c r="CJ534" s="293" t="s">
        <v>41</v>
      </c>
      <c r="CK534" s="294"/>
    </row>
    <row r="535" spans="1:89" ht="15" thickTop="1" thickBot="1" x14ac:dyDescent="0.2">
      <c r="A535" s="300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300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300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 x14ac:dyDescent="0.15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992</v>
      </c>
      <c r="AG536" s="186">
        <f t="shared" ref="AG536:AV537" si="9702">SUMIF($A$9:$A$32,$AE536,C$536:C$559)</f>
        <v>487</v>
      </c>
      <c r="AH536" s="127">
        <f t="shared" si="9702"/>
        <v>322</v>
      </c>
      <c r="AI536" s="180">
        <f t="shared" si="9702"/>
        <v>338</v>
      </c>
      <c r="AJ536" s="126">
        <f t="shared" si="9702"/>
        <v>1004</v>
      </c>
      <c r="AK536" s="128">
        <f t="shared" si="9702"/>
        <v>542</v>
      </c>
      <c r="AL536" s="127">
        <f t="shared" si="9702"/>
        <v>1093</v>
      </c>
      <c r="AM536" s="180">
        <f t="shared" si="9702"/>
        <v>814</v>
      </c>
      <c r="AN536" s="126">
        <f t="shared" si="9702"/>
        <v>116</v>
      </c>
      <c r="AO536" s="128">
        <f t="shared" si="9702"/>
        <v>354</v>
      </c>
      <c r="AP536" s="127">
        <f t="shared" si="9702"/>
        <v>375</v>
      </c>
      <c r="AQ536" s="126">
        <f t="shared" si="9702"/>
        <v>876</v>
      </c>
      <c r="AR536" s="179">
        <f t="shared" si="9702"/>
        <v>942</v>
      </c>
      <c r="AS536" s="181">
        <f t="shared" si="9702"/>
        <v>1404</v>
      </c>
      <c r="AT536" s="126">
        <f t="shared" si="9702"/>
        <v>643</v>
      </c>
      <c r="AU536" s="128">
        <f t="shared" si="9702"/>
        <v>596</v>
      </c>
      <c r="AV536" s="127">
        <f t="shared" si="9702"/>
        <v>808</v>
      </c>
      <c r="AW536" s="180">
        <f t="shared" ref="AW536:BE537" si="9703">SUMIF($A$9:$A$32,$AE536,S$536:S$559)</f>
        <v>526</v>
      </c>
      <c r="AX536" s="126">
        <f t="shared" si="9703"/>
        <v>126</v>
      </c>
      <c r="AY536" s="128">
        <f t="shared" si="9703"/>
        <v>322</v>
      </c>
      <c r="AZ536" s="127">
        <f t="shared" si="9703"/>
        <v>405</v>
      </c>
      <c r="BA536" s="180">
        <f t="shared" si="9703"/>
        <v>682</v>
      </c>
      <c r="BB536" s="126">
        <f t="shared" si="9703"/>
        <v>532</v>
      </c>
      <c r="BC536" s="128">
        <f t="shared" si="9703"/>
        <v>504</v>
      </c>
      <c r="BD536" s="184">
        <f t="shared" si="9703"/>
        <v>1004</v>
      </c>
      <c r="BE536" s="185">
        <f t="shared" si="9703"/>
        <v>900</v>
      </c>
      <c r="BF536" s="170">
        <f>AF536+AH536+AJ536+AL536+AN536+AP536+AR536+AT536+AV536+AX536+AZ536+BB536+BD536</f>
        <v>8362</v>
      </c>
      <c r="BG536" s="171">
        <f>AG536+AI536+AK536+AM536+AO536+AQ536+AS536+AU536+AW536+AY536+BA536+BC536+BE536</f>
        <v>8345</v>
      </c>
      <c r="BH536" s="231"/>
      <c r="BI536" s="125" t="s">
        <v>16</v>
      </c>
      <c r="BJ536" s="129">
        <f>B536/B560</f>
        <v>0</v>
      </c>
      <c r="BK536" s="130">
        <f t="shared" ref="BK536" si="9704">C536/C560</f>
        <v>0</v>
      </c>
      <c r="BL536" s="131">
        <f t="shared" ref="BL536" si="9705">D536/D560</f>
        <v>0</v>
      </c>
      <c r="BM536" s="132">
        <f t="shared" ref="BM536" si="9706">E536/E560</f>
        <v>0</v>
      </c>
      <c r="BN536" s="129">
        <f t="shared" ref="BN536" si="9707">F536/F560</f>
        <v>0</v>
      </c>
      <c r="BO536" s="130">
        <f t="shared" ref="BO536" si="9708">G536/G560</f>
        <v>0</v>
      </c>
      <c r="BP536" s="131">
        <f t="shared" ref="BP536" si="9709">H536/H560</f>
        <v>0</v>
      </c>
      <c r="BQ536" s="132">
        <f t="shared" ref="BQ536" si="9710">I536/I560</f>
        <v>0</v>
      </c>
      <c r="BR536" s="129">
        <f t="shared" ref="BR536" si="9711">J536/J560</f>
        <v>0</v>
      </c>
      <c r="BS536" s="130">
        <f t="shared" ref="BS536" si="9712">K536/K560</f>
        <v>0</v>
      </c>
      <c r="BT536" s="131">
        <f t="shared" ref="BT536" si="9713">L536/L560</f>
        <v>0</v>
      </c>
      <c r="BU536" s="129">
        <f t="shared" ref="BU536" si="9714">M536/M560</f>
        <v>0</v>
      </c>
      <c r="BV536" s="133">
        <f t="shared" ref="BV536" si="9715">N536/N560</f>
        <v>0</v>
      </c>
      <c r="BW536" s="134">
        <f t="shared" ref="BW536" si="9716">O536/O560</f>
        <v>0</v>
      </c>
      <c r="BX536" s="129">
        <f t="shared" ref="BX536" si="9717">P536/P560</f>
        <v>0</v>
      </c>
      <c r="BY536" s="130">
        <f t="shared" ref="BY536" si="9718">Q536/Q560</f>
        <v>0</v>
      </c>
      <c r="BZ536" s="131">
        <f t="shared" ref="BZ536" si="9719">R536/R560</f>
        <v>0</v>
      </c>
      <c r="CA536" s="132">
        <f t="shared" ref="CA536" si="9720">S536/S560</f>
        <v>0</v>
      </c>
      <c r="CB536" s="129">
        <f t="shared" ref="CB536" si="9721">T536/T560</f>
        <v>0</v>
      </c>
      <c r="CC536" s="130">
        <f t="shared" ref="CC536" si="9722">U536/U560</f>
        <v>0</v>
      </c>
      <c r="CD536" s="131">
        <f t="shared" ref="CD536" si="9723">V536/V560</f>
        <v>0</v>
      </c>
      <c r="CE536" s="132">
        <f t="shared" ref="CE536" si="9724">W536/W560</f>
        <v>0</v>
      </c>
      <c r="CF536" s="129">
        <f t="shared" ref="CF536" si="9725">X536/X560</f>
        <v>0</v>
      </c>
      <c r="CG536" s="130">
        <f t="shared" ref="CG536" si="9726">Y536/Y560</f>
        <v>0</v>
      </c>
      <c r="CH536" s="131">
        <f t="shared" ref="CH536" si="9727">Z536/Z560</f>
        <v>0</v>
      </c>
      <c r="CI536" s="129">
        <f t="shared" ref="CI536" si="9728">AA536/AA560</f>
        <v>0</v>
      </c>
      <c r="CJ536" s="135">
        <f t="shared" ref="CJ536" si="9729">AB536/AB560</f>
        <v>0</v>
      </c>
      <c r="CK536" s="136">
        <f t="shared" ref="CK536" si="9730">AC536/AC560</f>
        <v>0</v>
      </c>
    </row>
    <row r="537" spans="1:89" x14ac:dyDescent="0.15">
      <c r="A537" s="137" t="s">
        <v>17</v>
      </c>
      <c r="B537" s="292">
        <v>125</v>
      </c>
      <c r="C537" s="292">
        <v>0</v>
      </c>
      <c r="D537" s="292">
        <v>49</v>
      </c>
      <c r="E537" s="292">
        <v>2</v>
      </c>
      <c r="F537" s="292">
        <v>239</v>
      </c>
      <c r="G537" s="292">
        <v>1</v>
      </c>
      <c r="H537" s="292">
        <v>166</v>
      </c>
      <c r="I537" s="292">
        <v>25</v>
      </c>
      <c r="J537" s="292">
        <v>7</v>
      </c>
      <c r="K537" s="292">
        <v>5</v>
      </c>
      <c r="L537" s="292">
        <v>2</v>
      </c>
      <c r="M537" s="292">
        <v>22</v>
      </c>
      <c r="N537" s="292">
        <v>63</v>
      </c>
      <c r="O537" s="292">
        <v>49</v>
      </c>
      <c r="P537" s="292">
        <v>21</v>
      </c>
      <c r="Q537" s="292">
        <v>18</v>
      </c>
      <c r="R537" s="292">
        <v>11</v>
      </c>
      <c r="S537" s="292">
        <v>0</v>
      </c>
      <c r="T537" s="292">
        <v>0</v>
      </c>
      <c r="U537" s="292">
        <v>0</v>
      </c>
      <c r="V537" s="292">
        <v>0</v>
      </c>
      <c r="W537" s="292">
        <v>0</v>
      </c>
      <c r="X537" s="292">
        <v>0</v>
      </c>
      <c r="Y537" s="292">
        <v>0</v>
      </c>
      <c r="Z537" s="292">
        <v>0</v>
      </c>
      <c r="AA537" s="292">
        <v>0</v>
      </c>
      <c r="AB537" s="172">
        <f t="shared" ref="AB537:AB559" si="9731">SUM(B537,D537,F537,H537,J537,L537,N537,P537,R537,T537,V537,X537,Z537)</f>
        <v>683</v>
      </c>
      <c r="AC537" s="173">
        <f t="shared" ref="AC537:AC559" si="9732">SUM(C537,E537,G537,I537,K537,M537,O537,Q537,S537,U537,W537,Y537,AA537)</f>
        <v>122</v>
      </c>
      <c r="AD537" s="232"/>
      <c r="AE537" s="277" t="str">
        <f>$AE$10</f>
        <v>08:00 - 08:59</v>
      </c>
      <c r="AF537" s="126">
        <f>SUMIF($A$9:$A$32,$AE537,B$536:B$559)</f>
        <v>861</v>
      </c>
      <c r="AG537" s="190">
        <f t="shared" si="9702"/>
        <v>670</v>
      </c>
      <c r="AH537" s="191">
        <f t="shared" si="9702"/>
        <v>260</v>
      </c>
      <c r="AI537" s="192">
        <f t="shared" si="9702"/>
        <v>305</v>
      </c>
      <c r="AJ537" s="278">
        <f t="shared" si="9702"/>
        <v>985</v>
      </c>
      <c r="AK537" s="193">
        <f t="shared" si="9702"/>
        <v>433</v>
      </c>
      <c r="AL537" s="191">
        <f t="shared" si="9702"/>
        <v>1049</v>
      </c>
      <c r="AM537" s="192">
        <f t="shared" si="9702"/>
        <v>750</v>
      </c>
      <c r="AN537" s="278">
        <f t="shared" si="9702"/>
        <v>130</v>
      </c>
      <c r="AO537" s="193">
        <f t="shared" si="9702"/>
        <v>318</v>
      </c>
      <c r="AP537" s="191">
        <f t="shared" si="9702"/>
        <v>304</v>
      </c>
      <c r="AQ537" s="278">
        <f t="shared" si="9702"/>
        <v>836</v>
      </c>
      <c r="AR537" s="194">
        <f t="shared" si="9702"/>
        <v>822</v>
      </c>
      <c r="AS537" s="195">
        <f t="shared" si="9702"/>
        <v>1154</v>
      </c>
      <c r="AT537" s="278">
        <f t="shared" si="9702"/>
        <v>533</v>
      </c>
      <c r="AU537" s="193">
        <f t="shared" si="9702"/>
        <v>501</v>
      </c>
      <c r="AV537" s="191">
        <f t="shared" si="9702"/>
        <v>743</v>
      </c>
      <c r="AW537" s="192">
        <f t="shared" si="9703"/>
        <v>495</v>
      </c>
      <c r="AX537" s="278">
        <f t="shared" si="9703"/>
        <v>101</v>
      </c>
      <c r="AY537" s="193">
        <f t="shared" si="9703"/>
        <v>235</v>
      </c>
      <c r="AZ537" s="191">
        <f t="shared" si="9703"/>
        <v>398</v>
      </c>
      <c r="BA537" s="192">
        <f t="shared" si="9703"/>
        <v>644</v>
      </c>
      <c r="BB537" s="278">
        <f t="shared" si="9703"/>
        <v>487</v>
      </c>
      <c r="BC537" s="193">
        <f t="shared" si="9703"/>
        <v>406</v>
      </c>
      <c r="BD537" s="191">
        <f t="shared" si="9703"/>
        <v>922</v>
      </c>
      <c r="BE537" s="278">
        <f t="shared" si="9703"/>
        <v>870</v>
      </c>
      <c r="BF537" s="172">
        <f>SUM(AF537,AH537,AJ537,AL537,AN537,AP537,AR537,AT537,AV537,AX537,AZ537,BB537,BD537)</f>
        <v>7595</v>
      </c>
      <c r="BG537" s="173">
        <f>SUM(AG537,AI537,AK537,AM537,AO537,AQ537,AS537,AU537,AW537,AY537,BA537,BC537,BE537)</f>
        <v>7617</v>
      </c>
      <c r="BH537" s="232"/>
      <c r="BI537" s="137" t="s">
        <v>17</v>
      </c>
      <c r="BJ537" s="129">
        <f>B537/B560</f>
        <v>1.1959433601224647E-2</v>
      </c>
      <c r="BK537" s="130">
        <f t="shared" ref="BK537" si="9733">C537/C560</f>
        <v>0</v>
      </c>
      <c r="BL537" s="131">
        <f t="shared" ref="BL537" si="9734">D537/D560</f>
        <v>1.1812921890067503E-2</v>
      </c>
      <c r="BM537" s="132">
        <f t="shared" ref="BM537" si="9735">E537/E560</f>
        <v>3.8058991436726926E-4</v>
      </c>
      <c r="BN537" s="129">
        <f t="shared" ref="BN537" si="9736">F537/F560</f>
        <v>2.0192632646164246E-2</v>
      </c>
      <c r="BO537" s="130">
        <f t="shared" ref="BO537" si="9737">G537/G560</f>
        <v>1.0065425264217414E-4</v>
      </c>
      <c r="BP537" s="131">
        <f t="shared" ref="BP537" si="9738">H537/H560</f>
        <v>1.2353028724512577E-2</v>
      </c>
      <c r="BQ537" s="132">
        <f t="shared" ref="BQ537" si="9739">I537/I560</f>
        <v>1.8218918524996355E-3</v>
      </c>
      <c r="BR537" s="129">
        <f t="shared" ref="BR537" si="9740">J537/J560</f>
        <v>2.4964336661911554E-3</v>
      </c>
      <c r="BS537" s="130">
        <f t="shared" ref="BS537" si="9741">K537/K560</f>
        <v>1.9387359441644049E-3</v>
      </c>
      <c r="BT537" s="131">
        <f t="shared" ref="BT537" si="9742">L537/L560</f>
        <v>2.594706798131811E-4</v>
      </c>
      <c r="BU537" s="129">
        <f t="shared" ref="BU537" si="9743">M537/M560</f>
        <v>3.0265511074425641E-3</v>
      </c>
      <c r="BV537" s="133">
        <f t="shared" ref="BV537" si="9744">N537/N560</f>
        <v>4.5372704357220022E-3</v>
      </c>
      <c r="BW537" s="134">
        <f t="shared" ref="BW537" si="9745">O537/O560</f>
        <v>3.558202018735023E-3</v>
      </c>
      <c r="BX537" s="129">
        <f t="shared" ref="BX537" si="9746">P537/P560</f>
        <v>2.8751369112814894E-3</v>
      </c>
      <c r="BY537" s="130">
        <f t="shared" ref="BY537" si="9747">Q537/Q560</f>
        <v>2.5171304712627604E-3</v>
      </c>
      <c r="BZ537" s="131">
        <f t="shared" ref="BZ537" si="9748">R537/R560</f>
        <v>1.2624813497073338E-3</v>
      </c>
      <c r="CA537" s="132">
        <f t="shared" ref="CA537" si="9749">S537/S560</f>
        <v>0</v>
      </c>
      <c r="CB537" s="129">
        <f t="shared" ref="CB537" si="9750">T537/T560</f>
        <v>0</v>
      </c>
      <c r="CC537" s="130">
        <f t="shared" ref="CC537" si="9751">U537/U560</f>
        <v>0</v>
      </c>
      <c r="CD537" s="131">
        <f t="shared" ref="CD537" si="9752">V537/V560</f>
        <v>0</v>
      </c>
      <c r="CE537" s="132">
        <f t="shared" ref="CE537" si="9753">W537/W560</f>
        <v>0</v>
      </c>
      <c r="CF537" s="129">
        <f t="shared" ref="CF537" si="9754">X537/X560</f>
        <v>0</v>
      </c>
      <c r="CG537" s="130">
        <f t="shared" ref="CG537" si="9755">Y537/Y560</f>
        <v>0</v>
      </c>
      <c r="CH537" s="131">
        <f t="shared" ref="CH537" si="9756">Z537/Z560</f>
        <v>0</v>
      </c>
      <c r="CI537" s="129">
        <f t="shared" ref="CI537" si="9757">AA537/AA560</f>
        <v>0</v>
      </c>
      <c r="CJ537" s="135">
        <f t="shared" ref="CJ537" si="9758">AB537/AB560</f>
        <v>6.2041839635924318E-3</v>
      </c>
      <c r="CK537" s="136">
        <f t="shared" ref="CK537" si="9759">AC537/AC560</f>
        <v>1.1109896914726987E-3</v>
      </c>
    </row>
    <row r="538" spans="1:89" ht="14" thickBot="1" x14ac:dyDescent="0.2">
      <c r="A538" s="146" t="s">
        <v>18</v>
      </c>
      <c r="B538" s="292">
        <v>571</v>
      </c>
      <c r="C538" s="292">
        <v>0</v>
      </c>
      <c r="D538" s="292">
        <v>167</v>
      </c>
      <c r="E538" s="292">
        <v>33</v>
      </c>
      <c r="F538" s="292">
        <v>853</v>
      </c>
      <c r="G538" s="292">
        <v>100</v>
      </c>
      <c r="H538" s="292">
        <v>514</v>
      </c>
      <c r="I538" s="292">
        <v>199</v>
      </c>
      <c r="J538" s="292">
        <v>42</v>
      </c>
      <c r="K538" s="292">
        <v>93</v>
      </c>
      <c r="L538" s="292">
        <v>90</v>
      </c>
      <c r="M538" s="292">
        <v>259</v>
      </c>
      <c r="N538" s="292">
        <v>365</v>
      </c>
      <c r="O538" s="292">
        <v>486</v>
      </c>
      <c r="P538" s="292">
        <v>240</v>
      </c>
      <c r="Q538" s="292">
        <v>303</v>
      </c>
      <c r="R538" s="292">
        <v>233</v>
      </c>
      <c r="S538" s="292">
        <v>230</v>
      </c>
      <c r="T538" s="292">
        <v>24</v>
      </c>
      <c r="U538" s="292">
        <v>125</v>
      </c>
      <c r="V538" s="292">
        <v>139</v>
      </c>
      <c r="W538" s="292">
        <v>304</v>
      </c>
      <c r="X538" s="292">
        <v>218</v>
      </c>
      <c r="Y538" s="292">
        <v>208</v>
      </c>
      <c r="Z538" s="292">
        <v>447</v>
      </c>
      <c r="AA538" s="292">
        <v>341</v>
      </c>
      <c r="AB538" s="172">
        <f t="shared" si="9731"/>
        <v>3903</v>
      </c>
      <c r="AC538" s="173">
        <f t="shared" si="9732"/>
        <v>2681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>
        <f>B538/B560</f>
        <v>5.4630692690394181E-2</v>
      </c>
      <c r="BK538" s="130">
        <f t="shared" ref="BK538" si="9760">C538/C560</f>
        <v>0</v>
      </c>
      <c r="BL538" s="131">
        <f t="shared" ref="BL538" si="9761">D538/D560</f>
        <v>4.0260366441658632E-2</v>
      </c>
      <c r="BM538" s="132">
        <f t="shared" ref="BM538" si="9762">E538/E560</f>
        <v>6.2797335870599432E-3</v>
      </c>
      <c r="BN538" s="129">
        <f t="shared" ref="BN538" si="9763">F538/F560</f>
        <v>7.2068266306184528E-2</v>
      </c>
      <c r="BO538" s="130">
        <f t="shared" ref="BO538" si="9764">G538/G560</f>
        <v>1.0065425264217413E-2</v>
      </c>
      <c r="BP538" s="131">
        <f t="shared" ref="BP538" si="9765">H538/H560</f>
        <v>3.8249739544575084E-2</v>
      </c>
      <c r="BQ538" s="132">
        <f t="shared" ref="BQ538" si="9766">I538/I560</f>
        <v>1.45022591458971E-2</v>
      </c>
      <c r="BR538" s="129">
        <f t="shared" ref="BR538" si="9767">J538/J560</f>
        <v>1.4978601997146932E-2</v>
      </c>
      <c r="BS538" s="130">
        <f t="shared" ref="BS538" si="9768">K538/K560</f>
        <v>3.606048856145793E-2</v>
      </c>
      <c r="BT538" s="131">
        <f t="shared" ref="BT538" si="9769">L538/L560</f>
        <v>1.1676180591593151E-2</v>
      </c>
      <c r="BU538" s="129">
        <f t="shared" ref="BU538" si="9770">M538/M560</f>
        <v>3.5630760764892008E-2</v>
      </c>
      <c r="BV538" s="133">
        <f t="shared" ref="BV538" si="9771">N538/N560</f>
        <v>2.6287360460929061E-2</v>
      </c>
      <c r="BW538" s="134">
        <f t="shared" ref="BW538" si="9772">O538/O560</f>
        <v>3.5291554716433082E-2</v>
      </c>
      <c r="BX538" s="129">
        <f t="shared" ref="BX538" si="9773">P538/P560</f>
        <v>3.2858707557502739E-2</v>
      </c>
      <c r="BY538" s="130">
        <f t="shared" ref="BY538" si="9774">Q538/Q560</f>
        <v>4.2371696266256469E-2</v>
      </c>
      <c r="BZ538" s="131">
        <f t="shared" ref="BZ538" si="9775">R538/R560</f>
        <v>2.6741650407437163E-2</v>
      </c>
      <c r="CA538" s="132">
        <f t="shared" ref="CA538" si="9776">S538/S560</f>
        <v>2.6115589871692973E-2</v>
      </c>
      <c r="CB538" s="129">
        <f t="shared" ref="CB538" si="9777">T538/T560</f>
        <v>1.1358258400378608E-2</v>
      </c>
      <c r="CC538" s="130">
        <f t="shared" ref="CC538" si="9778">U538/U560</f>
        <v>6.106497313141182E-2</v>
      </c>
      <c r="CD538" s="131">
        <f t="shared" ref="CD538" si="9779">V538/V560</f>
        <v>1.6567342073897498E-2</v>
      </c>
      <c r="CE538" s="132">
        <f t="shared" ref="CE538" si="9780">W538/W560</f>
        <v>3.6100225626410166E-2</v>
      </c>
      <c r="CF538" s="129">
        <f t="shared" ref="CF538" si="9781">X538/X560</f>
        <v>3.3512682551883166E-2</v>
      </c>
      <c r="CG538" s="130">
        <f t="shared" ref="CG538" si="9782">Y538/Y560</f>
        <v>4.8496152949405458E-2</v>
      </c>
      <c r="CH538" s="131">
        <f t="shared" ref="CH538" si="9783">Z538/Z560</f>
        <v>3.4946446720350244E-2</v>
      </c>
      <c r="CI538" s="129">
        <f t="shared" ref="CI538" si="9784">AA538/AA560</f>
        <v>2.2734848989932662E-2</v>
      </c>
      <c r="CJ538" s="135">
        <f t="shared" ref="CJ538" si="9785">AB538/AB560</f>
        <v>3.5453777466912535E-2</v>
      </c>
      <c r="CK538" s="136">
        <f t="shared" ref="CK538" si="9786">AC538/AC560</f>
        <v>2.4414453793756601E-2</v>
      </c>
    </row>
    <row r="539" spans="1:89" ht="15" thickTop="1" thickBot="1" x14ac:dyDescent="0.2">
      <c r="A539" s="137" t="s">
        <v>19</v>
      </c>
      <c r="B539" s="292">
        <v>910</v>
      </c>
      <c r="C539" s="292">
        <v>363</v>
      </c>
      <c r="D539" s="292">
        <v>328</v>
      </c>
      <c r="E539" s="292">
        <v>259</v>
      </c>
      <c r="F539" s="292">
        <v>1025</v>
      </c>
      <c r="G539" s="292">
        <v>389</v>
      </c>
      <c r="H539" s="292">
        <v>919</v>
      </c>
      <c r="I539" s="292">
        <v>511</v>
      </c>
      <c r="J539" s="292">
        <v>92</v>
      </c>
      <c r="K539" s="292">
        <v>224</v>
      </c>
      <c r="L539" s="292">
        <v>235</v>
      </c>
      <c r="M539" s="292">
        <v>599</v>
      </c>
      <c r="N539" s="292">
        <v>856</v>
      </c>
      <c r="O539" s="292">
        <v>951</v>
      </c>
      <c r="P539" s="292">
        <v>508</v>
      </c>
      <c r="Q539" s="292">
        <v>488</v>
      </c>
      <c r="R539" s="292">
        <v>581</v>
      </c>
      <c r="S539" s="292">
        <v>448</v>
      </c>
      <c r="T539" s="292">
        <v>69</v>
      </c>
      <c r="U539" s="292">
        <v>280</v>
      </c>
      <c r="V539" s="292">
        <v>333</v>
      </c>
      <c r="W539" s="292">
        <v>594</v>
      </c>
      <c r="X539" s="292">
        <v>422</v>
      </c>
      <c r="Y539" s="292">
        <v>348</v>
      </c>
      <c r="Z539" s="292">
        <v>809</v>
      </c>
      <c r="AA539" s="292">
        <v>722</v>
      </c>
      <c r="AB539" s="172">
        <f t="shared" si="9731"/>
        <v>7087</v>
      </c>
      <c r="AC539" s="173">
        <f t="shared" si="9732"/>
        <v>6176</v>
      </c>
      <c r="AE539" s="269" t="s">
        <v>13</v>
      </c>
      <c r="AF539" s="20">
        <f t="shared" ref="AF539:BG539" si="9787">SUM(AF536:AF538)</f>
        <v>1853</v>
      </c>
      <c r="AG539" s="21">
        <f t="shared" si="9787"/>
        <v>1157</v>
      </c>
      <c r="AH539" s="20">
        <f t="shared" si="9787"/>
        <v>582</v>
      </c>
      <c r="AI539" s="21">
        <f t="shared" si="9787"/>
        <v>643</v>
      </c>
      <c r="AJ539" s="20">
        <f t="shared" si="9787"/>
        <v>1989</v>
      </c>
      <c r="AK539" s="21">
        <f t="shared" si="9787"/>
        <v>975</v>
      </c>
      <c r="AL539" s="20">
        <f t="shared" si="9787"/>
        <v>2142</v>
      </c>
      <c r="AM539" s="21">
        <f t="shared" si="9787"/>
        <v>1564</v>
      </c>
      <c r="AN539" s="20">
        <f t="shared" si="9787"/>
        <v>246</v>
      </c>
      <c r="AO539" s="21">
        <f t="shared" si="9787"/>
        <v>672</v>
      </c>
      <c r="AP539" s="20">
        <f t="shared" si="9787"/>
        <v>679</v>
      </c>
      <c r="AQ539" s="21">
        <f t="shared" si="9787"/>
        <v>1712</v>
      </c>
      <c r="AR539" s="20">
        <f t="shared" si="9787"/>
        <v>1764</v>
      </c>
      <c r="AS539" s="21">
        <f t="shared" si="9787"/>
        <v>2558</v>
      </c>
      <c r="AT539" s="20">
        <f t="shared" si="9787"/>
        <v>1176</v>
      </c>
      <c r="AU539" s="21">
        <f t="shared" si="9787"/>
        <v>1097</v>
      </c>
      <c r="AV539" s="20">
        <f t="shared" si="9787"/>
        <v>1551</v>
      </c>
      <c r="AW539" s="21">
        <f t="shared" si="9787"/>
        <v>1021</v>
      </c>
      <c r="AX539" s="20">
        <f t="shared" si="9787"/>
        <v>227</v>
      </c>
      <c r="AY539" s="21">
        <f t="shared" si="9787"/>
        <v>557</v>
      </c>
      <c r="AZ539" s="20">
        <f t="shared" si="9787"/>
        <v>803</v>
      </c>
      <c r="BA539" s="21">
        <f t="shared" si="9787"/>
        <v>1326</v>
      </c>
      <c r="BB539" s="20">
        <f t="shared" si="9787"/>
        <v>1019</v>
      </c>
      <c r="BC539" s="21">
        <f t="shared" si="9787"/>
        <v>910</v>
      </c>
      <c r="BD539" s="20">
        <f t="shared" si="9787"/>
        <v>1926</v>
      </c>
      <c r="BE539" s="21">
        <f t="shared" si="9787"/>
        <v>1770</v>
      </c>
      <c r="BF539" s="174">
        <f t="shared" si="9787"/>
        <v>15957</v>
      </c>
      <c r="BG539" s="175">
        <f t="shared" si="9787"/>
        <v>15962</v>
      </c>
      <c r="BI539" s="137" t="s">
        <v>19</v>
      </c>
      <c r="BJ539" s="129">
        <f>B539/B560</f>
        <v>8.7064676616915429E-2</v>
      </c>
      <c r="BK539" s="130">
        <f t="shared" ref="BK539" si="9788">C539/C560</f>
        <v>3.1382380911212933E-2</v>
      </c>
      <c r="BL539" s="131">
        <f t="shared" ref="BL539" si="9789">D539/D560</f>
        <v>7.9074252651880422E-2</v>
      </c>
      <c r="BM539" s="132">
        <f t="shared" ref="BM539" si="9790">E539/E560</f>
        <v>4.9286393910561367E-2</v>
      </c>
      <c r="BN539" s="129">
        <f t="shared" ref="BN539" si="9791">F539/F560</f>
        <v>8.6600202771206489E-2</v>
      </c>
      <c r="BO539" s="130">
        <f t="shared" ref="BO539" si="9792">G539/G560</f>
        <v>3.9154504277805736E-2</v>
      </c>
      <c r="BP539" s="131">
        <f t="shared" ref="BP539" si="9793">H539/H560</f>
        <v>6.8388152998958174E-2</v>
      </c>
      <c r="BQ539" s="132">
        <f t="shared" ref="BQ539" si="9794">I539/I560</f>
        <v>3.7239469465092552E-2</v>
      </c>
      <c r="BR539" s="129">
        <f t="shared" ref="BR539" si="9795">J539/J560</f>
        <v>3.2810271041369472E-2</v>
      </c>
      <c r="BS539" s="130">
        <f t="shared" ref="BS539" si="9796">K539/K560</f>
        <v>8.685537029856534E-2</v>
      </c>
      <c r="BT539" s="131">
        <f t="shared" ref="BT539" si="9797">L539/L560</f>
        <v>3.048780487804878E-2</v>
      </c>
      <c r="BU539" s="129">
        <f t="shared" ref="BU539" si="9798">M539/M560</f>
        <v>8.2404732425367999E-2</v>
      </c>
      <c r="BV539" s="133">
        <f t="shared" ref="BV539" si="9799">N539/N560</f>
        <v>6.1649261793302122E-2</v>
      </c>
      <c r="BW539" s="134">
        <f t="shared" ref="BW539" si="9800">O539/O560</f>
        <v>6.9058165710551164E-2</v>
      </c>
      <c r="BX539" s="129">
        <f t="shared" ref="BX539" si="9801">P539/P560</f>
        <v>6.9550930996714125E-2</v>
      </c>
      <c r="BY539" s="130">
        <f t="shared" ref="BY539" si="9802">Q539/Q560</f>
        <v>6.8242203887568173E-2</v>
      </c>
      <c r="BZ539" s="131">
        <f t="shared" ref="BZ539" si="9803">R539/R560</f>
        <v>6.6681969470905544E-2</v>
      </c>
      <c r="CA539" s="132">
        <f t="shared" ref="CA539" si="9804">S539/S560</f>
        <v>5.0868627228341096E-2</v>
      </c>
      <c r="CB539" s="129">
        <f t="shared" ref="CB539" si="9805">T539/T560</f>
        <v>3.2654992901088503E-2</v>
      </c>
      <c r="CC539" s="130">
        <f t="shared" ref="CC539" si="9806">U539/U560</f>
        <v>0.13678553981436248</v>
      </c>
      <c r="CD539" s="131">
        <f t="shared" ref="CD539" si="9807">V539/V560</f>
        <v>3.9690107270560188E-2</v>
      </c>
      <c r="CE539" s="132">
        <f t="shared" ref="CE539" si="9808">W539/W560</f>
        <v>7.0537940862130388E-2</v>
      </c>
      <c r="CF539" s="129">
        <f t="shared" ref="CF539" si="9809">X539/X560</f>
        <v>6.4873174481168333E-2</v>
      </c>
      <c r="CG539" s="130">
        <f t="shared" ref="CG539" si="9810">Y539/Y560</f>
        <v>8.1137794357659124E-2</v>
      </c>
      <c r="CH539" s="131">
        <f t="shared" ref="CH539" si="9811">Z539/Z560</f>
        <v>6.3247595965913533E-2</v>
      </c>
      <c r="CI539" s="129">
        <f t="shared" ref="CI539" si="9812">AA539/AA560</f>
        <v>4.8136542436162409E-2</v>
      </c>
      <c r="CJ539" s="135">
        <f t="shared" ref="CJ539" si="9813">AB539/AB560</f>
        <v>6.4376356881375635E-2</v>
      </c>
      <c r="CK539" s="136">
        <f t="shared" ref="CK539" si="9814">AC539/AC560</f>
        <v>5.6241576512585142E-2</v>
      </c>
    </row>
    <row r="540" spans="1:89" ht="14" thickTop="1" x14ac:dyDescent="0.15">
      <c r="A540" s="146" t="s">
        <v>20</v>
      </c>
      <c r="B540" s="292">
        <v>992</v>
      </c>
      <c r="C540" s="292">
        <v>487</v>
      </c>
      <c r="D540" s="292">
        <v>322</v>
      </c>
      <c r="E540" s="292">
        <v>338</v>
      </c>
      <c r="F540" s="292">
        <v>1004</v>
      </c>
      <c r="G540" s="292">
        <v>542</v>
      </c>
      <c r="H540" s="292">
        <v>1093</v>
      </c>
      <c r="I540" s="292">
        <v>814</v>
      </c>
      <c r="J540" s="292">
        <v>116</v>
      </c>
      <c r="K540" s="292">
        <v>354</v>
      </c>
      <c r="L540" s="292">
        <v>375</v>
      </c>
      <c r="M540" s="292">
        <v>876</v>
      </c>
      <c r="N540" s="292">
        <v>942</v>
      </c>
      <c r="O540" s="292">
        <v>1404</v>
      </c>
      <c r="P540" s="292">
        <v>643</v>
      </c>
      <c r="Q540" s="292">
        <v>596</v>
      </c>
      <c r="R540" s="292">
        <v>808</v>
      </c>
      <c r="S540" s="292">
        <v>526</v>
      </c>
      <c r="T540" s="292">
        <v>126</v>
      </c>
      <c r="U540" s="292">
        <v>322</v>
      </c>
      <c r="V540" s="292">
        <v>405</v>
      </c>
      <c r="W540" s="292">
        <v>682</v>
      </c>
      <c r="X540" s="292">
        <v>532</v>
      </c>
      <c r="Y540" s="292">
        <v>504</v>
      </c>
      <c r="Z540" s="292">
        <v>1004</v>
      </c>
      <c r="AA540" s="292">
        <v>900</v>
      </c>
      <c r="AB540" s="172">
        <f t="shared" si="9731"/>
        <v>8362</v>
      </c>
      <c r="AC540" s="173">
        <f t="shared" si="9732"/>
        <v>8345</v>
      </c>
      <c r="BI540" s="146" t="s">
        <v>20</v>
      </c>
      <c r="BJ540" s="129">
        <f>B540/B560</f>
        <v>9.4910065059318788E-2</v>
      </c>
      <c r="BK540" s="130">
        <f t="shared" ref="BK540" si="9815">C540/C560</f>
        <v>4.2102533068211288E-2</v>
      </c>
      <c r="BL540" s="131">
        <f t="shared" ref="BL540" si="9816">D540/D560</f>
        <v>7.762777242044358E-2</v>
      </c>
      <c r="BM540" s="132">
        <f t="shared" ref="BM540" si="9817">E540/E560</f>
        <v>6.4319695528068502E-2</v>
      </c>
      <c r="BN540" s="129">
        <f t="shared" ref="BN540" si="9818">F540/F560</f>
        <v>8.4825954714430551E-2</v>
      </c>
      <c r="BO540" s="130">
        <f t="shared" ref="BO540" si="9819">G540/G560</f>
        <v>5.4554604932058381E-2</v>
      </c>
      <c r="BP540" s="131">
        <f t="shared" ref="BP540" si="9820">H540/H560</f>
        <v>8.1336508408989427E-2</v>
      </c>
      <c r="BQ540" s="132">
        <f t="shared" ref="BQ540" si="9821">I540/I560</f>
        <v>5.9320798717388136E-2</v>
      </c>
      <c r="BR540" s="129">
        <f t="shared" ref="BR540" si="9822">J540/J560</f>
        <v>4.136947218259629E-2</v>
      </c>
      <c r="BS540" s="130">
        <f t="shared" ref="BS540" si="9823">K540/K560</f>
        <v>0.13726250484683986</v>
      </c>
      <c r="BT540" s="131">
        <f t="shared" ref="BT540" si="9824">L540/L560</f>
        <v>4.8650752464971456E-2</v>
      </c>
      <c r="BU540" s="129">
        <f t="shared" ref="BU540" si="9825">M540/M560</f>
        <v>0.12051176227816757</v>
      </c>
      <c r="BV540" s="133">
        <f t="shared" ref="BV540" si="9826">N540/N560</f>
        <v>6.7842996038890893E-2</v>
      </c>
      <c r="BW540" s="134">
        <f t="shared" ref="BW540" si="9827">O540/O560</f>
        <v>0.10195338029191779</v>
      </c>
      <c r="BX540" s="129">
        <f t="shared" ref="BX540" si="9828">P540/P560</f>
        <v>8.8033953997809417E-2</v>
      </c>
      <c r="BY540" s="130">
        <f t="shared" ref="BY540" si="9829">Q540/Q560</f>
        <v>8.3344986715144731E-2</v>
      </c>
      <c r="BZ540" s="131">
        <f t="shared" ref="BZ540" si="9830">R540/R560</f>
        <v>9.2734993687593248E-2</v>
      </c>
      <c r="CA540" s="132">
        <f t="shared" ref="CA540" si="9831">S540/S560</f>
        <v>5.9725218576132624E-2</v>
      </c>
      <c r="CB540" s="129">
        <f t="shared" ref="CB540" si="9832">T540/T560</f>
        <v>5.9630856601987692E-2</v>
      </c>
      <c r="CC540" s="130">
        <f t="shared" ref="CC540" si="9833">U540/U560</f>
        <v>0.15730337078651685</v>
      </c>
      <c r="CD540" s="131">
        <f t="shared" ref="CD540" si="9834">V540/V560</f>
        <v>4.8271752085816445E-2</v>
      </c>
      <c r="CE540" s="132">
        <f t="shared" ref="CE540" si="9835">W540/W560</f>
        <v>8.0988006175038596E-2</v>
      </c>
      <c r="CF540" s="129">
        <f t="shared" ref="CF540" si="9836">X540/X560</f>
        <v>8.1783243658724053E-2</v>
      </c>
      <c r="CG540" s="130">
        <f t="shared" ref="CG540" si="9837">Y540/Y560</f>
        <v>0.11750990906971322</v>
      </c>
      <c r="CH540" s="131">
        <f t="shared" ref="CH540" si="9838">Z540/Z560</f>
        <v>7.849269017277774E-2</v>
      </c>
      <c r="CI540" s="129">
        <f t="shared" ref="CI540" si="9839">AA540/AA560</f>
        <v>6.0004000266684447E-2</v>
      </c>
      <c r="CJ540" s="135">
        <f t="shared" ref="CJ540" si="9840">AB540/AB560</f>
        <v>7.5958105861727548E-2</v>
      </c>
      <c r="CK540" s="136">
        <f t="shared" ref="CK540" si="9841">AC540/AC560</f>
        <v>7.5993516191308785E-2</v>
      </c>
    </row>
    <row r="541" spans="1:89" ht="14" thickBot="1" x14ac:dyDescent="0.2">
      <c r="A541" s="137" t="s">
        <v>21</v>
      </c>
      <c r="B541" s="292">
        <v>861</v>
      </c>
      <c r="C541" s="292">
        <v>670</v>
      </c>
      <c r="D541" s="292">
        <v>260</v>
      </c>
      <c r="E541" s="292">
        <v>305</v>
      </c>
      <c r="F541" s="292">
        <v>985</v>
      </c>
      <c r="G541" s="292">
        <v>433</v>
      </c>
      <c r="H541" s="292">
        <v>1049</v>
      </c>
      <c r="I541" s="292">
        <v>750</v>
      </c>
      <c r="J541" s="292">
        <v>130</v>
      </c>
      <c r="K541" s="292">
        <v>318</v>
      </c>
      <c r="L541" s="292">
        <v>304</v>
      </c>
      <c r="M541" s="292">
        <v>836</v>
      </c>
      <c r="N541" s="292">
        <v>822</v>
      </c>
      <c r="O541" s="292">
        <v>1154</v>
      </c>
      <c r="P541" s="292">
        <v>533</v>
      </c>
      <c r="Q541" s="292">
        <v>501</v>
      </c>
      <c r="R541" s="292">
        <v>743</v>
      </c>
      <c r="S541" s="292">
        <v>495</v>
      </c>
      <c r="T541" s="292">
        <v>101</v>
      </c>
      <c r="U541" s="292">
        <v>235</v>
      </c>
      <c r="V541" s="292">
        <v>398</v>
      </c>
      <c r="W541" s="292">
        <v>644</v>
      </c>
      <c r="X541" s="292">
        <v>487</v>
      </c>
      <c r="Y541" s="292">
        <v>406</v>
      </c>
      <c r="Z541" s="292">
        <v>922</v>
      </c>
      <c r="AA541" s="292">
        <v>870</v>
      </c>
      <c r="AB541" s="172">
        <f t="shared" si="9731"/>
        <v>7595</v>
      </c>
      <c r="AC541" s="173">
        <f t="shared" si="9732"/>
        <v>7617</v>
      </c>
      <c r="AE541" s="272" t="s">
        <v>85</v>
      </c>
      <c r="BI541" s="137" t="s">
        <v>21</v>
      </c>
      <c r="BJ541" s="129">
        <f>B541/B560</f>
        <v>8.2376578645235357E-2</v>
      </c>
      <c r="BK541" s="130">
        <f t="shared" ref="BK541" si="9842">C541/C560</f>
        <v>5.7923402783781448E-2</v>
      </c>
      <c r="BL541" s="131">
        <f t="shared" ref="BL541" si="9843">D541/D560</f>
        <v>6.2680810028929598E-2</v>
      </c>
      <c r="BM541" s="132">
        <f t="shared" ref="BM541" si="9844">E541/E560</f>
        <v>5.8039961941008564E-2</v>
      </c>
      <c r="BN541" s="129">
        <f t="shared" ref="BN541" si="9845">F541/F560</f>
        <v>8.3220682663061846E-2</v>
      </c>
      <c r="BO541" s="130">
        <f t="shared" ref="BO541" si="9846">G541/G560</f>
        <v>4.3583291394061398E-2</v>
      </c>
      <c r="BP541" s="131">
        <f t="shared" ref="BP541" si="9847">H541/H560</f>
        <v>7.8062211638636705E-2</v>
      </c>
      <c r="BQ541" s="132">
        <f t="shared" ref="BQ541" si="9848">I541/I560</f>
        <v>5.4656755574989072E-2</v>
      </c>
      <c r="BR541" s="129">
        <f t="shared" ref="BR541" si="9849">J541/J560</f>
        <v>4.6362339514978604E-2</v>
      </c>
      <c r="BS541" s="130">
        <f t="shared" ref="BS541" si="9850">K541/K560</f>
        <v>0.12330360604885615</v>
      </c>
      <c r="BT541" s="131">
        <f t="shared" ref="BT541" si="9851">L541/L560</f>
        <v>3.943954333160353E-2</v>
      </c>
      <c r="BU541" s="129">
        <f t="shared" ref="BU541" si="9852">M541/M560</f>
        <v>0.11500894208281745</v>
      </c>
      <c r="BV541" s="133">
        <f t="shared" ref="BV541" si="9853">N541/N560</f>
        <v>5.9200576161325173E-2</v>
      </c>
      <c r="BW541" s="134">
        <f t="shared" ref="BW541" si="9854">O541/O560</f>
        <v>8.3799288359596255E-2</v>
      </c>
      <c r="BX541" s="129">
        <f t="shared" ref="BX541" si="9855">P541/P560</f>
        <v>7.2973713033954002E-2</v>
      </c>
      <c r="BY541" s="130">
        <f t="shared" ref="BY541" si="9856">Q541/Q560</f>
        <v>7.0060131450146834E-2</v>
      </c>
      <c r="BZ541" s="131">
        <f t="shared" ref="BZ541" si="9857">R541/R560</f>
        <v>8.5274876621140819E-2</v>
      </c>
      <c r="CA541" s="132">
        <f t="shared" ref="CA541" si="9858">S541/S560</f>
        <v>5.6205291245600093E-2</v>
      </c>
      <c r="CB541" s="129">
        <f t="shared" ref="CB541" si="9859">T541/T560</f>
        <v>4.7799337434926648E-2</v>
      </c>
      <c r="CC541" s="130">
        <f t="shared" ref="CC541" si="9860">U541/U560</f>
        <v>0.11480214948705422</v>
      </c>
      <c r="CD541" s="131">
        <f t="shared" ref="CD541" si="9861">V541/V560</f>
        <v>4.7437425506555421E-2</v>
      </c>
      <c r="CE541" s="132">
        <f t="shared" ref="CE541" si="9862">W541/W560</f>
        <v>7.647547797173733E-2</v>
      </c>
      <c r="CF541" s="129">
        <f t="shared" ref="CF541" si="9863">X541/X560</f>
        <v>7.4865488086087631E-2</v>
      </c>
      <c r="CG541" s="130">
        <f t="shared" ref="CG541" si="9864">Y541/Y560</f>
        <v>9.4660760083935647E-2</v>
      </c>
      <c r="CH541" s="131">
        <f t="shared" ref="CH541" si="9865">Z541/Z560</f>
        <v>7.2081932608865612E-2</v>
      </c>
      <c r="CI541" s="129">
        <f t="shared" ref="CI541" si="9866">AA541/AA560</f>
        <v>5.8003866924461633E-2</v>
      </c>
      <c r="CJ541" s="135">
        <f t="shared" ref="CJ541" si="9867">AB541/AB560</f>
        <v>6.8990889024135457E-2</v>
      </c>
      <c r="CK541" s="136">
        <f t="shared" ref="CK541" si="9868">AC541/AC560</f>
        <v>6.936400393399629E-2</v>
      </c>
    </row>
    <row r="542" spans="1:89" ht="15" thickTop="1" thickBot="1" x14ac:dyDescent="0.2">
      <c r="A542" s="146" t="s">
        <v>22</v>
      </c>
      <c r="B542" s="292">
        <v>853</v>
      </c>
      <c r="C542" s="292">
        <v>707</v>
      </c>
      <c r="D542" s="292">
        <v>310</v>
      </c>
      <c r="E542" s="292">
        <v>296</v>
      </c>
      <c r="F542" s="292">
        <v>1127</v>
      </c>
      <c r="G542" s="292">
        <v>397</v>
      </c>
      <c r="H542" s="292">
        <v>947</v>
      </c>
      <c r="I542" s="292">
        <v>767</v>
      </c>
      <c r="J542" s="292">
        <v>169</v>
      </c>
      <c r="K542" s="292">
        <v>345</v>
      </c>
      <c r="L542" s="292">
        <v>299</v>
      </c>
      <c r="M542" s="292">
        <v>825</v>
      </c>
      <c r="N542" s="292">
        <v>833</v>
      </c>
      <c r="O542" s="292">
        <v>1169</v>
      </c>
      <c r="P542" s="292">
        <v>520</v>
      </c>
      <c r="Q542" s="292">
        <v>422</v>
      </c>
      <c r="R542" s="292">
        <v>722</v>
      </c>
      <c r="S542" s="292">
        <v>519</v>
      </c>
      <c r="T542" s="292">
        <v>128</v>
      </c>
      <c r="U542" s="292">
        <v>161</v>
      </c>
      <c r="V542" s="292">
        <v>345</v>
      </c>
      <c r="W542" s="292">
        <v>726</v>
      </c>
      <c r="X542" s="292">
        <v>424</v>
      </c>
      <c r="Y542" s="292">
        <v>346</v>
      </c>
      <c r="Z542" s="292">
        <v>932</v>
      </c>
      <c r="AA542" s="292">
        <v>1043</v>
      </c>
      <c r="AB542" s="172">
        <f t="shared" si="9731"/>
        <v>7609</v>
      </c>
      <c r="AC542" s="173">
        <f t="shared" si="9732"/>
        <v>7723</v>
      </c>
      <c r="AE542" s="299" t="s">
        <v>0</v>
      </c>
      <c r="AF542" s="293" t="s">
        <v>1</v>
      </c>
      <c r="AG542" s="294"/>
      <c r="AH542" s="293" t="s">
        <v>2</v>
      </c>
      <c r="AI542" s="294"/>
      <c r="AJ542" s="293" t="s">
        <v>3</v>
      </c>
      <c r="AK542" s="294"/>
      <c r="AL542" s="293" t="s">
        <v>4</v>
      </c>
      <c r="AM542" s="294"/>
      <c r="AN542" s="293" t="s">
        <v>5</v>
      </c>
      <c r="AO542" s="294"/>
      <c r="AP542" s="293" t="s">
        <v>6</v>
      </c>
      <c r="AQ542" s="294"/>
      <c r="AR542" s="293" t="s">
        <v>7</v>
      </c>
      <c r="AS542" s="294"/>
      <c r="AT542" s="293" t="s">
        <v>8</v>
      </c>
      <c r="AU542" s="294"/>
      <c r="AV542" s="293" t="s">
        <v>9</v>
      </c>
      <c r="AW542" s="294"/>
      <c r="AX542" s="293" t="s">
        <v>10</v>
      </c>
      <c r="AY542" s="294"/>
      <c r="AZ542" s="293" t="s">
        <v>11</v>
      </c>
      <c r="BA542" s="294"/>
      <c r="BB542" s="293" t="s">
        <v>12</v>
      </c>
      <c r="BC542" s="294"/>
      <c r="BD542" s="295" t="s">
        <v>40</v>
      </c>
      <c r="BE542" s="296"/>
      <c r="BF542" s="297" t="s">
        <v>41</v>
      </c>
      <c r="BG542" s="298"/>
      <c r="BI542" s="146" t="s">
        <v>22</v>
      </c>
      <c r="BJ542" s="129">
        <f>B542/B560</f>
        <v>8.1611174894756985E-2</v>
      </c>
      <c r="BK542" s="130">
        <f t="shared" ref="BK542" si="9869">C542/C560</f>
        <v>6.1122157862885794E-2</v>
      </c>
      <c r="BL542" s="131">
        <f t="shared" ref="BL542" si="9870">D542/D560</f>
        <v>7.473481195756991E-2</v>
      </c>
      <c r="BM542" s="132">
        <f t="shared" ref="BM542" si="9871">E542/E560</f>
        <v>5.6327307326355852E-2</v>
      </c>
      <c r="BN542" s="129">
        <f t="shared" ref="BN542" si="9872">F542/F560</f>
        <v>9.5217979046975335E-2</v>
      </c>
      <c r="BO542" s="130">
        <f t="shared" ref="BO542" si="9873">G542/G560</f>
        <v>3.9959738298943129E-2</v>
      </c>
      <c r="BP542" s="131">
        <f t="shared" ref="BP542" si="9874">H542/H560</f>
        <v>7.0471796398273556E-2</v>
      </c>
      <c r="BQ542" s="132">
        <f t="shared" ref="BQ542" si="9875">I542/I560</f>
        <v>5.5895642034688824E-2</v>
      </c>
      <c r="BR542" s="129">
        <f t="shared" ref="BR542" si="9876">J542/J560</f>
        <v>6.0271041369472179E-2</v>
      </c>
      <c r="BS542" s="130">
        <f t="shared" ref="BS542" si="9877">K542/K560</f>
        <v>0.13377278014734392</v>
      </c>
      <c r="BT542" s="131">
        <f t="shared" ref="BT542" si="9878">L542/L560</f>
        <v>3.8790866632070577E-2</v>
      </c>
      <c r="BU542" s="129">
        <f t="shared" ref="BU542" si="9879">M542/M560</f>
        <v>0.11349566652909616</v>
      </c>
      <c r="BV542" s="133">
        <f t="shared" ref="BV542" si="9880">N542/N560</f>
        <v>5.9992797983435361E-2</v>
      </c>
      <c r="BW542" s="134">
        <f t="shared" ref="BW542" si="9881">O542/O560</f>
        <v>8.4888533875535549E-2</v>
      </c>
      <c r="BX542" s="129">
        <f t="shared" ref="BX542" si="9882">P542/P560</f>
        <v>7.1193866374589271E-2</v>
      </c>
      <c r="BY542" s="130">
        <f t="shared" ref="BY542" si="9883">Q542/Q560</f>
        <v>5.9012725492938053E-2</v>
      </c>
      <c r="BZ542" s="131">
        <f t="shared" ref="BZ542" si="9884">R542/R560</f>
        <v>8.2864684953517731E-2</v>
      </c>
      <c r="CA542" s="132">
        <f t="shared" ref="CA542" si="9885">S542/S560</f>
        <v>5.8930396275689793E-2</v>
      </c>
      <c r="CB542" s="129">
        <f t="shared" ref="CB542" si="9886">T542/T560</f>
        <v>6.0577378135352578E-2</v>
      </c>
      <c r="CC542" s="130">
        <f t="shared" ref="CC542" si="9887">U542/U560</f>
        <v>7.8651685393258425E-2</v>
      </c>
      <c r="CD542" s="131">
        <f t="shared" ref="CD542" si="9888">V542/V560</f>
        <v>4.1120381406436236E-2</v>
      </c>
      <c r="CE542" s="132">
        <f t="shared" ref="CE542" si="9889">W542/W560</f>
        <v>8.62130388314927E-2</v>
      </c>
      <c r="CF542" s="129">
        <f t="shared" ref="CF542" si="9890">X542/X560</f>
        <v>6.5180630284396621E-2</v>
      </c>
      <c r="CG542" s="130">
        <f t="shared" ref="CG542" si="9891">Y542/Y560</f>
        <v>8.0671485194684076E-2</v>
      </c>
      <c r="CH542" s="131">
        <f t="shared" ref="CH542" si="9892">Z542/Z560</f>
        <v>7.2863732311781726E-2</v>
      </c>
      <c r="CI542" s="129">
        <f t="shared" ref="CI542" si="9893">AA542/AA560</f>
        <v>6.9537969197946525E-2</v>
      </c>
      <c r="CJ542" s="135">
        <f t="shared" ref="CJ542" si="9894">AB542/AB560</f>
        <v>6.911806116980207E-2</v>
      </c>
      <c r="CK542" s="136">
        <f t="shared" ref="CK542" si="9895">AC542/AC560</f>
        <v>7.0329290059374203E-2</v>
      </c>
    </row>
    <row r="543" spans="1:89" ht="15" thickTop="1" thickBot="1" x14ac:dyDescent="0.2">
      <c r="A543" s="137" t="s">
        <v>23</v>
      </c>
      <c r="B543" s="292">
        <v>620</v>
      </c>
      <c r="C543" s="292">
        <v>698</v>
      </c>
      <c r="D543" s="292">
        <v>259</v>
      </c>
      <c r="E543" s="292">
        <v>270</v>
      </c>
      <c r="F543" s="292">
        <v>933</v>
      </c>
      <c r="G543" s="292">
        <v>290</v>
      </c>
      <c r="H543" s="292">
        <v>809</v>
      </c>
      <c r="I543" s="292">
        <v>687</v>
      </c>
      <c r="J543" s="292">
        <v>147</v>
      </c>
      <c r="K543" s="292">
        <v>221</v>
      </c>
      <c r="L543" s="292">
        <v>302</v>
      </c>
      <c r="M543" s="292">
        <v>696</v>
      </c>
      <c r="N543" s="292">
        <v>754</v>
      </c>
      <c r="O543" s="292">
        <v>973</v>
      </c>
      <c r="P543" s="292">
        <v>412</v>
      </c>
      <c r="Q543" s="292">
        <v>343</v>
      </c>
      <c r="R543" s="292">
        <v>617</v>
      </c>
      <c r="S543" s="292">
        <v>462</v>
      </c>
      <c r="T543" s="292">
        <v>103</v>
      </c>
      <c r="U543" s="292">
        <v>116</v>
      </c>
      <c r="V543" s="292">
        <v>373</v>
      </c>
      <c r="W543" s="292">
        <v>721</v>
      </c>
      <c r="X543" s="292">
        <v>336</v>
      </c>
      <c r="Y543" s="292">
        <v>251</v>
      </c>
      <c r="Z543" s="292">
        <v>808</v>
      </c>
      <c r="AA543" s="292">
        <v>891</v>
      </c>
      <c r="AB543" s="172">
        <f t="shared" si="9731"/>
        <v>6473</v>
      </c>
      <c r="AC543" s="173">
        <f t="shared" si="9732"/>
        <v>6619</v>
      </c>
      <c r="AE543" s="300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>
        <f>B543/B560</f>
        <v>5.9318790662074246E-2</v>
      </c>
      <c r="BK543" s="130">
        <f t="shared" ref="BK543" si="9896">C543/C560</f>
        <v>6.0344082303103654E-2</v>
      </c>
      <c r="BL543" s="131">
        <f t="shared" ref="BL543" si="9897">D543/D560</f>
        <v>6.2439729990356796E-2</v>
      </c>
      <c r="BM543" s="132">
        <f t="shared" ref="BM543" si="9898">E543/E560</f>
        <v>5.1379638439581349E-2</v>
      </c>
      <c r="BN543" s="129">
        <f t="shared" ref="BN543" si="9899">F543/F560</f>
        <v>7.8827306522473814E-2</v>
      </c>
      <c r="BO543" s="130">
        <f t="shared" ref="BO543" si="9900">G543/G560</f>
        <v>2.9189733266230498E-2</v>
      </c>
      <c r="BP543" s="131">
        <f t="shared" ref="BP543" si="9901">H543/H560</f>
        <v>6.0202411073076348E-2</v>
      </c>
      <c r="BQ543" s="132">
        <f t="shared" ref="BQ543" si="9902">I543/I560</f>
        <v>5.0065588106689984E-2</v>
      </c>
      <c r="BR543" s="129">
        <f t="shared" ref="BR543" si="9903">J543/J560</f>
        <v>5.2425106990014264E-2</v>
      </c>
      <c r="BS543" s="130">
        <f t="shared" ref="BS543" si="9904">K543/K560</f>
        <v>8.5692128732066691E-2</v>
      </c>
      <c r="BT543" s="131">
        <f t="shared" ref="BT543" si="9905">L543/L560</f>
        <v>3.9180072651790347E-2</v>
      </c>
      <c r="BU543" s="129">
        <f t="shared" ref="BU543" si="9906">M543/M560</f>
        <v>9.5749071399092028E-2</v>
      </c>
      <c r="BV543" s="133">
        <f t="shared" ref="BV543" si="9907">N543/N560</f>
        <v>5.4303204897371261E-2</v>
      </c>
      <c r="BW543" s="134">
        <f t="shared" ref="BW543" si="9908">O543/O560</f>
        <v>7.0655725800595454E-2</v>
      </c>
      <c r="BX543" s="129">
        <f t="shared" ref="BX543" si="9909">P543/P560</f>
        <v>5.6407447973713033E-2</v>
      </c>
      <c r="BY543" s="130">
        <f t="shared" ref="BY543" si="9910">Q543/Q560</f>
        <v>4.7965319535729266E-2</v>
      </c>
      <c r="BZ543" s="131">
        <f t="shared" ref="BZ543" si="9911">R543/R560</f>
        <v>7.0813726615402278E-2</v>
      </c>
      <c r="CA543" s="132">
        <f t="shared" ref="CA543" si="9912">S543/S560</f>
        <v>5.2458271829226751E-2</v>
      </c>
      <c r="CB543" s="129">
        <f t="shared" ref="CB543" si="9913">T543/T560</f>
        <v>4.8745858968291526E-2</v>
      </c>
      <c r="CC543" s="130">
        <f t="shared" ref="CC543" si="9914">U543/U560</f>
        <v>5.6668295065950169E-2</v>
      </c>
      <c r="CD543" s="131">
        <f t="shared" ref="CD543" si="9915">V543/V560</f>
        <v>4.4457687723480334E-2</v>
      </c>
      <c r="CE543" s="132">
        <f t="shared" ref="CE543" si="9916">W543/W560</f>
        <v>8.5619285120532004E-2</v>
      </c>
      <c r="CF543" s="129">
        <f t="shared" ref="CF543" si="9917">X543/X560</f>
        <v>5.1652574942352036E-2</v>
      </c>
      <c r="CG543" s="130">
        <f t="shared" ref="CG543" si="9918">Y543/Y560</f>
        <v>5.8521799953369084E-2</v>
      </c>
      <c r="CH543" s="131">
        <f t="shared" ref="CH543" si="9919">Z543/Z560</f>
        <v>6.3169415995621925E-2</v>
      </c>
      <c r="CI543" s="129">
        <f t="shared" ref="CI543" si="9920">AA543/AA560</f>
        <v>5.9403960264017598E-2</v>
      </c>
      <c r="CJ543" s="135">
        <f t="shared" ref="CJ543" si="9921">AB543/AB560</f>
        <v>5.8798949921425779E-2</v>
      </c>
      <c r="CK543" s="136">
        <f t="shared" ref="CK543" si="9922">AC543/AC560</f>
        <v>6.0275743998834369E-2</v>
      </c>
    </row>
    <row r="544" spans="1:89" ht="14" thickTop="1" x14ac:dyDescent="0.15">
      <c r="A544" s="146" t="s">
        <v>24</v>
      </c>
      <c r="B544" s="292">
        <v>606</v>
      </c>
      <c r="C544" s="292">
        <v>574</v>
      </c>
      <c r="D544" s="292">
        <v>241</v>
      </c>
      <c r="E544" s="292">
        <v>258</v>
      </c>
      <c r="F544" s="292">
        <v>847</v>
      </c>
      <c r="G544" s="292">
        <v>376</v>
      </c>
      <c r="H544" s="292">
        <v>780</v>
      </c>
      <c r="I544" s="292">
        <v>699</v>
      </c>
      <c r="J544" s="292">
        <v>164</v>
      </c>
      <c r="K544" s="292">
        <v>147</v>
      </c>
      <c r="L544" s="292">
        <v>341</v>
      </c>
      <c r="M544" s="292">
        <v>518</v>
      </c>
      <c r="N544" s="292">
        <v>729</v>
      </c>
      <c r="O544" s="292">
        <v>894</v>
      </c>
      <c r="P544" s="292">
        <v>386</v>
      </c>
      <c r="Q544" s="292">
        <v>332</v>
      </c>
      <c r="R544" s="292">
        <v>511</v>
      </c>
      <c r="S544" s="292">
        <v>471</v>
      </c>
      <c r="T544" s="292">
        <v>103</v>
      </c>
      <c r="U544" s="292">
        <v>128</v>
      </c>
      <c r="V544" s="292">
        <v>349</v>
      </c>
      <c r="W544" s="292">
        <v>571</v>
      </c>
      <c r="X544" s="292">
        <v>271</v>
      </c>
      <c r="Y544" s="292">
        <v>207</v>
      </c>
      <c r="Z544" s="292">
        <v>875</v>
      </c>
      <c r="AA544" s="292">
        <v>915</v>
      </c>
      <c r="AB544" s="172">
        <f t="shared" si="9731"/>
        <v>6203</v>
      </c>
      <c r="AC544" s="173">
        <f t="shared" si="9732"/>
        <v>6090</v>
      </c>
      <c r="AE544" s="275" t="str">
        <f>$AE$17</f>
        <v>17:00 - 17:59</v>
      </c>
      <c r="AF544" s="126">
        <f t="shared" ref="AF544:AU545" si="9923">SUMIF($A$9:$A$32,$AE544,B$536:B$559)</f>
        <v>606</v>
      </c>
      <c r="AG544" s="186">
        <f t="shared" si="9923"/>
        <v>1079</v>
      </c>
      <c r="AH544" s="127">
        <f t="shared" si="9923"/>
        <v>376</v>
      </c>
      <c r="AI544" s="180">
        <f t="shared" si="9923"/>
        <v>437</v>
      </c>
      <c r="AJ544" s="126">
        <f t="shared" si="9923"/>
        <v>690</v>
      </c>
      <c r="AK544" s="128">
        <f t="shared" si="9923"/>
        <v>1037</v>
      </c>
      <c r="AL544" s="127">
        <f t="shared" si="9923"/>
        <v>972</v>
      </c>
      <c r="AM544" s="180">
        <f t="shared" si="9923"/>
        <v>1217</v>
      </c>
      <c r="AN544" s="126">
        <f t="shared" si="9923"/>
        <v>346</v>
      </c>
      <c r="AO544" s="128">
        <f t="shared" si="9923"/>
        <v>99</v>
      </c>
      <c r="AP544" s="127">
        <f t="shared" si="9923"/>
        <v>946</v>
      </c>
      <c r="AQ544" s="126">
        <f t="shared" si="9923"/>
        <v>263</v>
      </c>
      <c r="AR544" s="179">
        <f t="shared" si="9923"/>
        <v>1307</v>
      </c>
      <c r="AS544" s="181">
        <f t="shared" si="9923"/>
        <v>875</v>
      </c>
      <c r="AT544" s="126">
        <f t="shared" si="9923"/>
        <v>710</v>
      </c>
      <c r="AU544" s="128">
        <f t="shared" si="9923"/>
        <v>555</v>
      </c>
      <c r="AV544" s="127">
        <f t="shared" ref="AP544:BE545" si="9924">SUMIF($A$9:$A$32,$AE544,R$536:R$559)</f>
        <v>532</v>
      </c>
      <c r="AW544" s="180">
        <f t="shared" si="9924"/>
        <v>770</v>
      </c>
      <c r="AX544" s="126">
        <f t="shared" si="9924"/>
        <v>334</v>
      </c>
      <c r="AY544" s="128">
        <f t="shared" si="9924"/>
        <v>59</v>
      </c>
      <c r="AZ544" s="127">
        <f t="shared" si="9924"/>
        <v>905</v>
      </c>
      <c r="BA544" s="180">
        <f t="shared" si="9924"/>
        <v>515</v>
      </c>
      <c r="BB544" s="126">
        <f t="shared" si="9924"/>
        <v>722</v>
      </c>
      <c r="BC544" s="128">
        <f t="shared" si="9924"/>
        <v>255</v>
      </c>
      <c r="BD544" s="184">
        <f t="shared" si="9924"/>
        <v>895</v>
      </c>
      <c r="BE544" s="185">
        <f t="shared" si="9924"/>
        <v>1160</v>
      </c>
      <c r="BF544" s="170">
        <f>AF544+AH544+AJ544+AL544+AN544+AP544+AR544+AT544+AV544+AX544+AZ544+BB544+BD544</f>
        <v>9341</v>
      </c>
      <c r="BG544" s="171">
        <f>AG544+AI544+AK544+AM544+AO544+AQ544+AS544+AU544+AW544+AY544+BA544+BC544+BE544</f>
        <v>8321</v>
      </c>
      <c r="BI544" s="146" t="s">
        <v>24</v>
      </c>
      <c r="BJ544" s="129">
        <f>B544/B560</f>
        <v>5.7979334098737081E-2</v>
      </c>
      <c r="BK544" s="130">
        <f t="shared" ref="BK544" si="9925">C544/C560</f>
        <v>4.9623930146105298E-2</v>
      </c>
      <c r="BL544" s="131">
        <f t="shared" ref="BL544" si="9926">D544/D560</f>
        <v>5.8100289296046284E-2</v>
      </c>
      <c r="BM544" s="132">
        <f t="shared" ref="BM544" si="9927">E544/E560</f>
        <v>4.9096098953377736E-2</v>
      </c>
      <c r="BN544" s="129">
        <f t="shared" ref="BN544" si="9928">F544/F560</f>
        <v>7.156133828996282E-2</v>
      </c>
      <c r="BO544" s="130">
        <f t="shared" ref="BO544" si="9929">G544/G560</f>
        <v>3.7845998993457475E-2</v>
      </c>
      <c r="BP544" s="131">
        <f t="shared" ref="BP544" si="9930">H544/H560</f>
        <v>5.8044351838071141E-2</v>
      </c>
      <c r="BQ544" s="132">
        <f t="shared" ref="BQ544" si="9931">I544/I560</f>
        <v>5.0940096195889809E-2</v>
      </c>
      <c r="BR544" s="129">
        <f t="shared" ref="BR544" si="9932">J544/J560</f>
        <v>5.8487874465049931E-2</v>
      </c>
      <c r="BS544" s="130">
        <f t="shared" ref="BS544" si="9933">K544/K560</f>
        <v>5.6998836758433501E-2</v>
      </c>
      <c r="BT544" s="131">
        <f t="shared" ref="BT544" si="9934">L544/L560</f>
        <v>4.4239750908147378E-2</v>
      </c>
      <c r="BU544" s="129">
        <f t="shared" ref="BU544" si="9935">M544/M560</f>
        <v>7.1261521529784017E-2</v>
      </c>
      <c r="BV544" s="133">
        <f t="shared" ref="BV544" si="9936">N544/N560</f>
        <v>5.2502700756211738E-2</v>
      </c>
      <c r="BW544" s="134">
        <f t="shared" ref="BW544" si="9937">O544/O560</f>
        <v>6.4919032749981842E-2</v>
      </c>
      <c r="BX544" s="129">
        <f t="shared" ref="BX544" si="9938">P544/P560</f>
        <v>5.2847754654983571E-2</v>
      </c>
      <c r="BY544" s="130">
        <f t="shared" ref="BY544" si="9939">Q544/Q560</f>
        <v>4.6427073136624246E-2</v>
      </c>
      <c r="BZ544" s="131">
        <f t="shared" ref="BZ544" si="9940">R544/R560</f>
        <v>5.8647997245495236E-2</v>
      </c>
      <c r="CA544" s="132">
        <f t="shared" ref="CA544" si="9941">S544/S560</f>
        <v>5.3480186215510386E-2</v>
      </c>
      <c r="CB544" s="129">
        <f t="shared" ref="CB544" si="9942">T544/T560</f>
        <v>4.8745858968291526E-2</v>
      </c>
      <c r="CC544" s="130">
        <f t="shared" ref="CC544" si="9943">U544/U560</f>
        <v>6.2530532486565704E-2</v>
      </c>
      <c r="CD544" s="131">
        <f t="shared" ref="CD544" si="9944">V544/V560</f>
        <v>4.159713945172825E-2</v>
      </c>
      <c r="CE544" s="132">
        <f t="shared" ref="CE544" si="9945">W544/W560</f>
        <v>6.7806673791711194E-2</v>
      </c>
      <c r="CF544" s="129">
        <f t="shared" ref="CF544" si="9946">X544/X560</f>
        <v>4.1660261337432745E-2</v>
      </c>
      <c r="CG544" s="130">
        <f t="shared" ref="CG544" si="9947">Y544/Y560</f>
        <v>4.8262998367917927E-2</v>
      </c>
      <c r="CH544" s="131">
        <f t="shared" ref="CH544" si="9948">Z544/Z560</f>
        <v>6.8407474005159882E-2</v>
      </c>
      <c r="CI544" s="129">
        <f t="shared" ref="CI544" si="9949">AA544/AA560</f>
        <v>6.1004066937795851E-2</v>
      </c>
      <c r="CJ544" s="135">
        <f t="shared" ref="CJ544" si="9950">AB544/AB560</f>
        <v>5.6346344254998321E-2</v>
      </c>
      <c r="CK544" s="136">
        <f t="shared" ref="CK544" si="9951">AC544/AC560</f>
        <v>5.5458419844825704E-2</v>
      </c>
    </row>
    <row r="545" spans="1:89" x14ac:dyDescent="0.15">
      <c r="A545" s="137" t="s">
        <v>25</v>
      </c>
      <c r="B545" s="292">
        <v>508</v>
      </c>
      <c r="C545" s="292">
        <v>616</v>
      </c>
      <c r="D545" s="292">
        <v>209</v>
      </c>
      <c r="E545" s="292">
        <v>291</v>
      </c>
      <c r="F545" s="292">
        <v>630</v>
      </c>
      <c r="G545" s="292">
        <v>372</v>
      </c>
      <c r="H545" s="292">
        <v>683</v>
      </c>
      <c r="I545" s="292">
        <v>781</v>
      </c>
      <c r="J545" s="292">
        <v>138</v>
      </c>
      <c r="K545" s="292">
        <v>127</v>
      </c>
      <c r="L545" s="292">
        <v>321</v>
      </c>
      <c r="M545" s="292">
        <v>411</v>
      </c>
      <c r="N545" s="292">
        <v>643</v>
      </c>
      <c r="O545" s="292">
        <v>613</v>
      </c>
      <c r="P545" s="292">
        <v>329</v>
      </c>
      <c r="Q545" s="292">
        <v>308</v>
      </c>
      <c r="R545" s="292">
        <v>546</v>
      </c>
      <c r="S545" s="292">
        <v>464</v>
      </c>
      <c r="T545" s="292">
        <v>93</v>
      </c>
      <c r="U545" s="292">
        <v>88</v>
      </c>
      <c r="V545" s="292">
        <v>373</v>
      </c>
      <c r="W545" s="292">
        <v>488</v>
      </c>
      <c r="X545" s="292">
        <v>291</v>
      </c>
      <c r="Y545" s="292">
        <v>183</v>
      </c>
      <c r="Z545" s="292">
        <v>748</v>
      </c>
      <c r="AA545" s="292">
        <v>964</v>
      </c>
      <c r="AB545" s="172">
        <f t="shared" si="9731"/>
        <v>5512</v>
      </c>
      <c r="AC545" s="173">
        <f t="shared" si="9732"/>
        <v>5706</v>
      </c>
      <c r="AE545" s="277" t="str">
        <f>$AE$18</f>
        <v>18:00 - 18:59</v>
      </c>
      <c r="AF545" s="126">
        <f t="shared" si="9923"/>
        <v>600</v>
      </c>
      <c r="AG545" s="190">
        <f t="shared" si="9923"/>
        <v>1313</v>
      </c>
      <c r="AH545" s="191">
        <f t="shared" si="9923"/>
        <v>285</v>
      </c>
      <c r="AI545" s="192">
        <f t="shared" si="9923"/>
        <v>495</v>
      </c>
      <c r="AJ545" s="278">
        <f t="shared" si="9923"/>
        <v>502</v>
      </c>
      <c r="AK545" s="193">
        <f t="shared" si="9923"/>
        <v>1228</v>
      </c>
      <c r="AL545" s="191">
        <f t="shared" si="9923"/>
        <v>921</v>
      </c>
      <c r="AM545" s="192">
        <f t="shared" si="9923"/>
        <v>1366</v>
      </c>
      <c r="AN545" s="278">
        <f t="shared" si="9923"/>
        <v>269</v>
      </c>
      <c r="AO545" s="193">
        <f t="shared" si="9923"/>
        <v>88</v>
      </c>
      <c r="AP545" s="191">
        <f t="shared" si="9924"/>
        <v>822</v>
      </c>
      <c r="AQ545" s="278">
        <f t="shared" si="9924"/>
        <v>225</v>
      </c>
      <c r="AR545" s="194">
        <f t="shared" si="9924"/>
        <v>1140</v>
      </c>
      <c r="AS545" s="195">
        <f t="shared" si="9924"/>
        <v>861</v>
      </c>
      <c r="AT545" s="278">
        <f t="shared" si="9924"/>
        <v>475</v>
      </c>
      <c r="AU545" s="193">
        <f t="shared" si="9924"/>
        <v>634</v>
      </c>
      <c r="AV545" s="191">
        <f t="shared" si="9924"/>
        <v>486</v>
      </c>
      <c r="AW545" s="192">
        <f t="shared" si="9924"/>
        <v>857</v>
      </c>
      <c r="AX545" s="278">
        <f t="shared" si="9924"/>
        <v>158</v>
      </c>
      <c r="AY545" s="193">
        <f t="shared" si="9924"/>
        <v>44</v>
      </c>
      <c r="AZ545" s="191">
        <f t="shared" si="9924"/>
        <v>805</v>
      </c>
      <c r="BA545" s="192">
        <f t="shared" si="9924"/>
        <v>478</v>
      </c>
      <c r="BB545" s="278">
        <f t="shared" si="9924"/>
        <v>569</v>
      </c>
      <c r="BC545" s="193">
        <f t="shared" si="9924"/>
        <v>284</v>
      </c>
      <c r="BD545" s="191">
        <f t="shared" si="9924"/>
        <v>755</v>
      </c>
      <c r="BE545" s="278">
        <f t="shared" si="9924"/>
        <v>1336</v>
      </c>
      <c r="BF545" s="172">
        <f>SUM(AF545,AH545,AJ545,AL545,AN545,AP545,AR545,AT545,AV545,AX545,AZ545,BB545,BD545)</f>
        <v>7787</v>
      </c>
      <c r="BG545" s="173">
        <f>SUM(AG545,AI545,AK545,AM545,AO545,AQ545,AS545,AU545,AW545,AY545,BA545,BC545,BE545)</f>
        <v>9209</v>
      </c>
      <c r="BI545" s="137" t="s">
        <v>25</v>
      </c>
      <c r="BJ545" s="129">
        <f>B545/B560</f>
        <v>4.8603138155376958E-2</v>
      </c>
      <c r="BK545" s="130">
        <f t="shared" ref="BK545" si="9952">C545/C560</f>
        <v>5.3254949425088613E-2</v>
      </c>
      <c r="BL545" s="131">
        <f t="shared" ref="BL545" si="9953">D545/D560</f>
        <v>5.0385728061716491E-2</v>
      </c>
      <c r="BM545" s="132">
        <f t="shared" ref="BM545" si="9954">E545/E560</f>
        <v>5.5375832540437681E-2</v>
      </c>
      <c r="BN545" s="129">
        <f t="shared" ref="BN545" si="9955">F545/F560</f>
        <v>5.3227441703278137E-2</v>
      </c>
      <c r="BO545" s="130">
        <f t="shared" ref="BO545" si="9956">G545/G560</f>
        <v>3.7443381982888775E-2</v>
      </c>
      <c r="BP545" s="131">
        <f t="shared" ref="BP545" si="9957">H545/H560</f>
        <v>5.0826015776157168E-2</v>
      </c>
      <c r="BQ545" s="132">
        <f t="shared" ref="BQ545" si="9958">I545/I560</f>
        <v>5.6915901472088616E-2</v>
      </c>
      <c r="BR545" s="129">
        <f t="shared" ref="BR545" si="9959">J545/J560</f>
        <v>4.9215406562054205E-2</v>
      </c>
      <c r="BS545" s="130">
        <f t="shared" ref="BS545" si="9960">K545/K560</f>
        <v>4.924389298177588E-2</v>
      </c>
      <c r="BT545" s="131">
        <f t="shared" ref="BT545" si="9961">L545/L560</f>
        <v>4.1645044110015565E-2</v>
      </c>
      <c r="BU545" s="129">
        <f t="shared" ref="BU545" si="9962">M545/M560</f>
        <v>5.6541477507222451E-2</v>
      </c>
      <c r="BV545" s="133">
        <f t="shared" ref="BV545" si="9963">N545/N560</f>
        <v>4.6308966510622974E-2</v>
      </c>
      <c r="BW545" s="134">
        <f t="shared" ref="BW545" si="9964">O545/O560</f>
        <v>4.4513833418052429E-2</v>
      </c>
      <c r="BX545" s="129">
        <f t="shared" ref="BX545" si="9965">P545/P560</f>
        <v>4.5043811610076673E-2</v>
      </c>
      <c r="BY545" s="130">
        <f t="shared" ref="BY545" si="9966">Q545/Q560</f>
        <v>4.3070899174940565E-2</v>
      </c>
      <c r="BZ545" s="131">
        <f t="shared" ref="BZ545" si="9967">R545/R560</f>
        <v>6.2664983358200393E-2</v>
      </c>
      <c r="CA545" s="132">
        <f t="shared" ref="CA545" si="9968">S545/S560</f>
        <v>5.2685363915067562E-2</v>
      </c>
      <c r="CB545" s="129">
        <f t="shared" ref="CB545" si="9969">T545/T560</f>
        <v>4.4013251301467111E-2</v>
      </c>
      <c r="CC545" s="130">
        <f t="shared" ref="CC545" si="9970">U545/U560</f>
        <v>4.2989741084513922E-2</v>
      </c>
      <c r="CD545" s="131">
        <f t="shared" ref="CD545" si="9971">V545/V560</f>
        <v>4.4457687723480334E-2</v>
      </c>
      <c r="CE545" s="132">
        <f t="shared" ref="CE545" si="9972">W545/W560</f>
        <v>5.7950362189763689E-2</v>
      </c>
      <c r="CF545" s="129">
        <f t="shared" ref="CF545" si="9973">X545/X560</f>
        <v>4.47348193697156E-2</v>
      </c>
      <c r="CG545" s="130">
        <f t="shared" ref="CG545" si="9974">Y545/Y560</f>
        <v>4.26672884122173E-2</v>
      </c>
      <c r="CH545" s="131">
        <f t="shared" ref="CH545" si="9975">Z545/Z560</f>
        <v>5.8478617778125241E-2</v>
      </c>
      <c r="CI545" s="129">
        <f t="shared" ref="CI545" si="9976">AA545/AA560</f>
        <v>6.4270951396759785E-2</v>
      </c>
      <c r="CJ545" s="135">
        <f t="shared" ref="CJ545" si="9977">AB545/AB560</f>
        <v>5.006949049388211E-2</v>
      </c>
      <c r="CK545" s="136">
        <f t="shared" ref="CK545" si="9978">AC545/AC560</f>
        <v>5.1961534258550976E-2</v>
      </c>
    </row>
    <row r="546" spans="1:89" ht="14" thickBot="1" x14ac:dyDescent="0.2">
      <c r="A546" s="146" t="s">
        <v>26</v>
      </c>
      <c r="B546" s="292">
        <v>468</v>
      </c>
      <c r="C546" s="292">
        <v>649</v>
      </c>
      <c r="D546" s="292">
        <v>212</v>
      </c>
      <c r="E546" s="292">
        <v>347</v>
      </c>
      <c r="F546" s="292">
        <v>541</v>
      </c>
      <c r="G546" s="292">
        <v>404</v>
      </c>
      <c r="H546" s="292">
        <v>689</v>
      </c>
      <c r="I546" s="292">
        <v>707</v>
      </c>
      <c r="J546" s="292">
        <v>152</v>
      </c>
      <c r="K546" s="292">
        <v>106</v>
      </c>
      <c r="L546" s="292">
        <v>336</v>
      </c>
      <c r="M546" s="292">
        <v>367</v>
      </c>
      <c r="N546" s="292">
        <v>606</v>
      </c>
      <c r="O546" s="292">
        <v>685</v>
      </c>
      <c r="P546" s="292">
        <v>343</v>
      </c>
      <c r="Q546" s="292">
        <v>306</v>
      </c>
      <c r="R546" s="292">
        <v>505</v>
      </c>
      <c r="S546" s="292">
        <v>412</v>
      </c>
      <c r="T546" s="292">
        <v>87</v>
      </c>
      <c r="U546" s="292">
        <v>101</v>
      </c>
      <c r="V546" s="292">
        <v>404</v>
      </c>
      <c r="W546" s="292">
        <v>440</v>
      </c>
      <c r="X546" s="292">
        <v>290</v>
      </c>
      <c r="Y546" s="292">
        <v>175</v>
      </c>
      <c r="Z546" s="292">
        <v>713</v>
      </c>
      <c r="AA546" s="292">
        <v>929</v>
      </c>
      <c r="AB546" s="172">
        <f t="shared" si="9731"/>
        <v>5346</v>
      </c>
      <c r="AC546" s="173">
        <f t="shared" si="9732"/>
        <v>5628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>
        <f>B546/B560</f>
        <v>4.4776119402985072E-2</v>
      </c>
      <c r="BK546" s="130">
        <f t="shared" ref="BK546" si="9979">C546/C560</f>
        <v>5.6107893144289787E-2</v>
      </c>
      <c r="BL546" s="131">
        <f t="shared" ref="BL546" si="9980">D546/D560</f>
        <v>5.1108968177434912E-2</v>
      </c>
      <c r="BM546" s="132">
        <f t="shared" ref="BM546" si="9981">E546/E560</f>
        <v>6.6032350142721213E-2</v>
      </c>
      <c r="BN546" s="129">
        <f t="shared" ref="BN546" si="9982">F546/F560</f>
        <v>4.5708009462656303E-2</v>
      </c>
      <c r="BO546" s="130">
        <f t="shared" ref="BO546" si="9983">G546/G560</f>
        <v>4.0664318067438351E-2</v>
      </c>
      <c r="BP546" s="131">
        <f t="shared" ref="BP546" si="9984">H546/H560</f>
        <v>5.1272510790296176E-2</v>
      </c>
      <c r="BQ546" s="132">
        <f t="shared" ref="BQ546" si="9985">I546/I560</f>
        <v>5.1523101588689696E-2</v>
      </c>
      <c r="BR546" s="129">
        <f t="shared" ref="BR546" si="9986">J546/J560</f>
        <v>5.4208273894436519E-2</v>
      </c>
      <c r="BS546" s="130">
        <f t="shared" ref="BS546" si="9987">K546/K560</f>
        <v>4.1101202016285379E-2</v>
      </c>
      <c r="BT546" s="131">
        <f t="shared" ref="BT546" si="9988">L546/L560</f>
        <v>4.3591074208614425E-2</v>
      </c>
      <c r="BU546" s="129">
        <f t="shared" ref="BU546" si="9989">M546/M560</f>
        <v>5.0488375292337323E-2</v>
      </c>
      <c r="BV546" s="133">
        <f t="shared" ref="BV546" si="9990">N546/N560</f>
        <v>4.3644220381706879E-2</v>
      </c>
      <c r="BW546" s="134">
        <f t="shared" ref="BW546" si="9991">O546/O560</f>
        <v>4.9742211894561031E-2</v>
      </c>
      <c r="BX546" s="129">
        <f t="shared" ref="BX546" si="9992">P546/P560</f>
        <v>4.6960569550930996E-2</v>
      </c>
      <c r="BY546" s="130">
        <f t="shared" ref="BY546" si="9993">Q546/Q560</f>
        <v>4.279121801146693E-2</v>
      </c>
      <c r="BZ546" s="131">
        <f t="shared" ref="BZ546" si="9994">R546/R560</f>
        <v>5.795937105474578E-2</v>
      </c>
      <c r="CA546" s="132">
        <f t="shared" ref="CA546" si="9995">S546/S560</f>
        <v>4.6780969683206539E-2</v>
      </c>
      <c r="CB546" s="129">
        <f t="shared" ref="CB546" si="9996">T546/T560</f>
        <v>4.1173686701372454E-2</v>
      </c>
      <c r="CC546" s="130">
        <f t="shared" ref="CC546" si="9997">U546/U560</f>
        <v>4.9340498290180751E-2</v>
      </c>
      <c r="CD546" s="131">
        <f t="shared" ref="CD546" si="9998">V546/V560</f>
        <v>4.8152562574493442E-2</v>
      </c>
      <c r="CE546" s="132">
        <f t="shared" ref="CE546" si="9999">W546/W560</f>
        <v>5.2250326564541032E-2</v>
      </c>
      <c r="CF546" s="129">
        <f t="shared" ref="CF546" si="10000">X546/X560</f>
        <v>4.4581091468101464E-2</v>
      </c>
      <c r="CG546" s="130">
        <f t="shared" ref="CG546" si="10001">Y546/Y560</f>
        <v>4.0802051760317093E-2</v>
      </c>
      <c r="CH546" s="131">
        <f t="shared" ref="CH546" si="10002">Z546/Z560</f>
        <v>5.574231881791885E-2</v>
      </c>
      <c r="CI546" s="129">
        <f t="shared" ref="CI546" si="10003">AA546/AA560</f>
        <v>6.1937462497499832E-2</v>
      </c>
      <c r="CJ546" s="135">
        <f t="shared" ref="CJ546" si="10004">AB546/AB560</f>
        <v>4.8561592195263743E-2</v>
      </c>
      <c r="CK546" s="136">
        <f t="shared" ref="CK546" si="10005">AC546/AC560</f>
        <v>5.1251229373838927E-2</v>
      </c>
    </row>
    <row r="547" spans="1:89" ht="15" thickTop="1" thickBot="1" x14ac:dyDescent="0.2">
      <c r="A547" s="137" t="s">
        <v>27</v>
      </c>
      <c r="B547" s="292">
        <v>480</v>
      </c>
      <c r="C547" s="292">
        <v>549</v>
      </c>
      <c r="D547" s="292">
        <v>201</v>
      </c>
      <c r="E547" s="292">
        <v>284</v>
      </c>
      <c r="F547" s="292">
        <v>513</v>
      </c>
      <c r="G547" s="292">
        <v>425</v>
      </c>
      <c r="H547" s="292">
        <v>710</v>
      </c>
      <c r="I547" s="292">
        <v>757</v>
      </c>
      <c r="J547" s="292">
        <v>152</v>
      </c>
      <c r="K547" s="292">
        <v>100</v>
      </c>
      <c r="L547" s="292">
        <v>396</v>
      </c>
      <c r="M547" s="292">
        <v>293</v>
      </c>
      <c r="N547" s="292">
        <v>779</v>
      </c>
      <c r="O547" s="292">
        <v>554</v>
      </c>
      <c r="P547" s="292">
        <v>418</v>
      </c>
      <c r="Q547" s="292">
        <v>278</v>
      </c>
      <c r="R547" s="292">
        <v>482</v>
      </c>
      <c r="S547" s="292">
        <v>477</v>
      </c>
      <c r="T547" s="292">
        <v>103</v>
      </c>
      <c r="U547" s="292">
        <v>90</v>
      </c>
      <c r="V547" s="292">
        <v>443</v>
      </c>
      <c r="W547" s="292">
        <v>432</v>
      </c>
      <c r="X547" s="292">
        <v>309</v>
      </c>
      <c r="Y547" s="292">
        <v>182</v>
      </c>
      <c r="Z547" s="292">
        <v>820</v>
      </c>
      <c r="AA547" s="292">
        <v>915</v>
      </c>
      <c r="AB547" s="172">
        <f t="shared" si="9731"/>
        <v>5806</v>
      </c>
      <c r="AC547" s="173">
        <f t="shared" si="9732"/>
        <v>5336</v>
      </c>
      <c r="AE547" s="269" t="s">
        <v>13</v>
      </c>
      <c r="AF547" s="20">
        <f t="shared" ref="AF547:BG547" si="10006">SUM(AF544:AF546)</f>
        <v>1206</v>
      </c>
      <c r="AG547" s="21">
        <f t="shared" si="10006"/>
        <v>2392</v>
      </c>
      <c r="AH547" s="20">
        <f t="shared" si="10006"/>
        <v>661</v>
      </c>
      <c r="AI547" s="21">
        <f t="shared" si="10006"/>
        <v>932</v>
      </c>
      <c r="AJ547" s="20">
        <f t="shared" si="10006"/>
        <v>1192</v>
      </c>
      <c r="AK547" s="21">
        <f t="shared" si="10006"/>
        <v>2265</v>
      </c>
      <c r="AL547" s="20">
        <f t="shared" si="10006"/>
        <v>1893</v>
      </c>
      <c r="AM547" s="21">
        <f t="shared" si="10006"/>
        <v>2583</v>
      </c>
      <c r="AN547" s="20">
        <f t="shared" si="10006"/>
        <v>615</v>
      </c>
      <c r="AO547" s="21">
        <f t="shared" si="10006"/>
        <v>187</v>
      </c>
      <c r="AP547" s="20">
        <f t="shared" si="10006"/>
        <v>1768</v>
      </c>
      <c r="AQ547" s="21">
        <f t="shared" si="10006"/>
        <v>488</v>
      </c>
      <c r="AR547" s="20">
        <f t="shared" si="10006"/>
        <v>2447</v>
      </c>
      <c r="AS547" s="21">
        <f t="shared" si="10006"/>
        <v>1736</v>
      </c>
      <c r="AT547" s="20">
        <f t="shared" si="10006"/>
        <v>1185</v>
      </c>
      <c r="AU547" s="21">
        <f t="shared" si="10006"/>
        <v>1189</v>
      </c>
      <c r="AV547" s="20">
        <f t="shared" si="10006"/>
        <v>1018</v>
      </c>
      <c r="AW547" s="21">
        <f t="shared" si="10006"/>
        <v>1627</v>
      </c>
      <c r="AX547" s="20">
        <f t="shared" si="10006"/>
        <v>492</v>
      </c>
      <c r="AY547" s="21">
        <f t="shared" si="10006"/>
        <v>103</v>
      </c>
      <c r="AZ547" s="20">
        <f t="shared" si="10006"/>
        <v>1710</v>
      </c>
      <c r="BA547" s="21">
        <f t="shared" si="10006"/>
        <v>993</v>
      </c>
      <c r="BB547" s="20">
        <f t="shared" si="10006"/>
        <v>1291</v>
      </c>
      <c r="BC547" s="21">
        <f t="shared" si="10006"/>
        <v>539</v>
      </c>
      <c r="BD547" s="20">
        <f t="shared" si="10006"/>
        <v>1650</v>
      </c>
      <c r="BE547" s="21">
        <f t="shared" si="10006"/>
        <v>2496</v>
      </c>
      <c r="BF547" s="174">
        <f t="shared" si="10006"/>
        <v>17128</v>
      </c>
      <c r="BG547" s="175">
        <f t="shared" si="10006"/>
        <v>17530</v>
      </c>
      <c r="BI547" s="137" t="s">
        <v>27</v>
      </c>
      <c r="BJ547" s="129">
        <f>B547/B560</f>
        <v>4.5924225028702644E-2</v>
      </c>
      <c r="BK547" s="130">
        <f t="shared" ref="BK547" si="10007">C547/C560</f>
        <v>4.7462609146710466E-2</v>
      </c>
      <c r="BL547" s="131">
        <f t="shared" ref="BL547" si="10008">D547/D560</f>
        <v>4.8457087753134037E-2</v>
      </c>
      <c r="BM547" s="132">
        <f t="shared" ref="BM547" si="10009">E547/E560</f>
        <v>5.4043767840152239E-2</v>
      </c>
      <c r="BN547" s="129">
        <f t="shared" ref="BN547" si="10010">F547/F560</f>
        <v>4.3342345386955056E-2</v>
      </c>
      <c r="BO547" s="130">
        <f t="shared" ref="BO547" si="10011">G547/G560</f>
        <v>4.2778057372924005E-2</v>
      </c>
      <c r="BP547" s="131">
        <f t="shared" ref="BP547" si="10012">H547/H560</f>
        <v>5.2835243339782706E-2</v>
      </c>
      <c r="BQ547" s="132">
        <f t="shared" ref="BQ547" si="10013">I547/I560</f>
        <v>5.5166885293688968E-2</v>
      </c>
      <c r="BR547" s="129">
        <f t="shared" ref="BR547" si="10014">J547/J560</f>
        <v>5.4208273894436519E-2</v>
      </c>
      <c r="BS547" s="130">
        <f t="shared" ref="BS547" si="10015">K547/K560</f>
        <v>3.8774718883288095E-2</v>
      </c>
      <c r="BT547" s="131">
        <f t="shared" ref="BT547" si="10016">L547/L560</f>
        <v>5.1375194603009863E-2</v>
      </c>
      <c r="BU547" s="129">
        <f t="shared" ref="BU547" si="10017">M547/M560</f>
        <v>4.0308157930939607E-2</v>
      </c>
      <c r="BV547" s="133">
        <f t="shared" ref="BV547" si="10018">N547/N560</f>
        <v>5.6103709038530791E-2</v>
      </c>
      <c r="BW547" s="134">
        <f t="shared" ref="BW547" si="10019">O547/O560</f>
        <v>4.0229467722024542E-2</v>
      </c>
      <c r="BX547" s="129">
        <f t="shared" ref="BX547" si="10020">P547/P560</f>
        <v>5.7228915662650599E-2</v>
      </c>
      <c r="BY547" s="130">
        <f t="shared" ref="BY547" si="10021">Q547/Q560</f>
        <v>3.8875681722835967E-2</v>
      </c>
      <c r="BZ547" s="131">
        <f t="shared" ref="BZ547" si="10022">R547/R560</f>
        <v>5.531963732353954E-2</v>
      </c>
      <c r="CA547" s="132">
        <f t="shared" ref="CA547" si="10023">S547/S560</f>
        <v>5.4161462473032815E-2</v>
      </c>
      <c r="CB547" s="129">
        <f t="shared" ref="CB547" si="10024">T547/T560</f>
        <v>4.8745858968291526E-2</v>
      </c>
      <c r="CC547" s="130">
        <f t="shared" ref="CC547" si="10025">U547/U560</f>
        <v>4.3966780654616511E-2</v>
      </c>
      <c r="CD547" s="131">
        <f t="shared" ref="CD547" si="10026">V547/V560</f>
        <v>5.2800953516090585E-2</v>
      </c>
      <c r="CE547" s="132">
        <f t="shared" ref="CE547" si="10027">W547/W560</f>
        <v>5.1300320627003917E-2</v>
      </c>
      <c r="CF547" s="129">
        <f t="shared" ref="CF547" si="10028">X547/X560</f>
        <v>4.7501921598770175E-2</v>
      </c>
      <c r="CG547" s="130">
        <f t="shared" ref="CG547" si="10029">Y547/Y560</f>
        <v>4.2434133830729776E-2</v>
      </c>
      <c r="CH547" s="131">
        <f t="shared" ref="CH547" si="10030">Z547/Z560</f>
        <v>6.4107575639121256E-2</v>
      </c>
      <c r="CI547" s="129">
        <f t="shared" ref="CI547" si="10031">AA547/AA560</f>
        <v>6.1004066937795851E-2</v>
      </c>
      <c r="CJ547" s="135">
        <f t="shared" ref="CJ547" si="10032">AB547/AB560</f>
        <v>5.2740105552880903E-2</v>
      </c>
      <c r="CK547" s="136">
        <f t="shared" ref="CK547" si="10033">AC547/AC560</f>
        <v>4.8592139292609186E-2</v>
      </c>
    </row>
    <row r="548" spans="1:89" ht="14" thickTop="1" x14ac:dyDescent="0.15">
      <c r="A548" s="146" t="s">
        <v>28</v>
      </c>
      <c r="B548" s="292">
        <v>380</v>
      </c>
      <c r="C548" s="292">
        <v>784</v>
      </c>
      <c r="D548" s="292">
        <v>239</v>
      </c>
      <c r="E548" s="292">
        <v>298</v>
      </c>
      <c r="F548" s="292">
        <v>443</v>
      </c>
      <c r="G548" s="292">
        <v>619</v>
      </c>
      <c r="H548" s="292">
        <v>749</v>
      </c>
      <c r="I548" s="292">
        <v>848</v>
      </c>
      <c r="J548" s="292">
        <v>188</v>
      </c>
      <c r="K548" s="292">
        <v>92</v>
      </c>
      <c r="L548" s="292">
        <v>583</v>
      </c>
      <c r="M548" s="292">
        <v>272</v>
      </c>
      <c r="N548" s="292">
        <v>852</v>
      </c>
      <c r="O548" s="292">
        <v>606</v>
      </c>
      <c r="P548" s="292">
        <v>426</v>
      </c>
      <c r="Q548" s="292">
        <v>338</v>
      </c>
      <c r="R548" s="292">
        <v>441</v>
      </c>
      <c r="S548" s="292">
        <v>519</v>
      </c>
      <c r="T548" s="292">
        <v>154</v>
      </c>
      <c r="U548" s="292">
        <v>59</v>
      </c>
      <c r="V548" s="292">
        <v>577</v>
      </c>
      <c r="W548" s="292">
        <v>474</v>
      </c>
      <c r="X548" s="292">
        <v>398</v>
      </c>
      <c r="Y548" s="292">
        <v>161</v>
      </c>
      <c r="Z548" s="292">
        <v>815</v>
      </c>
      <c r="AA548" s="292">
        <v>857</v>
      </c>
      <c r="AB548" s="172">
        <f t="shared" si="9731"/>
        <v>6245</v>
      </c>
      <c r="AC548" s="173">
        <f t="shared" si="9732"/>
        <v>5927</v>
      </c>
      <c r="BI548" s="146" t="s">
        <v>28</v>
      </c>
      <c r="BJ548" s="129">
        <f>B548/B560</f>
        <v>3.6356678147722921E-2</v>
      </c>
      <c r="BK548" s="130">
        <f t="shared" ref="BK548" si="10034">C548/C560</f>
        <v>6.7779026541021872E-2</v>
      </c>
      <c r="BL548" s="131">
        <f t="shared" ref="BL548" si="10035">D548/D560</f>
        <v>5.7618129218900672E-2</v>
      </c>
      <c r="BM548" s="132">
        <f t="shared" ref="BM548" si="10036">E548/E560</f>
        <v>5.6707897240723122E-2</v>
      </c>
      <c r="BN548" s="129">
        <f t="shared" ref="BN548" si="10037">F548/F560</f>
        <v>3.7428185197701927E-2</v>
      </c>
      <c r="BO548" s="130">
        <f t="shared" ref="BO548" si="10038">G548/G560</f>
        <v>6.2304982385505789E-2</v>
      </c>
      <c r="BP548" s="131">
        <f t="shared" ref="BP548" si="10039">H548/H560</f>
        <v>5.5737460931686265E-2</v>
      </c>
      <c r="BQ548" s="132">
        <f t="shared" ref="BQ548" si="10040">I548/I560</f>
        <v>6.179857163678764E-2</v>
      </c>
      <c r="BR548" s="129">
        <f t="shared" ref="BR548" si="10041">J548/J560</f>
        <v>6.7047075606276749E-2</v>
      </c>
      <c r="BS548" s="130">
        <f t="shared" ref="BS548" si="10042">K548/K560</f>
        <v>3.567274137262505E-2</v>
      </c>
      <c r="BT548" s="131">
        <f t="shared" ref="BT548" si="10043">L548/L560</f>
        <v>7.5635703165542287E-2</v>
      </c>
      <c r="BU548" s="129">
        <f t="shared" ref="BU548" si="10044">M548/M560</f>
        <v>3.7419177328380793E-2</v>
      </c>
      <c r="BV548" s="133">
        <f t="shared" ref="BV548" si="10045">N548/N560</f>
        <v>6.1361181130716598E-2</v>
      </c>
      <c r="BW548" s="134">
        <f t="shared" ref="BW548" si="10046">O548/O560</f>
        <v>4.4005518843947426E-2</v>
      </c>
      <c r="BX548" s="129">
        <f t="shared" ref="BX548" si="10047">P548/P560</f>
        <v>5.8324205914567363E-2</v>
      </c>
      <c r="BY548" s="130">
        <f t="shared" ref="BY548" si="10048">Q548/Q560</f>
        <v>4.726611662704517E-2</v>
      </c>
      <c r="BZ548" s="131">
        <f t="shared" ref="BZ548" si="10049">R548/R560</f>
        <v>5.0614025020084934E-2</v>
      </c>
      <c r="CA548" s="132">
        <f t="shared" ref="CA548" si="10050">S548/S560</f>
        <v>5.8930396275689793E-2</v>
      </c>
      <c r="CB548" s="129">
        <f t="shared" ref="CB548" si="10051">T548/T560</f>
        <v>7.2882158069096079E-2</v>
      </c>
      <c r="CC548" s="130">
        <f t="shared" ref="CC548" si="10052">U548/U560</f>
        <v>2.8822667318026379E-2</v>
      </c>
      <c r="CD548" s="131">
        <f t="shared" ref="CD548" si="10053">V548/V560</f>
        <v>6.8772348033373065E-2</v>
      </c>
      <c r="CE548" s="132">
        <f t="shared" ref="CE548" si="10054">W548/W560</f>
        <v>5.6287851799073745E-2</v>
      </c>
      <c r="CF548" s="129">
        <f t="shared" ref="CF548" si="10055">X548/X560</f>
        <v>6.1183704842428903E-2</v>
      </c>
      <c r="CG548" s="130">
        <f t="shared" ref="CG548" si="10056">Y548/Y560</f>
        <v>3.7537887619491721E-2</v>
      </c>
      <c r="CH548" s="131">
        <f t="shared" ref="CH548" si="10057">Z548/Z560</f>
        <v>6.3716675787663199E-2</v>
      </c>
      <c r="CI548" s="129">
        <f t="shared" ref="CI548" si="10058">AA548/AA560</f>
        <v>5.7137142476165075E-2</v>
      </c>
      <c r="CJ548" s="135">
        <f t="shared" ref="CJ548" si="10059">AB548/AB560</f>
        <v>5.6727860691998144E-2</v>
      </c>
      <c r="CK548" s="136">
        <f t="shared" ref="CK548" si="10060">AC548/AC560</f>
        <v>5.3974064765235127E-2</v>
      </c>
    </row>
    <row r="549" spans="1:89" x14ac:dyDescent="0.15">
      <c r="A549" s="137" t="s">
        <v>29</v>
      </c>
      <c r="B549" s="292">
        <v>492</v>
      </c>
      <c r="C549" s="292">
        <v>1142</v>
      </c>
      <c r="D549" s="292">
        <v>373</v>
      </c>
      <c r="E549" s="292">
        <v>449</v>
      </c>
      <c r="F549" s="292">
        <v>633</v>
      </c>
      <c r="G549" s="292">
        <v>901</v>
      </c>
      <c r="H549" s="292">
        <v>808</v>
      </c>
      <c r="I549" s="292">
        <v>1167</v>
      </c>
      <c r="J549" s="292">
        <v>284</v>
      </c>
      <c r="K549" s="292">
        <v>82</v>
      </c>
      <c r="L549" s="292">
        <v>773</v>
      </c>
      <c r="M549" s="292">
        <v>238</v>
      </c>
      <c r="N549" s="292">
        <v>1108</v>
      </c>
      <c r="O549" s="292">
        <v>671</v>
      </c>
      <c r="P549" s="292">
        <v>545</v>
      </c>
      <c r="Q549" s="292">
        <v>432</v>
      </c>
      <c r="R549" s="292">
        <v>518</v>
      </c>
      <c r="S549" s="292">
        <v>722</v>
      </c>
      <c r="T549" s="292">
        <v>310</v>
      </c>
      <c r="U549" s="292">
        <v>66</v>
      </c>
      <c r="V549" s="292">
        <v>747</v>
      </c>
      <c r="W549" s="292">
        <v>508</v>
      </c>
      <c r="X549" s="292">
        <v>557</v>
      </c>
      <c r="Y549" s="292">
        <v>221</v>
      </c>
      <c r="Z549" s="292">
        <v>964</v>
      </c>
      <c r="AA549" s="292">
        <v>1077</v>
      </c>
      <c r="AB549" s="172">
        <f t="shared" si="9731"/>
        <v>8112</v>
      </c>
      <c r="AC549" s="173">
        <f t="shared" si="9732"/>
        <v>7676</v>
      </c>
      <c r="BI549" s="137" t="s">
        <v>29</v>
      </c>
      <c r="BJ549" s="129">
        <f>B549/B560</f>
        <v>4.7072330654420208E-2</v>
      </c>
      <c r="BK549" s="130">
        <f t="shared" ref="BK549" si="10061">C549/C560</f>
        <v>9.8729143252355836E-2</v>
      </c>
      <c r="BL549" s="131">
        <f t="shared" ref="BL549" si="10062">D549/D560</f>
        <v>8.9922854387656709E-2</v>
      </c>
      <c r="BM549" s="132">
        <f t="shared" ref="BM549" si="10063">E549/E560</f>
        <v>8.544243577545195E-2</v>
      </c>
      <c r="BN549" s="129">
        <f t="shared" ref="BN549" si="10064">F549/F560</f>
        <v>5.3480905711388985E-2</v>
      </c>
      <c r="BO549" s="130">
        <f t="shared" ref="BO549" si="10065">G549/G560</f>
        <v>9.0689481630598895E-2</v>
      </c>
      <c r="BP549" s="131">
        <f t="shared" ref="BP549" si="10066">H549/H560</f>
        <v>6.0127995237386517E-2</v>
      </c>
      <c r="BQ549" s="132">
        <f t="shared" ref="BQ549" si="10067">I549/I560</f>
        <v>8.5045911674682992E-2</v>
      </c>
      <c r="BR549" s="129">
        <f t="shared" ref="BR549" si="10068">J549/J560</f>
        <v>0.10128388017118402</v>
      </c>
      <c r="BS549" s="130">
        <f t="shared" ref="BS549" si="10069">K549/K560</f>
        <v>3.1795269484296236E-2</v>
      </c>
      <c r="BT549" s="131">
        <f t="shared" ref="BT549" si="10070">L549/L560</f>
        <v>0.10028541774779449</v>
      </c>
      <c r="BU549" s="129">
        <f t="shared" ref="BU549" si="10071">M549/M560</f>
        <v>3.2741780162333194E-2</v>
      </c>
      <c r="BV549" s="133">
        <f t="shared" ref="BV549" si="10072">N549/N560</f>
        <v>7.9798343536190128E-2</v>
      </c>
      <c r="BW549" s="134">
        <f t="shared" ref="BW549" si="10073">O549/O560</f>
        <v>4.8725582746351026E-2</v>
      </c>
      <c r="BX549" s="129">
        <f t="shared" ref="BX549" si="10074">P549/P560</f>
        <v>7.4616648411829134E-2</v>
      </c>
      <c r="BY549" s="130">
        <f t="shared" ref="BY549" si="10075">Q549/Q560</f>
        <v>6.0411131310306253E-2</v>
      </c>
      <c r="BZ549" s="131">
        <f t="shared" ref="BZ549" si="10076">R549/R560</f>
        <v>5.9451394468036267E-2</v>
      </c>
      <c r="CA549" s="132">
        <f t="shared" ref="CA549" si="10077">S549/S560</f>
        <v>8.1980242988531848E-2</v>
      </c>
      <c r="CB549" s="129">
        <f t="shared" ref="CB549" si="10078">T549/T560</f>
        <v>0.14671083767155702</v>
      </c>
      <c r="CC549" s="130">
        <f t="shared" ref="CC549" si="10079">U549/U560</f>
        <v>3.2242305813385441E-2</v>
      </c>
      <c r="CD549" s="131">
        <f t="shared" ref="CD549" si="10080">V549/V560</f>
        <v>8.9034564958283671E-2</v>
      </c>
      <c r="CE549" s="132">
        <f t="shared" ref="CE549" si="10081">W549/W560</f>
        <v>6.0325377033606457E-2</v>
      </c>
      <c r="CF549" s="129">
        <f t="shared" ref="CF549" si="10082">X549/X560</f>
        <v>8.5626441199077627E-2</v>
      </c>
      <c r="CG549" s="130">
        <f t="shared" ref="CG549" si="10083">Y549/Y560</f>
        <v>5.1527162508743299E-2</v>
      </c>
      <c r="CH549" s="131">
        <f t="shared" ref="CH549" si="10084">Z549/Z560</f>
        <v>7.5365491361113285E-2</v>
      </c>
      <c r="CI549" s="129">
        <f t="shared" ref="CI549" si="10085">AA549/AA560</f>
        <v>7.1804786985799049E-2</v>
      </c>
      <c r="CJ549" s="135">
        <f t="shared" ref="CJ549" si="10086">AB549/AB560</f>
        <v>7.3687174689109528E-2</v>
      </c>
      <c r="CK549" s="136">
        <f t="shared" ref="CK549" si="10087">AC549/AC560</f>
        <v>6.9901285833970789E-2</v>
      </c>
    </row>
    <row r="550" spans="1:89" x14ac:dyDescent="0.15">
      <c r="A550" s="146" t="s">
        <v>30</v>
      </c>
      <c r="B550" s="292">
        <v>606</v>
      </c>
      <c r="C550" s="292">
        <v>1079</v>
      </c>
      <c r="D550" s="292">
        <v>376</v>
      </c>
      <c r="E550" s="292">
        <v>437</v>
      </c>
      <c r="F550" s="292">
        <v>690</v>
      </c>
      <c r="G550" s="292">
        <v>1037</v>
      </c>
      <c r="H550" s="292">
        <v>972</v>
      </c>
      <c r="I550" s="292">
        <v>1217</v>
      </c>
      <c r="J550" s="292">
        <v>346</v>
      </c>
      <c r="K550" s="292">
        <v>99</v>
      </c>
      <c r="L550" s="292">
        <v>946</v>
      </c>
      <c r="M550" s="292">
        <v>263</v>
      </c>
      <c r="N550" s="292">
        <v>1307</v>
      </c>
      <c r="O550" s="292">
        <v>875</v>
      </c>
      <c r="P550" s="292">
        <v>710</v>
      </c>
      <c r="Q550" s="292">
        <v>555</v>
      </c>
      <c r="R550" s="292">
        <v>532</v>
      </c>
      <c r="S550" s="292">
        <v>770</v>
      </c>
      <c r="T550" s="292">
        <v>334</v>
      </c>
      <c r="U550" s="292">
        <v>59</v>
      </c>
      <c r="V550" s="292">
        <v>905</v>
      </c>
      <c r="W550" s="292">
        <v>515</v>
      </c>
      <c r="X550" s="292">
        <v>722</v>
      </c>
      <c r="Y550" s="292">
        <v>255</v>
      </c>
      <c r="Z550" s="292">
        <v>895</v>
      </c>
      <c r="AA550" s="292">
        <v>1160</v>
      </c>
      <c r="AB550" s="172">
        <f t="shared" si="9731"/>
        <v>9341</v>
      </c>
      <c r="AC550" s="173">
        <f t="shared" si="9732"/>
        <v>8321</v>
      </c>
      <c r="BI550" s="146" t="s">
        <v>30</v>
      </c>
      <c r="BJ550" s="129">
        <f>B550/B560</f>
        <v>5.7979334098737081E-2</v>
      </c>
      <c r="BK550" s="130">
        <f t="shared" ref="BK550" si="10088">C550/C560</f>
        <v>9.3282614333880867E-2</v>
      </c>
      <c r="BL550" s="131">
        <f t="shared" ref="BL550" si="10089">D550/D560</f>
        <v>9.0646094503375116E-2</v>
      </c>
      <c r="BM550" s="132">
        <f t="shared" ref="BM550" si="10090">E550/E560</f>
        <v>8.315889628924833E-2</v>
      </c>
      <c r="BN550" s="129">
        <f t="shared" ref="BN550" si="10091">F550/F560</f>
        <v>5.8296721865495102E-2</v>
      </c>
      <c r="BO550" s="130">
        <f t="shared" ref="BO550" si="10092">G550/G560</f>
        <v>0.10437845998993457</v>
      </c>
      <c r="BP550" s="131">
        <f t="shared" ref="BP550" si="10093">H550/H560</f>
        <v>7.2332192290519418E-2</v>
      </c>
      <c r="BQ550" s="132">
        <f t="shared" ref="BQ550" si="10094">I550/I560</f>
        <v>8.8689695379682257E-2</v>
      </c>
      <c r="BR550" s="129">
        <f t="shared" ref="BR550" si="10095">J550/J560</f>
        <v>0.12339514978601997</v>
      </c>
      <c r="BS550" s="130">
        <f t="shared" ref="BS550" si="10096">K550/K560</f>
        <v>3.8386971694455214E-2</v>
      </c>
      <c r="BT550" s="131">
        <f t="shared" ref="BT550" si="10097">L550/L560</f>
        <v>0.12272963155163466</v>
      </c>
      <c r="BU550" s="129">
        <f t="shared" ref="BU550" si="10098">M550/M560</f>
        <v>3.618104278442702E-2</v>
      </c>
      <c r="BV550" s="133">
        <f t="shared" ref="BV550" si="10099">N550/N560</f>
        <v>9.4130356499819948E-2</v>
      </c>
      <c r="BW550" s="134">
        <f t="shared" ref="BW550" si="10100">O550/O560</f>
        <v>6.3539321763125406E-2</v>
      </c>
      <c r="BX550" s="129">
        <f t="shared" ref="BX550" si="10101">P550/P560</f>
        <v>9.720700985761227E-2</v>
      </c>
      <c r="BY550" s="130">
        <f t="shared" ref="BY550" si="10102">Q550/Q560</f>
        <v>7.761152286393512E-2</v>
      </c>
      <c r="BZ550" s="131">
        <f t="shared" ref="BZ550" si="10103">R550/R560</f>
        <v>6.105818891311833E-2</v>
      </c>
      <c r="CA550" s="132">
        <f t="shared" ref="CA550" si="10104">S550/S560</f>
        <v>8.7430453048711249E-2</v>
      </c>
      <c r="CB550" s="129">
        <f t="shared" ref="CB550" si="10105">T550/T560</f>
        <v>0.15806909607193564</v>
      </c>
      <c r="CC550" s="130">
        <f t="shared" ref="CC550" si="10106">U550/U560</f>
        <v>2.8822667318026379E-2</v>
      </c>
      <c r="CD550" s="131">
        <f t="shared" ref="CD550" si="10107">V550/V560</f>
        <v>0.10786650774731824</v>
      </c>
      <c r="CE550" s="132">
        <f t="shared" ref="CE550" si="10108">W550/W560</f>
        <v>6.115663222895143E-2</v>
      </c>
      <c r="CF550" s="129">
        <f t="shared" ref="CF550" si="10109">X550/X560</f>
        <v>0.11099154496541122</v>
      </c>
      <c r="CG550" s="130">
        <f t="shared" ref="CG550" si="10110">Y550/Y560</f>
        <v>5.9454418279319188E-2</v>
      </c>
      <c r="CH550" s="131">
        <f t="shared" ref="CH550" si="10111">Z550/Z560</f>
        <v>6.997107341099211E-2</v>
      </c>
      <c r="CI550" s="129">
        <f t="shared" ref="CI550" si="10112">AA550/AA560</f>
        <v>7.7338489232615507E-2</v>
      </c>
      <c r="CJ550" s="135">
        <f t="shared" ref="CJ550" si="10113">AB550/AB560</f>
        <v>8.4851072333699706E-2</v>
      </c>
      <c r="CK550" s="136">
        <f t="shared" ref="CK550" si="10114">AC550/AC560</f>
        <v>7.5774960842166617E-2</v>
      </c>
    </row>
    <row r="551" spans="1:89" x14ac:dyDescent="0.15">
      <c r="A551" s="137" t="s">
        <v>31</v>
      </c>
      <c r="B551" s="292">
        <v>600</v>
      </c>
      <c r="C551" s="292">
        <v>1313</v>
      </c>
      <c r="D551" s="292">
        <v>285</v>
      </c>
      <c r="E551" s="292">
        <v>495</v>
      </c>
      <c r="F551" s="292">
        <v>502</v>
      </c>
      <c r="G551" s="292">
        <v>1228</v>
      </c>
      <c r="H551" s="292">
        <v>921</v>
      </c>
      <c r="I551" s="292">
        <v>1366</v>
      </c>
      <c r="J551" s="292">
        <v>269</v>
      </c>
      <c r="K551" s="292">
        <v>88</v>
      </c>
      <c r="L551" s="292">
        <v>822</v>
      </c>
      <c r="M551" s="292">
        <v>225</v>
      </c>
      <c r="N551" s="292">
        <v>1140</v>
      </c>
      <c r="O551" s="292">
        <v>861</v>
      </c>
      <c r="P551" s="292">
        <v>475</v>
      </c>
      <c r="Q551" s="292">
        <v>634</v>
      </c>
      <c r="R551" s="292">
        <v>486</v>
      </c>
      <c r="S551" s="292">
        <v>857</v>
      </c>
      <c r="T551" s="292">
        <v>158</v>
      </c>
      <c r="U551" s="292">
        <v>44</v>
      </c>
      <c r="V551" s="292">
        <v>805</v>
      </c>
      <c r="W551" s="292">
        <v>478</v>
      </c>
      <c r="X551" s="292">
        <v>569</v>
      </c>
      <c r="Y551" s="292">
        <v>284</v>
      </c>
      <c r="Z551" s="292">
        <v>755</v>
      </c>
      <c r="AA551" s="292">
        <v>1336</v>
      </c>
      <c r="AB551" s="172">
        <f t="shared" si="9731"/>
        <v>7787</v>
      </c>
      <c r="AC551" s="173">
        <f t="shared" si="9732"/>
        <v>9209</v>
      </c>
      <c r="BI551" s="137" t="s">
        <v>31</v>
      </c>
      <c r="BJ551" s="129">
        <f>B551/B560</f>
        <v>5.7405281285878303E-2</v>
      </c>
      <c r="BK551" s="130">
        <f t="shared" ref="BK551" si="10115">C551/C560</f>
        <v>0.11351257888821648</v>
      </c>
      <c r="BL551" s="131">
        <f t="shared" ref="BL551" si="10116">D551/D560</f>
        <v>6.8707810993249754E-2</v>
      </c>
      <c r="BM551" s="132">
        <f t="shared" ref="BM551" si="10117">E551/E560</f>
        <v>9.4196003805899139E-2</v>
      </c>
      <c r="BN551" s="129">
        <f t="shared" ref="BN551" si="10118">F551/F560</f>
        <v>4.2412977357215276E-2</v>
      </c>
      <c r="BO551" s="130">
        <f t="shared" ref="BO551" si="10119">G551/G560</f>
        <v>0.12360342224458984</v>
      </c>
      <c r="BP551" s="131">
        <f t="shared" ref="BP551" si="10120">H551/H560</f>
        <v>6.853698467033785E-2</v>
      </c>
      <c r="BQ551" s="132">
        <f t="shared" ref="BQ551" si="10121">I551/I560</f>
        <v>9.9548170820580095E-2</v>
      </c>
      <c r="BR551" s="129">
        <f t="shared" ref="BR551" si="10122">J551/J560</f>
        <v>9.593437945791726E-2</v>
      </c>
      <c r="BS551" s="130">
        <f t="shared" ref="BS551" si="10123">K551/K560</f>
        <v>3.4121752617293527E-2</v>
      </c>
      <c r="BT551" s="131">
        <f t="shared" ref="BT551" si="10124">L551/L560</f>
        <v>0.10664244940321743</v>
      </c>
      <c r="BU551" s="129">
        <f t="shared" ref="BU551" si="10125">M551/M560</f>
        <v>3.0953363598844409E-2</v>
      </c>
      <c r="BV551" s="133">
        <f t="shared" ref="BV551" si="10126">N551/N560</f>
        <v>8.2102988836874322E-2</v>
      </c>
      <c r="BW551" s="134">
        <f t="shared" ref="BW551" si="10127">O551/O560</f>
        <v>6.2522692614915401E-2</v>
      </c>
      <c r="BX551" s="129">
        <f t="shared" ref="BX551" si="10128">P551/P560</f>
        <v>6.5032858707557498E-2</v>
      </c>
      <c r="BY551" s="130">
        <f t="shared" ref="BY551" si="10129">Q551/Q560</f>
        <v>8.8658928821143901E-2</v>
      </c>
      <c r="BZ551" s="131">
        <f t="shared" ref="BZ551" si="10130">R551/R560</f>
        <v>5.5778721450705844E-2</v>
      </c>
      <c r="CA551" s="132">
        <f t="shared" ref="CA551" si="10131">S551/S560</f>
        <v>9.730895878278642E-2</v>
      </c>
      <c r="CB551" s="129">
        <f t="shared" ref="CB551" si="10132">T551/T560</f>
        <v>7.4775201135825836E-2</v>
      </c>
      <c r="CC551" s="130">
        <f t="shared" ref="CC551" si="10133">U551/U560</f>
        <v>2.1494870542256961E-2</v>
      </c>
      <c r="CD551" s="131">
        <f t="shared" ref="CD551" si="10134">V551/V560</f>
        <v>9.5947556615017873E-2</v>
      </c>
      <c r="CE551" s="132">
        <f t="shared" ref="CE551" si="10135">W551/W560</f>
        <v>5.6762854767842298E-2</v>
      </c>
      <c r="CF551" s="129">
        <f t="shared" ref="CF551" si="10136">X551/X560</f>
        <v>8.7471176018447352E-2</v>
      </c>
      <c r="CG551" s="130">
        <f t="shared" ref="CG551" si="10137">Y551/Y560</f>
        <v>6.6215901142457456E-2</v>
      </c>
      <c r="CH551" s="131">
        <f t="shared" ref="CH551" si="10138">Z551/Z560</f>
        <v>5.9025877570166523E-2</v>
      </c>
      <c r="CI551" s="129">
        <f t="shared" ref="CI551" si="10139">AA551/AA560</f>
        <v>8.9072604840322686E-2</v>
      </c>
      <c r="CJ551" s="135">
        <f t="shared" ref="CJ551" si="10140">AB551/AB560</f>
        <v>7.0734964164706093E-2</v>
      </c>
      <c r="CK551" s="136">
        <f t="shared" ref="CK551" si="10141">AC551/AC560</f>
        <v>8.3861508760426917E-2</v>
      </c>
    </row>
    <row r="552" spans="1:89" x14ac:dyDescent="0.15">
      <c r="A552" s="146" t="s">
        <v>32</v>
      </c>
      <c r="B552" s="292">
        <v>704</v>
      </c>
      <c r="C552" s="292">
        <v>926</v>
      </c>
      <c r="D552" s="292">
        <v>173</v>
      </c>
      <c r="E552" s="292">
        <v>392</v>
      </c>
      <c r="F552" s="292">
        <v>392</v>
      </c>
      <c r="G552" s="292">
        <v>1038</v>
      </c>
      <c r="H552" s="292">
        <v>791</v>
      </c>
      <c r="I552" s="292">
        <v>1041</v>
      </c>
      <c r="J552" s="292">
        <v>276</v>
      </c>
      <c r="K552" s="292">
        <v>73</v>
      </c>
      <c r="L552" s="292">
        <v>634</v>
      </c>
      <c r="M552" s="292">
        <v>231</v>
      </c>
      <c r="N552" s="292">
        <v>909</v>
      </c>
      <c r="O552" s="292">
        <v>728</v>
      </c>
      <c r="P552" s="292">
        <v>309</v>
      </c>
      <c r="Q552" s="292">
        <v>547</v>
      </c>
      <c r="R552" s="292">
        <v>405</v>
      </c>
      <c r="S552" s="292">
        <v>624</v>
      </c>
      <c r="T552" s="292">
        <v>116</v>
      </c>
      <c r="U552" s="292">
        <v>43</v>
      </c>
      <c r="V552" s="292">
        <v>694</v>
      </c>
      <c r="W552" s="292">
        <v>366</v>
      </c>
      <c r="X552" s="292">
        <v>372</v>
      </c>
      <c r="Y552" s="292">
        <v>209</v>
      </c>
      <c r="Z552" s="292">
        <v>568</v>
      </c>
      <c r="AA552" s="292">
        <v>982</v>
      </c>
      <c r="AB552" s="172">
        <f t="shared" si="9731"/>
        <v>6343</v>
      </c>
      <c r="AC552" s="173">
        <f t="shared" si="9732"/>
        <v>7200</v>
      </c>
      <c r="BI552" s="146" t="s">
        <v>32</v>
      </c>
      <c r="BJ552" s="129">
        <f>B552/B560</f>
        <v>6.7355530042097211E-2</v>
      </c>
      <c r="BK552" s="130">
        <f t="shared" ref="BK552" si="10142">C552/C560</f>
        <v>8.0055329817584509E-2</v>
      </c>
      <c r="BL552" s="131">
        <f t="shared" ref="BL552" si="10143">D552/D560</f>
        <v>4.1706846673095467E-2</v>
      </c>
      <c r="BM552" s="132">
        <f t="shared" ref="BM552" si="10144">E552/E560</f>
        <v>7.4595623215984772E-2</v>
      </c>
      <c r="BN552" s="129">
        <f t="shared" ref="BN552" si="10145">F552/F560</f>
        <v>3.3119297059817504E-2</v>
      </c>
      <c r="BO552" s="130">
        <f t="shared" ref="BO552" si="10146">G552/G560</f>
        <v>0.10447911424257675</v>
      </c>
      <c r="BP552" s="131">
        <f t="shared" ref="BP552" si="10147">H552/H560</f>
        <v>5.8862926030659325E-2</v>
      </c>
      <c r="BQ552" s="132">
        <f t="shared" ref="BQ552" si="10148">I552/I560</f>
        <v>7.5863576738084831E-2</v>
      </c>
      <c r="BR552" s="129">
        <f t="shared" ref="BR552" si="10149">J552/J560</f>
        <v>9.843081312410841E-2</v>
      </c>
      <c r="BS552" s="130">
        <f t="shared" ref="BS552" si="10150">K552/K560</f>
        <v>2.830554478480031E-2</v>
      </c>
      <c r="BT552" s="131">
        <f t="shared" ref="BT552" si="10151">L552/L560</f>
        <v>8.2252205500778414E-2</v>
      </c>
      <c r="BU552" s="129">
        <f t="shared" ref="BU552" si="10152">M552/M560</f>
        <v>3.1778786628146927E-2</v>
      </c>
      <c r="BV552" s="133">
        <f t="shared" ref="BV552" si="10153">N552/N560</f>
        <v>6.5466330572560322E-2</v>
      </c>
      <c r="BW552" s="134">
        <f t="shared" ref="BW552" si="10154">O552/O560</f>
        <v>5.2864715706920341E-2</v>
      </c>
      <c r="BX552" s="129">
        <f t="shared" ref="BX552" si="10155">P552/P560</f>
        <v>4.2305585980284777E-2</v>
      </c>
      <c r="BY552" s="130">
        <f t="shared" ref="BY552" si="10156">Q552/Q560</f>
        <v>7.6492798210040555E-2</v>
      </c>
      <c r="BZ552" s="131">
        <f t="shared" ref="BZ552" si="10157">R552/R560</f>
        <v>4.64822678755882E-2</v>
      </c>
      <c r="CA552" s="132">
        <f t="shared" ref="CA552" si="10158">S552/S560</f>
        <v>7.0852730782332229E-2</v>
      </c>
      <c r="CB552" s="129">
        <f t="shared" ref="CB552" si="10159">T552/T560</f>
        <v>5.4898248935163277E-2</v>
      </c>
      <c r="CC552" s="130">
        <f t="shared" ref="CC552" si="10160">U552/U560</f>
        <v>2.1006350757205666E-2</v>
      </c>
      <c r="CD552" s="131">
        <f t="shared" ref="CD552" si="10161">V552/V560</f>
        <v>8.2717520858164487E-2</v>
      </c>
      <c r="CE552" s="132">
        <f t="shared" ref="CE552" si="10162">W552/W560</f>
        <v>4.3462771642322762E-2</v>
      </c>
      <c r="CF552" s="129">
        <f t="shared" ref="CF552" si="10163">X552/X560</f>
        <v>5.7186779400461185E-2</v>
      </c>
      <c r="CG552" s="130">
        <f t="shared" ref="CG552" si="10164">Y552/Y560</f>
        <v>4.8729307530892982E-2</v>
      </c>
      <c r="CH552" s="131">
        <f t="shared" ref="CH552" si="10165">Z552/Z560</f>
        <v>4.4406223125635212E-2</v>
      </c>
      <c r="CI552" s="129">
        <f t="shared" ref="CI552" si="10166">AA552/AA560</f>
        <v>6.5471031402093469E-2</v>
      </c>
      <c r="CJ552" s="135">
        <f t="shared" ref="CJ552" si="10167">AB552/AB560</f>
        <v>5.7618065711664411E-2</v>
      </c>
      <c r="CK552" s="136">
        <f t="shared" ref="CK552" si="10168">AC552/AC560</f>
        <v>6.556660474265108E-2</v>
      </c>
    </row>
    <row r="553" spans="1:89" x14ac:dyDescent="0.15">
      <c r="A553" s="137" t="s">
        <v>33</v>
      </c>
      <c r="B553" s="292">
        <v>552</v>
      </c>
      <c r="C553" s="292">
        <v>583</v>
      </c>
      <c r="D553" s="292">
        <v>106</v>
      </c>
      <c r="E553" s="292">
        <v>261</v>
      </c>
      <c r="F553" s="292">
        <v>347</v>
      </c>
      <c r="G553" s="292">
        <v>748</v>
      </c>
      <c r="H553" s="292">
        <v>604</v>
      </c>
      <c r="I553" s="292">
        <v>759</v>
      </c>
      <c r="J553" s="292">
        <v>96</v>
      </c>
      <c r="K553" s="292">
        <v>52</v>
      </c>
      <c r="L553" s="292">
        <v>437</v>
      </c>
      <c r="M553" s="292">
        <v>192</v>
      </c>
      <c r="N553" s="292">
        <v>772</v>
      </c>
      <c r="O553" s="292">
        <v>649</v>
      </c>
      <c r="P553" s="292">
        <v>269</v>
      </c>
      <c r="Q553" s="292">
        <v>421</v>
      </c>
      <c r="R553" s="292">
        <v>309</v>
      </c>
      <c r="S553" s="292">
        <v>483</v>
      </c>
      <c r="T553" s="292">
        <v>64</v>
      </c>
      <c r="U553" s="292">
        <v>66</v>
      </c>
      <c r="V553" s="292">
        <v>566</v>
      </c>
      <c r="W553" s="292">
        <v>293</v>
      </c>
      <c r="X553" s="292">
        <v>184</v>
      </c>
      <c r="Y553" s="292">
        <v>196</v>
      </c>
      <c r="Z553" s="292">
        <v>417</v>
      </c>
      <c r="AA553" s="292">
        <v>645</v>
      </c>
      <c r="AB553" s="172">
        <f t="shared" si="9731"/>
        <v>4723</v>
      </c>
      <c r="AC553" s="173">
        <f t="shared" si="9732"/>
        <v>5348</v>
      </c>
      <c r="BI553" s="137" t="s">
        <v>33</v>
      </c>
      <c r="BJ553" s="129">
        <f>B553/B560</f>
        <v>5.2812858783008038E-2</v>
      </c>
      <c r="BK553" s="130">
        <f t="shared" ref="BK553" si="10169">C553/C560</f>
        <v>5.0402005705887439E-2</v>
      </c>
      <c r="BL553" s="131">
        <f t="shared" ref="BL553" si="10170">D553/D560</f>
        <v>2.5554484088717456E-2</v>
      </c>
      <c r="BM553" s="132">
        <f t="shared" ref="BM553" si="10171">E553/E560</f>
        <v>4.9666983824928637E-2</v>
      </c>
      <c r="BN553" s="129">
        <f t="shared" ref="BN553" si="10172">F553/F560</f>
        <v>2.9317336938154782E-2</v>
      </c>
      <c r="BO553" s="130">
        <f t="shared" ref="BO553" si="10173">G553/G560</f>
        <v>7.5289380976346257E-2</v>
      </c>
      <c r="BP553" s="131">
        <f t="shared" ref="BP553" si="10174">H553/H560</f>
        <v>4.4947164756660218E-2</v>
      </c>
      <c r="BQ553" s="132">
        <f t="shared" ref="BQ553" si="10175">I553/I560</f>
        <v>5.5312636641888936E-2</v>
      </c>
      <c r="BR553" s="129">
        <f t="shared" ref="BR553" si="10176">J553/J560</f>
        <v>3.4236804564907276E-2</v>
      </c>
      <c r="BS553" s="130">
        <f t="shared" ref="BS553" si="10177">K553/K560</f>
        <v>2.0162853819309809E-2</v>
      </c>
      <c r="BT553" s="131">
        <f t="shared" ref="BT553" si="10178">L553/L560</f>
        <v>5.669434353918007E-2</v>
      </c>
      <c r="BU553" s="129">
        <f t="shared" ref="BU553" si="10179">M553/M560</f>
        <v>2.6413536937680563E-2</v>
      </c>
      <c r="BV553" s="133">
        <f t="shared" ref="BV553" si="10180">N553/N560</f>
        <v>5.559956787900612E-2</v>
      </c>
      <c r="BW553" s="134">
        <f t="shared" ref="BW553" si="10181">O553/O560</f>
        <v>4.712802265630673E-2</v>
      </c>
      <c r="BX553" s="129">
        <f t="shared" ref="BX553" si="10182">P553/P560</f>
        <v>3.6829134720700984E-2</v>
      </c>
      <c r="BY553" s="130">
        <f t="shared" ref="BY553" si="10183">Q553/Q560</f>
        <v>5.8872884911201233E-2</v>
      </c>
      <c r="BZ553" s="131">
        <f t="shared" ref="BZ553" si="10184">R553/R560</f>
        <v>3.5464248823596924E-2</v>
      </c>
      <c r="CA553" s="132">
        <f t="shared" ref="CA553" si="10185">S553/S560</f>
        <v>5.4842738730555243E-2</v>
      </c>
      <c r="CB553" s="129">
        <f t="shared" ref="CB553" si="10186">T553/T560</f>
        <v>3.0288689067676289E-2</v>
      </c>
      <c r="CC553" s="130">
        <f t="shared" ref="CC553" si="10187">U553/U560</f>
        <v>3.2242305813385441E-2</v>
      </c>
      <c r="CD553" s="131">
        <f t="shared" ref="CD553" si="10188">V553/V560</f>
        <v>6.7461263408820027E-2</v>
      </c>
      <c r="CE553" s="132">
        <f t="shared" ref="CE553" si="10189">W553/W560</f>
        <v>3.4793967462296641E-2</v>
      </c>
      <c r="CF553" s="129">
        <f t="shared" ref="CF553" si="10190">X553/X560</f>
        <v>2.8285933897002305E-2</v>
      </c>
      <c r="CG553" s="130">
        <f t="shared" ref="CG553" si="10191">Y553/Y560</f>
        <v>4.5698297971555141E-2</v>
      </c>
      <c r="CH553" s="131">
        <f t="shared" ref="CH553" si="10192">Z553/Z560</f>
        <v>3.2601047611601909E-2</v>
      </c>
      <c r="CI553" s="129">
        <f t="shared" ref="CI553" si="10193">AA553/AA560</f>
        <v>4.300286685779052E-2</v>
      </c>
      <c r="CJ553" s="135">
        <f t="shared" ref="CJ553" si="10194">AB553/AB560</f>
        <v>4.290243171309964E-2</v>
      </c>
      <c r="CK553" s="136">
        <f t="shared" ref="CK553" si="10195">AC553/AC560</f>
        <v>4.8701416967180271E-2</v>
      </c>
    </row>
    <row r="554" spans="1:89" x14ac:dyDescent="0.15">
      <c r="A554" s="146" t="s">
        <v>34</v>
      </c>
      <c r="B554" s="292">
        <v>124</v>
      </c>
      <c r="C554" s="292">
        <v>310</v>
      </c>
      <c r="D554" s="292">
        <v>36</v>
      </c>
      <c r="E554" s="292">
        <v>157</v>
      </c>
      <c r="F554" s="292">
        <v>127</v>
      </c>
      <c r="G554" s="292">
        <v>518</v>
      </c>
      <c r="H554" s="292">
        <v>216</v>
      </c>
      <c r="I554" s="292">
        <v>522</v>
      </c>
      <c r="J554" s="292">
        <v>32</v>
      </c>
      <c r="K554" s="292">
        <v>43</v>
      </c>
      <c r="L554" s="292">
        <v>447</v>
      </c>
      <c r="M554" s="292">
        <v>133</v>
      </c>
      <c r="N554" s="292">
        <v>363</v>
      </c>
      <c r="O554" s="292">
        <v>396</v>
      </c>
      <c r="P554" s="292">
        <v>191</v>
      </c>
      <c r="Q554" s="292">
        <v>281</v>
      </c>
      <c r="R554" s="292">
        <v>227</v>
      </c>
      <c r="S554" s="292">
        <v>293</v>
      </c>
      <c r="T554" s="292">
        <v>31</v>
      </c>
      <c r="U554" s="292">
        <v>56</v>
      </c>
      <c r="V554" s="292">
        <v>508</v>
      </c>
      <c r="W554" s="292">
        <v>169</v>
      </c>
      <c r="X554" s="292">
        <v>114</v>
      </c>
      <c r="Y554" s="292">
        <v>134</v>
      </c>
      <c r="Z554" s="292">
        <v>268</v>
      </c>
      <c r="AA554" s="292">
        <v>407</v>
      </c>
      <c r="AB554" s="172">
        <f t="shared" si="9731"/>
        <v>2684</v>
      </c>
      <c r="AC554" s="173">
        <f t="shared" si="9732"/>
        <v>3419</v>
      </c>
      <c r="BI554" s="146" t="s">
        <v>34</v>
      </c>
      <c r="BJ554" s="129">
        <f>B554/B560</f>
        <v>1.1863758132414848E-2</v>
      </c>
      <c r="BK554" s="130">
        <f t="shared" ref="BK554" si="10196">C554/C560</f>
        <v>2.6800380392495892E-2</v>
      </c>
      <c r="BL554" s="131">
        <f t="shared" ref="BL554" si="10197">D554/D560</f>
        <v>8.6788813886210219E-3</v>
      </c>
      <c r="BM554" s="132">
        <f t="shared" ref="BM554" si="10198">E554/E560</f>
        <v>2.9876308277830638E-2</v>
      </c>
      <c r="BN554" s="129">
        <f t="shared" ref="BN554" si="10199">F554/F560</f>
        <v>1.0729976343359243E-2</v>
      </c>
      <c r="BO554" s="130">
        <f t="shared" ref="BO554" si="10200">G554/G560</f>
        <v>5.2138902868646197E-2</v>
      </c>
      <c r="BP554" s="131">
        <f t="shared" ref="BP554" si="10201">H554/H560</f>
        <v>1.6073820509004317E-2</v>
      </c>
      <c r="BQ554" s="132">
        <f t="shared" ref="BQ554" si="10202">I554/I560</f>
        <v>3.8041101880192392E-2</v>
      </c>
      <c r="BR554" s="129">
        <f t="shared" ref="BR554" si="10203">J554/J560</f>
        <v>1.1412268188302425E-2</v>
      </c>
      <c r="BS554" s="130">
        <f t="shared" ref="BS554" si="10204">K554/K560</f>
        <v>1.6673129119813883E-2</v>
      </c>
      <c r="BT554" s="131">
        <f t="shared" ref="BT554" si="10205">L554/L560</f>
        <v>5.7991696938245976E-2</v>
      </c>
      <c r="BU554" s="129">
        <f t="shared" ref="BU554" si="10206">M554/M560</f>
        <v>1.8296877149539138E-2</v>
      </c>
      <c r="BV554" s="133">
        <f t="shared" ref="BV554" si="10207">N554/N560</f>
        <v>2.6143320129636299E-2</v>
      </c>
      <c r="BW554" s="134">
        <f t="shared" ref="BW554" si="10208">O554/O560</f>
        <v>2.8756081620797326E-2</v>
      </c>
      <c r="BX554" s="129">
        <f t="shared" ref="BX554" si="10209">P554/P560</f>
        <v>2.6150054764512595E-2</v>
      </c>
      <c r="BY554" s="130">
        <f t="shared" ref="BY554" si="10210">Q554/Q560</f>
        <v>3.9295203468046429E-2</v>
      </c>
      <c r="BZ554" s="131">
        <f t="shared" ref="BZ554" si="10211">R554/R560</f>
        <v>2.6053024216687707E-2</v>
      </c>
      <c r="CA554" s="132">
        <f t="shared" ref="CA554" si="10212">S554/S560</f>
        <v>3.3268990575678441E-2</v>
      </c>
      <c r="CB554" s="129">
        <f t="shared" ref="CB554" si="10213">T554/T560</f>
        <v>1.4671083767155703E-2</v>
      </c>
      <c r="CC554" s="130">
        <f t="shared" ref="CC554" si="10214">U554/U560</f>
        <v>2.7357107962872496E-2</v>
      </c>
      <c r="CD554" s="131">
        <f t="shared" ref="CD554" si="10215">V554/V560</f>
        <v>6.0548271752085818E-2</v>
      </c>
      <c r="CE554" s="132">
        <f t="shared" ref="CE554" si="10216">W554/W560</f>
        <v>2.006887543047144E-2</v>
      </c>
      <c r="CF554" s="129">
        <f t="shared" ref="CF554" si="10217">X554/X560</f>
        <v>1.7524980784012299E-2</v>
      </c>
      <c r="CG554" s="130">
        <f t="shared" ref="CG554" si="10218">Y554/Y560</f>
        <v>3.1242713919328514E-2</v>
      </c>
      <c r="CH554" s="131">
        <f t="shared" ref="CH554" si="10219">Z554/Z560</f>
        <v>2.0952232038151827E-2</v>
      </c>
      <c r="CI554" s="129">
        <f t="shared" ref="CI554" si="10220">AA554/AA560</f>
        <v>2.7135142342822854E-2</v>
      </c>
      <c r="CJ554" s="135">
        <f t="shared" ref="CJ554" si="10221">AB554/AB560</f>
        <v>2.4380717069227065E-2</v>
      </c>
      <c r="CK554" s="136">
        <f t="shared" ref="CK554" si="10222">AC554/AC560</f>
        <v>3.1135030779878337E-2</v>
      </c>
    </row>
    <row r="555" spans="1:89" x14ac:dyDescent="0.15">
      <c r="A555" s="137" t="s">
        <v>35</v>
      </c>
      <c r="B555" s="292">
        <v>0</v>
      </c>
      <c r="C555" s="292">
        <v>108</v>
      </c>
      <c r="D555" s="292">
        <v>2</v>
      </c>
      <c r="E555" s="292">
        <v>79</v>
      </c>
      <c r="F555" s="292">
        <v>5</v>
      </c>
      <c r="G555" s="292">
        <v>115</v>
      </c>
      <c r="H555" s="292">
        <v>18</v>
      </c>
      <c r="I555" s="292">
        <v>105</v>
      </c>
      <c r="J555" s="292">
        <v>4</v>
      </c>
      <c r="K555" s="292">
        <v>10</v>
      </c>
      <c r="L555" s="292">
        <v>65</v>
      </c>
      <c r="M555" s="292">
        <v>13</v>
      </c>
      <c r="N555" s="292">
        <v>42</v>
      </c>
      <c r="O555" s="292">
        <v>53</v>
      </c>
      <c r="P555" s="292">
        <v>26</v>
      </c>
      <c r="Q555" s="292">
        <v>48</v>
      </c>
      <c r="R555" s="292">
        <v>36</v>
      </c>
      <c r="S555" s="292">
        <v>35</v>
      </c>
      <c r="T555" s="292">
        <v>9</v>
      </c>
      <c r="U555" s="292">
        <v>8</v>
      </c>
      <c r="V555" s="292">
        <v>26</v>
      </c>
      <c r="W555" s="292">
        <v>16</v>
      </c>
      <c r="X555" s="292">
        <v>9</v>
      </c>
      <c r="Y555" s="292">
        <v>19</v>
      </c>
      <c r="Z555" s="292">
        <v>31</v>
      </c>
      <c r="AA555" s="292">
        <v>45</v>
      </c>
      <c r="AB555" s="172">
        <f t="shared" si="9731"/>
        <v>273</v>
      </c>
      <c r="AC555" s="173">
        <f t="shared" si="9732"/>
        <v>654</v>
      </c>
      <c r="BI555" s="137" t="s">
        <v>35</v>
      </c>
      <c r="BJ555" s="129">
        <f>B555/B560</f>
        <v>0</v>
      </c>
      <c r="BK555" s="130">
        <f t="shared" ref="BK555" si="10223">C555/C560</f>
        <v>9.3369067173856655E-3</v>
      </c>
      <c r="BL555" s="131">
        <f t="shared" ref="BL555" si="10224">D555/D560</f>
        <v>4.8216007714561236E-4</v>
      </c>
      <c r="BM555" s="132">
        <f t="shared" ref="BM555" si="10225">E555/E560</f>
        <v>1.5033301617507136E-2</v>
      </c>
      <c r="BN555" s="129">
        <f t="shared" ref="BN555" si="10226">F555/F560</f>
        <v>4.2244001351808043E-4</v>
      </c>
      <c r="BO555" s="130">
        <f t="shared" ref="BO555" si="10227">G555/G560</f>
        <v>1.1575239053850024E-2</v>
      </c>
      <c r="BP555" s="131">
        <f t="shared" ref="BP555" si="10228">H555/H560</f>
        <v>1.3394850424170263E-3</v>
      </c>
      <c r="BQ555" s="132">
        <f t="shared" ref="BQ555" si="10229">I555/I560</f>
        <v>7.6519457804984699E-3</v>
      </c>
      <c r="BR555" s="129">
        <f t="shared" ref="BR555" si="10230">J555/J560</f>
        <v>1.4265335235378032E-3</v>
      </c>
      <c r="BS555" s="130">
        <f t="shared" ref="BS555" si="10231">K555/K560</f>
        <v>3.8774718883288098E-3</v>
      </c>
      <c r="BT555" s="131">
        <f t="shared" ref="BT555" si="10232">L555/L560</f>
        <v>8.4327970939283865E-3</v>
      </c>
      <c r="BU555" s="129">
        <f t="shared" ref="BU555" si="10233">M555/M560</f>
        <v>1.7884165634887881E-3</v>
      </c>
      <c r="BV555" s="133">
        <f t="shared" ref="BV555" si="10234">N555/N560</f>
        <v>3.0248469571480014E-3</v>
      </c>
      <c r="BW555" s="134">
        <f t="shared" ref="BW555" si="10235">O555/O560</f>
        <v>3.8486674896521674E-3</v>
      </c>
      <c r="BX555" s="129">
        <f t="shared" ref="BX555" si="10236">P555/P560</f>
        <v>3.5596933187294635E-3</v>
      </c>
      <c r="BY555" s="130">
        <f t="shared" ref="BY555" si="10237">Q555/Q560</f>
        <v>6.7123479233673613E-3</v>
      </c>
      <c r="BZ555" s="131">
        <f t="shared" ref="BZ555" si="10238">R555/R560</f>
        <v>4.1317571444967286E-3</v>
      </c>
      <c r="CA555" s="132">
        <f t="shared" ref="CA555" si="10239">S555/S560</f>
        <v>3.9741115022141477E-3</v>
      </c>
      <c r="CB555" s="129">
        <f t="shared" ref="CB555" si="10240">T555/T560</f>
        <v>4.2593469001419781E-3</v>
      </c>
      <c r="CC555" s="130">
        <f t="shared" ref="CC555" si="10241">U555/U560</f>
        <v>3.9081582804103565E-3</v>
      </c>
      <c r="CD555" s="131">
        <f t="shared" ref="CD555" si="10242">V555/V560</f>
        <v>3.0989272943980932E-3</v>
      </c>
      <c r="CE555" s="132">
        <f t="shared" ref="CE555" si="10243">W555/W560</f>
        <v>1.9000118750742193E-3</v>
      </c>
      <c r="CF555" s="129">
        <f t="shared" ref="CF555" si="10244">X555/X560</f>
        <v>1.3835511145272868E-3</v>
      </c>
      <c r="CG555" s="130">
        <f t="shared" ref="CG555" si="10245">Y555/Y560</f>
        <v>4.4299370482629987E-3</v>
      </c>
      <c r="CH555" s="131">
        <f t="shared" ref="CH555" si="10246">Z555/Z560</f>
        <v>2.4235790790399499E-3</v>
      </c>
      <c r="CI555" s="129">
        <f t="shared" ref="CI555" si="10247">AA555/AA560</f>
        <v>3.0002000133342224E-3</v>
      </c>
      <c r="CJ555" s="135">
        <f t="shared" ref="CJ555" si="10248">AB555/AB560</f>
        <v>2.4798568404988783E-3</v>
      </c>
      <c r="CK555" s="136">
        <f t="shared" ref="CK555" si="10249">AC555/AC560</f>
        <v>5.9556332641241393E-3</v>
      </c>
    </row>
    <row r="556" spans="1:89" x14ac:dyDescent="0.15">
      <c r="A556" s="146" t="s">
        <v>36</v>
      </c>
      <c r="B556" s="292">
        <v>0</v>
      </c>
      <c r="C556" s="292">
        <v>9</v>
      </c>
      <c r="D556" s="292">
        <v>0</v>
      </c>
      <c r="E556" s="292">
        <v>4</v>
      </c>
      <c r="F556" s="292">
        <v>0</v>
      </c>
      <c r="G556" s="292">
        <v>2</v>
      </c>
      <c r="H556" s="292">
        <v>0</v>
      </c>
      <c r="I556" s="292">
        <v>0</v>
      </c>
      <c r="J556" s="292">
        <v>0</v>
      </c>
      <c r="K556" s="292">
        <v>0</v>
      </c>
      <c r="L556" s="292">
        <v>0</v>
      </c>
      <c r="M556" s="292">
        <v>0</v>
      </c>
      <c r="N556" s="292">
        <v>0</v>
      </c>
      <c r="O556" s="292">
        <v>0</v>
      </c>
      <c r="P556" s="292">
        <v>0</v>
      </c>
      <c r="Q556" s="292">
        <v>0</v>
      </c>
      <c r="R556" s="292">
        <v>0</v>
      </c>
      <c r="S556" s="292">
        <v>0</v>
      </c>
      <c r="T556" s="292">
        <v>0</v>
      </c>
      <c r="U556" s="292">
        <v>0</v>
      </c>
      <c r="V556" s="292">
        <v>0</v>
      </c>
      <c r="W556" s="292">
        <v>0</v>
      </c>
      <c r="X556" s="292">
        <v>0</v>
      </c>
      <c r="Y556" s="292">
        <v>0</v>
      </c>
      <c r="Z556" s="292">
        <v>0</v>
      </c>
      <c r="AA556" s="292">
        <v>0</v>
      </c>
      <c r="AB556" s="172">
        <f t="shared" si="9731"/>
        <v>0</v>
      </c>
      <c r="AC556" s="173">
        <f t="shared" si="9732"/>
        <v>15</v>
      </c>
      <c r="BI556" s="146" t="s">
        <v>36</v>
      </c>
      <c r="BJ556" s="129">
        <f>B556/B560</f>
        <v>0</v>
      </c>
      <c r="BK556" s="130">
        <f t="shared" ref="BK556" si="10250">C556/C560</f>
        <v>7.7807555978213886E-4</v>
      </c>
      <c r="BL556" s="131">
        <f t="shared" ref="BL556" si="10251">D556/D560</f>
        <v>0</v>
      </c>
      <c r="BM556" s="132">
        <f t="shared" ref="BM556" si="10252">E556/E560</f>
        <v>7.6117982873453852E-4</v>
      </c>
      <c r="BN556" s="129">
        <f t="shared" ref="BN556" si="10253">F556/F560</f>
        <v>0</v>
      </c>
      <c r="BO556" s="130">
        <f t="shared" ref="BO556" si="10254">G556/G560</f>
        <v>2.0130850528434828E-4</v>
      </c>
      <c r="BP556" s="131">
        <f t="shared" ref="BP556" si="10255">H556/H560</f>
        <v>0</v>
      </c>
      <c r="BQ556" s="132">
        <f t="shared" ref="BQ556" si="10256">I556/I560</f>
        <v>0</v>
      </c>
      <c r="BR556" s="129">
        <f t="shared" ref="BR556" si="10257">J556/J560</f>
        <v>0</v>
      </c>
      <c r="BS556" s="130">
        <f t="shared" ref="BS556" si="10258">K556/K560</f>
        <v>0</v>
      </c>
      <c r="BT556" s="131">
        <f t="shared" ref="BT556" si="10259">L556/L560</f>
        <v>0</v>
      </c>
      <c r="BU556" s="129">
        <f t="shared" ref="BU556" si="10260">M556/M560</f>
        <v>0</v>
      </c>
      <c r="BV556" s="133">
        <f t="shared" ref="BV556" si="10261">N556/N560</f>
        <v>0</v>
      </c>
      <c r="BW556" s="134">
        <f t="shared" ref="BW556" si="10262">O556/O560</f>
        <v>0</v>
      </c>
      <c r="BX556" s="129">
        <f t="shared" ref="BX556" si="10263">P556/P560</f>
        <v>0</v>
      </c>
      <c r="BY556" s="130">
        <f t="shared" ref="BY556" si="10264">Q556/Q560</f>
        <v>0</v>
      </c>
      <c r="BZ556" s="131">
        <f t="shared" ref="BZ556" si="10265">R556/R560</f>
        <v>0</v>
      </c>
      <c r="CA556" s="132">
        <f t="shared" ref="CA556" si="10266">S556/S560</f>
        <v>0</v>
      </c>
      <c r="CB556" s="129">
        <f t="shared" ref="CB556" si="10267">T556/T560</f>
        <v>0</v>
      </c>
      <c r="CC556" s="130">
        <f t="shared" ref="CC556" si="10268">U556/U560</f>
        <v>0</v>
      </c>
      <c r="CD556" s="131">
        <f t="shared" ref="CD556" si="10269">V556/V560</f>
        <v>0</v>
      </c>
      <c r="CE556" s="132">
        <f t="shared" ref="CE556" si="10270">W556/W560</f>
        <v>0</v>
      </c>
      <c r="CF556" s="129">
        <f t="shared" ref="CF556" si="10271">X556/X560</f>
        <v>0</v>
      </c>
      <c r="CG556" s="130">
        <f t="shared" ref="CG556" si="10272">Y556/Y560</f>
        <v>0</v>
      </c>
      <c r="CH556" s="131">
        <f t="shared" ref="CH556" si="10273">Z556/Z560</f>
        <v>0</v>
      </c>
      <c r="CI556" s="129">
        <f t="shared" ref="CI556" si="10274">AA556/AA560</f>
        <v>0</v>
      </c>
      <c r="CJ556" s="135">
        <f t="shared" ref="CJ556" si="10275">AB556/AB560</f>
        <v>0</v>
      </c>
      <c r="CK556" s="136">
        <f t="shared" ref="CK556" si="10276">AC556/AC560</f>
        <v>1.3659709321385641E-4</v>
      </c>
    </row>
    <row r="557" spans="1:89" x14ac:dyDescent="0.15">
      <c r="A557" s="137" t="s">
        <v>37</v>
      </c>
      <c r="B557" s="292">
        <v>0</v>
      </c>
      <c r="C557" s="292">
        <v>0</v>
      </c>
      <c r="D557" s="292">
        <v>0</v>
      </c>
      <c r="E557" s="292">
        <v>0</v>
      </c>
      <c r="F557" s="292">
        <v>0</v>
      </c>
      <c r="G557" s="292">
        <v>0</v>
      </c>
      <c r="H557" s="292">
        <v>0</v>
      </c>
      <c r="I557" s="292">
        <v>0</v>
      </c>
      <c r="J557" s="292">
        <v>0</v>
      </c>
      <c r="K557" s="292">
        <v>0</v>
      </c>
      <c r="L557" s="292">
        <v>0</v>
      </c>
      <c r="M557" s="292">
        <v>0</v>
      </c>
      <c r="N557" s="292">
        <v>0</v>
      </c>
      <c r="O557" s="292">
        <v>0</v>
      </c>
      <c r="P557" s="292">
        <v>0</v>
      </c>
      <c r="Q557" s="292">
        <v>0</v>
      </c>
      <c r="R557" s="292"/>
      <c r="S557" s="292">
        <v>0</v>
      </c>
      <c r="T557" s="292">
        <v>0</v>
      </c>
      <c r="U557" s="292">
        <v>0</v>
      </c>
      <c r="V557" s="292">
        <v>0</v>
      </c>
      <c r="W557" s="292">
        <v>0</v>
      </c>
      <c r="X557" s="292">
        <v>0</v>
      </c>
      <c r="Y557" s="292">
        <v>0</v>
      </c>
      <c r="Z557" s="292">
        <v>0</v>
      </c>
      <c r="AA557" s="292">
        <v>0</v>
      </c>
      <c r="AB557" s="172">
        <f t="shared" si="9731"/>
        <v>0</v>
      </c>
      <c r="AC557" s="173">
        <f t="shared" si="9732"/>
        <v>0</v>
      </c>
      <c r="BI557" s="137" t="s">
        <v>37</v>
      </c>
      <c r="BJ557" s="129">
        <f>B557/B560</f>
        <v>0</v>
      </c>
      <c r="BK557" s="130">
        <f t="shared" ref="BK557" si="10277">C557/C560</f>
        <v>0</v>
      </c>
      <c r="BL557" s="131">
        <f t="shared" ref="BL557" si="10278">D557/D560</f>
        <v>0</v>
      </c>
      <c r="BM557" s="132">
        <f t="shared" ref="BM557" si="10279">E557/E560</f>
        <v>0</v>
      </c>
      <c r="BN557" s="129">
        <f t="shared" ref="BN557" si="10280">F557/F560</f>
        <v>0</v>
      </c>
      <c r="BO557" s="130">
        <f t="shared" ref="BO557" si="10281">G557/G560</f>
        <v>0</v>
      </c>
      <c r="BP557" s="131">
        <f t="shared" ref="BP557" si="10282">H557/H560</f>
        <v>0</v>
      </c>
      <c r="BQ557" s="132">
        <f t="shared" ref="BQ557" si="10283">I557/I560</f>
        <v>0</v>
      </c>
      <c r="BR557" s="129">
        <f t="shared" ref="BR557" si="10284">J557/J560</f>
        <v>0</v>
      </c>
      <c r="BS557" s="130">
        <f t="shared" ref="BS557" si="10285">K557/K560</f>
        <v>0</v>
      </c>
      <c r="BT557" s="131">
        <f t="shared" ref="BT557" si="10286">L557/L560</f>
        <v>0</v>
      </c>
      <c r="BU557" s="129">
        <f t="shared" ref="BU557" si="10287">M557/M560</f>
        <v>0</v>
      </c>
      <c r="BV557" s="133">
        <f t="shared" ref="BV557" si="10288">N557/N560</f>
        <v>0</v>
      </c>
      <c r="BW557" s="134">
        <f t="shared" ref="BW557" si="10289">O557/O560</f>
        <v>0</v>
      </c>
      <c r="BX557" s="129">
        <f t="shared" ref="BX557" si="10290">P557/P560</f>
        <v>0</v>
      </c>
      <c r="BY557" s="130">
        <f t="shared" ref="BY557" si="10291">Q557/Q560</f>
        <v>0</v>
      </c>
      <c r="BZ557" s="131">
        <f t="shared" ref="BZ557" si="10292">R557/R560</f>
        <v>0</v>
      </c>
      <c r="CA557" s="132">
        <f t="shared" ref="CA557" si="10293">S557/S560</f>
        <v>0</v>
      </c>
      <c r="CB557" s="129">
        <f t="shared" ref="CB557" si="10294">T557/T560</f>
        <v>0</v>
      </c>
      <c r="CC557" s="130">
        <f t="shared" ref="CC557" si="10295">U557/U560</f>
        <v>0</v>
      </c>
      <c r="CD557" s="131">
        <f t="shared" ref="CD557" si="10296">V557/V560</f>
        <v>0</v>
      </c>
      <c r="CE557" s="132">
        <f t="shared" ref="CE557" si="10297">W557/W560</f>
        <v>0</v>
      </c>
      <c r="CF557" s="129">
        <f t="shared" ref="CF557" si="10298">X557/X560</f>
        <v>0</v>
      </c>
      <c r="CG557" s="130">
        <f t="shared" ref="CG557" si="10299">Y557/Y560</f>
        <v>0</v>
      </c>
      <c r="CH557" s="131">
        <f t="shared" ref="CH557" si="10300">Z557/Z560</f>
        <v>0</v>
      </c>
      <c r="CI557" s="129">
        <f t="shared" ref="CI557" si="10301">AA557/AA560</f>
        <v>0</v>
      </c>
      <c r="CJ557" s="135">
        <f t="shared" ref="CJ557" si="10302">AB557/AB560</f>
        <v>0</v>
      </c>
      <c r="CK557" s="136">
        <f t="shared" ref="CK557" si="10303">AC557/AC560</f>
        <v>0</v>
      </c>
    </row>
    <row r="558" spans="1:89" x14ac:dyDescent="0.15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>
        <f>B558/B560</f>
        <v>0</v>
      </c>
      <c r="BK558" s="130">
        <f t="shared" ref="BK558" si="10304">C558/C560</f>
        <v>0</v>
      </c>
      <c r="BL558" s="131">
        <f t="shared" ref="BL558" si="10305">D558/D560</f>
        <v>0</v>
      </c>
      <c r="BM558" s="132">
        <f t="shared" ref="BM558" si="10306">E558/E560</f>
        <v>0</v>
      </c>
      <c r="BN558" s="129">
        <f t="shared" ref="BN558" si="10307">F558/F560</f>
        <v>0</v>
      </c>
      <c r="BO558" s="130">
        <f t="shared" ref="BO558" si="10308">G558/G560</f>
        <v>0</v>
      </c>
      <c r="BP558" s="131">
        <f t="shared" ref="BP558" si="10309">H558/H560</f>
        <v>0</v>
      </c>
      <c r="BQ558" s="132">
        <f t="shared" ref="BQ558" si="10310">I558/I560</f>
        <v>0</v>
      </c>
      <c r="BR558" s="129">
        <f t="shared" ref="BR558" si="10311">J558/J560</f>
        <v>0</v>
      </c>
      <c r="BS558" s="130">
        <f t="shared" ref="BS558" si="10312">K558/K560</f>
        <v>0</v>
      </c>
      <c r="BT558" s="131">
        <f t="shared" ref="BT558" si="10313">L558/L560</f>
        <v>0</v>
      </c>
      <c r="BU558" s="129">
        <f t="shared" ref="BU558" si="10314">M558/M560</f>
        <v>0</v>
      </c>
      <c r="BV558" s="133">
        <f t="shared" ref="BV558" si="10315">N558/N560</f>
        <v>0</v>
      </c>
      <c r="BW558" s="134">
        <f t="shared" ref="BW558" si="10316">O558/O560</f>
        <v>0</v>
      </c>
      <c r="BX558" s="129">
        <f t="shared" ref="BX558" si="10317">P558/P560</f>
        <v>0</v>
      </c>
      <c r="BY558" s="130">
        <f t="shared" ref="BY558" si="10318">Q558/Q560</f>
        <v>0</v>
      </c>
      <c r="BZ558" s="131">
        <f t="shared" ref="BZ558" si="10319">R558/R560</f>
        <v>0</v>
      </c>
      <c r="CA558" s="132">
        <f t="shared" ref="CA558" si="10320">S558/S560</f>
        <v>0</v>
      </c>
      <c r="CB558" s="129">
        <f t="shared" ref="CB558" si="10321">T558/T560</f>
        <v>0</v>
      </c>
      <c r="CC558" s="130">
        <f t="shared" ref="CC558" si="10322">U558/U560</f>
        <v>0</v>
      </c>
      <c r="CD558" s="131">
        <f t="shared" ref="CD558" si="10323">V558/V560</f>
        <v>0</v>
      </c>
      <c r="CE558" s="132">
        <f t="shared" ref="CE558" si="10324">W558/W560</f>
        <v>0</v>
      </c>
      <c r="CF558" s="129">
        <f t="shared" ref="CF558" si="10325">X558/X560</f>
        <v>0</v>
      </c>
      <c r="CG558" s="130">
        <f t="shared" ref="CG558" si="10326">Y558/Y560</f>
        <v>0</v>
      </c>
      <c r="CH558" s="131">
        <f t="shared" ref="CH558" si="10327">Z558/Z560</f>
        <v>0</v>
      </c>
      <c r="CI558" s="129">
        <f t="shared" ref="CI558" si="10328">AA558/AA560</f>
        <v>0</v>
      </c>
      <c r="CJ558" s="135">
        <f t="shared" ref="CJ558" si="10329">AB558/AB560</f>
        <v>0</v>
      </c>
      <c r="CK558" s="136">
        <f t="shared" ref="CK558" si="10330">AC558/AC560</f>
        <v>0</v>
      </c>
    </row>
    <row r="559" spans="1:89" ht="14" thickBot="1" x14ac:dyDescent="0.2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>
        <f>B559/B560</f>
        <v>0</v>
      </c>
      <c r="BK559" s="130">
        <f t="shared" ref="BK559" si="10331">C559/C560</f>
        <v>0</v>
      </c>
      <c r="BL559" s="131">
        <f t="shared" ref="BL559" si="10332">D559/D560</f>
        <v>0</v>
      </c>
      <c r="BM559" s="132">
        <f t="shared" ref="BM559" si="10333">E559/E560</f>
        <v>0</v>
      </c>
      <c r="BN559" s="129">
        <f t="shared" ref="BN559" si="10334">F559/F560</f>
        <v>0</v>
      </c>
      <c r="BO559" s="130">
        <f t="shared" ref="BO559" si="10335">G559/G560</f>
        <v>0</v>
      </c>
      <c r="BP559" s="131">
        <f t="shared" ref="BP559" si="10336">H559/H560</f>
        <v>0</v>
      </c>
      <c r="BQ559" s="132">
        <f t="shared" ref="BQ559" si="10337">I559/I560</f>
        <v>0</v>
      </c>
      <c r="BR559" s="129">
        <f t="shared" ref="BR559" si="10338">J559/J560</f>
        <v>0</v>
      </c>
      <c r="BS559" s="130">
        <f t="shared" ref="BS559" si="10339">K559/K560</f>
        <v>0</v>
      </c>
      <c r="BT559" s="131">
        <f t="shared" ref="BT559" si="10340">L559/L560</f>
        <v>0</v>
      </c>
      <c r="BU559" s="129">
        <f t="shared" ref="BU559" si="10341">M559/M560</f>
        <v>0</v>
      </c>
      <c r="BV559" s="133">
        <f t="shared" ref="BV559" si="10342">N559/N560</f>
        <v>0</v>
      </c>
      <c r="BW559" s="134">
        <f t="shared" ref="BW559" si="10343">O559/O560</f>
        <v>0</v>
      </c>
      <c r="BX559" s="129">
        <f t="shared" ref="BX559" si="10344">P559/P560</f>
        <v>0</v>
      </c>
      <c r="BY559" s="130">
        <f t="shared" ref="BY559" si="10345">Q559/Q560</f>
        <v>0</v>
      </c>
      <c r="BZ559" s="131">
        <f t="shared" ref="BZ559" si="10346">R559/R560</f>
        <v>0</v>
      </c>
      <c r="CA559" s="132">
        <f t="shared" ref="CA559" si="10347">S559/S560</f>
        <v>0</v>
      </c>
      <c r="CB559" s="129">
        <f t="shared" ref="CB559" si="10348">T559/T560</f>
        <v>0</v>
      </c>
      <c r="CC559" s="130">
        <f t="shared" ref="CC559" si="10349">U559/U560</f>
        <v>0</v>
      </c>
      <c r="CD559" s="131">
        <f t="shared" ref="CD559" si="10350">V559/V560</f>
        <v>0</v>
      </c>
      <c r="CE559" s="132">
        <f t="shared" ref="CE559" si="10351">W559/W560</f>
        <v>0</v>
      </c>
      <c r="CF559" s="129">
        <f t="shared" ref="CF559" si="10352">X559/X560</f>
        <v>0</v>
      </c>
      <c r="CG559" s="130">
        <f t="shared" ref="CG559" si="10353">Y559/Y560</f>
        <v>0</v>
      </c>
      <c r="CH559" s="131">
        <f t="shared" ref="CH559" si="10354">Z559/Z560</f>
        <v>0</v>
      </c>
      <c r="CI559" s="129">
        <f t="shared" ref="CI559" si="10355">AA559/AA560</f>
        <v>0</v>
      </c>
      <c r="CJ559" s="135">
        <f t="shared" ref="CJ559" si="10356">AB559/AB560</f>
        <v>0</v>
      </c>
      <c r="CK559" s="136">
        <f t="shared" ref="CK559" si="10357">AC559/AC560</f>
        <v>0</v>
      </c>
    </row>
    <row r="560" spans="1:89" ht="15" thickTop="1" thickBot="1" x14ac:dyDescent="0.2">
      <c r="A560" s="269" t="s">
        <v>13</v>
      </c>
      <c r="B560" s="20">
        <f t="shared" ref="B560:AA560" si="10358">SUM(B537:B559)</f>
        <v>10452</v>
      </c>
      <c r="C560" s="21">
        <f t="shared" si="10358"/>
        <v>11567</v>
      </c>
      <c r="D560" s="20">
        <f t="shared" si="10358"/>
        <v>4148</v>
      </c>
      <c r="E560" s="21">
        <f t="shared" si="10358"/>
        <v>5255</v>
      </c>
      <c r="F560" s="20">
        <f t="shared" si="10358"/>
        <v>11836</v>
      </c>
      <c r="G560" s="21">
        <f t="shared" si="10358"/>
        <v>9935</v>
      </c>
      <c r="H560" s="20">
        <f t="shared" si="10358"/>
        <v>13438</v>
      </c>
      <c r="I560" s="21">
        <f t="shared" si="10358"/>
        <v>13722</v>
      </c>
      <c r="J560" s="20">
        <f t="shared" si="10358"/>
        <v>2804</v>
      </c>
      <c r="K560" s="21">
        <f t="shared" si="10358"/>
        <v>2579</v>
      </c>
      <c r="L560" s="20">
        <f t="shared" si="10358"/>
        <v>7708</v>
      </c>
      <c r="M560" s="21">
        <f t="shared" si="10358"/>
        <v>7269</v>
      </c>
      <c r="N560" s="20">
        <f t="shared" si="10358"/>
        <v>13885</v>
      </c>
      <c r="O560" s="21">
        <f t="shared" si="10358"/>
        <v>13771</v>
      </c>
      <c r="P560" s="20">
        <f t="shared" si="10358"/>
        <v>7304</v>
      </c>
      <c r="Q560" s="21">
        <f t="shared" si="10358"/>
        <v>7151</v>
      </c>
      <c r="R560" s="20">
        <f t="shared" si="10358"/>
        <v>8713</v>
      </c>
      <c r="S560" s="21">
        <f t="shared" si="10358"/>
        <v>8807</v>
      </c>
      <c r="T560" s="20">
        <f t="shared" si="10358"/>
        <v>2113</v>
      </c>
      <c r="U560" s="21">
        <f t="shared" si="10358"/>
        <v>2047</v>
      </c>
      <c r="V560" s="20">
        <f t="shared" si="10358"/>
        <v>8390</v>
      </c>
      <c r="W560" s="21">
        <f t="shared" si="10358"/>
        <v>8421</v>
      </c>
      <c r="X560" s="20">
        <f t="shared" si="10358"/>
        <v>6505</v>
      </c>
      <c r="Y560" s="21">
        <f t="shared" si="10358"/>
        <v>4289</v>
      </c>
      <c r="Z560" s="20">
        <f t="shared" si="10358"/>
        <v>12791</v>
      </c>
      <c r="AA560" s="21">
        <f t="shared" si="10358"/>
        <v>14999</v>
      </c>
      <c r="AB560" s="174">
        <f t="shared" ref="AB560:AC560" si="10359">SUM(AB536:AB559)</f>
        <v>110087</v>
      </c>
      <c r="AC560" s="175">
        <f t="shared" si="10359"/>
        <v>109812</v>
      </c>
      <c r="BI560" s="269" t="s">
        <v>13</v>
      </c>
      <c r="BJ560" s="155">
        <f>SUM(BJ536:BJ559)</f>
        <v>0.99999999999999989</v>
      </c>
      <c r="BK560" s="156">
        <f t="shared" ref="BK560:CK560" si="10360">SUM(BK536:BK559)</f>
        <v>1</v>
      </c>
      <c r="BL560" s="155">
        <f t="shared" si="10360"/>
        <v>1</v>
      </c>
      <c r="BM560" s="156">
        <f t="shared" si="10360"/>
        <v>1</v>
      </c>
      <c r="BN560" s="155">
        <f t="shared" si="10360"/>
        <v>0.99999999999999989</v>
      </c>
      <c r="BO560" s="156">
        <f t="shared" si="10360"/>
        <v>1.0000000000000002</v>
      </c>
      <c r="BP560" s="155">
        <f t="shared" si="10360"/>
        <v>1.0000000000000002</v>
      </c>
      <c r="BQ560" s="156">
        <f t="shared" si="10360"/>
        <v>1</v>
      </c>
      <c r="BR560" s="155">
        <f t="shared" si="10360"/>
        <v>1</v>
      </c>
      <c r="BS560" s="156">
        <f t="shared" si="10360"/>
        <v>1</v>
      </c>
      <c r="BT560" s="155">
        <f t="shared" si="10360"/>
        <v>1</v>
      </c>
      <c r="BU560" s="156">
        <f t="shared" si="10360"/>
        <v>0.99999999999999989</v>
      </c>
      <c r="BV560" s="155">
        <f t="shared" si="10360"/>
        <v>1</v>
      </c>
      <c r="BW560" s="156">
        <f t="shared" si="10360"/>
        <v>0.99999999999999989</v>
      </c>
      <c r="BX560" s="155">
        <f t="shared" si="10360"/>
        <v>1</v>
      </c>
      <c r="BY560" s="156">
        <f t="shared" si="10360"/>
        <v>1</v>
      </c>
      <c r="BZ560" s="155">
        <f t="shared" si="10360"/>
        <v>1</v>
      </c>
      <c r="CA560" s="156">
        <f t="shared" si="10360"/>
        <v>0.99999999999999989</v>
      </c>
      <c r="CB560" s="155">
        <f t="shared" si="10360"/>
        <v>1</v>
      </c>
      <c r="CC560" s="156">
        <f t="shared" si="10360"/>
        <v>1.0000000000000002</v>
      </c>
      <c r="CD560" s="155">
        <f t="shared" si="10360"/>
        <v>1.0000000000000002</v>
      </c>
      <c r="CE560" s="156">
        <f t="shared" si="10360"/>
        <v>0.99999999999999989</v>
      </c>
      <c r="CF560" s="155">
        <f t="shared" si="10360"/>
        <v>0.99999999999999978</v>
      </c>
      <c r="CG560" s="156">
        <f t="shared" si="10360"/>
        <v>1</v>
      </c>
      <c r="CH560" s="155">
        <f t="shared" si="10360"/>
        <v>0.99999999999999978</v>
      </c>
      <c r="CI560" s="156">
        <f t="shared" si="10360"/>
        <v>1</v>
      </c>
      <c r="CJ560" s="155">
        <f t="shared" si="10360"/>
        <v>0.99999999999999989</v>
      </c>
      <c r="CK560" s="156">
        <f t="shared" si="10360"/>
        <v>1.0000000000000002</v>
      </c>
    </row>
    <row r="561" spans="1:89" ht="14" thickTop="1" x14ac:dyDescent="0.15">
      <c r="A561" s="187"/>
    </row>
    <row r="563" spans="1:89" x14ac:dyDescent="0.15">
      <c r="A563" s="302">
        <f>+A532+1</f>
        <v>44154</v>
      </c>
      <c r="B563" s="302"/>
      <c r="C563" s="302"/>
      <c r="D563" s="302"/>
      <c r="BI563" s="301">
        <f>+BI501+2</f>
        <v>44154</v>
      </c>
      <c r="BJ563" s="301"/>
      <c r="BK563" s="301"/>
      <c r="BL563" s="301"/>
    </row>
    <row r="564" spans="1:89" ht="14" thickBot="1" x14ac:dyDescent="0.2">
      <c r="AE564" s="272" t="s">
        <v>84</v>
      </c>
    </row>
    <row r="565" spans="1:89" ht="15" thickTop="1" thickBot="1" x14ac:dyDescent="0.2">
      <c r="A565" s="299" t="s">
        <v>0</v>
      </c>
      <c r="B565" s="293" t="s">
        <v>1</v>
      </c>
      <c r="C565" s="294"/>
      <c r="D565" s="293" t="s">
        <v>2</v>
      </c>
      <c r="E565" s="294"/>
      <c r="F565" s="293" t="s">
        <v>3</v>
      </c>
      <c r="G565" s="294"/>
      <c r="H565" s="293" t="s">
        <v>4</v>
      </c>
      <c r="I565" s="294"/>
      <c r="J565" s="293" t="s">
        <v>5</v>
      </c>
      <c r="K565" s="294"/>
      <c r="L565" s="293" t="s">
        <v>6</v>
      </c>
      <c r="M565" s="294"/>
      <c r="N565" s="293" t="s">
        <v>7</v>
      </c>
      <c r="O565" s="294"/>
      <c r="P565" s="293" t="s">
        <v>8</v>
      </c>
      <c r="Q565" s="294"/>
      <c r="R565" s="293" t="s">
        <v>9</v>
      </c>
      <c r="S565" s="294"/>
      <c r="T565" s="293" t="s">
        <v>10</v>
      </c>
      <c r="U565" s="294"/>
      <c r="V565" s="293" t="s">
        <v>11</v>
      </c>
      <c r="W565" s="294"/>
      <c r="X565" s="293" t="s">
        <v>12</v>
      </c>
      <c r="Y565" s="294"/>
      <c r="Z565" s="295" t="s">
        <v>40</v>
      </c>
      <c r="AA565" s="296"/>
      <c r="AB565" s="297" t="s">
        <v>41</v>
      </c>
      <c r="AC565" s="298"/>
      <c r="AE565" s="299" t="s">
        <v>0</v>
      </c>
      <c r="AF565" s="293" t="s">
        <v>1</v>
      </c>
      <c r="AG565" s="294"/>
      <c r="AH565" s="293" t="s">
        <v>2</v>
      </c>
      <c r="AI565" s="294"/>
      <c r="AJ565" s="293" t="s">
        <v>3</v>
      </c>
      <c r="AK565" s="294"/>
      <c r="AL565" s="293" t="s">
        <v>4</v>
      </c>
      <c r="AM565" s="294"/>
      <c r="AN565" s="293" t="s">
        <v>5</v>
      </c>
      <c r="AO565" s="294"/>
      <c r="AP565" s="293" t="s">
        <v>6</v>
      </c>
      <c r="AQ565" s="294"/>
      <c r="AR565" s="293" t="s">
        <v>7</v>
      </c>
      <c r="AS565" s="294"/>
      <c r="AT565" s="293" t="s">
        <v>8</v>
      </c>
      <c r="AU565" s="294"/>
      <c r="AV565" s="293" t="s">
        <v>9</v>
      </c>
      <c r="AW565" s="294"/>
      <c r="AX565" s="293" t="s">
        <v>10</v>
      </c>
      <c r="AY565" s="294"/>
      <c r="AZ565" s="293" t="s">
        <v>11</v>
      </c>
      <c r="BA565" s="294"/>
      <c r="BB565" s="293" t="s">
        <v>12</v>
      </c>
      <c r="BC565" s="294"/>
      <c r="BD565" s="295" t="s">
        <v>40</v>
      </c>
      <c r="BE565" s="296"/>
      <c r="BF565" s="297" t="s">
        <v>41</v>
      </c>
      <c r="BG565" s="298"/>
      <c r="BI565" s="299" t="s">
        <v>0</v>
      </c>
      <c r="BJ565" s="293" t="s">
        <v>1</v>
      </c>
      <c r="BK565" s="294"/>
      <c r="BL565" s="293" t="s">
        <v>2</v>
      </c>
      <c r="BM565" s="294"/>
      <c r="BN565" s="293" t="s">
        <v>3</v>
      </c>
      <c r="BO565" s="294"/>
      <c r="BP565" s="293" t="s">
        <v>4</v>
      </c>
      <c r="BQ565" s="294"/>
      <c r="BR565" s="293" t="s">
        <v>5</v>
      </c>
      <c r="BS565" s="294"/>
      <c r="BT565" s="293" t="s">
        <v>6</v>
      </c>
      <c r="BU565" s="294"/>
      <c r="BV565" s="293" t="s">
        <v>7</v>
      </c>
      <c r="BW565" s="294"/>
      <c r="BX565" s="293" t="s">
        <v>8</v>
      </c>
      <c r="BY565" s="294"/>
      <c r="BZ565" s="293" t="s">
        <v>9</v>
      </c>
      <c r="CA565" s="294"/>
      <c r="CB565" s="293" t="s">
        <v>10</v>
      </c>
      <c r="CC565" s="294"/>
      <c r="CD565" s="293" t="s">
        <v>11</v>
      </c>
      <c r="CE565" s="294"/>
      <c r="CF565" s="293" t="s">
        <v>12</v>
      </c>
      <c r="CG565" s="294"/>
      <c r="CH565" s="295" t="s">
        <v>40</v>
      </c>
      <c r="CI565" s="296"/>
      <c r="CJ565" s="293" t="s">
        <v>41</v>
      </c>
      <c r="CK565" s="294"/>
    </row>
    <row r="566" spans="1:89" ht="15" thickTop="1" thickBot="1" x14ac:dyDescent="0.2">
      <c r="A566" s="300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300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300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 x14ac:dyDescent="0.15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15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 x14ac:dyDescent="0.2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 x14ac:dyDescent="0.2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 x14ac:dyDescent="0.15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 x14ac:dyDescent="0.2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 x14ac:dyDescent="0.2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9" t="s">
        <v>0</v>
      </c>
      <c r="AF573" s="293" t="s">
        <v>1</v>
      </c>
      <c r="AG573" s="294"/>
      <c r="AH573" s="293" t="s">
        <v>2</v>
      </c>
      <c r="AI573" s="294"/>
      <c r="AJ573" s="293" t="s">
        <v>3</v>
      </c>
      <c r="AK573" s="294"/>
      <c r="AL573" s="293" t="s">
        <v>4</v>
      </c>
      <c r="AM573" s="294"/>
      <c r="AN573" s="293" t="s">
        <v>5</v>
      </c>
      <c r="AO573" s="294"/>
      <c r="AP573" s="293" t="s">
        <v>6</v>
      </c>
      <c r="AQ573" s="294"/>
      <c r="AR573" s="293" t="s">
        <v>7</v>
      </c>
      <c r="AS573" s="294"/>
      <c r="AT573" s="293" t="s">
        <v>8</v>
      </c>
      <c r="AU573" s="294"/>
      <c r="AV573" s="293" t="s">
        <v>9</v>
      </c>
      <c r="AW573" s="294"/>
      <c r="AX573" s="293" t="s">
        <v>10</v>
      </c>
      <c r="AY573" s="294"/>
      <c r="AZ573" s="293" t="s">
        <v>11</v>
      </c>
      <c r="BA573" s="294"/>
      <c r="BB573" s="293" t="s">
        <v>12</v>
      </c>
      <c r="BC573" s="294"/>
      <c r="BD573" s="295" t="s">
        <v>40</v>
      </c>
      <c r="BE573" s="296"/>
      <c r="BF573" s="297" t="s">
        <v>41</v>
      </c>
      <c r="BG573" s="298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2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300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 x14ac:dyDescent="0.15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15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 x14ac:dyDescent="0.2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 x14ac:dyDescent="0.2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 x14ac:dyDescent="0.15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15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15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15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15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15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15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15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15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15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15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 x14ac:dyDescent="0.2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 x14ac:dyDescent="0.2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 x14ac:dyDescent="0.15">
      <c r="A592" s="187"/>
    </row>
    <row r="594" spans="1:89" x14ac:dyDescent="0.15">
      <c r="A594" s="302">
        <f>+A563+1</f>
        <v>44155</v>
      </c>
      <c r="B594" s="302"/>
      <c r="C594" s="302"/>
      <c r="D594" s="302"/>
      <c r="BI594" s="301">
        <f>+BI532+2</f>
        <v>44155</v>
      </c>
      <c r="BJ594" s="301"/>
      <c r="BK594" s="301"/>
      <c r="BL594" s="301"/>
    </row>
    <row r="595" spans="1:89" ht="14" thickBot="1" x14ac:dyDescent="0.2">
      <c r="AE595" s="272" t="s">
        <v>84</v>
      </c>
    </row>
    <row r="596" spans="1:89" ht="15" thickTop="1" thickBot="1" x14ac:dyDescent="0.2">
      <c r="A596" s="299" t="s">
        <v>0</v>
      </c>
      <c r="B596" s="293" t="s">
        <v>1</v>
      </c>
      <c r="C596" s="294"/>
      <c r="D596" s="293" t="s">
        <v>2</v>
      </c>
      <c r="E596" s="294"/>
      <c r="F596" s="293" t="s">
        <v>3</v>
      </c>
      <c r="G596" s="294"/>
      <c r="H596" s="293" t="s">
        <v>4</v>
      </c>
      <c r="I596" s="294"/>
      <c r="J596" s="293" t="s">
        <v>5</v>
      </c>
      <c r="K596" s="294"/>
      <c r="L596" s="293" t="s">
        <v>6</v>
      </c>
      <c r="M596" s="294"/>
      <c r="N596" s="293" t="s">
        <v>7</v>
      </c>
      <c r="O596" s="294"/>
      <c r="P596" s="293" t="s">
        <v>8</v>
      </c>
      <c r="Q596" s="294"/>
      <c r="R596" s="293" t="s">
        <v>9</v>
      </c>
      <c r="S596" s="294"/>
      <c r="T596" s="293" t="s">
        <v>10</v>
      </c>
      <c r="U596" s="294"/>
      <c r="V596" s="293" t="s">
        <v>11</v>
      </c>
      <c r="W596" s="294"/>
      <c r="X596" s="293" t="s">
        <v>12</v>
      </c>
      <c r="Y596" s="294"/>
      <c r="Z596" s="295" t="s">
        <v>40</v>
      </c>
      <c r="AA596" s="296"/>
      <c r="AB596" s="297" t="s">
        <v>41</v>
      </c>
      <c r="AC596" s="298"/>
      <c r="AE596" s="299" t="s">
        <v>0</v>
      </c>
      <c r="AF596" s="293" t="s">
        <v>1</v>
      </c>
      <c r="AG596" s="294"/>
      <c r="AH596" s="293" t="s">
        <v>2</v>
      </c>
      <c r="AI596" s="294"/>
      <c r="AJ596" s="293" t="s">
        <v>3</v>
      </c>
      <c r="AK596" s="294"/>
      <c r="AL596" s="293" t="s">
        <v>4</v>
      </c>
      <c r="AM596" s="294"/>
      <c r="AN596" s="293" t="s">
        <v>5</v>
      </c>
      <c r="AO596" s="294"/>
      <c r="AP596" s="293" t="s">
        <v>6</v>
      </c>
      <c r="AQ596" s="294"/>
      <c r="AR596" s="293" t="s">
        <v>7</v>
      </c>
      <c r="AS596" s="294"/>
      <c r="AT596" s="293" t="s">
        <v>8</v>
      </c>
      <c r="AU596" s="294"/>
      <c r="AV596" s="293" t="s">
        <v>9</v>
      </c>
      <c r="AW596" s="294"/>
      <c r="AX596" s="293" t="s">
        <v>10</v>
      </c>
      <c r="AY596" s="294"/>
      <c r="AZ596" s="293" t="s">
        <v>11</v>
      </c>
      <c r="BA596" s="294"/>
      <c r="BB596" s="293" t="s">
        <v>12</v>
      </c>
      <c r="BC596" s="294"/>
      <c r="BD596" s="295" t="s">
        <v>40</v>
      </c>
      <c r="BE596" s="296"/>
      <c r="BF596" s="297" t="s">
        <v>41</v>
      </c>
      <c r="BG596" s="298"/>
      <c r="BI596" s="299" t="s">
        <v>0</v>
      </c>
      <c r="BJ596" s="293" t="s">
        <v>1</v>
      </c>
      <c r="BK596" s="294"/>
      <c r="BL596" s="293" t="s">
        <v>2</v>
      </c>
      <c r="BM596" s="294"/>
      <c r="BN596" s="293" t="s">
        <v>3</v>
      </c>
      <c r="BO596" s="294"/>
      <c r="BP596" s="293" t="s">
        <v>4</v>
      </c>
      <c r="BQ596" s="294"/>
      <c r="BR596" s="293" t="s">
        <v>5</v>
      </c>
      <c r="BS596" s="294"/>
      <c r="BT596" s="293" t="s">
        <v>6</v>
      </c>
      <c r="BU596" s="294"/>
      <c r="BV596" s="293" t="s">
        <v>7</v>
      </c>
      <c r="BW596" s="294"/>
      <c r="BX596" s="293" t="s">
        <v>8</v>
      </c>
      <c r="BY596" s="294"/>
      <c r="BZ596" s="293" t="s">
        <v>9</v>
      </c>
      <c r="CA596" s="294"/>
      <c r="CB596" s="293" t="s">
        <v>10</v>
      </c>
      <c r="CC596" s="294"/>
      <c r="CD596" s="293" t="s">
        <v>11</v>
      </c>
      <c r="CE596" s="294"/>
      <c r="CF596" s="293" t="s">
        <v>12</v>
      </c>
      <c r="CG596" s="294"/>
      <c r="CH596" s="295" t="s">
        <v>40</v>
      </c>
      <c r="CI596" s="296"/>
      <c r="CJ596" s="293" t="s">
        <v>41</v>
      </c>
      <c r="CK596" s="294"/>
    </row>
    <row r="597" spans="1:89" ht="15" thickTop="1" thickBot="1" x14ac:dyDescent="0.2">
      <c r="A597" s="300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300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300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 x14ac:dyDescent="0.15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15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 x14ac:dyDescent="0.2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 x14ac:dyDescent="0.2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 x14ac:dyDescent="0.15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 x14ac:dyDescent="0.2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 x14ac:dyDescent="0.2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9" t="s">
        <v>0</v>
      </c>
      <c r="AF604" s="293" t="s">
        <v>1</v>
      </c>
      <c r="AG604" s="294"/>
      <c r="AH604" s="293" t="s">
        <v>2</v>
      </c>
      <c r="AI604" s="294"/>
      <c r="AJ604" s="293" t="s">
        <v>3</v>
      </c>
      <c r="AK604" s="294"/>
      <c r="AL604" s="293" t="s">
        <v>4</v>
      </c>
      <c r="AM604" s="294"/>
      <c r="AN604" s="293" t="s">
        <v>5</v>
      </c>
      <c r="AO604" s="294"/>
      <c r="AP604" s="293" t="s">
        <v>6</v>
      </c>
      <c r="AQ604" s="294"/>
      <c r="AR604" s="293" t="s">
        <v>7</v>
      </c>
      <c r="AS604" s="294"/>
      <c r="AT604" s="293" t="s">
        <v>8</v>
      </c>
      <c r="AU604" s="294"/>
      <c r="AV604" s="293" t="s">
        <v>9</v>
      </c>
      <c r="AW604" s="294"/>
      <c r="AX604" s="293" t="s">
        <v>10</v>
      </c>
      <c r="AY604" s="294"/>
      <c r="AZ604" s="293" t="s">
        <v>11</v>
      </c>
      <c r="BA604" s="294"/>
      <c r="BB604" s="293" t="s">
        <v>12</v>
      </c>
      <c r="BC604" s="294"/>
      <c r="BD604" s="295" t="s">
        <v>40</v>
      </c>
      <c r="BE604" s="296"/>
      <c r="BF604" s="297" t="s">
        <v>41</v>
      </c>
      <c r="BG604" s="298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2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300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 x14ac:dyDescent="0.15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15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 x14ac:dyDescent="0.2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 x14ac:dyDescent="0.2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 x14ac:dyDescent="0.15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15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15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15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15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15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15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15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15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15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15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 x14ac:dyDescent="0.2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 x14ac:dyDescent="0.2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 x14ac:dyDescent="0.15">
      <c r="A623" s="187"/>
    </row>
    <row r="625" spans="1:89" x14ac:dyDescent="0.15">
      <c r="A625" s="302">
        <f>+A594+1</f>
        <v>44156</v>
      </c>
      <c r="B625" s="302"/>
      <c r="C625" s="302"/>
      <c r="D625" s="302"/>
      <c r="BI625" s="301">
        <f>+BI563+2</f>
        <v>44156</v>
      </c>
      <c r="BJ625" s="301"/>
      <c r="BK625" s="301"/>
      <c r="BL625" s="301"/>
    </row>
    <row r="626" spans="1:89" ht="14" thickBot="1" x14ac:dyDescent="0.2">
      <c r="AE626" s="272" t="s">
        <v>84</v>
      </c>
    </row>
    <row r="627" spans="1:89" ht="15" thickTop="1" thickBot="1" x14ac:dyDescent="0.2">
      <c r="A627" s="299" t="s">
        <v>0</v>
      </c>
      <c r="B627" s="293" t="s">
        <v>1</v>
      </c>
      <c r="C627" s="294"/>
      <c r="D627" s="293" t="s">
        <v>2</v>
      </c>
      <c r="E627" s="294"/>
      <c r="F627" s="293" t="s">
        <v>3</v>
      </c>
      <c r="G627" s="294"/>
      <c r="H627" s="293" t="s">
        <v>4</v>
      </c>
      <c r="I627" s="294"/>
      <c r="J627" s="293" t="s">
        <v>5</v>
      </c>
      <c r="K627" s="294"/>
      <c r="L627" s="293" t="s">
        <v>6</v>
      </c>
      <c r="M627" s="294"/>
      <c r="N627" s="293" t="s">
        <v>7</v>
      </c>
      <c r="O627" s="294"/>
      <c r="P627" s="293" t="s">
        <v>8</v>
      </c>
      <c r="Q627" s="294"/>
      <c r="R627" s="293" t="s">
        <v>9</v>
      </c>
      <c r="S627" s="294"/>
      <c r="T627" s="293" t="s">
        <v>10</v>
      </c>
      <c r="U627" s="294"/>
      <c r="V627" s="293" t="s">
        <v>11</v>
      </c>
      <c r="W627" s="294"/>
      <c r="X627" s="293" t="s">
        <v>12</v>
      </c>
      <c r="Y627" s="294"/>
      <c r="Z627" s="295" t="s">
        <v>40</v>
      </c>
      <c r="AA627" s="296"/>
      <c r="AB627" s="297" t="s">
        <v>41</v>
      </c>
      <c r="AC627" s="298"/>
      <c r="AE627" s="299" t="s">
        <v>0</v>
      </c>
      <c r="AF627" s="293" t="s">
        <v>1</v>
      </c>
      <c r="AG627" s="294"/>
      <c r="AH627" s="293" t="s">
        <v>2</v>
      </c>
      <c r="AI627" s="294"/>
      <c r="AJ627" s="293" t="s">
        <v>3</v>
      </c>
      <c r="AK627" s="294"/>
      <c r="AL627" s="293" t="s">
        <v>4</v>
      </c>
      <c r="AM627" s="294"/>
      <c r="AN627" s="293" t="s">
        <v>5</v>
      </c>
      <c r="AO627" s="294"/>
      <c r="AP627" s="293" t="s">
        <v>6</v>
      </c>
      <c r="AQ627" s="294"/>
      <c r="AR627" s="293" t="s">
        <v>7</v>
      </c>
      <c r="AS627" s="294"/>
      <c r="AT627" s="293" t="s">
        <v>8</v>
      </c>
      <c r="AU627" s="294"/>
      <c r="AV627" s="293" t="s">
        <v>9</v>
      </c>
      <c r="AW627" s="294"/>
      <c r="AX627" s="293" t="s">
        <v>10</v>
      </c>
      <c r="AY627" s="294"/>
      <c r="AZ627" s="293" t="s">
        <v>11</v>
      </c>
      <c r="BA627" s="294"/>
      <c r="BB627" s="293" t="s">
        <v>12</v>
      </c>
      <c r="BC627" s="294"/>
      <c r="BD627" s="295" t="s">
        <v>40</v>
      </c>
      <c r="BE627" s="296"/>
      <c r="BF627" s="297" t="s">
        <v>41</v>
      </c>
      <c r="BG627" s="298"/>
      <c r="BI627" s="299" t="s">
        <v>0</v>
      </c>
      <c r="BJ627" s="293" t="s">
        <v>1</v>
      </c>
      <c r="BK627" s="294"/>
      <c r="BL627" s="293" t="s">
        <v>2</v>
      </c>
      <c r="BM627" s="294"/>
      <c r="BN627" s="293" t="s">
        <v>3</v>
      </c>
      <c r="BO627" s="294"/>
      <c r="BP627" s="293" t="s">
        <v>4</v>
      </c>
      <c r="BQ627" s="294"/>
      <c r="BR627" s="293" t="s">
        <v>5</v>
      </c>
      <c r="BS627" s="294"/>
      <c r="BT627" s="293" t="s">
        <v>6</v>
      </c>
      <c r="BU627" s="294"/>
      <c r="BV627" s="293" t="s">
        <v>7</v>
      </c>
      <c r="BW627" s="294"/>
      <c r="BX627" s="293" t="s">
        <v>8</v>
      </c>
      <c r="BY627" s="294"/>
      <c r="BZ627" s="293" t="s">
        <v>9</v>
      </c>
      <c r="CA627" s="294"/>
      <c r="CB627" s="293" t="s">
        <v>10</v>
      </c>
      <c r="CC627" s="294"/>
      <c r="CD627" s="293" t="s">
        <v>11</v>
      </c>
      <c r="CE627" s="294"/>
      <c r="CF627" s="293" t="s">
        <v>12</v>
      </c>
      <c r="CG627" s="294"/>
      <c r="CH627" s="295" t="s">
        <v>40</v>
      </c>
      <c r="CI627" s="296"/>
      <c r="CJ627" s="293" t="s">
        <v>41</v>
      </c>
      <c r="CK627" s="294"/>
    </row>
    <row r="628" spans="1:89" ht="15" thickTop="1" thickBot="1" x14ac:dyDescent="0.2">
      <c r="A628" s="300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300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300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 x14ac:dyDescent="0.15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15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 x14ac:dyDescent="0.2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 x14ac:dyDescent="0.2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 x14ac:dyDescent="0.15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 x14ac:dyDescent="0.2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 x14ac:dyDescent="0.2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9" t="s">
        <v>0</v>
      </c>
      <c r="AF635" s="293" t="s">
        <v>1</v>
      </c>
      <c r="AG635" s="294"/>
      <c r="AH635" s="293" t="s">
        <v>2</v>
      </c>
      <c r="AI635" s="294"/>
      <c r="AJ635" s="293" t="s">
        <v>3</v>
      </c>
      <c r="AK635" s="294"/>
      <c r="AL635" s="293" t="s">
        <v>4</v>
      </c>
      <c r="AM635" s="294"/>
      <c r="AN635" s="293" t="s">
        <v>5</v>
      </c>
      <c r="AO635" s="294"/>
      <c r="AP635" s="293" t="s">
        <v>6</v>
      </c>
      <c r="AQ635" s="294"/>
      <c r="AR635" s="293" t="s">
        <v>7</v>
      </c>
      <c r="AS635" s="294"/>
      <c r="AT635" s="293" t="s">
        <v>8</v>
      </c>
      <c r="AU635" s="294"/>
      <c r="AV635" s="293" t="s">
        <v>9</v>
      </c>
      <c r="AW635" s="294"/>
      <c r="AX635" s="293" t="s">
        <v>10</v>
      </c>
      <c r="AY635" s="294"/>
      <c r="AZ635" s="293" t="s">
        <v>11</v>
      </c>
      <c r="BA635" s="294"/>
      <c r="BB635" s="293" t="s">
        <v>12</v>
      </c>
      <c r="BC635" s="294"/>
      <c r="BD635" s="295" t="s">
        <v>40</v>
      </c>
      <c r="BE635" s="296"/>
      <c r="BF635" s="297" t="s">
        <v>41</v>
      </c>
      <c r="BG635" s="298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2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300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 x14ac:dyDescent="0.15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15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 x14ac:dyDescent="0.2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 x14ac:dyDescent="0.2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 x14ac:dyDescent="0.15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15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15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15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15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15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15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15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15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15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15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 x14ac:dyDescent="0.2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 x14ac:dyDescent="0.2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 x14ac:dyDescent="0.15">
      <c r="A654" s="187"/>
    </row>
    <row r="656" spans="1:89" x14ac:dyDescent="0.15">
      <c r="A656" s="302">
        <f>+A625+1</f>
        <v>44157</v>
      </c>
      <c r="B656" s="302"/>
      <c r="C656" s="302"/>
      <c r="D656" s="302"/>
      <c r="BI656" s="301">
        <f>+BI594+2</f>
        <v>44157</v>
      </c>
      <c r="BJ656" s="301"/>
      <c r="BK656" s="301"/>
      <c r="BL656" s="301"/>
    </row>
    <row r="657" spans="1:89" ht="14" thickBot="1" x14ac:dyDescent="0.2">
      <c r="AE657" s="272" t="s">
        <v>84</v>
      </c>
    </row>
    <row r="658" spans="1:89" ht="15" thickTop="1" thickBot="1" x14ac:dyDescent="0.2">
      <c r="A658" s="299" t="s">
        <v>0</v>
      </c>
      <c r="B658" s="293" t="s">
        <v>1</v>
      </c>
      <c r="C658" s="294"/>
      <c r="D658" s="293" t="s">
        <v>2</v>
      </c>
      <c r="E658" s="294"/>
      <c r="F658" s="293" t="s">
        <v>3</v>
      </c>
      <c r="G658" s="294"/>
      <c r="H658" s="293" t="s">
        <v>4</v>
      </c>
      <c r="I658" s="294"/>
      <c r="J658" s="293" t="s">
        <v>5</v>
      </c>
      <c r="K658" s="294"/>
      <c r="L658" s="293" t="s">
        <v>6</v>
      </c>
      <c r="M658" s="294"/>
      <c r="N658" s="293" t="s">
        <v>7</v>
      </c>
      <c r="O658" s="294"/>
      <c r="P658" s="293" t="s">
        <v>8</v>
      </c>
      <c r="Q658" s="294"/>
      <c r="R658" s="293" t="s">
        <v>9</v>
      </c>
      <c r="S658" s="294"/>
      <c r="T658" s="293" t="s">
        <v>10</v>
      </c>
      <c r="U658" s="294"/>
      <c r="V658" s="293" t="s">
        <v>11</v>
      </c>
      <c r="W658" s="294"/>
      <c r="X658" s="293" t="s">
        <v>12</v>
      </c>
      <c r="Y658" s="294"/>
      <c r="Z658" s="295" t="s">
        <v>40</v>
      </c>
      <c r="AA658" s="296"/>
      <c r="AB658" s="297" t="s">
        <v>41</v>
      </c>
      <c r="AC658" s="298"/>
      <c r="AE658" s="299" t="s">
        <v>0</v>
      </c>
      <c r="AF658" s="293" t="s">
        <v>1</v>
      </c>
      <c r="AG658" s="294"/>
      <c r="AH658" s="293" t="s">
        <v>2</v>
      </c>
      <c r="AI658" s="294"/>
      <c r="AJ658" s="293" t="s">
        <v>3</v>
      </c>
      <c r="AK658" s="294"/>
      <c r="AL658" s="293" t="s">
        <v>4</v>
      </c>
      <c r="AM658" s="294"/>
      <c r="AN658" s="293" t="s">
        <v>5</v>
      </c>
      <c r="AO658" s="294"/>
      <c r="AP658" s="293" t="s">
        <v>6</v>
      </c>
      <c r="AQ658" s="294"/>
      <c r="AR658" s="293" t="s">
        <v>7</v>
      </c>
      <c r="AS658" s="294"/>
      <c r="AT658" s="293" t="s">
        <v>8</v>
      </c>
      <c r="AU658" s="294"/>
      <c r="AV658" s="293" t="s">
        <v>9</v>
      </c>
      <c r="AW658" s="294"/>
      <c r="AX658" s="293" t="s">
        <v>10</v>
      </c>
      <c r="AY658" s="294"/>
      <c r="AZ658" s="293" t="s">
        <v>11</v>
      </c>
      <c r="BA658" s="294"/>
      <c r="BB658" s="293" t="s">
        <v>12</v>
      </c>
      <c r="BC658" s="294"/>
      <c r="BD658" s="295" t="s">
        <v>40</v>
      </c>
      <c r="BE658" s="296"/>
      <c r="BF658" s="297" t="s">
        <v>41</v>
      </c>
      <c r="BG658" s="298"/>
      <c r="BI658" s="299" t="s">
        <v>0</v>
      </c>
      <c r="BJ658" s="293" t="s">
        <v>1</v>
      </c>
      <c r="BK658" s="294"/>
      <c r="BL658" s="293" t="s">
        <v>2</v>
      </c>
      <c r="BM658" s="294"/>
      <c r="BN658" s="293" t="s">
        <v>3</v>
      </c>
      <c r="BO658" s="294"/>
      <c r="BP658" s="293" t="s">
        <v>4</v>
      </c>
      <c r="BQ658" s="294"/>
      <c r="BR658" s="293" t="s">
        <v>5</v>
      </c>
      <c r="BS658" s="294"/>
      <c r="BT658" s="293" t="s">
        <v>6</v>
      </c>
      <c r="BU658" s="294"/>
      <c r="BV658" s="293" t="s">
        <v>7</v>
      </c>
      <c r="BW658" s="294"/>
      <c r="BX658" s="293" t="s">
        <v>8</v>
      </c>
      <c r="BY658" s="294"/>
      <c r="BZ658" s="293" t="s">
        <v>9</v>
      </c>
      <c r="CA658" s="294"/>
      <c r="CB658" s="293" t="s">
        <v>10</v>
      </c>
      <c r="CC658" s="294"/>
      <c r="CD658" s="293" t="s">
        <v>11</v>
      </c>
      <c r="CE658" s="294"/>
      <c r="CF658" s="293" t="s">
        <v>12</v>
      </c>
      <c r="CG658" s="294"/>
      <c r="CH658" s="295" t="s">
        <v>40</v>
      </c>
      <c r="CI658" s="296"/>
      <c r="CJ658" s="293" t="s">
        <v>41</v>
      </c>
      <c r="CK658" s="294"/>
    </row>
    <row r="659" spans="1:89" ht="15" thickTop="1" thickBot="1" x14ac:dyDescent="0.2">
      <c r="A659" s="300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300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300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 x14ac:dyDescent="0.15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 x14ac:dyDescent="0.15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 x14ac:dyDescent="0.2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 x14ac:dyDescent="0.2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 x14ac:dyDescent="0.15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 x14ac:dyDescent="0.2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 x14ac:dyDescent="0.2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9" t="s">
        <v>0</v>
      </c>
      <c r="AF666" s="293" t="s">
        <v>1</v>
      </c>
      <c r="AG666" s="294"/>
      <c r="AH666" s="293" t="s">
        <v>2</v>
      </c>
      <c r="AI666" s="294"/>
      <c r="AJ666" s="293" t="s">
        <v>3</v>
      </c>
      <c r="AK666" s="294"/>
      <c r="AL666" s="293" t="s">
        <v>4</v>
      </c>
      <c r="AM666" s="294"/>
      <c r="AN666" s="293" t="s">
        <v>5</v>
      </c>
      <c r="AO666" s="294"/>
      <c r="AP666" s="293" t="s">
        <v>6</v>
      </c>
      <c r="AQ666" s="294"/>
      <c r="AR666" s="293" t="s">
        <v>7</v>
      </c>
      <c r="AS666" s="294"/>
      <c r="AT666" s="293" t="s">
        <v>8</v>
      </c>
      <c r="AU666" s="294"/>
      <c r="AV666" s="293" t="s">
        <v>9</v>
      </c>
      <c r="AW666" s="294"/>
      <c r="AX666" s="293" t="s">
        <v>10</v>
      </c>
      <c r="AY666" s="294"/>
      <c r="AZ666" s="293" t="s">
        <v>11</v>
      </c>
      <c r="BA666" s="294"/>
      <c r="BB666" s="293" t="s">
        <v>12</v>
      </c>
      <c r="BC666" s="294"/>
      <c r="BD666" s="295" t="s">
        <v>40</v>
      </c>
      <c r="BE666" s="296"/>
      <c r="BF666" s="297" t="s">
        <v>41</v>
      </c>
      <c r="BG666" s="298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 x14ac:dyDescent="0.2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300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 x14ac:dyDescent="0.15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 x14ac:dyDescent="0.15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 x14ac:dyDescent="0.2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 x14ac:dyDescent="0.2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 x14ac:dyDescent="0.15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 x14ac:dyDescent="0.15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 x14ac:dyDescent="0.15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 x14ac:dyDescent="0.15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 x14ac:dyDescent="0.15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 x14ac:dyDescent="0.15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 x14ac:dyDescent="0.15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 x14ac:dyDescent="0.15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 x14ac:dyDescent="0.15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 x14ac:dyDescent="0.15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 x14ac:dyDescent="0.15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 x14ac:dyDescent="0.2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 x14ac:dyDescent="0.2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 x14ac:dyDescent="0.15">
      <c r="A685" s="187"/>
    </row>
    <row r="687" spans="1:89" x14ac:dyDescent="0.15">
      <c r="A687" s="302">
        <f>+A656+1</f>
        <v>44158</v>
      </c>
      <c r="B687" s="302"/>
      <c r="C687" s="302"/>
      <c r="D687" s="302"/>
      <c r="BI687" s="301">
        <f>+BI625+2</f>
        <v>44158</v>
      </c>
      <c r="BJ687" s="301"/>
      <c r="BK687" s="301"/>
      <c r="BL687" s="301"/>
    </row>
    <row r="688" spans="1:89" ht="14" thickBot="1" x14ac:dyDescent="0.2">
      <c r="AE688" s="272" t="s">
        <v>84</v>
      </c>
    </row>
    <row r="689" spans="1:89" ht="15" thickTop="1" thickBot="1" x14ac:dyDescent="0.2">
      <c r="A689" s="299" t="s">
        <v>0</v>
      </c>
      <c r="B689" s="293" t="s">
        <v>1</v>
      </c>
      <c r="C689" s="294"/>
      <c r="D689" s="293" t="s">
        <v>2</v>
      </c>
      <c r="E689" s="294"/>
      <c r="F689" s="293" t="s">
        <v>3</v>
      </c>
      <c r="G689" s="294"/>
      <c r="H689" s="293" t="s">
        <v>4</v>
      </c>
      <c r="I689" s="294"/>
      <c r="J689" s="293" t="s">
        <v>5</v>
      </c>
      <c r="K689" s="294"/>
      <c r="L689" s="293" t="s">
        <v>6</v>
      </c>
      <c r="M689" s="294"/>
      <c r="N689" s="293" t="s">
        <v>7</v>
      </c>
      <c r="O689" s="294"/>
      <c r="P689" s="293" t="s">
        <v>8</v>
      </c>
      <c r="Q689" s="294"/>
      <c r="R689" s="293" t="s">
        <v>9</v>
      </c>
      <c r="S689" s="294"/>
      <c r="T689" s="293" t="s">
        <v>10</v>
      </c>
      <c r="U689" s="294"/>
      <c r="V689" s="293" t="s">
        <v>11</v>
      </c>
      <c r="W689" s="294"/>
      <c r="X689" s="293" t="s">
        <v>12</v>
      </c>
      <c r="Y689" s="294"/>
      <c r="Z689" s="295" t="s">
        <v>40</v>
      </c>
      <c r="AA689" s="296"/>
      <c r="AB689" s="297" t="s">
        <v>41</v>
      </c>
      <c r="AC689" s="298"/>
      <c r="AE689" s="299" t="s">
        <v>0</v>
      </c>
      <c r="AF689" s="293" t="s">
        <v>1</v>
      </c>
      <c r="AG689" s="294"/>
      <c r="AH689" s="293" t="s">
        <v>2</v>
      </c>
      <c r="AI689" s="294"/>
      <c r="AJ689" s="293" t="s">
        <v>3</v>
      </c>
      <c r="AK689" s="294"/>
      <c r="AL689" s="293" t="s">
        <v>4</v>
      </c>
      <c r="AM689" s="294"/>
      <c r="AN689" s="293" t="s">
        <v>5</v>
      </c>
      <c r="AO689" s="294"/>
      <c r="AP689" s="293" t="s">
        <v>6</v>
      </c>
      <c r="AQ689" s="294"/>
      <c r="AR689" s="293" t="s">
        <v>7</v>
      </c>
      <c r="AS689" s="294"/>
      <c r="AT689" s="293" t="s">
        <v>8</v>
      </c>
      <c r="AU689" s="294"/>
      <c r="AV689" s="293" t="s">
        <v>9</v>
      </c>
      <c r="AW689" s="294"/>
      <c r="AX689" s="293" t="s">
        <v>10</v>
      </c>
      <c r="AY689" s="294"/>
      <c r="AZ689" s="293" t="s">
        <v>11</v>
      </c>
      <c r="BA689" s="294"/>
      <c r="BB689" s="293" t="s">
        <v>12</v>
      </c>
      <c r="BC689" s="294"/>
      <c r="BD689" s="295" t="s">
        <v>40</v>
      </c>
      <c r="BE689" s="296"/>
      <c r="BF689" s="297" t="s">
        <v>41</v>
      </c>
      <c r="BG689" s="298"/>
      <c r="BI689" s="299" t="s">
        <v>0</v>
      </c>
      <c r="BJ689" s="293" t="s">
        <v>1</v>
      </c>
      <c r="BK689" s="294"/>
      <c r="BL689" s="293" t="s">
        <v>2</v>
      </c>
      <c r="BM689" s="294"/>
      <c r="BN689" s="293" t="s">
        <v>3</v>
      </c>
      <c r="BO689" s="294"/>
      <c r="BP689" s="293" t="s">
        <v>4</v>
      </c>
      <c r="BQ689" s="294"/>
      <c r="BR689" s="293" t="s">
        <v>5</v>
      </c>
      <c r="BS689" s="294"/>
      <c r="BT689" s="293" t="s">
        <v>6</v>
      </c>
      <c r="BU689" s="294"/>
      <c r="BV689" s="293" t="s">
        <v>7</v>
      </c>
      <c r="BW689" s="294"/>
      <c r="BX689" s="293" t="s">
        <v>8</v>
      </c>
      <c r="BY689" s="294"/>
      <c r="BZ689" s="293" t="s">
        <v>9</v>
      </c>
      <c r="CA689" s="294"/>
      <c r="CB689" s="293" t="s">
        <v>10</v>
      </c>
      <c r="CC689" s="294"/>
      <c r="CD689" s="293" t="s">
        <v>11</v>
      </c>
      <c r="CE689" s="294"/>
      <c r="CF689" s="293" t="s">
        <v>12</v>
      </c>
      <c r="CG689" s="294"/>
      <c r="CH689" s="295" t="s">
        <v>40</v>
      </c>
      <c r="CI689" s="296"/>
      <c r="CJ689" s="293" t="s">
        <v>41</v>
      </c>
      <c r="CK689" s="294"/>
    </row>
    <row r="690" spans="1:89" ht="15" thickTop="1" thickBot="1" x14ac:dyDescent="0.2">
      <c r="A690" s="300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300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300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 x14ac:dyDescent="0.15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 x14ac:dyDescent="0.15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 x14ac:dyDescent="0.2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 x14ac:dyDescent="0.2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 x14ac:dyDescent="0.15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 x14ac:dyDescent="0.2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 x14ac:dyDescent="0.2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9" t="s">
        <v>0</v>
      </c>
      <c r="AF697" s="293" t="s">
        <v>1</v>
      </c>
      <c r="AG697" s="294"/>
      <c r="AH697" s="293" t="s">
        <v>2</v>
      </c>
      <c r="AI697" s="294"/>
      <c r="AJ697" s="293" t="s">
        <v>3</v>
      </c>
      <c r="AK697" s="294"/>
      <c r="AL697" s="293" t="s">
        <v>4</v>
      </c>
      <c r="AM697" s="294"/>
      <c r="AN697" s="293" t="s">
        <v>5</v>
      </c>
      <c r="AO697" s="294"/>
      <c r="AP697" s="293" t="s">
        <v>6</v>
      </c>
      <c r="AQ697" s="294"/>
      <c r="AR697" s="293" t="s">
        <v>7</v>
      </c>
      <c r="AS697" s="294"/>
      <c r="AT697" s="293" t="s">
        <v>8</v>
      </c>
      <c r="AU697" s="294"/>
      <c r="AV697" s="293" t="s">
        <v>9</v>
      </c>
      <c r="AW697" s="294"/>
      <c r="AX697" s="293" t="s">
        <v>10</v>
      </c>
      <c r="AY697" s="294"/>
      <c r="AZ697" s="293" t="s">
        <v>11</v>
      </c>
      <c r="BA697" s="294"/>
      <c r="BB697" s="293" t="s">
        <v>12</v>
      </c>
      <c r="BC697" s="294"/>
      <c r="BD697" s="295" t="s">
        <v>40</v>
      </c>
      <c r="BE697" s="296"/>
      <c r="BF697" s="297" t="s">
        <v>41</v>
      </c>
      <c r="BG697" s="298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 x14ac:dyDescent="0.2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300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 x14ac:dyDescent="0.15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 x14ac:dyDescent="0.15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 x14ac:dyDescent="0.2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 x14ac:dyDescent="0.2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 x14ac:dyDescent="0.15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 x14ac:dyDescent="0.15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 x14ac:dyDescent="0.15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 x14ac:dyDescent="0.15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 x14ac:dyDescent="0.15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 x14ac:dyDescent="0.15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 x14ac:dyDescent="0.15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 x14ac:dyDescent="0.15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 x14ac:dyDescent="0.15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 x14ac:dyDescent="0.15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 x14ac:dyDescent="0.15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 x14ac:dyDescent="0.2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 x14ac:dyDescent="0.2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 x14ac:dyDescent="0.15">
      <c r="A716" s="187"/>
    </row>
    <row r="718" spans="1:89" x14ac:dyDescent="0.15">
      <c r="A718" s="302">
        <f>+A687+1</f>
        <v>44159</v>
      </c>
      <c r="B718" s="302"/>
      <c r="C718" s="302"/>
      <c r="D718" s="302"/>
      <c r="BI718" s="301">
        <f>+BI656+2</f>
        <v>44159</v>
      </c>
      <c r="BJ718" s="301"/>
      <c r="BK718" s="301"/>
      <c r="BL718" s="301"/>
    </row>
    <row r="719" spans="1:89" ht="14" thickBot="1" x14ac:dyDescent="0.2">
      <c r="AE719" s="272" t="s">
        <v>84</v>
      </c>
    </row>
    <row r="720" spans="1:89" ht="15" thickTop="1" thickBot="1" x14ac:dyDescent="0.2">
      <c r="A720" s="299" t="s">
        <v>0</v>
      </c>
      <c r="B720" s="293" t="s">
        <v>1</v>
      </c>
      <c r="C720" s="294"/>
      <c r="D720" s="293" t="s">
        <v>2</v>
      </c>
      <c r="E720" s="294"/>
      <c r="F720" s="293" t="s">
        <v>3</v>
      </c>
      <c r="G720" s="294"/>
      <c r="H720" s="293" t="s">
        <v>4</v>
      </c>
      <c r="I720" s="294"/>
      <c r="J720" s="293" t="s">
        <v>5</v>
      </c>
      <c r="K720" s="294"/>
      <c r="L720" s="293" t="s">
        <v>6</v>
      </c>
      <c r="M720" s="294"/>
      <c r="N720" s="293" t="s">
        <v>7</v>
      </c>
      <c r="O720" s="294"/>
      <c r="P720" s="293" t="s">
        <v>8</v>
      </c>
      <c r="Q720" s="294"/>
      <c r="R720" s="293" t="s">
        <v>9</v>
      </c>
      <c r="S720" s="294"/>
      <c r="T720" s="293" t="s">
        <v>10</v>
      </c>
      <c r="U720" s="294"/>
      <c r="V720" s="293" t="s">
        <v>11</v>
      </c>
      <c r="W720" s="294"/>
      <c r="X720" s="293" t="s">
        <v>12</v>
      </c>
      <c r="Y720" s="294"/>
      <c r="Z720" s="295" t="s">
        <v>40</v>
      </c>
      <c r="AA720" s="296"/>
      <c r="AB720" s="297" t="s">
        <v>41</v>
      </c>
      <c r="AC720" s="298"/>
      <c r="AE720" s="299" t="s">
        <v>0</v>
      </c>
      <c r="AF720" s="293" t="s">
        <v>1</v>
      </c>
      <c r="AG720" s="294"/>
      <c r="AH720" s="293" t="s">
        <v>2</v>
      </c>
      <c r="AI720" s="294"/>
      <c r="AJ720" s="293" t="s">
        <v>3</v>
      </c>
      <c r="AK720" s="294"/>
      <c r="AL720" s="293" t="s">
        <v>4</v>
      </c>
      <c r="AM720" s="294"/>
      <c r="AN720" s="293" t="s">
        <v>5</v>
      </c>
      <c r="AO720" s="294"/>
      <c r="AP720" s="293" t="s">
        <v>6</v>
      </c>
      <c r="AQ720" s="294"/>
      <c r="AR720" s="293" t="s">
        <v>7</v>
      </c>
      <c r="AS720" s="294"/>
      <c r="AT720" s="293" t="s">
        <v>8</v>
      </c>
      <c r="AU720" s="294"/>
      <c r="AV720" s="293" t="s">
        <v>9</v>
      </c>
      <c r="AW720" s="294"/>
      <c r="AX720" s="293" t="s">
        <v>10</v>
      </c>
      <c r="AY720" s="294"/>
      <c r="AZ720" s="293" t="s">
        <v>11</v>
      </c>
      <c r="BA720" s="294"/>
      <c r="BB720" s="293" t="s">
        <v>12</v>
      </c>
      <c r="BC720" s="294"/>
      <c r="BD720" s="295" t="s">
        <v>40</v>
      </c>
      <c r="BE720" s="296"/>
      <c r="BF720" s="297" t="s">
        <v>41</v>
      </c>
      <c r="BG720" s="298"/>
      <c r="BI720" s="299" t="s">
        <v>0</v>
      </c>
      <c r="BJ720" s="293" t="s">
        <v>1</v>
      </c>
      <c r="BK720" s="294"/>
      <c r="BL720" s="293" t="s">
        <v>2</v>
      </c>
      <c r="BM720" s="294"/>
      <c r="BN720" s="293" t="s">
        <v>3</v>
      </c>
      <c r="BO720" s="294"/>
      <c r="BP720" s="293" t="s">
        <v>4</v>
      </c>
      <c r="BQ720" s="294"/>
      <c r="BR720" s="293" t="s">
        <v>5</v>
      </c>
      <c r="BS720" s="294"/>
      <c r="BT720" s="293" t="s">
        <v>6</v>
      </c>
      <c r="BU720" s="294"/>
      <c r="BV720" s="293" t="s">
        <v>7</v>
      </c>
      <c r="BW720" s="294"/>
      <c r="BX720" s="293" t="s">
        <v>8</v>
      </c>
      <c r="BY720" s="294"/>
      <c r="BZ720" s="293" t="s">
        <v>9</v>
      </c>
      <c r="CA720" s="294"/>
      <c r="CB720" s="293" t="s">
        <v>10</v>
      </c>
      <c r="CC720" s="294"/>
      <c r="CD720" s="293" t="s">
        <v>11</v>
      </c>
      <c r="CE720" s="294"/>
      <c r="CF720" s="293" t="s">
        <v>12</v>
      </c>
      <c r="CG720" s="294"/>
      <c r="CH720" s="295" t="s">
        <v>40</v>
      </c>
      <c r="CI720" s="296"/>
      <c r="CJ720" s="293" t="s">
        <v>41</v>
      </c>
      <c r="CK720" s="294"/>
    </row>
    <row r="721" spans="1:89" ht="15" thickTop="1" thickBot="1" x14ac:dyDescent="0.2">
      <c r="A721" s="300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300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300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 x14ac:dyDescent="0.15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 x14ac:dyDescent="0.15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 x14ac:dyDescent="0.2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 x14ac:dyDescent="0.2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 x14ac:dyDescent="0.15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 x14ac:dyDescent="0.2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 x14ac:dyDescent="0.2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9" t="s">
        <v>0</v>
      </c>
      <c r="AF728" s="293" t="s">
        <v>1</v>
      </c>
      <c r="AG728" s="294"/>
      <c r="AH728" s="293" t="s">
        <v>2</v>
      </c>
      <c r="AI728" s="294"/>
      <c r="AJ728" s="293" t="s">
        <v>3</v>
      </c>
      <c r="AK728" s="294"/>
      <c r="AL728" s="293" t="s">
        <v>4</v>
      </c>
      <c r="AM728" s="294"/>
      <c r="AN728" s="293" t="s">
        <v>5</v>
      </c>
      <c r="AO728" s="294"/>
      <c r="AP728" s="293" t="s">
        <v>6</v>
      </c>
      <c r="AQ728" s="294"/>
      <c r="AR728" s="293" t="s">
        <v>7</v>
      </c>
      <c r="AS728" s="294"/>
      <c r="AT728" s="293" t="s">
        <v>8</v>
      </c>
      <c r="AU728" s="294"/>
      <c r="AV728" s="293" t="s">
        <v>9</v>
      </c>
      <c r="AW728" s="294"/>
      <c r="AX728" s="293" t="s">
        <v>10</v>
      </c>
      <c r="AY728" s="294"/>
      <c r="AZ728" s="293" t="s">
        <v>11</v>
      </c>
      <c r="BA728" s="294"/>
      <c r="BB728" s="293" t="s">
        <v>12</v>
      </c>
      <c r="BC728" s="294"/>
      <c r="BD728" s="295" t="s">
        <v>40</v>
      </c>
      <c r="BE728" s="296"/>
      <c r="BF728" s="297" t="s">
        <v>41</v>
      </c>
      <c r="BG728" s="298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 x14ac:dyDescent="0.2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300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 x14ac:dyDescent="0.15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 x14ac:dyDescent="0.15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 x14ac:dyDescent="0.2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 x14ac:dyDescent="0.2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 x14ac:dyDescent="0.15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 x14ac:dyDescent="0.15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 x14ac:dyDescent="0.15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 x14ac:dyDescent="0.15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 x14ac:dyDescent="0.15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 x14ac:dyDescent="0.15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 x14ac:dyDescent="0.15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 x14ac:dyDescent="0.15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 x14ac:dyDescent="0.15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 x14ac:dyDescent="0.15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 x14ac:dyDescent="0.15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 x14ac:dyDescent="0.2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 x14ac:dyDescent="0.2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 x14ac:dyDescent="0.15">
      <c r="A747" s="187"/>
    </row>
    <row r="749" spans="1:89" x14ac:dyDescent="0.15">
      <c r="A749" s="302">
        <f>+A718+1</f>
        <v>44160</v>
      </c>
      <c r="B749" s="302"/>
      <c r="C749" s="302"/>
      <c r="D749" s="302"/>
      <c r="BI749" s="301">
        <f>+BI687+2</f>
        <v>44160</v>
      </c>
      <c r="BJ749" s="301"/>
      <c r="BK749" s="301"/>
      <c r="BL749" s="301"/>
    </row>
    <row r="750" spans="1:89" ht="14" thickBot="1" x14ac:dyDescent="0.2">
      <c r="AE750" s="272" t="s">
        <v>84</v>
      </c>
    </row>
    <row r="751" spans="1:89" ht="15" thickTop="1" thickBot="1" x14ac:dyDescent="0.2">
      <c r="A751" s="299" t="s">
        <v>0</v>
      </c>
      <c r="B751" s="293" t="s">
        <v>1</v>
      </c>
      <c r="C751" s="294"/>
      <c r="D751" s="293" t="s">
        <v>2</v>
      </c>
      <c r="E751" s="294"/>
      <c r="F751" s="293" t="s">
        <v>3</v>
      </c>
      <c r="G751" s="294"/>
      <c r="H751" s="293" t="s">
        <v>4</v>
      </c>
      <c r="I751" s="294"/>
      <c r="J751" s="293" t="s">
        <v>5</v>
      </c>
      <c r="K751" s="294"/>
      <c r="L751" s="293" t="s">
        <v>6</v>
      </c>
      <c r="M751" s="294"/>
      <c r="N751" s="293" t="s">
        <v>7</v>
      </c>
      <c r="O751" s="294"/>
      <c r="P751" s="293" t="s">
        <v>8</v>
      </c>
      <c r="Q751" s="294"/>
      <c r="R751" s="293" t="s">
        <v>9</v>
      </c>
      <c r="S751" s="294"/>
      <c r="T751" s="293" t="s">
        <v>10</v>
      </c>
      <c r="U751" s="294"/>
      <c r="V751" s="293" t="s">
        <v>11</v>
      </c>
      <c r="W751" s="294"/>
      <c r="X751" s="293" t="s">
        <v>12</v>
      </c>
      <c r="Y751" s="294"/>
      <c r="Z751" s="295" t="s">
        <v>40</v>
      </c>
      <c r="AA751" s="296"/>
      <c r="AB751" s="297" t="s">
        <v>41</v>
      </c>
      <c r="AC751" s="298"/>
      <c r="AE751" s="299" t="s">
        <v>0</v>
      </c>
      <c r="AF751" s="293" t="s">
        <v>1</v>
      </c>
      <c r="AG751" s="294"/>
      <c r="AH751" s="293" t="s">
        <v>2</v>
      </c>
      <c r="AI751" s="294"/>
      <c r="AJ751" s="293" t="s">
        <v>3</v>
      </c>
      <c r="AK751" s="294"/>
      <c r="AL751" s="293" t="s">
        <v>4</v>
      </c>
      <c r="AM751" s="294"/>
      <c r="AN751" s="293" t="s">
        <v>5</v>
      </c>
      <c r="AO751" s="294"/>
      <c r="AP751" s="293" t="s">
        <v>6</v>
      </c>
      <c r="AQ751" s="294"/>
      <c r="AR751" s="293" t="s">
        <v>7</v>
      </c>
      <c r="AS751" s="294"/>
      <c r="AT751" s="293" t="s">
        <v>8</v>
      </c>
      <c r="AU751" s="294"/>
      <c r="AV751" s="293" t="s">
        <v>9</v>
      </c>
      <c r="AW751" s="294"/>
      <c r="AX751" s="293" t="s">
        <v>10</v>
      </c>
      <c r="AY751" s="294"/>
      <c r="AZ751" s="293" t="s">
        <v>11</v>
      </c>
      <c r="BA751" s="294"/>
      <c r="BB751" s="293" t="s">
        <v>12</v>
      </c>
      <c r="BC751" s="294"/>
      <c r="BD751" s="295" t="s">
        <v>40</v>
      </c>
      <c r="BE751" s="296"/>
      <c r="BF751" s="297" t="s">
        <v>41</v>
      </c>
      <c r="BG751" s="298"/>
      <c r="BI751" s="299" t="s">
        <v>0</v>
      </c>
      <c r="BJ751" s="293" t="s">
        <v>1</v>
      </c>
      <c r="BK751" s="294"/>
      <c r="BL751" s="293" t="s">
        <v>2</v>
      </c>
      <c r="BM751" s="294"/>
      <c r="BN751" s="293" t="s">
        <v>3</v>
      </c>
      <c r="BO751" s="294"/>
      <c r="BP751" s="293" t="s">
        <v>4</v>
      </c>
      <c r="BQ751" s="294"/>
      <c r="BR751" s="293" t="s">
        <v>5</v>
      </c>
      <c r="BS751" s="294"/>
      <c r="BT751" s="293" t="s">
        <v>6</v>
      </c>
      <c r="BU751" s="294"/>
      <c r="BV751" s="293" t="s">
        <v>7</v>
      </c>
      <c r="BW751" s="294"/>
      <c r="BX751" s="293" t="s">
        <v>8</v>
      </c>
      <c r="BY751" s="294"/>
      <c r="BZ751" s="293" t="s">
        <v>9</v>
      </c>
      <c r="CA751" s="294"/>
      <c r="CB751" s="293" t="s">
        <v>10</v>
      </c>
      <c r="CC751" s="294"/>
      <c r="CD751" s="293" t="s">
        <v>11</v>
      </c>
      <c r="CE751" s="294"/>
      <c r="CF751" s="293" t="s">
        <v>12</v>
      </c>
      <c r="CG751" s="294"/>
      <c r="CH751" s="295" t="s">
        <v>40</v>
      </c>
      <c r="CI751" s="296"/>
      <c r="CJ751" s="293" t="s">
        <v>41</v>
      </c>
      <c r="CK751" s="294"/>
    </row>
    <row r="752" spans="1:89" ht="15" thickTop="1" thickBot="1" x14ac:dyDescent="0.2">
      <c r="A752" s="300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300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300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 x14ac:dyDescent="0.15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 x14ac:dyDescent="0.15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 x14ac:dyDescent="0.2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 x14ac:dyDescent="0.2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 x14ac:dyDescent="0.15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 x14ac:dyDescent="0.2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 x14ac:dyDescent="0.2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9" t="s">
        <v>0</v>
      </c>
      <c r="AF759" s="293" t="s">
        <v>1</v>
      </c>
      <c r="AG759" s="294"/>
      <c r="AH759" s="293" t="s">
        <v>2</v>
      </c>
      <c r="AI759" s="294"/>
      <c r="AJ759" s="293" t="s">
        <v>3</v>
      </c>
      <c r="AK759" s="294"/>
      <c r="AL759" s="293" t="s">
        <v>4</v>
      </c>
      <c r="AM759" s="294"/>
      <c r="AN759" s="293" t="s">
        <v>5</v>
      </c>
      <c r="AO759" s="294"/>
      <c r="AP759" s="293" t="s">
        <v>6</v>
      </c>
      <c r="AQ759" s="294"/>
      <c r="AR759" s="293" t="s">
        <v>7</v>
      </c>
      <c r="AS759" s="294"/>
      <c r="AT759" s="293" t="s">
        <v>8</v>
      </c>
      <c r="AU759" s="294"/>
      <c r="AV759" s="293" t="s">
        <v>9</v>
      </c>
      <c r="AW759" s="294"/>
      <c r="AX759" s="293" t="s">
        <v>10</v>
      </c>
      <c r="AY759" s="294"/>
      <c r="AZ759" s="293" t="s">
        <v>11</v>
      </c>
      <c r="BA759" s="294"/>
      <c r="BB759" s="293" t="s">
        <v>12</v>
      </c>
      <c r="BC759" s="294"/>
      <c r="BD759" s="295" t="s">
        <v>40</v>
      </c>
      <c r="BE759" s="296"/>
      <c r="BF759" s="297" t="s">
        <v>41</v>
      </c>
      <c r="BG759" s="298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 x14ac:dyDescent="0.2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300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 x14ac:dyDescent="0.15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 x14ac:dyDescent="0.15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 x14ac:dyDescent="0.2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 x14ac:dyDescent="0.2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 x14ac:dyDescent="0.15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 x14ac:dyDescent="0.15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 x14ac:dyDescent="0.15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 x14ac:dyDescent="0.15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 x14ac:dyDescent="0.15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 x14ac:dyDescent="0.15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 x14ac:dyDescent="0.15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 x14ac:dyDescent="0.15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 x14ac:dyDescent="0.15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 x14ac:dyDescent="0.15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 x14ac:dyDescent="0.15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 x14ac:dyDescent="0.2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 x14ac:dyDescent="0.2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 x14ac:dyDescent="0.15">
      <c r="A778" s="187"/>
    </row>
    <row r="780" spans="1:89" x14ac:dyDescent="0.15">
      <c r="A780" s="302">
        <f>+A749+1</f>
        <v>44161</v>
      </c>
      <c r="B780" s="302"/>
      <c r="C780" s="302"/>
      <c r="D780" s="302"/>
      <c r="BI780" s="301">
        <f>+BI718+2</f>
        <v>44161</v>
      </c>
      <c r="BJ780" s="301"/>
      <c r="BK780" s="301"/>
      <c r="BL780" s="301"/>
    </row>
    <row r="781" spans="1:89" ht="14" thickBot="1" x14ac:dyDescent="0.2">
      <c r="AE781" s="272" t="s">
        <v>84</v>
      </c>
    </row>
    <row r="782" spans="1:89" ht="15" thickTop="1" thickBot="1" x14ac:dyDescent="0.2">
      <c r="A782" s="299" t="s">
        <v>0</v>
      </c>
      <c r="B782" s="293" t="s">
        <v>1</v>
      </c>
      <c r="C782" s="294"/>
      <c r="D782" s="293" t="s">
        <v>2</v>
      </c>
      <c r="E782" s="294"/>
      <c r="F782" s="293" t="s">
        <v>3</v>
      </c>
      <c r="G782" s="294"/>
      <c r="H782" s="293" t="s">
        <v>4</v>
      </c>
      <c r="I782" s="294"/>
      <c r="J782" s="293" t="s">
        <v>5</v>
      </c>
      <c r="K782" s="294"/>
      <c r="L782" s="293" t="s">
        <v>6</v>
      </c>
      <c r="M782" s="294"/>
      <c r="N782" s="293" t="s">
        <v>7</v>
      </c>
      <c r="O782" s="294"/>
      <c r="P782" s="293" t="s">
        <v>8</v>
      </c>
      <c r="Q782" s="294"/>
      <c r="R782" s="293" t="s">
        <v>9</v>
      </c>
      <c r="S782" s="294"/>
      <c r="T782" s="293" t="s">
        <v>10</v>
      </c>
      <c r="U782" s="294"/>
      <c r="V782" s="293" t="s">
        <v>11</v>
      </c>
      <c r="W782" s="294"/>
      <c r="X782" s="293" t="s">
        <v>12</v>
      </c>
      <c r="Y782" s="294"/>
      <c r="Z782" s="295" t="s">
        <v>40</v>
      </c>
      <c r="AA782" s="296"/>
      <c r="AB782" s="297" t="s">
        <v>41</v>
      </c>
      <c r="AC782" s="298"/>
      <c r="AE782" s="299" t="s">
        <v>0</v>
      </c>
      <c r="AF782" s="293" t="s">
        <v>1</v>
      </c>
      <c r="AG782" s="294"/>
      <c r="AH782" s="293" t="s">
        <v>2</v>
      </c>
      <c r="AI782" s="294"/>
      <c r="AJ782" s="293" t="s">
        <v>3</v>
      </c>
      <c r="AK782" s="294"/>
      <c r="AL782" s="293" t="s">
        <v>4</v>
      </c>
      <c r="AM782" s="294"/>
      <c r="AN782" s="293" t="s">
        <v>5</v>
      </c>
      <c r="AO782" s="294"/>
      <c r="AP782" s="293" t="s">
        <v>6</v>
      </c>
      <c r="AQ782" s="294"/>
      <c r="AR782" s="293" t="s">
        <v>7</v>
      </c>
      <c r="AS782" s="294"/>
      <c r="AT782" s="293" t="s">
        <v>8</v>
      </c>
      <c r="AU782" s="294"/>
      <c r="AV782" s="293" t="s">
        <v>9</v>
      </c>
      <c r="AW782" s="294"/>
      <c r="AX782" s="293" t="s">
        <v>10</v>
      </c>
      <c r="AY782" s="294"/>
      <c r="AZ782" s="293" t="s">
        <v>11</v>
      </c>
      <c r="BA782" s="294"/>
      <c r="BB782" s="293" t="s">
        <v>12</v>
      </c>
      <c r="BC782" s="294"/>
      <c r="BD782" s="295" t="s">
        <v>40</v>
      </c>
      <c r="BE782" s="296"/>
      <c r="BF782" s="297" t="s">
        <v>41</v>
      </c>
      <c r="BG782" s="298"/>
      <c r="BI782" s="299" t="s">
        <v>0</v>
      </c>
      <c r="BJ782" s="293" t="s">
        <v>1</v>
      </c>
      <c r="BK782" s="294"/>
      <c r="BL782" s="293" t="s">
        <v>2</v>
      </c>
      <c r="BM782" s="294"/>
      <c r="BN782" s="293" t="s">
        <v>3</v>
      </c>
      <c r="BO782" s="294"/>
      <c r="BP782" s="293" t="s">
        <v>4</v>
      </c>
      <c r="BQ782" s="294"/>
      <c r="BR782" s="293" t="s">
        <v>5</v>
      </c>
      <c r="BS782" s="294"/>
      <c r="BT782" s="293" t="s">
        <v>6</v>
      </c>
      <c r="BU782" s="294"/>
      <c r="BV782" s="293" t="s">
        <v>7</v>
      </c>
      <c r="BW782" s="294"/>
      <c r="BX782" s="293" t="s">
        <v>8</v>
      </c>
      <c r="BY782" s="294"/>
      <c r="BZ782" s="293" t="s">
        <v>9</v>
      </c>
      <c r="CA782" s="294"/>
      <c r="CB782" s="293" t="s">
        <v>10</v>
      </c>
      <c r="CC782" s="294"/>
      <c r="CD782" s="293" t="s">
        <v>11</v>
      </c>
      <c r="CE782" s="294"/>
      <c r="CF782" s="293" t="s">
        <v>12</v>
      </c>
      <c r="CG782" s="294"/>
      <c r="CH782" s="295" t="s">
        <v>40</v>
      </c>
      <c r="CI782" s="296"/>
      <c r="CJ782" s="293" t="s">
        <v>41</v>
      </c>
      <c r="CK782" s="294"/>
    </row>
    <row r="783" spans="1:89" ht="15" thickTop="1" thickBot="1" x14ac:dyDescent="0.2">
      <c r="A783" s="300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300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300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 x14ac:dyDescent="0.15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 x14ac:dyDescent="0.15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 x14ac:dyDescent="0.2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 x14ac:dyDescent="0.2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 x14ac:dyDescent="0.15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 x14ac:dyDescent="0.2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 x14ac:dyDescent="0.2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9" t="s">
        <v>0</v>
      </c>
      <c r="AF790" s="293" t="s">
        <v>1</v>
      </c>
      <c r="AG790" s="294"/>
      <c r="AH790" s="293" t="s">
        <v>2</v>
      </c>
      <c r="AI790" s="294"/>
      <c r="AJ790" s="293" t="s">
        <v>3</v>
      </c>
      <c r="AK790" s="294"/>
      <c r="AL790" s="293" t="s">
        <v>4</v>
      </c>
      <c r="AM790" s="294"/>
      <c r="AN790" s="293" t="s">
        <v>5</v>
      </c>
      <c r="AO790" s="294"/>
      <c r="AP790" s="293" t="s">
        <v>6</v>
      </c>
      <c r="AQ790" s="294"/>
      <c r="AR790" s="293" t="s">
        <v>7</v>
      </c>
      <c r="AS790" s="294"/>
      <c r="AT790" s="293" t="s">
        <v>8</v>
      </c>
      <c r="AU790" s="294"/>
      <c r="AV790" s="293" t="s">
        <v>9</v>
      </c>
      <c r="AW790" s="294"/>
      <c r="AX790" s="293" t="s">
        <v>10</v>
      </c>
      <c r="AY790" s="294"/>
      <c r="AZ790" s="293" t="s">
        <v>11</v>
      </c>
      <c r="BA790" s="294"/>
      <c r="BB790" s="293" t="s">
        <v>12</v>
      </c>
      <c r="BC790" s="294"/>
      <c r="BD790" s="295" t="s">
        <v>40</v>
      </c>
      <c r="BE790" s="296"/>
      <c r="BF790" s="297" t="s">
        <v>41</v>
      </c>
      <c r="BG790" s="298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 x14ac:dyDescent="0.2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300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 x14ac:dyDescent="0.15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 x14ac:dyDescent="0.15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 x14ac:dyDescent="0.2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 x14ac:dyDescent="0.2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 x14ac:dyDescent="0.15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 x14ac:dyDescent="0.15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 x14ac:dyDescent="0.15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 x14ac:dyDescent="0.15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 x14ac:dyDescent="0.15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 x14ac:dyDescent="0.15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 x14ac:dyDescent="0.15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 x14ac:dyDescent="0.15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 x14ac:dyDescent="0.15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 x14ac:dyDescent="0.15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 x14ac:dyDescent="0.15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 x14ac:dyDescent="0.2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 x14ac:dyDescent="0.2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 x14ac:dyDescent="0.15">
      <c r="A809" s="187"/>
    </row>
    <row r="810" spans="1:89" x14ac:dyDescent="0.15">
      <c r="A810" s="234"/>
    </row>
    <row r="811" spans="1:89" x14ac:dyDescent="0.15">
      <c r="A811" s="302">
        <f>+A780+1</f>
        <v>44162</v>
      </c>
      <c r="B811" s="302"/>
      <c r="C811" s="302"/>
      <c r="D811" s="302"/>
      <c r="BI811" s="301">
        <f>+BI749+2</f>
        <v>44162</v>
      </c>
      <c r="BJ811" s="301"/>
      <c r="BK811" s="301"/>
      <c r="BL811" s="301"/>
    </row>
    <row r="812" spans="1:89" ht="14" thickBot="1" x14ac:dyDescent="0.2">
      <c r="AE812" s="272" t="s">
        <v>84</v>
      </c>
    </row>
    <row r="813" spans="1:89" ht="15" thickTop="1" thickBot="1" x14ac:dyDescent="0.2">
      <c r="A813" s="299" t="s">
        <v>0</v>
      </c>
      <c r="B813" s="293" t="s">
        <v>1</v>
      </c>
      <c r="C813" s="294"/>
      <c r="D813" s="293" t="s">
        <v>2</v>
      </c>
      <c r="E813" s="294"/>
      <c r="F813" s="293" t="s">
        <v>3</v>
      </c>
      <c r="G813" s="294"/>
      <c r="H813" s="293" t="s">
        <v>4</v>
      </c>
      <c r="I813" s="294"/>
      <c r="J813" s="293" t="s">
        <v>5</v>
      </c>
      <c r="K813" s="294"/>
      <c r="L813" s="293" t="s">
        <v>6</v>
      </c>
      <c r="M813" s="294"/>
      <c r="N813" s="293" t="s">
        <v>7</v>
      </c>
      <c r="O813" s="294"/>
      <c r="P813" s="293" t="s">
        <v>8</v>
      </c>
      <c r="Q813" s="294"/>
      <c r="R813" s="293" t="s">
        <v>9</v>
      </c>
      <c r="S813" s="294"/>
      <c r="T813" s="293" t="s">
        <v>10</v>
      </c>
      <c r="U813" s="294"/>
      <c r="V813" s="293" t="s">
        <v>11</v>
      </c>
      <c r="W813" s="294"/>
      <c r="X813" s="293" t="s">
        <v>12</v>
      </c>
      <c r="Y813" s="294"/>
      <c r="Z813" s="295" t="s">
        <v>40</v>
      </c>
      <c r="AA813" s="296"/>
      <c r="AB813" s="297" t="s">
        <v>41</v>
      </c>
      <c r="AC813" s="298"/>
      <c r="AE813" s="299" t="s">
        <v>0</v>
      </c>
      <c r="AF813" s="293" t="s">
        <v>1</v>
      </c>
      <c r="AG813" s="294"/>
      <c r="AH813" s="293" t="s">
        <v>2</v>
      </c>
      <c r="AI813" s="294"/>
      <c r="AJ813" s="293" t="s">
        <v>3</v>
      </c>
      <c r="AK813" s="294"/>
      <c r="AL813" s="293" t="s">
        <v>4</v>
      </c>
      <c r="AM813" s="294"/>
      <c r="AN813" s="293" t="s">
        <v>5</v>
      </c>
      <c r="AO813" s="294"/>
      <c r="AP813" s="293" t="s">
        <v>6</v>
      </c>
      <c r="AQ813" s="294"/>
      <c r="AR813" s="293" t="s">
        <v>7</v>
      </c>
      <c r="AS813" s="294"/>
      <c r="AT813" s="293" t="s">
        <v>8</v>
      </c>
      <c r="AU813" s="294"/>
      <c r="AV813" s="293" t="s">
        <v>9</v>
      </c>
      <c r="AW813" s="294"/>
      <c r="AX813" s="293" t="s">
        <v>10</v>
      </c>
      <c r="AY813" s="294"/>
      <c r="AZ813" s="293" t="s">
        <v>11</v>
      </c>
      <c r="BA813" s="294"/>
      <c r="BB813" s="293" t="s">
        <v>12</v>
      </c>
      <c r="BC813" s="294"/>
      <c r="BD813" s="295" t="s">
        <v>40</v>
      </c>
      <c r="BE813" s="296"/>
      <c r="BF813" s="297" t="s">
        <v>41</v>
      </c>
      <c r="BG813" s="298"/>
      <c r="BI813" s="299" t="s">
        <v>0</v>
      </c>
      <c r="BJ813" s="293" t="s">
        <v>1</v>
      </c>
      <c r="BK813" s="294"/>
      <c r="BL813" s="293" t="s">
        <v>2</v>
      </c>
      <c r="BM813" s="294"/>
      <c r="BN813" s="293" t="s">
        <v>3</v>
      </c>
      <c r="BO813" s="294"/>
      <c r="BP813" s="293" t="s">
        <v>4</v>
      </c>
      <c r="BQ813" s="294"/>
      <c r="BR813" s="293" t="s">
        <v>5</v>
      </c>
      <c r="BS813" s="294"/>
      <c r="BT813" s="293" t="s">
        <v>6</v>
      </c>
      <c r="BU813" s="294"/>
      <c r="BV813" s="293" t="s">
        <v>7</v>
      </c>
      <c r="BW813" s="294"/>
      <c r="BX813" s="293" t="s">
        <v>8</v>
      </c>
      <c r="BY813" s="294"/>
      <c r="BZ813" s="293" t="s">
        <v>9</v>
      </c>
      <c r="CA813" s="294"/>
      <c r="CB813" s="293" t="s">
        <v>10</v>
      </c>
      <c r="CC813" s="294"/>
      <c r="CD813" s="293" t="s">
        <v>11</v>
      </c>
      <c r="CE813" s="294"/>
      <c r="CF813" s="293" t="s">
        <v>12</v>
      </c>
      <c r="CG813" s="294"/>
      <c r="CH813" s="295" t="s">
        <v>40</v>
      </c>
      <c r="CI813" s="296"/>
      <c r="CJ813" s="293" t="s">
        <v>41</v>
      </c>
      <c r="CK813" s="294"/>
    </row>
    <row r="814" spans="1:89" ht="15" thickTop="1" thickBot="1" x14ac:dyDescent="0.2">
      <c r="A814" s="300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300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300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 x14ac:dyDescent="0.15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 x14ac:dyDescent="0.15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 x14ac:dyDescent="0.2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 x14ac:dyDescent="0.2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 x14ac:dyDescent="0.15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 x14ac:dyDescent="0.2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 x14ac:dyDescent="0.2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9" t="s">
        <v>0</v>
      </c>
      <c r="AF821" s="293" t="s">
        <v>1</v>
      </c>
      <c r="AG821" s="294"/>
      <c r="AH821" s="293" t="s">
        <v>2</v>
      </c>
      <c r="AI821" s="294"/>
      <c r="AJ821" s="293" t="s">
        <v>3</v>
      </c>
      <c r="AK821" s="294"/>
      <c r="AL821" s="293" t="s">
        <v>4</v>
      </c>
      <c r="AM821" s="294"/>
      <c r="AN821" s="293" t="s">
        <v>5</v>
      </c>
      <c r="AO821" s="294"/>
      <c r="AP821" s="293" t="s">
        <v>6</v>
      </c>
      <c r="AQ821" s="294"/>
      <c r="AR821" s="293" t="s">
        <v>7</v>
      </c>
      <c r="AS821" s="294"/>
      <c r="AT821" s="293" t="s">
        <v>8</v>
      </c>
      <c r="AU821" s="294"/>
      <c r="AV821" s="293" t="s">
        <v>9</v>
      </c>
      <c r="AW821" s="294"/>
      <c r="AX821" s="293" t="s">
        <v>10</v>
      </c>
      <c r="AY821" s="294"/>
      <c r="AZ821" s="293" t="s">
        <v>11</v>
      </c>
      <c r="BA821" s="294"/>
      <c r="BB821" s="293" t="s">
        <v>12</v>
      </c>
      <c r="BC821" s="294"/>
      <c r="BD821" s="295" t="s">
        <v>40</v>
      </c>
      <c r="BE821" s="296"/>
      <c r="BF821" s="297" t="s">
        <v>41</v>
      </c>
      <c r="BG821" s="298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 x14ac:dyDescent="0.2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300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 x14ac:dyDescent="0.15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 x14ac:dyDescent="0.15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 x14ac:dyDescent="0.2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 x14ac:dyDescent="0.2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 x14ac:dyDescent="0.15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 x14ac:dyDescent="0.15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 x14ac:dyDescent="0.15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 x14ac:dyDescent="0.15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 x14ac:dyDescent="0.15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 x14ac:dyDescent="0.15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 x14ac:dyDescent="0.15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 x14ac:dyDescent="0.15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 x14ac:dyDescent="0.15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 x14ac:dyDescent="0.15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 x14ac:dyDescent="0.15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 x14ac:dyDescent="0.2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 x14ac:dyDescent="0.2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 x14ac:dyDescent="0.15">
      <c r="A840" s="187"/>
    </row>
    <row r="841" spans="1:89" x14ac:dyDescent="0.15">
      <c r="A841" s="214"/>
    </row>
    <row r="842" spans="1:89" x14ac:dyDescent="0.15">
      <c r="A842" s="302">
        <f>+A811+1</f>
        <v>44163</v>
      </c>
      <c r="B842" s="302"/>
      <c r="C842" s="302"/>
      <c r="D842" s="302"/>
      <c r="BI842" s="301">
        <f>+BI780+2</f>
        <v>44163</v>
      </c>
      <c r="BJ842" s="301"/>
      <c r="BK842" s="301"/>
      <c r="BL842" s="301"/>
    </row>
    <row r="843" spans="1:89" ht="14" thickBot="1" x14ac:dyDescent="0.2">
      <c r="AE843" s="272" t="s">
        <v>84</v>
      </c>
    </row>
    <row r="844" spans="1:89" ht="15" thickTop="1" thickBot="1" x14ac:dyDescent="0.2">
      <c r="A844" s="299" t="s">
        <v>0</v>
      </c>
      <c r="B844" s="293" t="s">
        <v>1</v>
      </c>
      <c r="C844" s="294"/>
      <c r="D844" s="293" t="s">
        <v>2</v>
      </c>
      <c r="E844" s="294"/>
      <c r="F844" s="293" t="s">
        <v>3</v>
      </c>
      <c r="G844" s="294"/>
      <c r="H844" s="293" t="s">
        <v>4</v>
      </c>
      <c r="I844" s="294"/>
      <c r="J844" s="293" t="s">
        <v>5</v>
      </c>
      <c r="K844" s="294"/>
      <c r="L844" s="293" t="s">
        <v>6</v>
      </c>
      <c r="M844" s="294"/>
      <c r="N844" s="293" t="s">
        <v>7</v>
      </c>
      <c r="O844" s="294"/>
      <c r="P844" s="293" t="s">
        <v>8</v>
      </c>
      <c r="Q844" s="294"/>
      <c r="R844" s="293" t="s">
        <v>9</v>
      </c>
      <c r="S844" s="294"/>
      <c r="T844" s="293" t="s">
        <v>10</v>
      </c>
      <c r="U844" s="294"/>
      <c r="V844" s="293" t="s">
        <v>11</v>
      </c>
      <c r="W844" s="294"/>
      <c r="X844" s="293" t="s">
        <v>12</v>
      </c>
      <c r="Y844" s="294"/>
      <c r="Z844" s="295" t="s">
        <v>40</v>
      </c>
      <c r="AA844" s="296"/>
      <c r="AB844" s="297" t="s">
        <v>41</v>
      </c>
      <c r="AC844" s="298"/>
      <c r="AE844" s="299" t="s">
        <v>0</v>
      </c>
      <c r="AF844" s="293" t="s">
        <v>1</v>
      </c>
      <c r="AG844" s="294"/>
      <c r="AH844" s="293" t="s">
        <v>2</v>
      </c>
      <c r="AI844" s="294"/>
      <c r="AJ844" s="293" t="s">
        <v>3</v>
      </c>
      <c r="AK844" s="294"/>
      <c r="AL844" s="293" t="s">
        <v>4</v>
      </c>
      <c r="AM844" s="294"/>
      <c r="AN844" s="293" t="s">
        <v>5</v>
      </c>
      <c r="AO844" s="294"/>
      <c r="AP844" s="293" t="s">
        <v>6</v>
      </c>
      <c r="AQ844" s="294"/>
      <c r="AR844" s="293" t="s">
        <v>7</v>
      </c>
      <c r="AS844" s="294"/>
      <c r="AT844" s="293" t="s">
        <v>8</v>
      </c>
      <c r="AU844" s="294"/>
      <c r="AV844" s="293" t="s">
        <v>9</v>
      </c>
      <c r="AW844" s="294"/>
      <c r="AX844" s="293" t="s">
        <v>10</v>
      </c>
      <c r="AY844" s="294"/>
      <c r="AZ844" s="293" t="s">
        <v>11</v>
      </c>
      <c r="BA844" s="294"/>
      <c r="BB844" s="293" t="s">
        <v>12</v>
      </c>
      <c r="BC844" s="294"/>
      <c r="BD844" s="295" t="s">
        <v>40</v>
      </c>
      <c r="BE844" s="296"/>
      <c r="BF844" s="297" t="s">
        <v>41</v>
      </c>
      <c r="BG844" s="298"/>
      <c r="BI844" s="299" t="s">
        <v>0</v>
      </c>
      <c r="BJ844" s="293" t="s">
        <v>1</v>
      </c>
      <c r="BK844" s="294"/>
      <c r="BL844" s="293" t="s">
        <v>2</v>
      </c>
      <c r="BM844" s="294"/>
      <c r="BN844" s="293" t="s">
        <v>3</v>
      </c>
      <c r="BO844" s="294"/>
      <c r="BP844" s="293" t="s">
        <v>4</v>
      </c>
      <c r="BQ844" s="294"/>
      <c r="BR844" s="293" t="s">
        <v>5</v>
      </c>
      <c r="BS844" s="294"/>
      <c r="BT844" s="293" t="s">
        <v>6</v>
      </c>
      <c r="BU844" s="294"/>
      <c r="BV844" s="293" t="s">
        <v>7</v>
      </c>
      <c r="BW844" s="294"/>
      <c r="BX844" s="293" t="s">
        <v>8</v>
      </c>
      <c r="BY844" s="294"/>
      <c r="BZ844" s="293" t="s">
        <v>9</v>
      </c>
      <c r="CA844" s="294"/>
      <c r="CB844" s="293" t="s">
        <v>10</v>
      </c>
      <c r="CC844" s="294"/>
      <c r="CD844" s="293" t="s">
        <v>11</v>
      </c>
      <c r="CE844" s="294"/>
      <c r="CF844" s="293" t="s">
        <v>12</v>
      </c>
      <c r="CG844" s="294"/>
      <c r="CH844" s="295" t="s">
        <v>40</v>
      </c>
      <c r="CI844" s="296"/>
      <c r="CJ844" s="293" t="s">
        <v>41</v>
      </c>
      <c r="CK844" s="294"/>
    </row>
    <row r="845" spans="1:89" ht="15" thickTop="1" thickBot="1" x14ac:dyDescent="0.2">
      <c r="A845" s="300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300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300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 x14ac:dyDescent="0.15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 x14ac:dyDescent="0.15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 x14ac:dyDescent="0.2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>SUM(B848,D848,F848,H848,J848,L848,N848,P848,R848,T848,V848,X848,Z848)</f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 x14ac:dyDescent="0.2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 x14ac:dyDescent="0.15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 x14ac:dyDescent="0.2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 x14ac:dyDescent="0.2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9" t="s">
        <v>0</v>
      </c>
      <c r="AF852" s="293" t="s">
        <v>1</v>
      </c>
      <c r="AG852" s="294"/>
      <c r="AH852" s="293" t="s">
        <v>2</v>
      </c>
      <c r="AI852" s="294"/>
      <c r="AJ852" s="293" t="s">
        <v>3</v>
      </c>
      <c r="AK852" s="294"/>
      <c r="AL852" s="293" t="s">
        <v>4</v>
      </c>
      <c r="AM852" s="294"/>
      <c r="AN852" s="293" t="s">
        <v>5</v>
      </c>
      <c r="AO852" s="294"/>
      <c r="AP852" s="293" t="s">
        <v>6</v>
      </c>
      <c r="AQ852" s="294"/>
      <c r="AR852" s="293" t="s">
        <v>7</v>
      </c>
      <c r="AS852" s="294"/>
      <c r="AT852" s="293" t="s">
        <v>8</v>
      </c>
      <c r="AU852" s="294"/>
      <c r="AV852" s="293" t="s">
        <v>9</v>
      </c>
      <c r="AW852" s="294"/>
      <c r="AX852" s="293" t="s">
        <v>10</v>
      </c>
      <c r="AY852" s="294"/>
      <c r="AZ852" s="293" t="s">
        <v>11</v>
      </c>
      <c r="BA852" s="294"/>
      <c r="BB852" s="293" t="s">
        <v>12</v>
      </c>
      <c r="BC852" s="294"/>
      <c r="BD852" s="295" t="s">
        <v>40</v>
      </c>
      <c r="BE852" s="296"/>
      <c r="BF852" s="297" t="s">
        <v>41</v>
      </c>
      <c r="BG852" s="298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 x14ac:dyDescent="0.2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300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 x14ac:dyDescent="0.15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 x14ac:dyDescent="0.15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 x14ac:dyDescent="0.2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 x14ac:dyDescent="0.2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 x14ac:dyDescent="0.15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 x14ac:dyDescent="0.15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 x14ac:dyDescent="0.15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 x14ac:dyDescent="0.15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 x14ac:dyDescent="0.15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 x14ac:dyDescent="0.15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 x14ac:dyDescent="0.15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 x14ac:dyDescent="0.15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 x14ac:dyDescent="0.15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 x14ac:dyDescent="0.15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 x14ac:dyDescent="0.15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 x14ac:dyDescent="0.2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 x14ac:dyDescent="0.2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 x14ac:dyDescent="0.15">
      <c r="A871" s="187"/>
    </row>
    <row r="873" spans="1:89" x14ac:dyDescent="0.15">
      <c r="A873" s="302">
        <f>+A842+1</f>
        <v>44164</v>
      </c>
      <c r="B873" s="302"/>
      <c r="C873" s="302"/>
      <c r="D873" s="302"/>
      <c r="BI873" s="301">
        <f>+BI811+2</f>
        <v>44164</v>
      </c>
      <c r="BJ873" s="301"/>
      <c r="BK873" s="301"/>
      <c r="BL873" s="301"/>
    </row>
    <row r="874" spans="1:89" ht="14" thickBot="1" x14ac:dyDescent="0.2">
      <c r="AE874" s="272" t="s">
        <v>84</v>
      </c>
    </row>
    <row r="875" spans="1:89" ht="15" thickTop="1" thickBot="1" x14ac:dyDescent="0.2">
      <c r="A875" s="299" t="s">
        <v>0</v>
      </c>
      <c r="B875" s="293" t="s">
        <v>1</v>
      </c>
      <c r="C875" s="294"/>
      <c r="D875" s="293" t="s">
        <v>2</v>
      </c>
      <c r="E875" s="294"/>
      <c r="F875" s="293" t="s">
        <v>3</v>
      </c>
      <c r="G875" s="294"/>
      <c r="H875" s="293" t="s">
        <v>4</v>
      </c>
      <c r="I875" s="294"/>
      <c r="J875" s="293" t="s">
        <v>5</v>
      </c>
      <c r="K875" s="294"/>
      <c r="L875" s="293" t="s">
        <v>6</v>
      </c>
      <c r="M875" s="294"/>
      <c r="N875" s="293" t="s">
        <v>7</v>
      </c>
      <c r="O875" s="294"/>
      <c r="P875" s="293" t="s">
        <v>8</v>
      </c>
      <c r="Q875" s="294"/>
      <c r="R875" s="293" t="s">
        <v>9</v>
      </c>
      <c r="S875" s="294"/>
      <c r="T875" s="293" t="s">
        <v>10</v>
      </c>
      <c r="U875" s="294"/>
      <c r="V875" s="293" t="s">
        <v>11</v>
      </c>
      <c r="W875" s="294"/>
      <c r="X875" s="293" t="s">
        <v>12</v>
      </c>
      <c r="Y875" s="294"/>
      <c r="Z875" s="295" t="s">
        <v>40</v>
      </c>
      <c r="AA875" s="296"/>
      <c r="AB875" s="297" t="s">
        <v>41</v>
      </c>
      <c r="AC875" s="298"/>
      <c r="AE875" s="299" t="s">
        <v>0</v>
      </c>
      <c r="AF875" s="293" t="s">
        <v>1</v>
      </c>
      <c r="AG875" s="294"/>
      <c r="AH875" s="293" t="s">
        <v>2</v>
      </c>
      <c r="AI875" s="294"/>
      <c r="AJ875" s="293" t="s">
        <v>3</v>
      </c>
      <c r="AK875" s="294"/>
      <c r="AL875" s="293" t="s">
        <v>4</v>
      </c>
      <c r="AM875" s="294"/>
      <c r="AN875" s="293" t="s">
        <v>5</v>
      </c>
      <c r="AO875" s="294"/>
      <c r="AP875" s="293" t="s">
        <v>6</v>
      </c>
      <c r="AQ875" s="294"/>
      <c r="AR875" s="293" t="s">
        <v>7</v>
      </c>
      <c r="AS875" s="294"/>
      <c r="AT875" s="293" t="s">
        <v>8</v>
      </c>
      <c r="AU875" s="294"/>
      <c r="AV875" s="293" t="s">
        <v>9</v>
      </c>
      <c r="AW875" s="294"/>
      <c r="AX875" s="293" t="s">
        <v>10</v>
      </c>
      <c r="AY875" s="294"/>
      <c r="AZ875" s="293" t="s">
        <v>11</v>
      </c>
      <c r="BA875" s="294"/>
      <c r="BB875" s="293" t="s">
        <v>12</v>
      </c>
      <c r="BC875" s="294"/>
      <c r="BD875" s="295" t="s">
        <v>40</v>
      </c>
      <c r="BE875" s="296"/>
      <c r="BF875" s="297" t="s">
        <v>41</v>
      </c>
      <c r="BG875" s="298"/>
      <c r="BI875" s="299" t="s">
        <v>0</v>
      </c>
      <c r="BJ875" s="293" t="s">
        <v>1</v>
      </c>
      <c r="BK875" s="294"/>
      <c r="BL875" s="293" t="s">
        <v>2</v>
      </c>
      <c r="BM875" s="294"/>
      <c r="BN875" s="293" t="s">
        <v>3</v>
      </c>
      <c r="BO875" s="294"/>
      <c r="BP875" s="293" t="s">
        <v>4</v>
      </c>
      <c r="BQ875" s="294"/>
      <c r="BR875" s="293" t="s">
        <v>5</v>
      </c>
      <c r="BS875" s="294"/>
      <c r="BT875" s="293" t="s">
        <v>6</v>
      </c>
      <c r="BU875" s="294"/>
      <c r="BV875" s="293" t="s">
        <v>7</v>
      </c>
      <c r="BW875" s="294"/>
      <c r="BX875" s="293" t="s">
        <v>8</v>
      </c>
      <c r="BY875" s="294"/>
      <c r="BZ875" s="293" t="s">
        <v>9</v>
      </c>
      <c r="CA875" s="294"/>
      <c r="CB875" s="293" t="s">
        <v>10</v>
      </c>
      <c r="CC875" s="294"/>
      <c r="CD875" s="293" t="s">
        <v>11</v>
      </c>
      <c r="CE875" s="294"/>
      <c r="CF875" s="293" t="s">
        <v>12</v>
      </c>
      <c r="CG875" s="294"/>
      <c r="CH875" s="295" t="s">
        <v>40</v>
      </c>
      <c r="CI875" s="296"/>
      <c r="CJ875" s="293" t="s">
        <v>41</v>
      </c>
      <c r="CK875" s="294"/>
    </row>
    <row r="876" spans="1:89" ht="15" thickTop="1" thickBot="1" x14ac:dyDescent="0.2">
      <c r="A876" s="300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300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300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 x14ac:dyDescent="0.15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 x14ac:dyDescent="0.15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 x14ac:dyDescent="0.2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 x14ac:dyDescent="0.2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 x14ac:dyDescent="0.15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 x14ac:dyDescent="0.2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 x14ac:dyDescent="0.2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9" t="s">
        <v>0</v>
      </c>
      <c r="AF883" s="293" t="s">
        <v>1</v>
      </c>
      <c r="AG883" s="294"/>
      <c r="AH883" s="293" t="s">
        <v>2</v>
      </c>
      <c r="AI883" s="294"/>
      <c r="AJ883" s="293" t="s">
        <v>3</v>
      </c>
      <c r="AK883" s="294"/>
      <c r="AL883" s="293" t="s">
        <v>4</v>
      </c>
      <c r="AM883" s="294"/>
      <c r="AN883" s="293" t="s">
        <v>5</v>
      </c>
      <c r="AO883" s="294"/>
      <c r="AP883" s="293" t="s">
        <v>6</v>
      </c>
      <c r="AQ883" s="294"/>
      <c r="AR883" s="293" t="s">
        <v>7</v>
      </c>
      <c r="AS883" s="294"/>
      <c r="AT883" s="293" t="s">
        <v>8</v>
      </c>
      <c r="AU883" s="294"/>
      <c r="AV883" s="293" t="s">
        <v>9</v>
      </c>
      <c r="AW883" s="294"/>
      <c r="AX883" s="293" t="s">
        <v>10</v>
      </c>
      <c r="AY883" s="294"/>
      <c r="AZ883" s="293" t="s">
        <v>11</v>
      </c>
      <c r="BA883" s="294"/>
      <c r="BB883" s="293" t="s">
        <v>12</v>
      </c>
      <c r="BC883" s="294"/>
      <c r="BD883" s="295" t="s">
        <v>40</v>
      </c>
      <c r="BE883" s="296"/>
      <c r="BF883" s="297" t="s">
        <v>41</v>
      </c>
      <c r="BG883" s="298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 x14ac:dyDescent="0.2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300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 x14ac:dyDescent="0.15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 x14ac:dyDescent="0.15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 x14ac:dyDescent="0.2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 x14ac:dyDescent="0.2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 x14ac:dyDescent="0.15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 x14ac:dyDescent="0.15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 x14ac:dyDescent="0.15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 x14ac:dyDescent="0.15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 x14ac:dyDescent="0.15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 x14ac:dyDescent="0.15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 x14ac:dyDescent="0.15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 x14ac:dyDescent="0.15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 x14ac:dyDescent="0.15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 x14ac:dyDescent="0.15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 x14ac:dyDescent="0.15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 x14ac:dyDescent="0.2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 x14ac:dyDescent="0.2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 x14ac:dyDescent="0.15">
      <c r="A902" s="187"/>
    </row>
    <row r="904" spans="1:89" x14ac:dyDescent="0.15">
      <c r="A904" s="302">
        <f>+A873+1</f>
        <v>44165</v>
      </c>
      <c r="B904" s="302"/>
      <c r="C904" s="302"/>
      <c r="D904" s="302"/>
      <c r="BI904" s="301">
        <f>+BI842+2</f>
        <v>44165</v>
      </c>
      <c r="BJ904" s="301"/>
      <c r="BK904" s="301"/>
      <c r="BL904" s="301"/>
    </row>
    <row r="905" spans="1:89" ht="14" thickBot="1" x14ac:dyDescent="0.2">
      <c r="AE905" s="272" t="s">
        <v>84</v>
      </c>
    </row>
    <row r="906" spans="1:89" ht="15" thickTop="1" thickBot="1" x14ac:dyDescent="0.2">
      <c r="A906" s="299" t="s">
        <v>0</v>
      </c>
      <c r="B906" s="293" t="s">
        <v>1</v>
      </c>
      <c r="C906" s="294"/>
      <c r="D906" s="293" t="s">
        <v>2</v>
      </c>
      <c r="E906" s="294"/>
      <c r="F906" s="293" t="s">
        <v>3</v>
      </c>
      <c r="G906" s="294"/>
      <c r="H906" s="293" t="s">
        <v>4</v>
      </c>
      <c r="I906" s="294"/>
      <c r="J906" s="293" t="s">
        <v>5</v>
      </c>
      <c r="K906" s="294"/>
      <c r="L906" s="293" t="s">
        <v>6</v>
      </c>
      <c r="M906" s="294"/>
      <c r="N906" s="293" t="s">
        <v>7</v>
      </c>
      <c r="O906" s="294"/>
      <c r="P906" s="293" t="s">
        <v>8</v>
      </c>
      <c r="Q906" s="294"/>
      <c r="R906" s="293" t="s">
        <v>9</v>
      </c>
      <c r="S906" s="294"/>
      <c r="T906" s="293" t="s">
        <v>10</v>
      </c>
      <c r="U906" s="294"/>
      <c r="V906" s="293" t="s">
        <v>11</v>
      </c>
      <c r="W906" s="294"/>
      <c r="X906" s="293" t="s">
        <v>12</v>
      </c>
      <c r="Y906" s="294"/>
      <c r="Z906" s="295" t="s">
        <v>40</v>
      </c>
      <c r="AA906" s="296"/>
      <c r="AB906" s="297" t="s">
        <v>41</v>
      </c>
      <c r="AC906" s="298"/>
      <c r="AE906" s="299" t="s">
        <v>0</v>
      </c>
      <c r="AF906" s="293" t="s">
        <v>1</v>
      </c>
      <c r="AG906" s="294"/>
      <c r="AH906" s="293" t="s">
        <v>2</v>
      </c>
      <c r="AI906" s="294"/>
      <c r="AJ906" s="293" t="s">
        <v>3</v>
      </c>
      <c r="AK906" s="294"/>
      <c r="AL906" s="293" t="s">
        <v>4</v>
      </c>
      <c r="AM906" s="294"/>
      <c r="AN906" s="293" t="s">
        <v>5</v>
      </c>
      <c r="AO906" s="294"/>
      <c r="AP906" s="293" t="s">
        <v>6</v>
      </c>
      <c r="AQ906" s="294"/>
      <c r="AR906" s="293" t="s">
        <v>7</v>
      </c>
      <c r="AS906" s="294"/>
      <c r="AT906" s="293" t="s">
        <v>8</v>
      </c>
      <c r="AU906" s="294"/>
      <c r="AV906" s="293" t="s">
        <v>9</v>
      </c>
      <c r="AW906" s="294"/>
      <c r="AX906" s="293" t="s">
        <v>10</v>
      </c>
      <c r="AY906" s="294"/>
      <c r="AZ906" s="293" t="s">
        <v>11</v>
      </c>
      <c r="BA906" s="294"/>
      <c r="BB906" s="293" t="s">
        <v>12</v>
      </c>
      <c r="BC906" s="294"/>
      <c r="BD906" s="295" t="s">
        <v>40</v>
      </c>
      <c r="BE906" s="296"/>
      <c r="BF906" s="297" t="s">
        <v>41</v>
      </c>
      <c r="BG906" s="298"/>
      <c r="BI906" s="299" t="s">
        <v>0</v>
      </c>
      <c r="BJ906" s="293" t="s">
        <v>1</v>
      </c>
      <c r="BK906" s="294"/>
      <c r="BL906" s="293" t="s">
        <v>2</v>
      </c>
      <c r="BM906" s="294"/>
      <c r="BN906" s="293" t="s">
        <v>3</v>
      </c>
      <c r="BO906" s="294"/>
      <c r="BP906" s="293" t="s">
        <v>4</v>
      </c>
      <c r="BQ906" s="294"/>
      <c r="BR906" s="293" t="s">
        <v>5</v>
      </c>
      <c r="BS906" s="294"/>
      <c r="BT906" s="293" t="s">
        <v>6</v>
      </c>
      <c r="BU906" s="294"/>
      <c r="BV906" s="293" t="s">
        <v>7</v>
      </c>
      <c r="BW906" s="294"/>
      <c r="BX906" s="293" t="s">
        <v>8</v>
      </c>
      <c r="BY906" s="294"/>
      <c r="BZ906" s="293" t="s">
        <v>9</v>
      </c>
      <c r="CA906" s="294"/>
      <c r="CB906" s="293" t="s">
        <v>10</v>
      </c>
      <c r="CC906" s="294"/>
      <c r="CD906" s="293" t="s">
        <v>11</v>
      </c>
      <c r="CE906" s="294"/>
      <c r="CF906" s="293" t="s">
        <v>12</v>
      </c>
      <c r="CG906" s="294"/>
      <c r="CH906" s="295" t="s">
        <v>40</v>
      </c>
      <c r="CI906" s="296"/>
      <c r="CJ906" s="293" t="s">
        <v>41</v>
      </c>
      <c r="CK906" s="294"/>
    </row>
    <row r="907" spans="1:89" ht="15" thickTop="1" thickBot="1" x14ac:dyDescent="0.2">
      <c r="A907" s="300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300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300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 x14ac:dyDescent="0.15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 x14ac:dyDescent="0.15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 x14ac:dyDescent="0.2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 x14ac:dyDescent="0.2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 x14ac:dyDescent="0.15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 x14ac:dyDescent="0.2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 x14ac:dyDescent="0.2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9" t="s">
        <v>0</v>
      </c>
      <c r="AF914" s="293" t="s">
        <v>1</v>
      </c>
      <c r="AG914" s="294"/>
      <c r="AH914" s="293" t="s">
        <v>2</v>
      </c>
      <c r="AI914" s="294"/>
      <c r="AJ914" s="293" t="s">
        <v>3</v>
      </c>
      <c r="AK914" s="294"/>
      <c r="AL914" s="293" t="s">
        <v>4</v>
      </c>
      <c r="AM914" s="294"/>
      <c r="AN914" s="293" t="s">
        <v>5</v>
      </c>
      <c r="AO914" s="294"/>
      <c r="AP914" s="293" t="s">
        <v>6</v>
      </c>
      <c r="AQ914" s="294"/>
      <c r="AR914" s="293" t="s">
        <v>7</v>
      </c>
      <c r="AS914" s="294"/>
      <c r="AT914" s="293" t="s">
        <v>8</v>
      </c>
      <c r="AU914" s="294"/>
      <c r="AV914" s="293" t="s">
        <v>9</v>
      </c>
      <c r="AW914" s="294"/>
      <c r="AX914" s="293" t="s">
        <v>10</v>
      </c>
      <c r="AY914" s="294"/>
      <c r="AZ914" s="293" t="s">
        <v>11</v>
      </c>
      <c r="BA914" s="294"/>
      <c r="BB914" s="293" t="s">
        <v>12</v>
      </c>
      <c r="BC914" s="294"/>
      <c r="BD914" s="295" t="s">
        <v>40</v>
      </c>
      <c r="BE914" s="296"/>
      <c r="BF914" s="297" t="s">
        <v>41</v>
      </c>
      <c r="BG914" s="298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 x14ac:dyDescent="0.2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300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 x14ac:dyDescent="0.15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 x14ac:dyDescent="0.15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 x14ac:dyDescent="0.2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 x14ac:dyDescent="0.2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 x14ac:dyDescent="0.15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 x14ac:dyDescent="0.15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 x14ac:dyDescent="0.15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 x14ac:dyDescent="0.15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 x14ac:dyDescent="0.15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 x14ac:dyDescent="0.15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 x14ac:dyDescent="0.15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 x14ac:dyDescent="0.15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 x14ac:dyDescent="0.15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 x14ac:dyDescent="0.15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 x14ac:dyDescent="0.15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 x14ac:dyDescent="0.2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 x14ac:dyDescent="0.2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 x14ac:dyDescent="0.15">
      <c r="A933" s="187"/>
    </row>
    <row r="935" spans="1:89" x14ac:dyDescent="0.15">
      <c r="A935" s="302">
        <f>+A904+1</f>
        <v>44166</v>
      </c>
      <c r="B935" s="302"/>
      <c r="C935" s="302"/>
      <c r="D935" s="302"/>
      <c r="AE935" s="272"/>
      <c r="BI935" s="301">
        <f>+BI873+2</f>
        <v>44166</v>
      </c>
      <c r="BJ935" s="301"/>
      <c r="BK935" s="301"/>
      <c r="BL935" s="301"/>
    </row>
    <row r="936" spans="1:89" ht="14" thickBot="1" x14ac:dyDescent="0.2">
      <c r="AE936" s="272" t="s">
        <v>84</v>
      </c>
    </row>
    <row r="937" spans="1:89" ht="15" thickTop="1" thickBot="1" x14ac:dyDescent="0.2">
      <c r="A937" s="299" t="s">
        <v>0</v>
      </c>
      <c r="B937" s="293" t="s">
        <v>1</v>
      </c>
      <c r="C937" s="294"/>
      <c r="D937" s="293" t="s">
        <v>2</v>
      </c>
      <c r="E937" s="294"/>
      <c r="F937" s="293" t="s">
        <v>3</v>
      </c>
      <c r="G937" s="294"/>
      <c r="H937" s="293" t="s">
        <v>4</v>
      </c>
      <c r="I937" s="294"/>
      <c r="J937" s="293" t="s">
        <v>5</v>
      </c>
      <c r="K937" s="294"/>
      <c r="L937" s="293" t="s">
        <v>6</v>
      </c>
      <c r="M937" s="294"/>
      <c r="N937" s="293" t="s">
        <v>7</v>
      </c>
      <c r="O937" s="294"/>
      <c r="P937" s="293" t="s">
        <v>8</v>
      </c>
      <c r="Q937" s="294"/>
      <c r="R937" s="293" t="s">
        <v>9</v>
      </c>
      <c r="S937" s="294"/>
      <c r="T937" s="293" t="s">
        <v>10</v>
      </c>
      <c r="U937" s="294"/>
      <c r="V937" s="293" t="s">
        <v>11</v>
      </c>
      <c r="W937" s="294"/>
      <c r="X937" s="293" t="s">
        <v>12</v>
      </c>
      <c r="Y937" s="294"/>
      <c r="Z937" s="295" t="s">
        <v>40</v>
      </c>
      <c r="AA937" s="296"/>
      <c r="AB937" s="297" t="s">
        <v>41</v>
      </c>
      <c r="AC937" s="298"/>
      <c r="AE937" s="299" t="s">
        <v>0</v>
      </c>
      <c r="AF937" s="293" t="s">
        <v>1</v>
      </c>
      <c r="AG937" s="294"/>
      <c r="AH937" s="293" t="s">
        <v>2</v>
      </c>
      <c r="AI937" s="294"/>
      <c r="AJ937" s="293" t="s">
        <v>3</v>
      </c>
      <c r="AK937" s="294"/>
      <c r="AL937" s="293" t="s">
        <v>4</v>
      </c>
      <c r="AM937" s="294"/>
      <c r="AN937" s="293" t="s">
        <v>5</v>
      </c>
      <c r="AO937" s="294"/>
      <c r="AP937" s="293" t="s">
        <v>6</v>
      </c>
      <c r="AQ937" s="294"/>
      <c r="AR937" s="293" t="s">
        <v>7</v>
      </c>
      <c r="AS937" s="294"/>
      <c r="AT937" s="293" t="s">
        <v>8</v>
      </c>
      <c r="AU937" s="294"/>
      <c r="AV937" s="293" t="s">
        <v>9</v>
      </c>
      <c r="AW937" s="294"/>
      <c r="AX937" s="293" t="s">
        <v>10</v>
      </c>
      <c r="AY937" s="294"/>
      <c r="AZ937" s="293" t="s">
        <v>11</v>
      </c>
      <c r="BA937" s="294"/>
      <c r="BB937" s="293" t="s">
        <v>12</v>
      </c>
      <c r="BC937" s="294"/>
      <c r="BD937" s="295" t="s">
        <v>40</v>
      </c>
      <c r="BE937" s="296"/>
      <c r="BF937" s="297" t="s">
        <v>41</v>
      </c>
      <c r="BG937" s="298"/>
      <c r="BI937" s="299" t="s">
        <v>0</v>
      </c>
      <c r="BJ937" s="293" t="s">
        <v>1</v>
      </c>
      <c r="BK937" s="294"/>
      <c r="BL937" s="293" t="s">
        <v>2</v>
      </c>
      <c r="BM937" s="294"/>
      <c r="BN937" s="293" t="s">
        <v>3</v>
      </c>
      <c r="BO937" s="294"/>
      <c r="BP937" s="293" t="s">
        <v>4</v>
      </c>
      <c r="BQ937" s="294"/>
      <c r="BR937" s="293" t="s">
        <v>5</v>
      </c>
      <c r="BS937" s="294"/>
      <c r="BT937" s="293" t="s">
        <v>6</v>
      </c>
      <c r="BU937" s="294"/>
      <c r="BV937" s="293" t="s">
        <v>7</v>
      </c>
      <c r="BW937" s="294"/>
      <c r="BX937" s="293" t="s">
        <v>8</v>
      </c>
      <c r="BY937" s="294"/>
      <c r="BZ937" s="293" t="s">
        <v>9</v>
      </c>
      <c r="CA937" s="294"/>
      <c r="CB937" s="293" t="s">
        <v>10</v>
      </c>
      <c r="CC937" s="294"/>
      <c r="CD937" s="293" t="s">
        <v>11</v>
      </c>
      <c r="CE937" s="294"/>
      <c r="CF937" s="293" t="s">
        <v>12</v>
      </c>
      <c r="CG937" s="294"/>
      <c r="CH937" s="295" t="s">
        <v>40</v>
      </c>
      <c r="CI937" s="296"/>
      <c r="CJ937" s="293" t="s">
        <v>41</v>
      </c>
      <c r="CK937" s="294"/>
    </row>
    <row r="938" spans="1:89" ht="15" thickTop="1" thickBot="1" x14ac:dyDescent="0.2">
      <c r="A938" s="300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300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300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 x14ac:dyDescent="0.15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 x14ac:dyDescent="0.15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 x14ac:dyDescent="0.2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 x14ac:dyDescent="0.2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 x14ac:dyDescent="0.15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 x14ac:dyDescent="0.2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 x14ac:dyDescent="0.2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9" t="s">
        <v>0</v>
      </c>
      <c r="AF945" s="293" t="s">
        <v>1</v>
      </c>
      <c r="AG945" s="294"/>
      <c r="AH945" s="293" t="s">
        <v>2</v>
      </c>
      <c r="AI945" s="294"/>
      <c r="AJ945" s="293" t="s">
        <v>3</v>
      </c>
      <c r="AK945" s="294"/>
      <c r="AL945" s="293" t="s">
        <v>4</v>
      </c>
      <c r="AM945" s="294"/>
      <c r="AN945" s="293" t="s">
        <v>5</v>
      </c>
      <c r="AO945" s="294"/>
      <c r="AP945" s="293" t="s">
        <v>6</v>
      </c>
      <c r="AQ945" s="294"/>
      <c r="AR945" s="293" t="s">
        <v>7</v>
      </c>
      <c r="AS945" s="294"/>
      <c r="AT945" s="293" t="s">
        <v>8</v>
      </c>
      <c r="AU945" s="294"/>
      <c r="AV945" s="293" t="s">
        <v>9</v>
      </c>
      <c r="AW945" s="294"/>
      <c r="AX945" s="293" t="s">
        <v>10</v>
      </c>
      <c r="AY945" s="294"/>
      <c r="AZ945" s="293" t="s">
        <v>11</v>
      </c>
      <c r="BA945" s="294"/>
      <c r="BB945" s="293" t="s">
        <v>12</v>
      </c>
      <c r="BC945" s="294"/>
      <c r="BD945" s="295" t="s">
        <v>40</v>
      </c>
      <c r="BE945" s="296"/>
      <c r="BF945" s="297" t="s">
        <v>41</v>
      </c>
      <c r="BG945" s="298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 x14ac:dyDescent="0.2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300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 x14ac:dyDescent="0.15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 x14ac:dyDescent="0.15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 x14ac:dyDescent="0.2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 x14ac:dyDescent="0.2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 x14ac:dyDescent="0.15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 x14ac:dyDescent="0.15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 x14ac:dyDescent="0.15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 x14ac:dyDescent="0.15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 x14ac:dyDescent="0.15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 x14ac:dyDescent="0.15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 x14ac:dyDescent="0.15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 x14ac:dyDescent="0.15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 x14ac:dyDescent="0.15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 x14ac:dyDescent="0.15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 x14ac:dyDescent="0.15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 x14ac:dyDescent="0.2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 x14ac:dyDescent="0.2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 x14ac:dyDescent="0.15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I17" sqref="I17"/>
    </sheetView>
  </sheetViews>
  <sheetFormatPr baseColWidth="10" defaultColWidth="8.83203125" defaultRowHeight="13" x14ac:dyDescent="0.15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 x14ac:dyDescent="0.2">
      <c r="A2" s="306" t="s">
        <v>56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</row>
    <row r="4" spans="1:31" ht="14" thickBot="1" x14ac:dyDescent="0.2">
      <c r="A4" s="46" t="s">
        <v>46</v>
      </c>
    </row>
    <row r="5" spans="1:31" ht="15" thickTop="1" thickBot="1" x14ac:dyDescent="0.2">
      <c r="A5" s="304" t="s">
        <v>0</v>
      </c>
      <c r="B5" s="295" t="s">
        <v>1</v>
      </c>
      <c r="C5" s="296"/>
      <c r="D5" s="295" t="s">
        <v>2</v>
      </c>
      <c r="E5" s="296"/>
      <c r="F5" s="295" t="s">
        <v>3</v>
      </c>
      <c r="G5" s="296"/>
      <c r="H5" s="295" t="s">
        <v>4</v>
      </c>
      <c r="I5" s="296"/>
      <c r="J5" s="295" t="s">
        <v>5</v>
      </c>
      <c r="K5" s="296"/>
      <c r="L5" s="295" t="s">
        <v>6</v>
      </c>
      <c r="M5" s="296"/>
      <c r="N5" s="295" t="s">
        <v>7</v>
      </c>
      <c r="O5" s="296"/>
      <c r="P5" s="295" t="s">
        <v>8</v>
      </c>
      <c r="Q5" s="296"/>
      <c r="R5" s="295" t="s">
        <v>9</v>
      </c>
      <c r="S5" s="296"/>
      <c r="T5" s="295" t="s">
        <v>10</v>
      </c>
      <c r="U5" s="296"/>
      <c r="V5" s="295" t="s">
        <v>11</v>
      </c>
      <c r="W5" s="296"/>
      <c r="X5" s="295" t="s">
        <v>12</v>
      </c>
      <c r="Y5" s="296"/>
      <c r="Z5" s="295" t="s">
        <v>40</v>
      </c>
      <c r="AA5" s="296"/>
      <c r="AB5" s="295" t="s">
        <v>41</v>
      </c>
      <c r="AC5" s="296"/>
    </row>
    <row r="6" spans="1:31" s="74" customFormat="1" ht="15" thickTop="1" thickBot="1" x14ac:dyDescent="0.2">
      <c r="A6" s="305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 x14ac:dyDescent="0.15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15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1717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944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11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3595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35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2329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273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132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84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100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390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623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685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266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302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121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64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4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4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5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9833</v>
      </c>
      <c r="AC8" s="5">
        <f t="shared" si="0"/>
        <v>1852</v>
      </c>
      <c r="AD8" s="18"/>
      <c r="AE8" s="18"/>
    </row>
    <row r="9" spans="1:31" x14ac:dyDescent="0.15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7543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3163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279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10681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957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7076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2434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479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1032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1231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3085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4992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6176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2912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4153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2918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3485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267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1577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1885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4255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2765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2596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5786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4558</v>
      </c>
      <c r="AB9" s="6">
        <f t="shared" si="0"/>
        <v>51698</v>
      </c>
      <c r="AC9" s="7">
        <f t="shared" si="0"/>
        <v>34588</v>
      </c>
      <c r="AD9" s="18"/>
      <c r="AE9" s="18"/>
    </row>
    <row r="10" spans="1:31" x14ac:dyDescent="0.15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11018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4148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4346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2869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12566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4574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10753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6872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1164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2604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2929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6636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10115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11700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6142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5925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6895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5529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856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3055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4451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7243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4989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4328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9835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8615</v>
      </c>
      <c r="AB10" s="4">
        <f t="shared" si="0"/>
        <v>86059</v>
      </c>
      <c r="AC10" s="5">
        <f t="shared" si="0"/>
        <v>74098</v>
      </c>
      <c r="AD10" s="18"/>
      <c r="AE10" s="18"/>
    </row>
    <row r="11" spans="1:31" x14ac:dyDescent="0.15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11921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6953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4199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4047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12604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6300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12841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9769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1546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3620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3887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9397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11130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15216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7593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6709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9202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6528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1771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3420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4563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8102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5888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5616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11707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11207</v>
      </c>
      <c r="AB11" s="6">
        <f t="shared" si="0"/>
        <v>98852</v>
      </c>
      <c r="AC11" s="7">
        <f t="shared" si="0"/>
        <v>96884</v>
      </c>
      <c r="AD11" s="18"/>
      <c r="AE11" s="18"/>
    </row>
    <row r="12" spans="1:31" x14ac:dyDescent="0.15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10778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8404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3403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4179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13245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5666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13015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10394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1646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3785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3675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9832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10570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14578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6431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6041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9172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6486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1123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3001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4603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8573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5689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5411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11753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10860</v>
      </c>
      <c r="AB12" s="4">
        <f t="shared" si="0"/>
        <v>95103</v>
      </c>
      <c r="AC12" s="5">
        <f t="shared" si="0"/>
        <v>97210</v>
      </c>
      <c r="AD12" s="18"/>
      <c r="AE12" s="18"/>
    </row>
    <row r="13" spans="1:31" x14ac:dyDescent="0.15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10595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10635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3712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3786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15043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4520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13256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10363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1867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4314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3719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10489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10471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15178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6460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5766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9626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6528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1294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2044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4601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9535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5242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3968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11476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11381</v>
      </c>
      <c r="AB13" s="6">
        <f t="shared" si="0"/>
        <v>97362</v>
      </c>
      <c r="AC13" s="7">
        <f t="shared" si="0"/>
        <v>98507</v>
      </c>
      <c r="AD13" s="18"/>
      <c r="AE13" s="18"/>
    </row>
    <row r="14" spans="1:31" x14ac:dyDescent="0.15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8699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8846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3191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3458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11698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4372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10706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9817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1861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3025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3676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7991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8840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13181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5082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4463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8104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6147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1059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1479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4532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8898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4200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3119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10085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11728</v>
      </c>
      <c r="AB14" s="4">
        <f t="shared" si="0"/>
        <v>81733</v>
      </c>
      <c r="AC14" s="5">
        <f t="shared" si="0"/>
        <v>86524</v>
      </c>
      <c r="AD14" s="18"/>
      <c r="AE14" s="18"/>
    </row>
    <row r="15" spans="1:31" x14ac:dyDescent="0.15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7569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8495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2940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3590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10175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4411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10089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9290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2025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1967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4006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6843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8568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10034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4545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4119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7018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5620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1388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1354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4575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7376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3602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2635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9842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11723</v>
      </c>
      <c r="AB15" s="6">
        <f t="shared" si="0"/>
        <v>76342</v>
      </c>
      <c r="AC15" s="7">
        <f t="shared" si="0"/>
        <v>77457</v>
      </c>
      <c r="AD15" s="18"/>
      <c r="AE15" s="18"/>
    </row>
    <row r="16" spans="1:31" x14ac:dyDescent="0.15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6783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7481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2743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3517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8266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4371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9384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9293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1867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1655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3891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5305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8085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8790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4250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4006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6416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5841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1071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1250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4778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6173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3582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2554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9810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11519</v>
      </c>
      <c r="AB16" s="4">
        <f t="shared" si="0"/>
        <v>70926</v>
      </c>
      <c r="AC16" s="5">
        <f t="shared" si="0"/>
        <v>71755</v>
      </c>
      <c r="AD16" s="18"/>
      <c r="AE16" s="18"/>
    </row>
    <row r="17" spans="1:31" x14ac:dyDescent="0.15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6306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7513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2588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3895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6713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4629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9154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8931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1710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1358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4028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4417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7936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8086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4366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3567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6103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5459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991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1078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4547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5592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3437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2433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9275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11516</v>
      </c>
      <c r="AB17" s="6">
        <f t="shared" si="0"/>
        <v>67154</v>
      </c>
      <c r="AC17" s="7">
        <f t="shared" si="0"/>
        <v>68474</v>
      </c>
      <c r="AD17" s="18"/>
      <c r="AE17" s="18"/>
    </row>
    <row r="18" spans="1:31" x14ac:dyDescent="0.15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5999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8172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2862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3930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6547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5260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9010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9603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1902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1245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4832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3755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9423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7530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4823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3521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5964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5556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1276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957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5358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5264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3895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2189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9653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10783</v>
      </c>
      <c r="AB18" s="4">
        <f t="shared" si="0"/>
        <v>71544</v>
      </c>
      <c r="AC18" s="5">
        <f t="shared" si="0"/>
        <v>67765</v>
      </c>
      <c r="AD18" s="18"/>
      <c r="AE18" s="18"/>
    </row>
    <row r="19" spans="1:31" x14ac:dyDescent="0.15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6006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9631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3053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4346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6624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7843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9602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11476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2290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1102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6614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3351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10796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7930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5445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4054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6089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6826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1919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731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6875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5998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4499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2126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10294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11574</v>
      </c>
      <c r="AB19" s="6">
        <f t="shared" si="0"/>
        <v>80106</v>
      </c>
      <c r="AC19" s="7">
        <f t="shared" si="0"/>
        <v>76988</v>
      </c>
      <c r="AD19" s="18"/>
      <c r="AE19" s="18"/>
    </row>
    <row r="20" spans="1:31" x14ac:dyDescent="0.15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7067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12390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4014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5019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7451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10654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10561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13358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3187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1020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8567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3314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12739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9120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6986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5115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6993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8161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3409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680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8618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6099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6771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2530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11542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12618</v>
      </c>
      <c r="AB20" s="4">
        <f t="shared" si="0"/>
        <v>97905</v>
      </c>
      <c r="AC20" s="5">
        <f t="shared" si="0"/>
        <v>90078</v>
      </c>
      <c r="AD20" s="18"/>
      <c r="AE20" s="18"/>
    </row>
    <row r="21" spans="1:31" x14ac:dyDescent="0.15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8616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13712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4041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5652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8480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12885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12295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15758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3657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1094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10280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3352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16124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10790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7947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7329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7105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9875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3658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745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10475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6535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8287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3332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11229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15334</v>
      </c>
      <c r="AB21" s="6">
        <f t="shared" si="0"/>
        <v>112194</v>
      </c>
      <c r="AC21" s="7">
        <f t="shared" si="0"/>
        <v>106393</v>
      </c>
      <c r="AD21" s="18"/>
      <c r="AE21" s="18"/>
    </row>
    <row r="22" spans="1:31" x14ac:dyDescent="0.15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8283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15163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3249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5937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5978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13982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11394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16026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3196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1091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9887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2856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13007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9784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5669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7174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6184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9161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2068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603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9673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5851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6815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3435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8455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14858</v>
      </c>
      <c r="AB22" s="4">
        <f t="shared" si="0"/>
        <v>93858</v>
      </c>
      <c r="AC22" s="5">
        <f t="shared" si="0"/>
        <v>105921</v>
      </c>
      <c r="AD22" s="18"/>
      <c r="AE22" s="18"/>
    </row>
    <row r="23" spans="1:31" x14ac:dyDescent="0.15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9570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10604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1935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4558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5254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13008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10361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13491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3291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934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7847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2673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10929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8741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4039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6194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4785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8006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1430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551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9663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4517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4535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2734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6792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11795</v>
      </c>
      <c r="AB23" s="6">
        <f t="shared" si="0"/>
        <v>80431</v>
      </c>
      <c r="AC23" s="7">
        <f t="shared" si="0"/>
        <v>87806</v>
      </c>
      <c r="AD23" s="18"/>
      <c r="AE23" s="18"/>
    </row>
    <row r="24" spans="1:31" x14ac:dyDescent="0.15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7015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7507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1293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3486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4081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9763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7836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9913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1510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579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5741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2398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8920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7843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2844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4800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3854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5940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765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819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6770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3698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2688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2482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4653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8937</v>
      </c>
      <c r="AB24" s="4">
        <f t="shared" si="0"/>
        <v>57970</v>
      </c>
      <c r="AC24" s="5">
        <f t="shared" si="0"/>
        <v>68165</v>
      </c>
      <c r="AD24" s="18"/>
      <c r="AE24" s="18"/>
    </row>
    <row r="25" spans="1:31" x14ac:dyDescent="0.15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1861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4384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466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2166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1352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6678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2865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6366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328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543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6063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1472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5848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4698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2293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3169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2506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4335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440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907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6458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1868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1383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1839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3436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5491</v>
      </c>
      <c r="AB25" s="6">
        <f t="shared" si="0"/>
        <v>35299</v>
      </c>
      <c r="AC25" s="7">
        <f t="shared" si="0"/>
        <v>43916</v>
      </c>
      <c r="AD25" s="18"/>
      <c r="AE25" s="18"/>
    </row>
    <row r="26" spans="1:31" x14ac:dyDescent="0.15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1998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15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1000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43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1956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268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1761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52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201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876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221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597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726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320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461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324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420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77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100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459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170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151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312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397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698</v>
      </c>
      <c r="AB26" s="4">
        <f t="shared" si="0"/>
        <v>3579</v>
      </c>
      <c r="AC26" s="5">
        <f t="shared" si="0"/>
        <v>10024</v>
      </c>
      <c r="AD26" s="18"/>
      <c r="AE26" s="18"/>
    </row>
    <row r="27" spans="1:31" x14ac:dyDescent="0.15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176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1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56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1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29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1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15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1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1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3</v>
      </c>
      <c r="AC27" s="7">
        <f t="shared" si="0"/>
        <v>278</v>
      </c>
      <c r="AD27" s="18"/>
      <c r="AE27" s="18"/>
    </row>
    <row r="28" spans="1:31" x14ac:dyDescent="0.15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15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 x14ac:dyDescent="0.2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 x14ac:dyDescent="0.2">
      <c r="A31" s="9" t="s">
        <v>13</v>
      </c>
      <c r="B31" s="22">
        <f>SUM(B7:B30)</f>
        <v>137346</v>
      </c>
      <c r="C31" s="21">
        <f t="shared" ref="C31:AC31" si="1">SUM(C7:C30)</f>
        <v>146213</v>
      </c>
      <c r="D31" s="22">
        <f t="shared" si="1"/>
        <v>52158</v>
      </c>
      <c r="E31" s="21">
        <f t="shared" si="1"/>
        <v>65781</v>
      </c>
      <c r="F31" s="22">
        <f t="shared" si="1"/>
        <v>150397</v>
      </c>
      <c r="G31" s="21">
        <f t="shared" si="1"/>
        <v>121893</v>
      </c>
      <c r="H31" s="22">
        <f t="shared" si="1"/>
        <v>172796</v>
      </c>
      <c r="I31" s="21">
        <f t="shared" si="1"/>
        <v>175203</v>
      </c>
      <c r="J31" s="22">
        <f t="shared" si="1"/>
        <v>33710</v>
      </c>
      <c r="K31" s="21">
        <f t="shared" si="1"/>
        <v>31254</v>
      </c>
      <c r="L31" s="22">
        <f t="shared" si="1"/>
        <v>91849</v>
      </c>
      <c r="M31" s="21">
        <f t="shared" si="1"/>
        <v>87778</v>
      </c>
      <c r="N31" s="22">
        <f t="shared" si="1"/>
        <v>169713</v>
      </c>
      <c r="O31" s="21">
        <f t="shared" si="1"/>
        <v>170786</v>
      </c>
      <c r="P31" s="22">
        <f t="shared" si="1"/>
        <v>88413</v>
      </c>
      <c r="Q31" s="21">
        <f t="shared" si="1"/>
        <v>86868</v>
      </c>
      <c r="R31" s="22">
        <f t="shared" si="1"/>
        <v>109379</v>
      </c>
      <c r="S31" s="21">
        <f t="shared" si="1"/>
        <v>109967</v>
      </c>
      <c r="T31" s="22">
        <f>SUM(T7:T30)</f>
        <v>24862</v>
      </c>
      <c r="U31" s="21">
        <f t="shared" si="1"/>
        <v>24355</v>
      </c>
      <c r="V31" s="22">
        <f t="shared" si="1"/>
        <v>102885</v>
      </c>
      <c r="W31" s="21">
        <f t="shared" si="1"/>
        <v>105751</v>
      </c>
      <c r="X31" s="22">
        <f t="shared" si="1"/>
        <v>78423</v>
      </c>
      <c r="Y31" s="21">
        <f t="shared" si="1"/>
        <v>53639</v>
      </c>
      <c r="Z31" s="22">
        <f t="shared" si="1"/>
        <v>156020</v>
      </c>
      <c r="AA31" s="21">
        <f t="shared" si="1"/>
        <v>185195</v>
      </c>
      <c r="AB31" s="22">
        <f t="shared" si="1"/>
        <v>1367951</v>
      </c>
      <c r="AC31" s="21">
        <f t="shared" si="1"/>
        <v>1364683</v>
      </c>
    </row>
    <row r="32" spans="1:31" s="73" customFormat="1" ht="17" thickTop="1" x14ac:dyDescent="0.2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15">
      <c r="D33" s="17"/>
      <c r="E33" s="17"/>
      <c r="F33" s="17"/>
      <c r="G33" s="17"/>
      <c r="AC33" s="100"/>
    </row>
    <row r="35" spans="1:31" x14ac:dyDescent="0.15">
      <c r="A35" s="46" t="s">
        <v>55</v>
      </c>
      <c r="B35" s="18"/>
      <c r="C35" s="18"/>
    </row>
    <row r="36" spans="1:31" ht="14" thickBot="1" x14ac:dyDescent="0.2">
      <c r="B36" s="18"/>
      <c r="C36" s="18"/>
    </row>
    <row r="37" spans="1:31" ht="15" thickTop="1" thickBot="1" x14ac:dyDescent="0.2">
      <c r="A37" s="304" t="s">
        <v>0</v>
      </c>
      <c r="B37" s="295" t="s">
        <v>1</v>
      </c>
      <c r="C37" s="296"/>
      <c r="D37" s="295" t="s">
        <v>2</v>
      </c>
      <c r="E37" s="296"/>
      <c r="F37" s="295" t="s">
        <v>3</v>
      </c>
      <c r="G37" s="296"/>
      <c r="H37" s="295" t="s">
        <v>4</v>
      </c>
      <c r="I37" s="296"/>
      <c r="J37" s="295" t="s">
        <v>5</v>
      </c>
      <c r="K37" s="296"/>
      <c r="L37" s="295" t="s">
        <v>6</v>
      </c>
      <c r="M37" s="296"/>
      <c r="N37" s="295" t="s">
        <v>7</v>
      </c>
      <c r="O37" s="296"/>
      <c r="P37" s="295" t="s">
        <v>8</v>
      </c>
      <c r="Q37" s="296"/>
      <c r="R37" s="295" t="s">
        <v>9</v>
      </c>
      <c r="S37" s="296"/>
      <c r="T37" s="295" t="s">
        <v>10</v>
      </c>
      <c r="U37" s="296"/>
      <c r="V37" s="295" t="s">
        <v>11</v>
      </c>
      <c r="W37" s="296"/>
      <c r="X37" s="295" t="s">
        <v>12</v>
      </c>
      <c r="Y37" s="296"/>
      <c r="Z37" s="295" t="s">
        <v>40</v>
      </c>
      <c r="AA37" s="296"/>
      <c r="AB37" s="295" t="s">
        <v>47</v>
      </c>
      <c r="AC37" s="296"/>
    </row>
    <row r="38" spans="1:31" ht="15" thickTop="1" thickBot="1" x14ac:dyDescent="0.2">
      <c r="A38" s="305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 x14ac:dyDescent="0.15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15">
      <c r="A40" s="90" t="s">
        <v>17</v>
      </c>
      <c r="B40" s="23">
        <f t="shared" ref="B40:AA40" si="2">+B8/$B$65</f>
        <v>114.46666666666667</v>
      </c>
      <c r="C40" s="23">
        <f t="shared" si="2"/>
        <v>0</v>
      </c>
      <c r="D40" s="23">
        <f t="shared" si="2"/>
        <v>62.93333333333333</v>
      </c>
      <c r="E40" s="23">
        <f t="shared" si="2"/>
        <v>0.73333333333333328</v>
      </c>
      <c r="F40" s="23">
        <f t="shared" si="2"/>
        <v>239.66666666666666</v>
      </c>
      <c r="G40" s="23">
        <f t="shared" si="2"/>
        <v>2.3333333333333335</v>
      </c>
      <c r="H40" s="23">
        <f t="shared" si="2"/>
        <v>155.26666666666668</v>
      </c>
      <c r="I40" s="23">
        <f t="shared" si="2"/>
        <v>18.2</v>
      </c>
      <c r="J40" s="23">
        <f t="shared" si="2"/>
        <v>8.8000000000000007</v>
      </c>
      <c r="K40" s="23">
        <f t="shared" si="2"/>
        <v>5.6</v>
      </c>
      <c r="L40" s="23">
        <f t="shared" si="2"/>
        <v>6.666666666666667</v>
      </c>
      <c r="M40" s="23">
        <f t="shared" si="2"/>
        <v>26</v>
      </c>
      <c r="N40" s="23">
        <f t="shared" si="2"/>
        <v>41.533333333333331</v>
      </c>
      <c r="O40" s="23">
        <f t="shared" si="2"/>
        <v>45.666666666666664</v>
      </c>
      <c r="P40" s="23">
        <f t="shared" si="2"/>
        <v>17.733333333333334</v>
      </c>
      <c r="Q40" s="23">
        <f t="shared" si="2"/>
        <v>20.133333333333333</v>
      </c>
      <c r="R40" s="23">
        <f t="shared" si="2"/>
        <v>8.0666666666666664</v>
      </c>
      <c r="S40" s="23">
        <f t="shared" si="2"/>
        <v>4.2666666666666666</v>
      </c>
      <c r="T40" s="23">
        <f t="shared" si="2"/>
        <v>0</v>
      </c>
      <c r="U40" s="23">
        <f t="shared" si="2"/>
        <v>0.26666666666666666</v>
      </c>
      <c r="V40" s="23">
        <f t="shared" si="2"/>
        <v>6.6666666666666666E-2</v>
      </c>
      <c r="W40" s="23">
        <f t="shared" si="2"/>
        <v>0.26666666666666666</v>
      </c>
      <c r="X40" s="23">
        <f t="shared" si="2"/>
        <v>0.33333333333333331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655.53333333333342</v>
      </c>
      <c r="AC40" s="5">
        <f t="shared" ref="AC40:AC62" si="3">C40+E40+G40+I40+K40+M40+O40+Q40+S40+U40+W40+Y40+AA40</f>
        <v>123.46666666666665</v>
      </c>
      <c r="AD40" s="18"/>
      <c r="AE40" s="18"/>
    </row>
    <row r="41" spans="1:31" x14ac:dyDescent="0.15">
      <c r="A41" s="91" t="s">
        <v>18</v>
      </c>
      <c r="B41" s="23">
        <f t="shared" ref="B41:AA41" si="4">+B9/$B$65</f>
        <v>502.86666666666667</v>
      </c>
      <c r="C41" s="23">
        <f t="shared" si="4"/>
        <v>6.6666666666666666E-2</v>
      </c>
      <c r="D41" s="23">
        <f t="shared" si="4"/>
        <v>210.86666666666667</v>
      </c>
      <c r="E41" s="23">
        <f t="shared" si="4"/>
        <v>18.600000000000001</v>
      </c>
      <c r="F41" s="23">
        <f t="shared" si="4"/>
        <v>712.06666666666672</v>
      </c>
      <c r="G41" s="23">
        <f t="shared" si="4"/>
        <v>63.8</v>
      </c>
      <c r="H41" s="23">
        <f t="shared" si="4"/>
        <v>471.73333333333335</v>
      </c>
      <c r="I41" s="23">
        <f t="shared" si="4"/>
        <v>162.26666666666668</v>
      </c>
      <c r="J41" s="23">
        <f t="shared" si="4"/>
        <v>31.933333333333334</v>
      </c>
      <c r="K41" s="23">
        <f t="shared" si="4"/>
        <v>68.8</v>
      </c>
      <c r="L41" s="23">
        <f t="shared" si="4"/>
        <v>82.066666666666663</v>
      </c>
      <c r="M41" s="23">
        <f t="shared" si="4"/>
        <v>205.66666666666666</v>
      </c>
      <c r="N41" s="23">
        <f t="shared" si="4"/>
        <v>332.8</v>
      </c>
      <c r="O41" s="23">
        <f t="shared" si="4"/>
        <v>411.73333333333335</v>
      </c>
      <c r="P41" s="23">
        <f t="shared" si="4"/>
        <v>194.13333333333333</v>
      </c>
      <c r="Q41" s="23">
        <f t="shared" si="4"/>
        <v>276.86666666666667</v>
      </c>
      <c r="R41" s="23">
        <f t="shared" si="4"/>
        <v>194.53333333333333</v>
      </c>
      <c r="S41" s="23">
        <f t="shared" si="4"/>
        <v>232.33333333333334</v>
      </c>
      <c r="T41" s="23">
        <f t="shared" si="4"/>
        <v>17.8</v>
      </c>
      <c r="U41" s="23">
        <f t="shared" si="4"/>
        <v>105.13333333333334</v>
      </c>
      <c r="V41" s="23">
        <f t="shared" si="4"/>
        <v>125.66666666666667</v>
      </c>
      <c r="W41" s="23">
        <f t="shared" si="4"/>
        <v>283.66666666666669</v>
      </c>
      <c r="X41" s="23">
        <f t="shared" si="4"/>
        <v>184.33333333333334</v>
      </c>
      <c r="Y41" s="23">
        <f t="shared" si="4"/>
        <v>173.06666666666666</v>
      </c>
      <c r="Z41" s="23">
        <f t="shared" si="4"/>
        <v>385.73333333333335</v>
      </c>
      <c r="AA41" s="23">
        <f t="shared" si="4"/>
        <v>303.86666666666667</v>
      </c>
      <c r="AB41" s="6">
        <f t="shared" ref="AB41:AB62" si="5">B41+D41+F41+H41+J41+L41+N41+P41+R41+T41+V41+X41+Z41</f>
        <v>3446.5333333333338</v>
      </c>
      <c r="AC41" s="7">
        <f t="shared" si="3"/>
        <v>2305.8666666666668</v>
      </c>
      <c r="AD41" s="18"/>
      <c r="AE41" s="18"/>
    </row>
    <row r="42" spans="1:31" x14ac:dyDescent="0.15">
      <c r="A42" s="90" t="s">
        <v>19</v>
      </c>
      <c r="B42" s="23">
        <f t="shared" ref="B42:AA42" si="6">+B10/$B$65</f>
        <v>734.5333333333333</v>
      </c>
      <c r="C42" s="23">
        <f t="shared" si="6"/>
        <v>276.53333333333336</v>
      </c>
      <c r="D42" s="23">
        <f t="shared" si="6"/>
        <v>289.73333333333335</v>
      </c>
      <c r="E42" s="23">
        <f t="shared" si="6"/>
        <v>191.26666666666668</v>
      </c>
      <c r="F42" s="23">
        <f t="shared" si="6"/>
        <v>837.73333333333335</v>
      </c>
      <c r="G42" s="23">
        <f t="shared" si="6"/>
        <v>304.93333333333334</v>
      </c>
      <c r="H42" s="23">
        <f t="shared" si="6"/>
        <v>716.86666666666667</v>
      </c>
      <c r="I42" s="23">
        <f t="shared" si="6"/>
        <v>458.13333333333333</v>
      </c>
      <c r="J42" s="23">
        <f t="shared" si="6"/>
        <v>77.599999999999994</v>
      </c>
      <c r="K42" s="23">
        <f t="shared" si="6"/>
        <v>173.6</v>
      </c>
      <c r="L42" s="23">
        <f t="shared" si="6"/>
        <v>195.26666666666668</v>
      </c>
      <c r="M42" s="23">
        <f t="shared" si="6"/>
        <v>442.4</v>
      </c>
      <c r="N42" s="23">
        <f t="shared" si="6"/>
        <v>674.33333333333337</v>
      </c>
      <c r="O42" s="23">
        <f t="shared" si="6"/>
        <v>780</v>
      </c>
      <c r="P42" s="23">
        <f t="shared" si="6"/>
        <v>409.46666666666664</v>
      </c>
      <c r="Q42" s="23">
        <f t="shared" si="6"/>
        <v>395</v>
      </c>
      <c r="R42" s="23">
        <f t="shared" si="6"/>
        <v>459.66666666666669</v>
      </c>
      <c r="S42" s="23">
        <f t="shared" si="6"/>
        <v>368.6</v>
      </c>
      <c r="T42" s="23">
        <f t="shared" si="6"/>
        <v>57.06666666666667</v>
      </c>
      <c r="U42" s="23">
        <f t="shared" si="6"/>
        <v>203.66666666666666</v>
      </c>
      <c r="V42" s="23">
        <f t="shared" si="6"/>
        <v>296.73333333333335</v>
      </c>
      <c r="W42" s="23">
        <f t="shared" si="6"/>
        <v>482.86666666666667</v>
      </c>
      <c r="X42" s="23">
        <f t="shared" si="6"/>
        <v>332.6</v>
      </c>
      <c r="Y42" s="23">
        <f t="shared" si="6"/>
        <v>288.53333333333336</v>
      </c>
      <c r="Z42" s="23">
        <f t="shared" si="6"/>
        <v>655.66666666666663</v>
      </c>
      <c r="AA42" s="23">
        <f t="shared" si="6"/>
        <v>574.33333333333337</v>
      </c>
      <c r="AB42" s="4">
        <f t="shared" si="5"/>
        <v>5737.2666666666682</v>
      </c>
      <c r="AC42" s="5">
        <f t="shared" si="3"/>
        <v>4939.8666666666668</v>
      </c>
      <c r="AD42" s="18"/>
      <c r="AE42" s="18"/>
    </row>
    <row r="43" spans="1:31" x14ac:dyDescent="0.15">
      <c r="A43" s="91" t="s">
        <v>20</v>
      </c>
      <c r="B43" s="23">
        <f t="shared" ref="B43:AA43" si="7">+B11/$B$65</f>
        <v>794.73333333333335</v>
      </c>
      <c r="C43" s="23">
        <f t="shared" si="7"/>
        <v>463.53333333333336</v>
      </c>
      <c r="D43" s="23">
        <f t="shared" si="7"/>
        <v>279.93333333333334</v>
      </c>
      <c r="E43" s="23">
        <f t="shared" si="7"/>
        <v>269.8</v>
      </c>
      <c r="F43" s="23">
        <f t="shared" si="7"/>
        <v>840.26666666666665</v>
      </c>
      <c r="G43" s="23">
        <f t="shared" si="7"/>
        <v>420</v>
      </c>
      <c r="H43" s="23">
        <f t="shared" si="7"/>
        <v>856.06666666666672</v>
      </c>
      <c r="I43" s="23">
        <f t="shared" si="7"/>
        <v>651.26666666666665</v>
      </c>
      <c r="J43" s="23">
        <f t="shared" si="7"/>
        <v>103.06666666666666</v>
      </c>
      <c r="K43" s="23">
        <f t="shared" si="7"/>
        <v>241.33333333333334</v>
      </c>
      <c r="L43" s="23">
        <f t="shared" si="7"/>
        <v>259.13333333333333</v>
      </c>
      <c r="M43" s="23">
        <f t="shared" si="7"/>
        <v>626.4666666666667</v>
      </c>
      <c r="N43" s="23">
        <f t="shared" si="7"/>
        <v>742</v>
      </c>
      <c r="O43" s="23">
        <f t="shared" si="7"/>
        <v>1014.4</v>
      </c>
      <c r="P43" s="23">
        <f t="shared" si="7"/>
        <v>506.2</v>
      </c>
      <c r="Q43" s="23">
        <f t="shared" si="7"/>
        <v>447.26666666666665</v>
      </c>
      <c r="R43" s="23">
        <f t="shared" si="7"/>
        <v>613.4666666666667</v>
      </c>
      <c r="S43" s="23">
        <f t="shared" si="7"/>
        <v>435.2</v>
      </c>
      <c r="T43" s="23">
        <f t="shared" si="7"/>
        <v>118.06666666666666</v>
      </c>
      <c r="U43" s="23">
        <f t="shared" si="7"/>
        <v>228</v>
      </c>
      <c r="V43" s="23">
        <f t="shared" si="7"/>
        <v>304.2</v>
      </c>
      <c r="W43" s="23">
        <f t="shared" si="7"/>
        <v>540.13333333333333</v>
      </c>
      <c r="X43" s="23">
        <f t="shared" si="7"/>
        <v>392.53333333333336</v>
      </c>
      <c r="Y43" s="23">
        <f t="shared" si="7"/>
        <v>374.4</v>
      </c>
      <c r="Z43" s="23">
        <f t="shared" si="7"/>
        <v>780.4666666666667</v>
      </c>
      <c r="AA43" s="23">
        <f t="shared" si="7"/>
        <v>747.13333333333333</v>
      </c>
      <c r="AB43" s="6">
        <f t="shared" si="5"/>
        <v>6590.1333333333332</v>
      </c>
      <c r="AC43" s="7">
        <f t="shared" si="3"/>
        <v>6458.9333333333325</v>
      </c>
      <c r="AD43" s="18"/>
      <c r="AE43" s="18"/>
    </row>
    <row r="44" spans="1:31" x14ac:dyDescent="0.15">
      <c r="A44" s="90" t="s">
        <v>21</v>
      </c>
      <c r="B44" s="23">
        <f t="shared" ref="B44:AA44" si="8">+B12/$B$65</f>
        <v>718.5333333333333</v>
      </c>
      <c r="C44" s="23">
        <f t="shared" si="8"/>
        <v>560.26666666666665</v>
      </c>
      <c r="D44" s="23">
        <f t="shared" si="8"/>
        <v>226.86666666666667</v>
      </c>
      <c r="E44" s="23">
        <f t="shared" si="8"/>
        <v>278.60000000000002</v>
      </c>
      <c r="F44" s="23">
        <f t="shared" si="8"/>
        <v>883</v>
      </c>
      <c r="G44" s="23">
        <f t="shared" si="8"/>
        <v>377.73333333333335</v>
      </c>
      <c r="H44" s="23">
        <f t="shared" si="8"/>
        <v>867.66666666666663</v>
      </c>
      <c r="I44" s="23">
        <f t="shared" si="8"/>
        <v>692.93333333333328</v>
      </c>
      <c r="J44" s="23">
        <f t="shared" si="8"/>
        <v>109.73333333333333</v>
      </c>
      <c r="K44" s="23">
        <f t="shared" si="8"/>
        <v>252.33333333333334</v>
      </c>
      <c r="L44" s="23">
        <f t="shared" si="8"/>
        <v>245</v>
      </c>
      <c r="M44" s="23">
        <f t="shared" si="8"/>
        <v>655.4666666666667</v>
      </c>
      <c r="N44" s="23">
        <f t="shared" si="8"/>
        <v>704.66666666666663</v>
      </c>
      <c r="O44" s="23">
        <f t="shared" si="8"/>
        <v>971.86666666666667</v>
      </c>
      <c r="P44" s="23">
        <f t="shared" si="8"/>
        <v>428.73333333333335</v>
      </c>
      <c r="Q44" s="23">
        <f t="shared" si="8"/>
        <v>402.73333333333335</v>
      </c>
      <c r="R44" s="23">
        <f t="shared" si="8"/>
        <v>611.4666666666667</v>
      </c>
      <c r="S44" s="23">
        <f t="shared" si="8"/>
        <v>432.4</v>
      </c>
      <c r="T44" s="23">
        <f t="shared" si="8"/>
        <v>74.86666666666666</v>
      </c>
      <c r="U44" s="23">
        <f t="shared" si="8"/>
        <v>200.06666666666666</v>
      </c>
      <c r="V44" s="23">
        <f t="shared" si="8"/>
        <v>306.86666666666667</v>
      </c>
      <c r="W44" s="23">
        <f t="shared" si="8"/>
        <v>571.5333333333333</v>
      </c>
      <c r="X44" s="23">
        <f t="shared" si="8"/>
        <v>379.26666666666665</v>
      </c>
      <c r="Y44" s="23">
        <f t="shared" si="8"/>
        <v>360.73333333333335</v>
      </c>
      <c r="Z44" s="23">
        <f t="shared" si="8"/>
        <v>783.5333333333333</v>
      </c>
      <c r="AA44" s="23">
        <f t="shared" si="8"/>
        <v>724</v>
      </c>
      <c r="AB44" s="4">
        <f t="shared" si="5"/>
        <v>6340.1999999999989</v>
      </c>
      <c r="AC44" s="5">
        <f t="shared" si="3"/>
        <v>6480.6666666666661</v>
      </c>
      <c r="AD44" s="18"/>
      <c r="AE44" s="18"/>
    </row>
    <row r="45" spans="1:31" x14ac:dyDescent="0.15">
      <c r="A45" s="91" t="s">
        <v>22</v>
      </c>
      <c r="B45" s="23">
        <f t="shared" ref="B45:AA45" si="9">+B13/$B$65</f>
        <v>706.33333333333337</v>
      </c>
      <c r="C45" s="23">
        <f t="shared" si="9"/>
        <v>709</v>
      </c>
      <c r="D45" s="23">
        <f t="shared" si="9"/>
        <v>247.46666666666667</v>
      </c>
      <c r="E45" s="23">
        <f t="shared" si="9"/>
        <v>252.4</v>
      </c>
      <c r="F45" s="23">
        <f t="shared" si="9"/>
        <v>1002.8666666666667</v>
      </c>
      <c r="G45" s="23">
        <f t="shared" si="9"/>
        <v>301.33333333333331</v>
      </c>
      <c r="H45" s="23">
        <f t="shared" si="9"/>
        <v>883.73333333333335</v>
      </c>
      <c r="I45" s="23">
        <f t="shared" si="9"/>
        <v>690.86666666666667</v>
      </c>
      <c r="J45" s="23">
        <f t="shared" si="9"/>
        <v>124.46666666666667</v>
      </c>
      <c r="K45" s="23">
        <f t="shared" si="9"/>
        <v>287.60000000000002</v>
      </c>
      <c r="L45" s="23">
        <f t="shared" si="9"/>
        <v>247.93333333333334</v>
      </c>
      <c r="M45" s="23">
        <f t="shared" si="9"/>
        <v>699.26666666666665</v>
      </c>
      <c r="N45" s="23">
        <f t="shared" si="9"/>
        <v>698.06666666666672</v>
      </c>
      <c r="O45" s="23">
        <f t="shared" si="9"/>
        <v>1011.8666666666667</v>
      </c>
      <c r="P45" s="23">
        <f t="shared" si="9"/>
        <v>430.66666666666669</v>
      </c>
      <c r="Q45" s="23">
        <f t="shared" si="9"/>
        <v>384.4</v>
      </c>
      <c r="R45" s="23">
        <f t="shared" si="9"/>
        <v>641.73333333333335</v>
      </c>
      <c r="S45" s="23">
        <f t="shared" si="9"/>
        <v>435.2</v>
      </c>
      <c r="T45" s="23">
        <f t="shared" si="9"/>
        <v>86.266666666666666</v>
      </c>
      <c r="U45" s="23">
        <f t="shared" si="9"/>
        <v>136.26666666666668</v>
      </c>
      <c r="V45" s="23">
        <f t="shared" si="9"/>
        <v>306.73333333333335</v>
      </c>
      <c r="W45" s="23">
        <f t="shared" si="9"/>
        <v>635.66666666666663</v>
      </c>
      <c r="X45" s="23">
        <f t="shared" si="9"/>
        <v>349.46666666666664</v>
      </c>
      <c r="Y45" s="23">
        <f t="shared" si="9"/>
        <v>264.53333333333336</v>
      </c>
      <c r="Z45" s="23">
        <f t="shared" si="9"/>
        <v>765.06666666666672</v>
      </c>
      <c r="AA45" s="23">
        <f t="shared" si="9"/>
        <v>758.73333333333335</v>
      </c>
      <c r="AB45" s="6">
        <f t="shared" si="5"/>
        <v>6490.8</v>
      </c>
      <c r="AC45" s="7">
        <f t="shared" si="3"/>
        <v>6567.1333333333332</v>
      </c>
      <c r="AD45" s="18"/>
      <c r="AE45" s="18"/>
    </row>
    <row r="46" spans="1:31" x14ac:dyDescent="0.15">
      <c r="A46" s="90" t="s">
        <v>23</v>
      </c>
      <c r="B46" s="23">
        <f t="shared" ref="B46:AA46" si="10">+B14/$B$65</f>
        <v>579.93333333333328</v>
      </c>
      <c r="C46" s="23">
        <f t="shared" si="10"/>
        <v>589.73333333333335</v>
      </c>
      <c r="D46" s="23">
        <f t="shared" si="10"/>
        <v>212.73333333333332</v>
      </c>
      <c r="E46" s="23">
        <f t="shared" si="10"/>
        <v>230.53333333333333</v>
      </c>
      <c r="F46" s="23">
        <f t="shared" si="10"/>
        <v>779.86666666666667</v>
      </c>
      <c r="G46" s="23">
        <f t="shared" si="10"/>
        <v>291.46666666666664</v>
      </c>
      <c r="H46" s="23">
        <f t="shared" si="10"/>
        <v>713.73333333333335</v>
      </c>
      <c r="I46" s="23">
        <f t="shared" si="10"/>
        <v>654.4666666666667</v>
      </c>
      <c r="J46" s="23">
        <f t="shared" si="10"/>
        <v>124.06666666666666</v>
      </c>
      <c r="K46" s="23">
        <f t="shared" si="10"/>
        <v>201.66666666666666</v>
      </c>
      <c r="L46" s="23">
        <f t="shared" si="10"/>
        <v>245.06666666666666</v>
      </c>
      <c r="M46" s="23">
        <f t="shared" si="10"/>
        <v>532.73333333333335</v>
      </c>
      <c r="N46" s="23">
        <f t="shared" si="10"/>
        <v>589.33333333333337</v>
      </c>
      <c r="O46" s="23">
        <f t="shared" si="10"/>
        <v>878.73333333333335</v>
      </c>
      <c r="P46" s="23">
        <f t="shared" si="10"/>
        <v>338.8</v>
      </c>
      <c r="Q46" s="23">
        <f t="shared" si="10"/>
        <v>297.53333333333336</v>
      </c>
      <c r="R46" s="23">
        <f t="shared" si="10"/>
        <v>540.26666666666665</v>
      </c>
      <c r="S46" s="23">
        <f t="shared" si="10"/>
        <v>409.8</v>
      </c>
      <c r="T46" s="23">
        <f t="shared" si="10"/>
        <v>70.599999999999994</v>
      </c>
      <c r="U46" s="23">
        <f t="shared" si="10"/>
        <v>98.6</v>
      </c>
      <c r="V46" s="23">
        <f t="shared" si="10"/>
        <v>302.13333333333333</v>
      </c>
      <c r="W46" s="23">
        <f t="shared" si="10"/>
        <v>593.20000000000005</v>
      </c>
      <c r="X46" s="23">
        <f t="shared" si="10"/>
        <v>280</v>
      </c>
      <c r="Y46" s="23">
        <f t="shared" si="10"/>
        <v>207.93333333333334</v>
      </c>
      <c r="Z46" s="23">
        <f t="shared" si="10"/>
        <v>672.33333333333337</v>
      </c>
      <c r="AA46" s="23">
        <f t="shared" si="10"/>
        <v>781.86666666666667</v>
      </c>
      <c r="AB46" s="4">
        <f t="shared" si="5"/>
        <v>5448.8666666666668</v>
      </c>
      <c r="AC46" s="5">
        <f t="shared" si="3"/>
        <v>5768.2666666666673</v>
      </c>
      <c r="AD46" s="18"/>
      <c r="AE46" s="18"/>
    </row>
    <row r="47" spans="1:31" x14ac:dyDescent="0.15">
      <c r="A47" s="91" t="s">
        <v>24</v>
      </c>
      <c r="B47" s="23">
        <f t="shared" ref="B47:AA47" si="11">+B15/$B$65</f>
        <v>504.6</v>
      </c>
      <c r="C47" s="23">
        <f t="shared" si="11"/>
        <v>566.33333333333337</v>
      </c>
      <c r="D47" s="23">
        <f t="shared" si="11"/>
        <v>196</v>
      </c>
      <c r="E47" s="23">
        <f t="shared" si="11"/>
        <v>239.33333333333334</v>
      </c>
      <c r="F47" s="23">
        <f t="shared" si="11"/>
        <v>678.33333333333337</v>
      </c>
      <c r="G47" s="23">
        <f t="shared" si="11"/>
        <v>294.06666666666666</v>
      </c>
      <c r="H47" s="23">
        <f t="shared" si="11"/>
        <v>672.6</v>
      </c>
      <c r="I47" s="23">
        <f t="shared" si="11"/>
        <v>619.33333333333337</v>
      </c>
      <c r="J47" s="23">
        <f t="shared" si="11"/>
        <v>135</v>
      </c>
      <c r="K47" s="23">
        <f t="shared" si="11"/>
        <v>131.13333333333333</v>
      </c>
      <c r="L47" s="23">
        <f t="shared" si="11"/>
        <v>267.06666666666666</v>
      </c>
      <c r="M47" s="23">
        <f t="shared" si="11"/>
        <v>456.2</v>
      </c>
      <c r="N47" s="23">
        <f t="shared" si="11"/>
        <v>571.20000000000005</v>
      </c>
      <c r="O47" s="23">
        <f t="shared" si="11"/>
        <v>668.93333333333328</v>
      </c>
      <c r="P47" s="23">
        <f t="shared" si="11"/>
        <v>303</v>
      </c>
      <c r="Q47" s="23">
        <f t="shared" si="11"/>
        <v>274.60000000000002</v>
      </c>
      <c r="R47" s="23">
        <f t="shared" si="11"/>
        <v>467.86666666666667</v>
      </c>
      <c r="S47" s="23">
        <f t="shared" si="11"/>
        <v>374.66666666666669</v>
      </c>
      <c r="T47" s="23">
        <f t="shared" si="11"/>
        <v>92.533333333333331</v>
      </c>
      <c r="U47" s="23">
        <f t="shared" si="11"/>
        <v>90.266666666666666</v>
      </c>
      <c r="V47" s="23">
        <f t="shared" si="11"/>
        <v>305</v>
      </c>
      <c r="W47" s="23">
        <f t="shared" si="11"/>
        <v>491.73333333333335</v>
      </c>
      <c r="X47" s="23">
        <f t="shared" si="11"/>
        <v>240.13333333333333</v>
      </c>
      <c r="Y47" s="23">
        <f t="shared" si="11"/>
        <v>175.66666666666666</v>
      </c>
      <c r="Z47" s="23">
        <f t="shared" si="11"/>
        <v>656.13333333333333</v>
      </c>
      <c r="AA47" s="23">
        <f t="shared" si="11"/>
        <v>781.5333333333333</v>
      </c>
      <c r="AB47" s="6">
        <f t="shared" si="5"/>
        <v>5089.4666666666672</v>
      </c>
      <c r="AC47" s="7">
        <f t="shared" si="3"/>
        <v>5163.7999999999993</v>
      </c>
      <c r="AD47" s="18"/>
      <c r="AE47" s="18"/>
    </row>
    <row r="48" spans="1:31" x14ac:dyDescent="0.15">
      <c r="A48" s="90" t="s">
        <v>25</v>
      </c>
      <c r="B48" s="23">
        <f t="shared" ref="B48:AA48" si="12">+B16/$B$65</f>
        <v>452.2</v>
      </c>
      <c r="C48" s="23">
        <f t="shared" si="12"/>
        <v>498.73333333333335</v>
      </c>
      <c r="D48" s="23">
        <f t="shared" si="12"/>
        <v>182.86666666666667</v>
      </c>
      <c r="E48" s="23">
        <f t="shared" si="12"/>
        <v>234.46666666666667</v>
      </c>
      <c r="F48" s="23">
        <f t="shared" si="12"/>
        <v>551.06666666666672</v>
      </c>
      <c r="G48" s="23">
        <f t="shared" si="12"/>
        <v>291.39999999999998</v>
      </c>
      <c r="H48" s="23">
        <f t="shared" si="12"/>
        <v>625.6</v>
      </c>
      <c r="I48" s="23">
        <f t="shared" si="12"/>
        <v>619.5333333333333</v>
      </c>
      <c r="J48" s="23">
        <f t="shared" si="12"/>
        <v>124.46666666666667</v>
      </c>
      <c r="K48" s="23">
        <f t="shared" si="12"/>
        <v>110.33333333333333</v>
      </c>
      <c r="L48" s="23">
        <f t="shared" si="12"/>
        <v>259.39999999999998</v>
      </c>
      <c r="M48" s="23">
        <f t="shared" si="12"/>
        <v>353.66666666666669</v>
      </c>
      <c r="N48" s="23">
        <f t="shared" si="12"/>
        <v>539</v>
      </c>
      <c r="O48" s="23">
        <f t="shared" si="12"/>
        <v>586</v>
      </c>
      <c r="P48" s="23">
        <f t="shared" si="12"/>
        <v>283.33333333333331</v>
      </c>
      <c r="Q48" s="23">
        <f t="shared" si="12"/>
        <v>267.06666666666666</v>
      </c>
      <c r="R48" s="23">
        <f t="shared" si="12"/>
        <v>427.73333333333335</v>
      </c>
      <c r="S48" s="23">
        <f t="shared" si="12"/>
        <v>389.4</v>
      </c>
      <c r="T48" s="23">
        <f t="shared" si="12"/>
        <v>71.400000000000006</v>
      </c>
      <c r="U48" s="23">
        <f t="shared" si="12"/>
        <v>83.333333333333329</v>
      </c>
      <c r="V48" s="23">
        <f t="shared" si="12"/>
        <v>318.53333333333336</v>
      </c>
      <c r="W48" s="23">
        <f t="shared" si="12"/>
        <v>411.53333333333336</v>
      </c>
      <c r="X48" s="23">
        <f t="shared" si="12"/>
        <v>238.8</v>
      </c>
      <c r="Y48" s="23">
        <f t="shared" si="12"/>
        <v>170.26666666666668</v>
      </c>
      <c r="Z48" s="23">
        <f t="shared" si="12"/>
        <v>654</v>
      </c>
      <c r="AA48" s="23">
        <f t="shared" si="12"/>
        <v>767.93333333333328</v>
      </c>
      <c r="AB48" s="4">
        <f t="shared" si="5"/>
        <v>4728.4000000000005</v>
      </c>
      <c r="AC48" s="5">
        <f t="shared" si="3"/>
        <v>4783.666666666667</v>
      </c>
      <c r="AD48" s="18"/>
      <c r="AE48" s="18"/>
    </row>
    <row r="49" spans="1:31" x14ac:dyDescent="0.15">
      <c r="A49" s="91" t="s">
        <v>26</v>
      </c>
      <c r="B49" s="23">
        <f t="shared" ref="B49:AA49" si="13">+B17/$B$65</f>
        <v>420.4</v>
      </c>
      <c r="C49" s="23">
        <f t="shared" si="13"/>
        <v>500.86666666666667</v>
      </c>
      <c r="D49" s="23">
        <f t="shared" si="13"/>
        <v>172.53333333333333</v>
      </c>
      <c r="E49" s="23">
        <f t="shared" si="13"/>
        <v>259.66666666666669</v>
      </c>
      <c r="F49" s="23">
        <f t="shared" si="13"/>
        <v>447.53333333333336</v>
      </c>
      <c r="G49" s="23">
        <f t="shared" si="13"/>
        <v>308.60000000000002</v>
      </c>
      <c r="H49" s="23">
        <f t="shared" si="13"/>
        <v>610.26666666666665</v>
      </c>
      <c r="I49" s="23">
        <f t="shared" si="13"/>
        <v>595.4</v>
      </c>
      <c r="J49" s="23">
        <f t="shared" si="13"/>
        <v>114</v>
      </c>
      <c r="K49" s="23">
        <f t="shared" si="13"/>
        <v>90.533333333333331</v>
      </c>
      <c r="L49" s="23">
        <f t="shared" si="13"/>
        <v>268.53333333333336</v>
      </c>
      <c r="M49" s="23">
        <f t="shared" si="13"/>
        <v>294.46666666666664</v>
      </c>
      <c r="N49" s="23">
        <f t="shared" si="13"/>
        <v>529.06666666666672</v>
      </c>
      <c r="O49" s="23">
        <f t="shared" si="13"/>
        <v>539.06666666666672</v>
      </c>
      <c r="P49" s="23">
        <f t="shared" si="13"/>
        <v>291.06666666666666</v>
      </c>
      <c r="Q49" s="23">
        <f t="shared" si="13"/>
        <v>237.8</v>
      </c>
      <c r="R49" s="23">
        <f t="shared" si="13"/>
        <v>406.86666666666667</v>
      </c>
      <c r="S49" s="23">
        <f t="shared" si="13"/>
        <v>363.93333333333334</v>
      </c>
      <c r="T49" s="23">
        <f t="shared" si="13"/>
        <v>66.066666666666663</v>
      </c>
      <c r="U49" s="23">
        <f t="shared" si="13"/>
        <v>71.86666666666666</v>
      </c>
      <c r="V49" s="23">
        <f t="shared" si="13"/>
        <v>303.13333333333333</v>
      </c>
      <c r="W49" s="23">
        <f t="shared" si="13"/>
        <v>372.8</v>
      </c>
      <c r="X49" s="23">
        <f t="shared" si="13"/>
        <v>229.13333333333333</v>
      </c>
      <c r="Y49" s="23">
        <f t="shared" si="13"/>
        <v>162.19999999999999</v>
      </c>
      <c r="Z49" s="23">
        <f t="shared" si="13"/>
        <v>618.33333333333337</v>
      </c>
      <c r="AA49" s="23">
        <f t="shared" si="13"/>
        <v>767.73333333333335</v>
      </c>
      <c r="AB49" s="6">
        <f t="shared" si="5"/>
        <v>4476.9333333333334</v>
      </c>
      <c r="AC49" s="7">
        <f t="shared" si="3"/>
        <v>4564.9333333333334</v>
      </c>
      <c r="AD49" s="18"/>
      <c r="AE49" s="18"/>
    </row>
    <row r="50" spans="1:31" x14ac:dyDescent="0.15">
      <c r="A50" s="90" t="s">
        <v>27</v>
      </c>
      <c r="B50" s="23">
        <f t="shared" ref="B50:AA50" si="14">+B18/$B$65</f>
        <v>399.93333333333334</v>
      </c>
      <c r="C50" s="23">
        <f t="shared" si="14"/>
        <v>544.79999999999995</v>
      </c>
      <c r="D50" s="23">
        <f t="shared" si="14"/>
        <v>190.8</v>
      </c>
      <c r="E50" s="23">
        <f t="shared" si="14"/>
        <v>262</v>
      </c>
      <c r="F50" s="23">
        <f t="shared" si="14"/>
        <v>436.46666666666664</v>
      </c>
      <c r="G50" s="23">
        <f t="shared" si="14"/>
        <v>350.66666666666669</v>
      </c>
      <c r="H50" s="23">
        <f t="shared" si="14"/>
        <v>600.66666666666663</v>
      </c>
      <c r="I50" s="23">
        <f t="shared" si="14"/>
        <v>640.20000000000005</v>
      </c>
      <c r="J50" s="23">
        <f t="shared" si="14"/>
        <v>126.8</v>
      </c>
      <c r="K50" s="23">
        <f t="shared" si="14"/>
        <v>83</v>
      </c>
      <c r="L50" s="23">
        <f t="shared" si="14"/>
        <v>322.13333333333333</v>
      </c>
      <c r="M50" s="23">
        <f t="shared" si="14"/>
        <v>250.33333333333334</v>
      </c>
      <c r="N50" s="23">
        <f t="shared" si="14"/>
        <v>628.20000000000005</v>
      </c>
      <c r="O50" s="23">
        <f t="shared" si="14"/>
        <v>502</v>
      </c>
      <c r="P50" s="23">
        <f t="shared" si="14"/>
        <v>321.53333333333336</v>
      </c>
      <c r="Q50" s="23">
        <f t="shared" si="14"/>
        <v>234.73333333333332</v>
      </c>
      <c r="R50" s="23">
        <f t="shared" si="14"/>
        <v>397.6</v>
      </c>
      <c r="S50" s="23">
        <f t="shared" si="14"/>
        <v>370.4</v>
      </c>
      <c r="T50" s="23">
        <f t="shared" si="14"/>
        <v>85.066666666666663</v>
      </c>
      <c r="U50" s="23">
        <f t="shared" si="14"/>
        <v>63.8</v>
      </c>
      <c r="V50" s="23">
        <f t="shared" si="14"/>
        <v>357.2</v>
      </c>
      <c r="W50" s="23">
        <f t="shared" si="14"/>
        <v>350.93333333333334</v>
      </c>
      <c r="X50" s="23">
        <f t="shared" si="14"/>
        <v>259.66666666666669</v>
      </c>
      <c r="Y50" s="23">
        <f t="shared" si="14"/>
        <v>145.93333333333334</v>
      </c>
      <c r="Z50" s="23">
        <f t="shared" si="14"/>
        <v>643.5333333333333</v>
      </c>
      <c r="AA50" s="23">
        <f t="shared" si="14"/>
        <v>718.86666666666667</v>
      </c>
      <c r="AB50" s="4">
        <f t="shared" si="5"/>
        <v>4769.6000000000004</v>
      </c>
      <c r="AC50" s="5">
        <f t="shared" si="3"/>
        <v>4517.666666666667</v>
      </c>
      <c r="AD50" s="18"/>
      <c r="AE50" s="18"/>
    </row>
    <row r="51" spans="1:31" x14ac:dyDescent="0.15">
      <c r="A51" s="91" t="s">
        <v>28</v>
      </c>
      <c r="B51" s="23">
        <f t="shared" ref="B51:AA51" si="15">+B19/$B$65</f>
        <v>400.4</v>
      </c>
      <c r="C51" s="23">
        <f t="shared" si="15"/>
        <v>642.06666666666672</v>
      </c>
      <c r="D51" s="23">
        <f t="shared" si="15"/>
        <v>203.53333333333333</v>
      </c>
      <c r="E51" s="23">
        <f t="shared" si="15"/>
        <v>289.73333333333335</v>
      </c>
      <c r="F51" s="23">
        <f t="shared" si="15"/>
        <v>441.6</v>
      </c>
      <c r="G51" s="23">
        <f t="shared" si="15"/>
        <v>522.86666666666667</v>
      </c>
      <c r="H51" s="23">
        <f t="shared" si="15"/>
        <v>640.13333333333333</v>
      </c>
      <c r="I51" s="23">
        <f t="shared" si="15"/>
        <v>765.06666666666672</v>
      </c>
      <c r="J51" s="23">
        <f t="shared" si="15"/>
        <v>152.66666666666666</v>
      </c>
      <c r="K51" s="23">
        <f t="shared" si="15"/>
        <v>73.466666666666669</v>
      </c>
      <c r="L51" s="23">
        <f t="shared" si="15"/>
        <v>440.93333333333334</v>
      </c>
      <c r="M51" s="23">
        <f t="shared" si="15"/>
        <v>223.4</v>
      </c>
      <c r="N51" s="23">
        <f t="shared" si="15"/>
        <v>719.73333333333335</v>
      </c>
      <c r="O51" s="23">
        <f t="shared" si="15"/>
        <v>528.66666666666663</v>
      </c>
      <c r="P51" s="23">
        <f t="shared" si="15"/>
        <v>363</v>
      </c>
      <c r="Q51" s="23">
        <f t="shared" si="15"/>
        <v>270.26666666666665</v>
      </c>
      <c r="R51" s="23">
        <f t="shared" si="15"/>
        <v>405.93333333333334</v>
      </c>
      <c r="S51" s="23">
        <f t="shared" si="15"/>
        <v>455.06666666666666</v>
      </c>
      <c r="T51" s="23">
        <f t="shared" si="15"/>
        <v>127.93333333333334</v>
      </c>
      <c r="U51" s="23">
        <f t="shared" si="15"/>
        <v>48.733333333333334</v>
      </c>
      <c r="V51" s="23">
        <f t="shared" si="15"/>
        <v>458.33333333333331</v>
      </c>
      <c r="W51" s="23">
        <f t="shared" si="15"/>
        <v>399.86666666666667</v>
      </c>
      <c r="X51" s="23">
        <f t="shared" si="15"/>
        <v>299.93333333333334</v>
      </c>
      <c r="Y51" s="23">
        <f t="shared" si="15"/>
        <v>141.73333333333332</v>
      </c>
      <c r="Z51" s="23">
        <f t="shared" si="15"/>
        <v>686.26666666666665</v>
      </c>
      <c r="AA51" s="23">
        <f t="shared" si="15"/>
        <v>771.6</v>
      </c>
      <c r="AB51" s="6">
        <f t="shared" si="5"/>
        <v>5340.4</v>
      </c>
      <c r="AC51" s="7">
        <f t="shared" si="3"/>
        <v>5132.5333333333338</v>
      </c>
      <c r="AD51" s="18"/>
      <c r="AE51" s="18"/>
    </row>
    <row r="52" spans="1:31" x14ac:dyDescent="0.15">
      <c r="A52" s="90" t="s">
        <v>29</v>
      </c>
      <c r="B52" s="23">
        <f t="shared" ref="B52:AA52" si="16">+B20/$B$65</f>
        <v>471.13333333333333</v>
      </c>
      <c r="C52" s="23">
        <f t="shared" si="16"/>
        <v>826</v>
      </c>
      <c r="D52" s="23">
        <f t="shared" si="16"/>
        <v>267.60000000000002</v>
      </c>
      <c r="E52" s="23">
        <f t="shared" si="16"/>
        <v>334.6</v>
      </c>
      <c r="F52" s="23">
        <f t="shared" si="16"/>
        <v>496.73333333333335</v>
      </c>
      <c r="G52" s="23">
        <f t="shared" si="16"/>
        <v>710.26666666666665</v>
      </c>
      <c r="H52" s="23">
        <f t="shared" si="16"/>
        <v>704.06666666666672</v>
      </c>
      <c r="I52" s="23">
        <f t="shared" si="16"/>
        <v>890.5333333333333</v>
      </c>
      <c r="J52" s="23">
        <f t="shared" si="16"/>
        <v>212.46666666666667</v>
      </c>
      <c r="K52" s="23">
        <f t="shared" si="16"/>
        <v>68</v>
      </c>
      <c r="L52" s="23">
        <f t="shared" si="16"/>
        <v>571.13333333333333</v>
      </c>
      <c r="M52" s="23">
        <f t="shared" si="16"/>
        <v>220.93333333333334</v>
      </c>
      <c r="N52" s="23">
        <f t="shared" si="16"/>
        <v>849.26666666666665</v>
      </c>
      <c r="O52" s="23">
        <f t="shared" si="16"/>
        <v>608</v>
      </c>
      <c r="P52" s="23">
        <f t="shared" si="16"/>
        <v>465.73333333333335</v>
      </c>
      <c r="Q52" s="23">
        <f t="shared" si="16"/>
        <v>341</v>
      </c>
      <c r="R52" s="23">
        <f t="shared" si="16"/>
        <v>466.2</v>
      </c>
      <c r="S52" s="23">
        <f t="shared" si="16"/>
        <v>544.06666666666672</v>
      </c>
      <c r="T52" s="23">
        <f t="shared" si="16"/>
        <v>227.26666666666668</v>
      </c>
      <c r="U52" s="23">
        <f t="shared" si="16"/>
        <v>45.333333333333336</v>
      </c>
      <c r="V52" s="23">
        <f t="shared" si="16"/>
        <v>574.5333333333333</v>
      </c>
      <c r="W52" s="23">
        <f t="shared" si="16"/>
        <v>406.6</v>
      </c>
      <c r="X52" s="23">
        <f t="shared" si="16"/>
        <v>451.4</v>
      </c>
      <c r="Y52" s="23">
        <f t="shared" si="16"/>
        <v>168.66666666666666</v>
      </c>
      <c r="Z52" s="23">
        <f t="shared" si="16"/>
        <v>769.4666666666667</v>
      </c>
      <c r="AA52" s="23">
        <f t="shared" si="16"/>
        <v>841.2</v>
      </c>
      <c r="AB52" s="4">
        <f t="shared" si="5"/>
        <v>6527</v>
      </c>
      <c r="AC52" s="5">
        <f t="shared" si="3"/>
        <v>6005.2</v>
      </c>
      <c r="AD52" s="18"/>
      <c r="AE52" s="18"/>
    </row>
    <row r="53" spans="1:31" x14ac:dyDescent="0.15">
      <c r="A53" s="91" t="s">
        <v>30</v>
      </c>
      <c r="B53" s="23">
        <f t="shared" ref="B53:AA53" si="17">+B21/$B$65</f>
        <v>574.4</v>
      </c>
      <c r="C53" s="23">
        <f t="shared" si="17"/>
        <v>914.13333333333333</v>
      </c>
      <c r="D53" s="23">
        <f t="shared" si="17"/>
        <v>269.39999999999998</v>
      </c>
      <c r="E53" s="23">
        <f t="shared" si="17"/>
        <v>376.8</v>
      </c>
      <c r="F53" s="23">
        <f t="shared" si="17"/>
        <v>565.33333333333337</v>
      </c>
      <c r="G53" s="23">
        <f t="shared" si="17"/>
        <v>859</v>
      </c>
      <c r="H53" s="23">
        <f t="shared" si="17"/>
        <v>819.66666666666663</v>
      </c>
      <c r="I53" s="23">
        <f t="shared" si="17"/>
        <v>1050.5333333333333</v>
      </c>
      <c r="J53" s="23">
        <f t="shared" si="17"/>
        <v>243.8</v>
      </c>
      <c r="K53" s="23">
        <f t="shared" si="17"/>
        <v>72.933333333333337</v>
      </c>
      <c r="L53" s="23">
        <f t="shared" si="17"/>
        <v>685.33333333333337</v>
      </c>
      <c r="M53" s="23">
        <f t="shared" si="17"/>
        <v>223.46666666666667</v>
      </c>
      <c r="N53" s="23">
        <f t="shared" si="17"/>
        <v>1074.9333333333334</v>
      </c>
      <c r="O53" s="23">
        <f t="shared" si="17"/>
        <v>719.33333333333337</v>
      </c>
      <c r="P53" s="23">
        <f t="shared" si="17"/>
        <v>529.79999999999995</v>
      </c>
      <c r="Q53" s="23">
        <f t="shared" si="17"/>
        <v>488.6</v>
      </c>
      <c r="R53" s="23">
        <f t="shared" si="17"/>
        <v>473.66666666666669</v>
      </c>
      <c r="S53" s="23">
        <f t="shared" si="17"/>
        <v>658.33333333333337</v>
      </c>
      <c r="T53" s="23">
        <f t="shared" si="17"/>
        <v>243.86666666666667</v>
      </c>
      <c r="U53" s="23">
        <f t="shared" si="17"/>
        <v>49.666666666666664</v>
      </c>
      <c r="V53" s="23">
        <f t="shared" si="17"/>
        <v>698.33333333333337</v>
      </c>
      <c r="W53" s="23">
        <f t="shared" si="17"/>
        <v>435.66666666666669</v>
      </c>
      <c r="X53" s="23">
        <f t="shared" si="17"/>
        <v>552.4666666666667</v>
      </c>
      <c r="Y53" s="23">
        <f t="shared" si="17"/>
        <v>222.13333333333333</v>
      </c>
      <c r="Z53" s="23">
        <f t="shared" si="17"/>
        <v>748.6</v>
      </c>
      <c r="AA53" s="23">
        <f t="shared" si="17"/>
        <v>1022.2666666666667</v>
      </c>
      <c r="AB53" s="6">
        <f t="shared" si="5"/>
        <v>7479.6</v>
      </c>
      <c r="AC53" s="7">
        <f t="shared" si="3"/>
        <v>7092.8666666666668</v>
      </c>
      <c r="AD53" s="18"/>
      <c r="AE53" s="18"/>
    </row>
    <row r="54" spans="1:31" x14ac:dyDescent="0.15">
      <c r="A54" s="90" t="s">
        <v>31</v>
      </c>
      <c r="B54" s="23">
        <f t="shared" ref="B54:AA54" si="18">+B22/$B$65</f>
        <v>552.20000000000005</v>
      </c>
      <c r="C54" s="23">
        <f t="shared" si="18"/>
        <v>1010.8666666666667</v>
      </c>
      <c r="D54" s="23">
        <f t="shared" si="18"/>
        <v>216.6</v>
      </c>
      <c r="E54" s="23">
        <f t="shared" si="18"/>
        <v>395.8</v>
      </c>
      <c r="F54" s="23">
        <f t="shared" si="18"/>
        <v>398.53333333333336</v>
      </c>
      <c r="G54" s="23">
        <f t="shared" si="18"/>
        <v>932.13333333333333</v>
      </c>
      <c r="H54" s="23">
        <f t="shared" si="18"/>
        <v>759.6</v>
      </c>
      <c r="I54" s="23">
        <f t="shared" si="18"/>
        <v>1068.4000000000001</v>
      </c>
      <c r="J54" s="23">
        <f t="shared" si="18"/>
        <v>213.06666666666666</v>
      </c>
      <c r="K54" s="23">
        <f t="shared" si="18"/>
        <v>72.733333333333334</v>
      </c>
      <c r="L54" s="23">
        <f t="shared" si="18"/>
        <v>659.13333333333333</v>
      </c>
      <c r="M54" s="23">
        <f t="shared" si="18"/>
        <v>190.4</v>
      </c>
      <c r="N54" s="23">
        <f t="shared" si="18"/>
        <v>867.13333333333333</v>
      </c>
      <c r="O54" s="23">
        <f t="shared" si="18"/>
        <v>652.26666666666665</v>
      </c>
      <c r="P54" s="23">
        <f t="shared" si="18"/>
        <v>377.93333333333334</v>
      </c>
      <c r="Q54" s="23">
        <f t="shared" si="18"/>
        <v>478.26666666666665</v>
      </c>
      <c r="R54" s="23">
        <f t="shared" si="18"/>
        <v>412.26666666666665</v>
      </c>
      <c r="S54" s="23">
        <f t="shared" si="18"/>
        <v>610.73333333333335</v>
      </c>
      <c r="T54" s="23">
        <f t="shared" si="18"/>
        <v>137.86666666666667</v>
      </c>
      <c r="U54" s="23">
        <f t="shared" si="18"/>
        <v>40.200000000000003</v>
      </c>
      <c r="V54" s="23">
        <f t="shared" si="18"/>
        <v>644.86666666666667</v>
      </c>
      <c r="W54" s="23">
        <f t="shared" si="18"/>
        <v>390.06666666666666</v>
      </c>
      <c r="X54" s="23">
        <f t="shared" si="18"/>
        <v>454.33333333333331</v>
      </c>
      <c r="Y54" s="23">
        <f t="shared" si="18"/>
        <v>229</v>
      </c>
      <c r="Z54" s="23">
        <f t="shared" si="18"/>
        <v>563.66666666666663</v>
      </c>
      <c r="AA54" s="23">
        <f t="shared" si="18"/>
        <v>990.5333333333333</v>
      </c>
      <c r="AB54" s="4">
        <f t="shared" si="5"/>
        <v>6257.2</v>
      </c>
      <c r="AC54" s="5">
        <f t="shared" si="3"/>
        <v>7061.4</v>
      </c>
      <c r="AD54" s="18"/>
      <c r="AE54" s="18"/>
    </row>
    <row r="55" spans="1:31" x14ac:dyDescent="0.15">
      <c r="A55" s="91" t="s">
        <v>32</v>
      </c>
      <c r="B55" s="23">
        <f t="shared" ref="B55:AA55" si="19">+B23/$B$65</f>
        <v>638</v>
      </c>
      <c r="C55" s="23">
        <f t="shared" si="19"/>
        <v>706.93333333333328</v>
      </c>
      <c r="D55" s="23">
        <f t="shared" si="19"/>
        <v>129</v>
      </c>
      <c r="E55" s="23">
        <f t="shared" si="19"/>
        <v>303.86666666666667</v>
      </c>
      <c r="F55" s="23">
        <f t="shared" si="19"/>
        <v>350.26666666666665</v>
      </c>
      <c r="G55" s="23">
        <f t="shared" si="19"/>
        <v>867.2</v>
      </c>
      <c r="H55" s="23">
        <f t="shared" si="19"/>
        <v>690.73333333333335</v>
      </c>
      <c r="I55" s="23">
        <f t="shared" si="19"/>
        <v>899.4</v>
      </c>
      <c r="J55" s="23">
        <f t="shared" si="19"/>
        <v>219.4</v>
      </c>
      <c r="K55" s="23">
        <f t="shared" si="19"/>
        <v>62.266666666666666</v>
      </c>
      <c r="L55" s="23">
        <f t="shared" si="19"/>
        <v>523.13333333333333</v>
      </c>
      <c r="M55" s="23">
        <f t="shared" si="19"/>
        <v>178.2</v>
      </c>
      <c r="N55" s="23">
        <f t="shared" si="19"/>
        <v>728.6</v>
      </c>
      <c r="O55" s="23">
        <f t="shared" si="19"/>
        <v>582.73333333333335</v>
      </c>
      <c r="P55" s="23">
        <f t="shared" si="19"/>
        <v>269.26666666666665</v>
      </c>
      <c r="Q55" s="23">
        <f t="shared" si="19"/>
        <v>412.93333333333334</v>
      </c>
      <c r="R55" s="23">
        <f t="shared" si="19"/>
        <v>319</v>
      </c>
      <c r="S55" s="23">
        <f t="shared" si="19"/>
        <v>533.73333333333335</v>
      </c>
      <c r="T55" s="23">
        <f t="shared" si="19"/>
        <v>95.333333333333329</v>
      </c>
      <c r="U55" s="23">
        <f t="shared" si="19"/>
        <v>36.733333333333334</v>
      </c>
      <c r="V55" s="23">
        <f t="shared" si="19"/>
        <v>644.20000000000005</v>
      </c>
      <c r="W55" s="23">
        <f t="shared" si="19"/>
        <v>301.13333333333333</v>
      </c>
      <c r="X55" s="23">
        <f t="shared" si="19"/>
        <v>302.33333333333331</v>
      </c>
      <c r="Y55" s="23">
        <f t="shared" si="19"/>
        <v>182.26666666666668</v>
      </c>
      <c r="Z55" s="23">
        <f t="shared" si="19"/>
        <v>452.8</v>
      </c>
      <c r="AA55" s="23">
        <f t="shared" si="19"/>
        <v>786.33333333333337</v>
      </c>
      <c r="AB55" s="6">
        <f t="shared" si="5"/>
        <v>5362.0666666666666</v>
      </c>
      <c r="AC55" s="7">
        <f t="shared" si="3"/>
        <v>5853.7333333333336</v>
      </c>
      <c r="AD55" s="18"/>
      <c r="AE55" s="18"/>
    </row>
    <row r="56" spans="1:31" x14ac:dyDescent="0.15">
      <c r="A56" s="90" t="s">
        <v>33</v>
      </c>
      <c r="B56" s="23">
        <f t="shared" ref="B56:AA56" si="20">+B24/$B$65</f>
        <v>467.66666666666669</v>
      </c>
      <c r="C56" s="23">
        <f t="shared" si="20"/>
        <v>500.46666666666664</v>
      </c>
      <c r="D56" s="23">
        <f t="shared" si="20"/>
        <v>86.2</v>
      </c>
      <c r="E56" s="23">
        <f t="shared" si="20"/>
        <v>232.4</v>
      </c>
      <c r="F56" s="23">
        <f t="shared" si="20"/>
        <v>272.06666666666666</v>
      </c>
      <c r="G56" s="23">
        <f t="shared" si="20"/>
        <v>650.86666666666667</v>
      </c>
      <c r="H56" s="23">
        <f t="shared" si="20"/>
        <v>522.4</v>
      </c>
      <c r="I56" s="23">
        <f t="shared" si="20"/>
        <v>660.86666666666667</v>
      </c>
      <c r="J56" s="23">
        <f t="shared" si="20"/>
        <v>100.66666666666667</v>
      </c>
      <c r="K56" s="23">
        <f t="shared" si="20"/>
        <v>38.6</v>
      </c>
      <c r="L56" s="23">
        <f t="shared" si="20"/>
        <v>382.73333333333335</v>
      </c>
      <c r="M56" s="23">
        <f t="shared" si="20"/>
        <v>159.86666666666667</v>
      </c>
      <c r="N56" s="23">
        <f t="shared" si="20"/>
        <v>594.66666666666663</v>
      </c>
      <c r="O56" s="23">
        <f t="shared" si="20"/>
        <v>522.86666666666667</v>
      </c>
      <c r="P56" s="23">
        <f t="shared" si="20"/>
        <v>189.6</v>
      </c>
      <c r="Q56" s="23">
        <f t="shared" si="20"/>
        <v>320</v>
      </c>
      <c r="R56" s="23">
        <f t="shared" si="20"/>
        <v>256.93333333333334</v>
      </c>
      <c r="S56" s="23">
        <f t="shared" si="20"/>
        <v>396</v>
      </c>
      <c r="T56" s="23">
        <f t="shared" si="20"/>
        <v>51</v>
      </c>
      <c r="U56" s="23">
        <f t="shared" si="20"/>
        <v>54.6</v>
      </c>
      <c r="V56" s="23">
        <f t="shared" si="20"/>
        <v>451.33333333333331</v>
      </c>
      <c r="W56" s="23">
        <f t="shared" si="20"/>
        <v>246.53333333333333</v>
      </c>
      <c r="X56" s="23">
        <f t="shared" si="20"/>
        <v>179.2</v>
      </c>
      <c r="Y56" s="23">
        <f t="shared" si="20"/>
        <v>165.46666666666667</v>
      </c>
      <c r="Z56" s="23">
        <f t="shared" si="20"/>
        <v>310.2</v>
      </c>
      <c r="AA56" s="23">
        <f t="shared" si="20"/>
        <v>595.79999999999995</v>
      </c>
      <c r="AB56" s="4">
        <f t="shared" si="5"/>
        <v>3864.6666666666665</v>
      </c>
      <c r="AC56" s="5">
        <f t="shared" si="3"/>
        <v>4544.333333333333</v>
      </c>
      <c r="AD56" s="18"/>
      <c r="AE56" s="18"/>
    </row>
    <row r="57" spans="1:31" x14ac:dyDescent="0.15">
      <c r="A57" s="91" t="s">
        <v>34</v>
      </c>
      <c r="B57" s="23">
        <f t="shared" ref="B57:AA57" si="21">+B25/$B$65</f>
        <v>124.06666666666666</v>
      </c>
      <c r="C57" s="23">
        <f t="shared" si="21"/>
        <v>292.26666666666665</v>
      </c>
      <c r="D57" s="23">
        <f t="shared" si="21"/>
        <v>31.066666666666666</v>
      </c>
      <c r="E57" s="23">
        <f t="shared" si="21"/>
        <v>144.4</v>
      </c>
      <c r="F57" s="23">
        <f t="shared" si="21"/>
        <v>90.13333333333334</v>
      </c>
      <c r="G57" s="23">
        <f t="shared" si="21"/>
        <v>445.2</v>
      </c>
      <c r="H57" s="23">
        <f t="shared" si="21"/>
        <v>191</v>
      </c>
      <c r="I57" s="23">
        <f t="shared" si="21"/>
        <v>424.4</v>
      </c>
      <c r="J57" s="23">
        <f t="shared" si="21"/>
        <v>21.866666666666667</v>
      </c>
      <c r="K57" s="23">
        <f t="shared" si="21"/>
        <v>36.200000000000003</v>
      </c>
      <c r="L57" s="23">
        <f t="shared" si="21"/>
        <v>404.2</v>
      </c>
      <c r="M57" s="23">
        <f t="shared" si="21"/>
        <v>98.13333333333334</v>
      </c>
      <c r="N57" s="23">
        <f t="shared" si="21"/>
        <v>389.86666666666667</v>
      </c>
      <c r="O57" s="23">
        <f t="shared" si="21"/>
        <v>313.2</v>
      </c>
      <c r="P57" s="23">
        <f t="shared" si="21"/>
        <v>152.86666666666667</v>
      </c>
      <c r="Q57" s="23">
        <f t="shared" si="21"/>
        <v>211.26666666666668</v>
      </c>
      <c r="R57" s="23">
        <f t="shared" si="21"/>
        <v>167.06666666666666</v>
      </c>
      <c r="S57" s="23">
        <f t="shared" si="21"/>
        <v>289</v>
      </c>
      <c r="T57" s="23">
        <f t="shared" si="21"/>
        <v>29.333333333333332</v>
      </c>
      <c r="U57" s="23">
        <f t="shared" si="21"/>
        <v>60.466666666666669</v>
      </c>
      <c r="V57" s="23">
        <f t="shared" si="21"/>
        <v>430.53333333333336</v>
      </c>
      <c r="W57" s="23">
        <f t="shared" si="21"/>
        <v>124.53333333333333</v>
      </c>
      <c r="X57" s="23">
        <f t="shared" si="21"/>
        <v>92.2</v>
      </c>
      <c r="Y57" s="23">
        <f t="shared" si="21"/>
        <v>122.6</v>
      </c>
      <c r="Z57" s="23">
        <f t="shared" si="21"/>
        <v>229.06666666666666</v>
      </c>
      <c r="AA57" s="23">
        <f t="shared" si="21"/>
        <v>366.06666666666666</v>
      </c>
      <c r="AB57" s="6">
        <f t="shared" si="5"/>
        <v>2353.2666666666664</v>
      </c>
      <c r="AC57" s="7">
        <f t="shared" si="3"/>
        <v>2927.7333333333331</v>
      </c>
      <c r="AD57" s="18"/>
      <c r="AE57" s="18"/>
    </row>
    <row r="58" spans="1:31" x14ac:dyDescent="0.15">
      <c r="A58" s="90" t="s">
        <v>35</v>
      </c>
      <c r="B58" s="23">
        <f t="shared" ref="B58:AA58" si="22">+B26/$B$65</f>
        <v>0</v>
      </c>
      <c r="C58" s="23">
        <f t="shared" si="22"/>
        <v>133.19999999999999</v>
      </c>
      <c r="D58" s="23">
        <f t="shared" si="22"/>
        <v>1</v>
      </c>
      <c r="E58" s="23">
        <f t="shared" si="22"/>
        <v>66.666666666666671</v>
      </c>
      <c r="F58" s="23">
        <f t="shared" si="22"/>
        <v>2.8666666666666667</v>
      </c>
      <c r="G58" s="23">
        <f t="shared" si="22"/>
        <v>130.4</v>
      </c>
      <c r="H58" s="23">
        <f t="shared" si="22"/>
        <v>17.866666666666667</v>
      </c>
      <c r="I58" s="23">
        <f t="shared" si="22"/>
        <v>117.4</v>
      </c>
      <c r="J58" s="23">
        <f t="shared" si="22"/>
        <v>3.4666666666666668</v>
      </c>
      <c r="K58" s="23">
        <f t="shared" si="22"/>
        <v>13.4</v>
      </c>
      <c r="L58" s="23">
        <f t="shared" si="22"/>
        <v>58.4</v>
      </c>
      <c r="M58" s="23">
        <f t="shared" si="22"/>
        <v>14.733333333333333</v>
      </c>
      <c r="N58" s="23">
        <f t="shared" si="22"/>
        <v>39.799999999999997</v>
      </c>
      <c r="O58" s="23">
        <f t="shared" si="22"/>
        <v>48.4</v>
      </c>
      <c r="P58" s="23">
        <f t="shared" si="22"/>
        <v>21.333333333333332</v>
      </c>
      <c r="Q58" s="23">
        <f t="shared" si="22"/>
        <v>30.733333333333334</v>
      </c>
      <c r="R58" s="23">
        <f t="shared" si="22"/>
        <v>21.6</v>
      </c>
      <c r="S58" s="23">
        <f t="shared" si="22"/>
        <v>28</v>
      </c>
      <c r="T58" s="23">
        <f t="shared" si="22"/>
        <v>5.1333333333333337</v>
      </c>
      <c r="U58" s="23">
        <f t="shared" si="22"/>
        <v>6.666666666666667</v>
      </c>
      <c r="V58" s="23">
        <f t="shared" si="22"/>
        <v>30.6</v>
      </c>
      <c r="W58" s="23">
        <f t="shared" si="22"/>
        <v>11.333333333333334</v>
      </c>
      <c r="X58" s="23">
        <f t="shared" si="22"/>
        <v>10.066666666666666</v>
      </c>
      <c r="Y58" s="23">
        <f t="shared" si="22"/>
        <v>20.8</v>
      </c>
      <c r="Z58" s="23">
        <f t="shared" si="22"/>
        <v>26.466666666666665</v>
      </c>
      <c r="AA58" s="23">
        <f t="shared" si="22"/>
        <v>46.533333333333331</v>
      </c>
      <c r="AB58" s="4">
        <f t="shared" si="5"/>
        <v>238.59999999999997</v>
      </c>
      <c r="AC58" s="5">
        <f t="shared" si="3"/>
        <v>668.26666666666654</v>
      </c>
      <c r="AD58" s="18"/>
      <c r="AE58" s="18"/>
    </row>
    <row r="59" spans="1:31" x14ac:dyDescent="0.15">
      <c r="A59" s="91" t="s">
        <v>36</v>
      </c>
      <c r="B59" s="23">
        <f t="shared" ref="B59:AA59" si="23">+B27/$B$65</f>
        <v>0</v>
      </c>
      <c r="C59" s="23">
        <f t="shared" si="23"/>
        <v>11.733333333333333</v>
      </c>
      <c r="D59" s="23">
        <f t="shared" si="23"/>
        <v>6.6666666666666666E-2</v>
      </c>
      <c r="E59" s="23">
        <f t="shared" si="23"/>
        <v>3.7333333333333334</v>
      </c>
      <c r="F59" s="23">
        <f t="shared" si="23"/>
        <v>6.6666666666666666E-2</v>
      </c>
      <c r="G59" s="23">
        <f t="shared" si="23"/>
        <v>1.9333333333333333</v>
      </c>
      <c r="H59" s="23">
        <f t="shared" si="23"/>
        <v>6.6666666666666666E-2</v>
      </c>
      <c r="I59" s="23">
        <f t="shared" si="23"/>
        <v>1</v>
      </c>
      <c r="J59" s="23">
        <f t="shared" si="23"/>
        <v>0</v>
      </c>
      <c r="K59" s="23">
        <f t="shared" si="23"/>
        <v>6.6666666666666666E-2</v>
      </c>
      <c r="L59" s="23">
        <f t="shared" si="23"/>
        <v>0</v>
      </c>
      <c r="M59" s="23">
        <f t="shared" si="23"/>
        <v>6.6666666666666666E-2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0.2</v>
      </c>
      <c r="AC59" s="7">
        <f t="shared" si="3"/>
        <v>18.533333333333331</v>
      </c>
      <c r="AD59" s="18"/>
      <c r="AE59" s="18"/>
    </row>
    <row r="60" spans="1:31" x14ac:dyDescent="0.15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15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 x14ac:dyDescent="0.2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 x14ac:dyDescent="0.2">
      <c r="A63" s="9" t="s">
        <v>47</v>
      </c>
      <c r="B63" s="53">
        <f>SUM(B39:B62)</f>
        <v>9156.4</v>
      </c>
      <c r="C63" s="48">
        <f t="shared" ref="C63:AC63" si="25">SUM(C39:C62)</f>
        <v>9747.5333333333347</v>
      </c>
      <c r="D63" s="53">
        <f t="shared" si="25"/>
        <v>3477.2</v>
      </c>
      <c r="E63" s="48">
        <f t="shared" si="25"/>
        <v>4385.4000000000005</v>
      </c>
      <c r="F63" s="53">
        <f t="shared" si="25"/>
        <v>10026.466666666669</v>
      </c>
      <c r="G63" s="48">
        <f t="shared" si="25"/>
        <v>8126.1999999999989</v>
      </c>
      <c r="H63" s="53">
        <f t="shared" si="25"/>
        <v>11519.733333333335</v>
      </c>
      <c r="I63" s="48">
        <f t="shared" si="25"/>
        <v>11680.199999999997</v>
      </c>
      <c r="J63" s="53">
        <f t="shared" si="25"/>
        <v>2247.3333333333335</v>
      </c>
      <c r="K63" s="53">
        <f t="shared" si="25"/>
        <v>2083.6000000000004</v>
      </c>
      <c r="L63" s="53">
        <f t="shared" si="25"/>
        <v>6123.2666666666664</v>
      </c>
      <c r="M63" s="48">
        <f t="shared" si="25"/>
        <v>5851.866666666665</v>
      </c>
      <c r="N63" s="53">
        <f t="shared" si="25"/>
        <v>11314.199999999999</v>
      </c>
      <c r="O63" s="48">
        <f t="shared" si="25"/>
        <v>11385.733333333335</v>
      </c>
      <c r="P63" s="53">
        <f t="shared" si="25"/>
        <v>5894.2000000000007</v>
      </c>
      <c r="Q63" s="48">
        <f t="shared" si="25"/>
        <v>5791.2</v>
      </c>
      <c r="R63" s="53">
        <f t="shared" si="25"/>
        <v>7291.9333333333343</v>
      </c>
      <c r="S63" s="48">
        <f t="shared" si="25"/>
        <v>7331.1333333333341</v>
      </c>
      <c r="T63" s="53">
        <f>SUM(T39:T62)</f>
        <v>1657.4666666666665</v>
      </c>
      <c r="U63" s="48">
        <f t="shared" si="25"/>
        <v>1623.6666666666665</v>
      </c>
      <c r="V63" s="53">
        <f t="shared" si="25"/>
        <v>6859</v>
      </c>
      <c r="W63" s="48">
        <f t="shared" si="25"/>
        <v>7050.0666666666675</v>
      </c>
      <c r="X63" s="53">
        <f t="shared" si="25"/>
        <v>5228.1999999999989</v>
      </c>
      <c r="Y63" s="48">
        <f t="shared" si="25"/>
        <v>3575.9333333333334</v>
      </c>
      <c r="Z63" s="53">
        <f t="shared" si="25"/>
        <v>10401.333333333334</v>
      </c>
      <c r="AA63" s="53">
        <f t="shared" si="25"/>
        <v>12346.333333333334</v>
      </c>
      <c r="AB63" s="53">
        <f>AB31/B65</f>
        <v>91196.733333333337</v>
      </c>
      <c r="AC63" s="49">
        <f t="shared" si="25"/>
        <v>90978.866666666654</v>
      </c>
    </row>
    <row r="64" spans="1:31" ht="17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15">
      <c r="A65" s="8" t="s">
        <v>82</v>
      </c>
      <c r="B65" s="8">
        <f>COUNTIF('Daily Total'!G7:G36,"&gt;0")</f>
        <v>15</v>
      </c>
      <c r="C65" s="18"/>
    </row>
    <row r="66" spans="1:31" x14ac:dyDescent="0.15">
      <c r="B66" s="18"/>
      <c r="C66" s="18"/>
    </row>
    <row r="67" spans="1:31" x14ac:dyDescent="0.15">
      <c r="A67" s="46" t="s">
        <v>50</v>
      </c>
      <c r="B67" s="18"/>
      <c r="C67" s="18"/>
    </row>
    <row r="68" spans="1:31" ht="14" thickBot="1" x14ac:dyDescent="0.2">
      <c r="B68" s="18"/>
      <c r="C68" s="18"/>
    </row>
    <row r="69" spans="1:31" ht="15" thickTop="1" thickBot="1" x14ac:dyDescent="0.2">
      <c r="A69" s="304" t="s">
        <v>0</v>
      </c>
      <c r="B69" s="295" t="s">
        <v>1</v>
      </c>
      <c r="C69" s="296"/>
      <c r="D69" s="295" t="s">
        <v>2</v>
      </c>
      <c r="E69" s="296"/>
      <c r="F69" s="295" t="s">
        <v>3</v>
      </c>
      <c r="G69" s="296"/>
      <c r="H69" s="295" t="s">
        <v>4</v>
      </c>
      <c r="I69" s="296"/>
      <c r="J69" s="295" t="s">
        <v>5</v>
      </c>
      <c r="K69" s="296"/>
      <c r="L69" s="295" t="s">
        <v>6</v>
      </c>
      <c r="M69" s="296"/>
      <c r="N69" s="295" t="s">
        <v>7</v>
      </c>
      <c r="O69" s="296"/>
      <c r="P69" s="295" t="s">
        <v>8</v>
      </c>
      <c r="Q69" s="296"/>
      <c r="R69" s="295" t="s">
        <v>9</v>
      </c>
      <c r="S69" s="296"/>
      <c r="T69" s="295" t="s">
        <v>10</v>
      </c>
      <c r="U69" s="296"/>
      <c r="V69" s="295" t="s">
        <v>11</v>
      </c>
      <c r="W69" s="296"/>
      <c r="X69" s="295" t="s">
        <v>12</v>
      </c>
      <c r="Y69" s="296"/>
      <c r="Z69" s="295" t="s">
        <v>40</v>
      </c>
      <c r="AA69" s="296"/>
      <c r="AB69" s="295" t="s">
        <v>51</v>
      </c>
      <c r="AC69" s="296"/>
    </row>
    <row r="70" spans="1:31" s="70" customFormat="1" ht="15" thickTop="1" thickBot="1" x14ac:dyDescent="0.2">
      <c r="A70" s="305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 x14ac:dyDescent="0.15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15">
      <c r="A72" s="90" t="s">
        <v>17</v>
      </c>
      <c r="B72" s="85">
        <f>B8/B31</f>
        <v>1.2501274154325571E-2</v>
      </c>
      <c r="C72" s="86">
        <f t="shared" ref="C72:AC72" si="27">C8/C31</f>
        <v>0</v>
      </c>
      <c r="D72" s="85">
        <f t="shared" si="27"/>
        <v>1.8098853483645844E-2</v>
      </c>
      <c r="E72" s="86">
        <f t="shared" si="27"/>
        <v>1.6722153813411168E-4</v>
      </c>
      <c r="F72" s="85">
        <f t="shared" si="27"/>
        <v>2.3903402328503891E-2</v>
      </c>
      <c r="G72" s="86">
        <f t="shared" si="27"/>
        <v>2.8713707924162994E-4</v>
      </c>
      <c r="H72" s="85">
        <f t="shared" si="27"/>
        <v>1.3478321257436515E-2</v>
      </c>
      <c r="I72" s="86">
        <f t="shared" si="27"/>
        <v>1.5581924967038236E-3</v>
      </c>
      <c r="J72" s="85">
        <f t="shared" si="27"/>
        <v>3.915752002373183E-3</v>
      </c>
      <c r="K72" s="86">
        <f t="shared" si="27"/>
        <v>2.6876559800345554E-3</v>
      </c>
      <c r="L72" s="85">
        <f t="shared" si="27"/>
        <v>1.0887434811484066E-3</v>
      </c>
      <c r="M72" s="86">
        <f t="shared" si="27"/>
        <v>4.4430267265146168E-3</v>
      </c>
      <c r="N72" s="85">
        <f t="shared" si="27"/>
        <v>3.670903230748381E-3</v>
      </c>
      <c r="O72" s="86">
        <f t="shared" si="27"/>
        <v>4.0108674013092406E-3</v>
      </c>
      <c r="P72" s="85">
        <f t="shared" si="27"/>
        <v>3.0086073315010236E-3</v>
      </c>
      <c r="Q72" s="86">
        <f t="shared" si="27"/>
        <v>3.4765391168209239E-3</v>
      </c>
      <c r="R72" s="85">
        <f t="shared" si="27"/>
        <v>1.106245257316304E-3</v>
      </c>
      <c r="S72" s="86">
        <f t="shared" si="27"/>
        <v>5.8199277965207742E-4</v>
      </c>
      <c r="T72" s="85">
        <f t="shared" si="27"/>
        <v>0</v>
      </c>
      <c r="U72" s="86">
        <f t="shared" si="27"/>
        <v>1.642373229316362E-4</v>
      </c>
      <c r="V72" s="85">
        <f t="shared" si="27"/>
        <v>9.719589833309034E-6</v>
      </c>
      <c r="W72" s="86">
        <f t="shared" si="27"/>
        <v>3.7824701421263156E-5</v>
      </c>
      <c r="X72" s="85">
        <f t="shared" si="27"/>
        <v>6.3756806039044664E-5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7.1881229663928025E-3</v>
      </c>
      <c r="AC72" s="106">
        <f t="shared" si="27"/>
        <v>1.3570917202016879E-3</v>
      </c>
      <c r="AD72" s="18"/>
      <c r="AE72" s="18"/>
    </row>
    <row r="73" spans="1:31" x14ac:dyDescent="0.15">
      <c r="A73" s="91" t="s">
        <v>18</v>
      </c>
      <c r="B73" s="85">
        <f>B9/B31</f>
        <v>5.4919691873079671E-2</v>
      </c>
      <c r="C73" s="86">
        <f t="shared" ref="C73:AC73" si="28">C9/C31</f>
        <v>6.83933713144522E-6</v>
      </c>
      <c r="D73" s="85">
        <f t="shared" si="28"/>
        <v>6.0642662678783696E-2</v>
      </c>
      <c r="E73" s="86">
        <f t="shared" si="28"/>
        <v>4.24134628540156E-3</v>
      </c>
      <c r="F73" s="85">
        <f t="shared" si="28"/>
        <v>7.1018703830528537E-2</v>
      </c>
      <c r="G73" s="86">
        <f t="shared" si="28"/>
        <v>7.8511481381211383E-3</v>
      </c>
      <c r="H73" s="85">
        <f t="shared" si="28"/>
        <v>4.0950021991249801E-2</v>
      </c>
      <c r="I73" s="86">
        <f t="shared" si="28"/>
        <v>1.3892456179403321E-2</v>
      </c>
      <c r="J73" s="85">
        <f t="shared" si="28"/>
        <v>1.4209433402551172E-2</v>
      </c>
      <c r="K73" s="86">
        <f t="shared" si="28"/>
        <v>3.3019773468995969E-2</v>
      </c>
      <c r="L73" s="85">
        <f t="shared" si="28"/>
        <v>1.3402432252936886E-2</v>
      </c>
      <c r="M73" s="86">
        <f t="shared" si="28"/>
        <v>3.51454806443528E-2</v>
      </c>
      <c r="N73" s="85">
        <f t="shared" si="28"/>
        <v>2.9414364250234221E-2</v>
      </c>
      <c r="O73" s="86">
        <f t="shared" si="28"/>
        <v>3.6162214701439231E-2</v>
      </c>
      <c r="P73" s="85">
        <f t="shared" si="28"/>
        <v>3.2936332892221733E-2</v>
      </c>
      <c r="Q73" s="86">
        <f t="shared" si="28"/>
        <v>4.7808168715752636E-2</v>
      </c>
      <c r="R73" s="85">
        <f t="shared" si="28"/>
        <v>2.6677881494619627E-2</v>
      </c>
      <c r="S73" s="86">
        <f t="shared" si="28"/>
        <v>3.169132557949203E-2</v>
      </c>
      <c r="T73" s="85">
        <f t="shared" si="28"/>
        <v>1.0739280830182609E-2</v>
      </c>
      <c r="U73" s="86">
        <f t="shared" si="28"/>
        <v>6.4750564565797572E-2</v>
      </c>
      <c r="V73" s="85">
        <f t="shared" si="28"/>
        <v>1.8321426835787531E-2</v>
      </c>
      <c r="W73" s="86">
        <f t="shared" si="28"/>
        <v>4.0236026136868684E-2</v>
      </c>
      <c r="X73" s="85">
        <f t="shared" si="28"/>
        <v>3.5257513739591705E-2</v>
      </c>
      <c r="Y73" s="86">
        <f t="shared" si="28"/>
        <v>4.8397621133876467E-2</v>
      </c>
      <c r="Z73" s="85">
        <f t="shared" si="28"/>
        <v>3.7084989103961033E-2</v>
      </c>
      <c r="AA73" s="85">
        <f t="shared" si="28"/>
        <v>2.4611895569534813E-2</v>
      </c>
      <c r="AB73" s="105">
        <f t="shared" si="28"/>
        <v>3.7792289343697251E-2</v>
      </c>
      <c r="AC73" s="106">
        <f t="shared" si="28"/>
        <v>2.5345080139490269E-2</v>
      </c>
      <c r="AD73" s="18"/>
      <c r="AE73" s="18"/>
    </row>
    <row r="74" spans="1:31" x14ac:dyDescent="0.15">
      <c r="A74" s="90" t="s">
        <v>19</v>
      </c>
      <c r="B74" s="85">
        <f>B10/B31</f>
        <v>8.0220756338007654E-2</v>
      </c>
      <c r="C74" s="86">
        <f t="shared" ref="C74:AC74" si="29">C10/C31</f>
        <v>2.8369570421234773E-2</v>
      </c>
      <c r="D74" s="85">
        <f t="shared" si="29"/>
        <v>8.3323747076191571E-2</v>
      </c>
      <c r="E74" s="86">
        <f t="shared" si="29"/>
        <v>4.3614417536978763E-2</v>
      </c>
      <c r="F74" s="85">
        <f t="shared" si="29"/>
        <v>8.3552198514598025E-2</v>
      </c>
      <c r="G74" s="86">
        <f t="shared" si="29"/>
        <v>3.7524714298606154E-2</v>
      </c>
      <c r="H74" s="85">
        <f t="shared" si="29"/>
        <v>6.2229449755781381E-2</v>
      </c>
      <c r="I74" s="86">
        <f t="shared" si="29"/>
        <v>3.9223072664280864E-2</v>
      </c>
      <c r="J74" s="85">
        <f t="shared" si="29"/>
        <v>3.4529813111836248E-2</v>
      </c>
      <c r="K74" s="86">
        <f t="shared" si="29"/>
        <v>8.3317335381071222E-2</v>
      </c>
      <c r="L74" s="85">
        <f t="shared" si="29"/>
        <v>3.188929656283683E-2</v>
      </c>
      <c r="M74" s="86">
        <f t="shared" si="29"/>
        <v>7.559980860807948E-2</v>
      </c>
      <c r="N74" s="85">
        <f t="shared" si="29"/>
        <v>5.9600619870015852E-2</v>
      </c>
      <c r="O74" s="86">
        <f t="shared" si="29"/>
        <v>6.8506786270537398E-2</v>
      </c>
      <c r="P74" s="85">
        <f t="shared" si="29"/>
        <v>6.9469421917591298E-2</v>
      </c>
      <c r="Q74" s="86">
        <f t="shared" si="29"/>
        <v>6.8206934659483354E-2</v>
      </c>
      <c r="R74" s="85">
        <f t="shared" si="29"/>
        <v>6.3037694621453838E-2</v>
      </c>
      <c r="S74" s="86">
        <f t="shared" si="29"/>
        <v>5.0278719979630251E-2</v>
      </c>
      <c r="T74" s="85">
        <f t="shared" si="29"/>
        <v>3.443005389751428E-2</v>
      </c>
      <c r="U74" s="86">
        <f t="shared" si="29"/>
        <v>0.12543625538903716</v>
      </c>
      <c r="V74" s="85">
        <f t="shared" si="29"/>
        <v>4.3261894348058515E-2</v>
      </c>
      <c r="W74" s="86">
        <f t="shared" si="29"/>
        <v>6.849107809855226E-2</v>
      </c>
      <c r="X74" s="85">
        <f t="shared" si="29"/>
        <v>6.3616541065758772E-2</v>
      </c>
      <c r="Y74" s="86">
        <f t="shared" si="29"/>
        <v>8.0687559425045213E-2</v>
      </c>
      <c r="Z74" s="85">
        <f t="shared" si="29"/>
        <v>6.3036790155108324E-2</v>
      </c>
      <c r="AA74" s="85">
        <f t="shared" si="29"/>
        <v>4.6518534517670566E-2</v>
      </c>
      <c r="AB74" s="105">
        <f t="shared" si="29"/>
        <v>6.2910879117746177E-2</v>
      </c>
      <c r="AC74" s="106">
        <f t="shared" si="29"/>
        <v>5.4296858684397771E-2</v>
      </c>
      <c r="AD74" s="18"/>
      <c r="AE74" s="18"/>
    </row>
    <row r="75" spans="1:31" x14ac:dyDescent="0.15">
      <c r="A75" s="91" t="s">
        <v>20</v>
      </c>
      <c r="B75" s="85">
        <f>B11/B31</f>
        <v>8.6795392657958728E-2</v>
      </c>
      <c r="C75" s="86">
        <f t="shared" ref="C75:AC75" si="30">C11/C31</f>
        <v>4.7553911074938615E-2</v>
      </c>
      <c r="D75" s="85">
        <f t="shared" si="30"/>
        <v>8.0505387476513673E-2</v>
      </c>
      <c r="E75" s="86">
        <f t="shared" si="30"/>
        <v>6.1522324075340903E-2</v>
      </c>
      <c r="F75" s="85">
        <f t="shared" si="30"/>
        <v>8.38048631289188E-2</v>
      </c>
      <c r="G75" s="86">
        <f t="shared" si="30"/>
        <v>5.1684674263493394E-2</v>
      </c>
      <c r="H75" s="85">
        <f t="shared" si="30"/>
        <v>7.431306280237969E-2</v>
      </c>
      <c r="I75" s="86">
        <f t="shared" si="30"/>
        <v>5.5758177656775286E-2</v>
      </c>
      <c r="J75" s="85">
        <f t="shared" si="30"/>
        <v>4.5861762088401065E-2</v>
      </c>
      <c r="K75" s="86">
        <f t="shared" si="30"/>
        <v>0.11582517437767965</v>
      </c>
      <c r="L75" s="85">
        <f t="shared" si="30"/>
        <v>4.2319459112238562E-2</v>
      </c>
      <c r="M75" s="86">
        <f t="shared" si="30"/>
        <v>0.10705415935655858</v>
      </c>
      <c r="N75" s="85">
        <f t="shared" si="30"/>
        <v>6.5581304908875579E-2</v>
      </c>
      <c r="O75" s="86">
        <f t="shared" si="30"/>
        <v>8.9093953836965556E-2</v>
      </c>
      <c r="P75" s="85">
        <f t="shared" si="30"/>
        <v>8.5881035594313052E-2</v>
      </c>
      <c r="Q75" s="86">
        <f t="shared" si="30"/>
        <v>7.7232122300501915E-2</v>
      </c>
      <c r="R75" s="85">
        <f t="shared" si="30"/>
        <v>8.4129494692765525E-2</v>
      </c>
      <c r="S75" s="86">
        <f t="shared" si="30"/>
        <v>5.9363263524511899E-2</v>
      </c>
      <c r="T75" s="85">
        <f t="shared" si="30"/>
        <v>7.123320730431984E-2</v>
      </c>
      <c r="U75" s="86">
        <f t="shared" si="30"/>
        <v>0.14042291110654898</v>
      </c>
      <c r="V75" s="85">
        <f t="shared" si="30"/>
        <v>4.4350488409389127E-2</v>
      </c>
      <c r="W75" s="86">
        <f t="shared" si="30"/>
        <v>7.6613932728768527E-2</v>
      </c>
      <c r="X75" s="85">
        <f t="shared" si="30"/>
        <v>7.5080014791578997E-2</v>
      </c>
      <c r="Y75" s="86">
        <f t="shared" si="30"/>
        <v>0.10469993847760026</v>
      </c>
      <c r="Z75" s="85">
        <f t="shared" si="30"/>
        <v>7.5035251890783236E-2</v>
      </c>
      <c r="AA75" s="85">
        <f t="shared" si="30"/>
        <v>6.0514592726585492E-2</v>
      </c>
      <c r="AB75" s="105">
        <f t="shared" si="30"/>
        <v>7.2262822279452993E-2</v>
      </c>
      <c r="AC75" s="106">
        <f t="shared" si="30"/>
        <v>7.0993776576684847E-2</v>
      </c>
      <c r="AD75" s="18"/>
      <c r="AE75" s="18"/>
    </row>
    <row r="76" spans="1:31" x14ac:dyDescent="0.15">
      <c r="A76" s="90" t="s">
        <v>21</v>
      </c>
      <c r="B76" s="85">
        <f>B12/B31</f>
        <v>7.8473344691509031E-2</v>
      </c>
      <c r="C76" s="86">
        <f t="shared" ref="C76:AC76" si="31">C12/C31</f>
        <v>5.7477789252665633E-2</v>
      </c>
      <c r="D76" s="85">
        <f t="shared" si="31"/>
        <v>6.5244066106829243E-2</v>
      </c>
      <c r="E76" s="86">
        <f t="shared" si="31"/>
        <v>6.3528982532950237E-2</v>
      </c>
      <c r="F76" s="85">
        <f t="shared" si="31"/>
        <v>8.8066916228382211E-2</v>
      </c>
      <c r="G76" s="86">
        <f t="shared" si="31"/>
        <v>4.6483391170945007E-2</v>
      </c>
      <c r="H76" s="85">
        <f t="shared" si="31"/>
        <v>7.5320030556262879E-2</v>
      </c>
      <c r="I76" s="86">
        <f t="shared" si="31"/>
        <v>5.9325468171207117E-2</v>
      </c>
      <c r="J76" s="85">
        <f t="shared" si="31"/>
        <v>4.8828240878077724E-2</v>
      </c>
      <c r="K76" s="86">
        <f t="shared" si="31"/>
        <v>0.1211044986241761</v>
      </c>
      <c r="L76" s="85">
        <f t="shared" si="31"/>
        <v>4.0011322932203941E-2</v>
      </c>
      <c r="M76" s="86">
        <f t="shared" si="31"/>
        <v>0.11200984301305567</v>
      </c>
      <c r="N76" s="85">
        <f t="shared" si="31"/>
        <v>6.2281616611573658E-2</v>
      </c>
      <c r="O76" s="86">
        <f t="shared" si="31"/>
        <v>8.5358284636914028E-2</v>
      </c>
      <c r="P76" s="85">
        <f t="shared" si="31"/>
        <v>7.2738171988282266E-2</v>
      </c>
      <c r="Q76" s="86">
        <f t="shared" si="31"/>
        <v>6.9542294055348342E-2</v>
      </c>
      <c r="R76" s="85">
        <f t="shared" si="31"/>
        <v>8.3855219009133383E-2</v>
      </c>
      <c r="S76" s="86">
        <f t="shared" si="31"/>
        <v>5.8981330762865221E-2</v>
      </c>
      <c r="T76" s="85">
        <f t="shared" si="31"/>
        <v>4.5169334727696887E-2</v>
      </c>
      <c r="U76" s="86">
        <f t="shared" si="31"/>
        <v>0.12321905152946007</v>
      </c>
      <c r="V76" s="85">
        <f t="shared" si="31"/>
        <v>4.4739272002721486E-2</v>
      </c>
      <c r="W76" s="86">
        <f t="shared" si="31"/>
        <v>8.1067791321122254E-2</v>
      </c>
      <c r="X76" s="85">
        <f t="shared" si="31"/>
        <v>7.2542493911225026E-2</v>
      </c>
      <c r="Y76" s="86">
        <f t="shared" si="31"/>
        <v>0.10087809243274483</v>
      </c>
      <c r="Z76" s="85">
        <f t="shared" si="31"/>
        <v>7.5330085886424814E-2</v>
      </c>
      <c r="AA76" s="85">
        <f t="shared" si="31"/>
        <v>5.8640892032722262E-2</v>
      </c>
      <c r="AB76" s="105">
        <f t="shared" si="31"/>
        <v>6.9522227038833997E-2</v>
      </c>
      <c r="AC76" s="106">
        <f t="shared" si="31"/>
        <v>7.1232659892443886E-2</v>
      </c>
      <c r="AD76" s="18"/>
      <c r="AE76" s="18"/>
    </row>
    <row r="77" spans="1:31" x14ac:dyDescent="0.15">
      <c r="A77" s="91" t="s">
        <v>22</v>
      </c>
      <c r="B77" s="85">
        <f>B13/B31</f>
        <v>7.7140943311053839E-2</v>
      </c>
      <c r="C77" s="86">
        <f t="shared" ref="C77:AC77" si="32">C13/C31</f>
        <v>7.2736350392919924E-2</v>
      </c>
      <c r="D77" s="85">
        <f t="shared" si="32"/>
        <v>7.1168373020437894E-2</v>
      </c>
      <c r="E77" s="86">
        <f t="shared" si="32"/>
        <v>5.7554613034158798E-2</v>
      </c>
      <c r="F77" s="85">
        <f t="shared" si="32"/>
        <v>0.10002194192703312</v>
      </c>
      <c r="G77" s="86">
        <f t="shared" si="32"/>
        <v>3.708170280491907E-2</v>
      </c>
      <c r="H77" s="85">
        <f t="shared" si="32"/>
        <v>7.6714738767101096E-2</v>
      </c>
      <c r="I77" s="86">
        <f t="shared" si="32"/>
        <v>5.9148530561691295E-2</v>
      </c>
      <c r="J77" s="85">
        <f t="shared" si="32"/>
        <v>5.5384159003263128E-2</v>
      </c>
      <c r="K77" s="86">
        <f t="shared" si="32"/>
        <v>0.13803033211748897</v>
      </c>
      <c r="L77" s="85">
        <f t="shared" si="32"/>
        <v>4.0490370063909244E-2</v>
      </c>
      <c r="M77" s="86">
        <f t="shared" si="32"/>
        <v>0.11949463419079952</v>
      </c>
      <c r="N77" s="85">
        <f t="shared" si="32"/>
        <v>6.1698278859014924E-2</v>
      </c>
      <c r="O77" s="86">
        <f t="shared" si="32"/>
        <v>8.8871453163608255E-2</v>
      </c>
      <c r="P77" s="85">
        <f t="shared" si="32"/>
        <v>7.3066178050739145E-2</v>
      </c>
      <c r="Q77" s="86">
        <f t="shared" si="32"/>
        <v>6.6376571349633928E-2</v>
      </c>
      <c r="R77" s="85">
        <f t="shared" si="32"/>
        <v>8.8005924354766452E-2</v>
      </c>
      <c r="S77" s="86">
        <f t="shared" si="32"/>
        <v>5.9363263524511899E-2</v>
      </c>
      <c r="T77" s="85">
        <f t="shared" si="32"/>
        <v>5.2047301102083499E-2</v>
      </c>
      <c r="U77" s="86">
        <f t="shared" si="32"/>
        <v>8.3925272018066099E-2</v>
      </c>
      <c r="V77" s="85">
        <f t="shared" si="32"/>
        <v>4.4719832823054868E-2</v>
      </c>
      <c r="W77" s="86">
        <f t="shared" si="32"/>
        <v>9.016463201293605E-2</v>
      </c>
      <c r="X77" s="85">
        <f t="shared" si="32"/>
        <v>6.6842635451334426E-2</v>
      </c>
      <c r="Y77" s="86">
        <f t="shared" si="32"/>
        <v>7.3976024907250318E-2</v>
      </c>
      <c r="Z77" s="85">
        <f t="shared" si="32"/>
        <v>7.3554672477887453E-2</v>
      </c>
      <c r="AA77" s="85">
        <f t="shared" si="32"/>
        <v>6.1454142930424685E-2</v>
      </c>
      <c r="AB77" s="105">
        <f t="shared" si="32"/>
        <v>7.1173601978433435E-2</v>
      </c>
      <c r="AC77" s="106">
        <f t="shared" si="32"/>
        <v>7.2183063759129404E-2</v>
      </c>
      <c r="AD77" s="18"/>
      <c r="AE77" s="18"/>
    </row>
    <row r="78" spans="1:31" x14ac:dyDescent="0.15">
      <c r="A78" s="90" t="s">
        <v>23</v>
      </c>
      <c r="B78" s="85">
        <f>B14/B31</f>
        <v>6.3336391303714712E-2</v>
      </c>
      <c r="C78" s="86">
        <f t="shared" ref="C78:AC78" si="33">C14/C31</f>
        <v>6.0500776264764418E-2</v>
      </c>
      <c r="D78" s="85">
        <f t="shared" si="33"/>
        <v>6.1179493078722343E-2</v>
      </c>
      <c r="E78" s="86">
        <f t="shared" si="33"/>
        <v>5.2568370806159836E-2</v>
      </c>
      <c r="F78" s="85">
        <f t="shared" si="33"/>
        <v>7.7780806798007945E-2</v>
      </c>
      <c r="G78" s="86">
        <f t="shared" si="33"/>
        <v>3.5867523155554464E-2</v>
      </c>
      <c r="H78" s="85">
        <f t="shared" si="33"/>
        <v>6.1957452718812936E-2</v>
      </c>
      <c r="I78" s="86">
        <f t="shared" si="33"/>
        <v>5.6032145568283648E-2</v>
      </c>
      <c r="J78" s="85">
        <f t="shared" si="33"/>
        <v>5.5206170275882524E-2</v>
      </c>
      <c r="K78" s="86">
        <f t="shared" si="33"/>
        <v>9.6787611185768216E-2</v>
      </c>
      <c r="L78" s="85">
        <f t="shared" si="33"/>
        <v>4.0022210367015428E-2</v>
      </c>
      <c r="M78" s="86">
        <f t="shared" si="33"/>
        <v>9.1036478388662301E-2</v>
      </c>
      <c r="N78" s="85">
        <f t="shared" si="33"/>
        <v>5.2087936693123095E-2</v>
      </c>
      <c r="O78" s="86">
        <f t="shared" si="33"/>
        <v>7.7178457250594315E-2</v>
      </c>
      <c r="P78" s="85">
        <f t="shared" si="33"/>
        <v>5.7480234807098504E-2</v>
      </c>
      <c r="Q78" s="86">
        <f t="shared" si="33"/>
        <v>5.1376801584012526E-2</v>
      </c>
      <c r="R78" s="85">
        <f t="shared" si="33"/>
        <v>7.409100467182915E-2</v>
      </c>
      <c r="S78" s="86">
        <f t="shared" si="33"/>
        <v>5.5898587758145622E-2</v>
      </c>
      <c r="T78" s="85">
        <f t="shared" si="33"/>
        <v>4.2595125090499557E-2</v>
      </c>
      <c r="U78" s="86">
        <f t="shared" si="33"/>
        <v>6.072675015397249E-2</v>
      </c>
      <c r="V78" s="85">
        <f t="shared" si="33"/>
        <v>4.4049181124556545E-2</v>
      </c>
      <c r="W78" s="86">
        <f t="shared" si="33"/>
        <v>8.4141048311599895E-2</v>
      </c>
      <c r="X78" s="85">
        <f t="shared" si="33"/>
        <v>5.3555717072797521E-2</v>
      </c>
      <c r="Y78" s="86">
        <f t="shared" si="33"/>
        <v>5.8147989336117374E-2</v>
      </c>
      <c r="Z78" s="85">
        <f t="shared" si="33"/>
        <v>6.4639148827073459E-2</v>
      </c>
      <c r="AA78" s="85">
        <f t="shared" si="33"/>
        <v>6.3327843624287908E-2</v>
      </c>
      <c r="AB78" s="105">
        <f t="shared" si="33"/>
        <v>5.9748485143108196E-2</v>
      </c>
      <c r="AC78" s="106">
        <f t="shared" si="33"/>
        <v>6.3402269977716433E-2</v>
      </c>
      <c r="AD78" s="18"/>
      <c r="AE78" s="18"/>
    </row>
    <row r="79" spans="1:31" x14ac:dyDescent="0.15">
      <c r="A79" s="91" t="s">
        <v>24</v>
      </c>
      <c r="B79" s="85">
        <f>B15/B31</f>
        <v>5.5108994801450352E-2</v>
      </c>
      <c r="C79" s="86">
        <f t="shared" ref="C79:AC79" si="34">C15/C31</f>
        <v>5.8100168931627144E-2</v>
      </c>
      <c r="D79" s="85">
        <f t="shared" si="34"/>
        <v>5.6367191993558038E-2</v>
      </c>
      <c r="E79" s="86">
        <f t="shared" si="34"/>
        <v>5.457502926376917E-2</v>
      </c>
      <c r="F79" s="85">
        <f t="shared" si="34"/>
        <v>6.7654275018783613E-2</v>
      </c>
      <c r="G79" s="86">
        <f t="shared" si="34"/>
        <v>3.6187475900995136E-2</v>
      </c>
      <c r="H79" s="85">
        <f t="shared" si="34"/>
        <v>5.8386768212227137E-2</v>
      </c>
      <c r="I79" s="86">
        <f t="shared" si="34"/>
        <v>5.3024206206514726E-2</v>
      </c>
      <c r="J79" s="85">
        <f t="shared" si="34"/>
        <v>6.0071195490952238E-2</v>
      </c>
      <c r="K79" s="86">
        <f t="shared" si="34"/>
        <v>6.2935944199142516E-2</v>
      </c>
      <c r="L79" s="85">
        <f t="shared" si="34"/>
        <v>4.3615063854805167E-2</v>
      </c>
      <c r="M79" s="86">
        <f t="shared" si="34"/>
        <v>7.7958030485998767E-2</v>
      </c>
      <c r="N79" s="85">
        <f t="shared" si="34"/>
        <v>5.048523094871931E-2</v>
      </c>
      <c r="O79" s="86">
        <f t="shared" si="34"/>
        <v>5.8751888328083098E-2</v>
      </c>
      <c r="P79" s="85">
        <f t="shared" si="34"/>
        <v>5.1406467374707339E-2</v>
      </c>
      <c r="Q79" s="86">
        <f t="shared" si="34"/>
        <v>4.7416770272137032E-2</v>
      </c>
      <c r="R79" s="85">
        <f t="shared" si="34"/>
        <v>6.4162224924345618E-2</v>
      </c>
      <c r="S79" s="86">
        <f t="shared" si="34"/>
        <v>5.1106240963198053E-2</v>
      </c>
      <c r="T79" s="85">
        <f t="shared" si="34"/>
        <v>5.5828171506717081E-2</v>
      </c>
      <c r="U79" s="86">
        <f t="shared" si="34"/>
        <v>5.5594333812358857E-2</v>
      </c>
      <c r="V79" s="85">
        <f t="shared" si="34"/>
        <v>4.4467123487388835E-2</v>
      </c>
      <c r="W79" s="86">
        <f t="shared" si="34"/>
        <v>6.9748749420809261E-2</v>
      </c>
      <c r="X79" s="85">
        <f t="shared" si="34"/>
        <v>4.593040307052778E-2</v>
      </c>
      <c r="Y79" s="86">
        <f t="shared" si="34"/>
        <v>4.9124704039970914E-2</v>
      </c>
      <c r="Z79" s="85">
        <f t="shared" si="34"/>
        <v>6.3081656197923344E-2</v>
      </c>
      <c r="AA79" s="85">
        <f t="shared" si="34"/>
        <v>6.3300845055212079E-2</v>
      </c>
      <c r="AB79" s="105">
        <f t="shared" si="34"/>
        <v>5.5807554510358924E-2</v>
      </c>
      <c r="AC79" s="106">
        <f t="shared" si="34"/>
        <v>5.6758236161804608E-2</v>
      </c>
      <c r="AD79" s="18"/>
      <c r="AE79" s="18"/>
    </row>
    <row r="80" spans="1:31" x14ac:dyDescent="0.15">
      <c r="A80" s="90" t="s">
        <v>25</v>
      </c>
      <c r="B80" s="85">
        <f>B16/B31</f>
        <v>4.9386221659167361E-2</v>
      </c>
      <c r="C80" s="86">
        <f t="shared" ref="C80:AC80" si="35">C16/C31</f>
        <v>5.1165081080341693E-2</v>
      </c>
      <c r="D80" s="85">
        <f t="shared" si="35"/>
        <v>5.2590206679703974E-2</v>
      </c>
      <c r="E80" s="86">
        <f t="shared" si="35"/>
        <v>5.3465286328879161E-2</v>
      </c>
      <c r="F80" s="85">
        <f t="shared" si="35"/>
        <v>5.4961202683564164E-2</v>
      </c>
      <c r="G80" s="86">
        <f t="shared" si="35"/>
        <v>3.5859319239004699E-2</v>
      </c>
      <c r="H80" s="85">
        <f t="shared" si="35"/>
        <v>5.4306812657700411E-2</v>
      </c>
      <c r="I80" s="86">
        <f t="shared" si="35"/>
        <v>5.3041329200983998E-2</v>
      </c>
      <c r="J80" s="85">
        <f t="shared" si="35"/>
        <v>5.5384159003263128E-2</v>
      </c>
      <c r="K80" s="86">
        <f t="shared" si="35"/>
        <v>5.2953221987585591E-2</v>
      </c>
      <c r="L80" s="85">
        <f t="shared" si="35"/>
        <v>4.2363008851484502E-2</v>
      </c>
      <c r="M80" s="86">
        <f t="shared" si="35"/>
        <v>6.0436555856820617E-2</v>
      </c>
      <c r="N80" s="85">
        <f t="shared" si="35"/>
        <v>4.7639249792296404E-2</v>
      </c>
      <c r="O80" s="86">
        <f t="shared" si="35"/>
        <v>5.1467918916070401E-2</v>
      </c>
      <c r="P80" s="85">
        <f t="shared" si="35"/>
        <v>4.8069853980749436E-2</v>
      </c>
      <c r="Q80" s="86">
        <f t="shared" si="35"/>
        <v>4.6115946033061656E-2</v>
      </c>
      <c r="R80" s="85">
        <f t="shared" si="35"/>
        <v>5.8658426206127316E-2</v>
      </c>
      <c r="S80" s="86">
        <f t="shared" si="35"/>
        <v>5.3115934780434131E-2</v>
      </c>
      <c r="T80" s="85">
        <f t="shared" si="35"/>
        <v>4.3077789397474059E-2</v>
      </c>
      <c r="U80" s="86">
        <f t="shared" si="35"/>
        <v>5.1324163416136319E-2</v>
      </c>
      <c r="V80" s="85">
        <f t="shared" si="35"/>
        <v>4.6440200223550568E-2</v>
      </c>
      <c r="W80" s="86">
        <f t="shared" si="35"/>
        <v>5.8372970468364364E-2</v>
      </c>
      <c r="X80" s="85">
        <f t="shared" si="35"/>
        <v>4.5675375846371602E-2</v>
      </c>
      <c r="Y80" s="86">
        <f t="shared" si="35"/>
        <v>4.7614608773467064E-2</v>
      </c>
      <c r="Z80" s="85">
        <f t="shared" si="35"/>
        <v>6.2876554287911807E-2</v>
      </c>
      <c r="AA80" s="85">
        <f t="shared" si="35"/>
        <v>6.2199303436917847E-2</v>
      </c>
      <c r="AB80" s="105">
        <f t="shared" si="35"/>
        <v>5.1848348369203281E-2</v>
      </c>
      <c r="AC80" s="106">
        <f t="shared" si="35"/>
        <v>5.2579976448743043E-2</v>
      </c>
      <c r="AD80" s="18"/>
      <c r="AE80" s="18"/>
    </row>
    <row r="81" spans="1:31" x14ac:dyDescent="0.15">
      <c r="A81" s="91" t="s">
        <v>26</v>
      </c>
      <c r="B81" s="85">
        <f>B17/B31</f>
        <v>4.5913241011751343E-2</v>
      </c>
      <c r="C81" s="86">
        <f t="shared" ref="C81:AC81" si="36">C17/C31</f>
        <v>5.1383939868547938E-2</v>
      </c>
      <c r="D81" s="85">
        <f t="shared" si="36"/>
        <v>4.961846696575789E-2</v>
      </c>
      <c r="E81" s="86">
        <f t="shared" si="36"/>
        <v>5.9211626457487725E-2</v>
      </c>
      <c r="F81" s="85">
        <f t="shared" si="36"/>
        <v>4.4635198840402401E-2</v>
      </c>
      <c r="G81" s="86">
        <f t="shared" si="36"/>
        <v>3.7975929708843004E-2</v>
      </c>
      <c r="H81" s="85">
        <f t="shared" si="36"/>
        <v>5.2975763327854815E-2</v>
      </c>
      <c r="I81" s="86">
        <f t="shared" si="36"/>
        <v>5.0975154535025088E-2</v>
      </c>
      <c r="J81" s="85">
        <f t="shared" si="36"/>
        <v>5.0726787303470779E-2</v>
      </c>
      <c r="K81" s="86">
        <f t="shared" si="36"/>
        <v>4.3450438343891985E-2</v>
      </c>
      <c r="L81" s="85">
        <f t="shared" si="36"/>
        <v>4.3854587420657822E-2</v>
      </c>
      <c r="M81" s="86">
        <f t="shared" si="36"/>
        <v>5.0320125771833486E-2</v>
      </c>
      <c r="N81" s="85">
        <f t="shared" si="36"/>
        <v>4.6761297013192864E-2</v>
      </c>
      <c r="O81" s="86">
        <f t="shared" si="36"/>
        <v>4.7345801178082514E-2</v>
      </c>
      <c r="P81" s="85">
        <f t="shared" si="36"/>
        <v>4.938187823057695E-2</v>
      </c>
      <c r="Q81" s="86">
        <f t="shared" si="36"/>
        <v>4.106230142284846E-2</v>
      </c>
      <c r="R81" s="85">
        <f t="shared" si="36"/>
        <v>5.5796816573565312E-2</v>
      </c>
      <c r="S81" s="86">
        <f t="shared" si="36"/>
        <v>4.9642165376885795E-2</v>
      </c>
      <c r="T81" s="85">
        <f t="shared" si="36"/>
        <v>3.9860027350977392E-2</v>
      </c>
      <c r="U81" s="86">
        <f t="shared" si="36"/>
        <v>4.4261958530075959E-2</v>
      </c>
      <c r="V81" s="85">
        <f t="shared" si="36"/>
        <v>4.4194974972056177E-2</v>
      </c>
      <c r="W81" s="86">
        <f t="shared" si="36"/>
        <v>5.2878932586925893E-2</v>
      </c>
      <c r="X81" s="85">
        <f t="shared" si="36"/>
        <v>4.3826428471239305E-2</v>
      </c>
      <c r="Y81" s="86">
        <f t="shared" si="36"/>
        <v>4.5358787449430449E-2</v>
      </c>
      <c r="Z81" s="85">
        <f t="shared" si="36"/>
        <v>5.9447506729906424E-2</v>
      </c>
      <c r="AA81" s="85">
        <f t="shared" si="36"/>
        <v>6.2183104295472337E-2</v>
      </c>
      <c r="AB81" s="105">
        <f t="shared" si="36"/>
        <v>4.9090939660850423E-2</v>
      </c>
      <c r="AC81" s="106">
        <f t="shared" si="36"/>
        <v>5.0175755102100636E-2</v>
      </c>
      <c r="AD81" s="18"/>
      <c r="AE81" s="18"/>
    </row>
    <row r="82" spans="1:31" x14ac:dyDescent="0.15">
      <c r="A82" s="90" t="s">
        <v>27</v>
      </c>
      <c r="B82" s="85">
        <f>B18/B31</f>
        <v>4.3678010280605188E-2</v>
      </c>
      <c r="C82" s="86">
        <f t="shared" ref="C82:AC82" si="37">C18/C31</f>
        <v>5.589106303817034E-2</v>
      </c>
      <c r="D82" s="85">
        <f t="shared" si="37"/>
        <v>5.4871735879443231E-2</v>
      </c>
      <c r="E82" s="86">
        <f t="shared" si="37"/>
        <v>5.9743694987914445E-2</v>
      </c>
      <c r="F82" s="85">
        <f t="shared" si="37"/>
        <v>4.3531453419948539E-2</v>
      </c>
      <c r="G82" s="86">
        <f t="shared" si="37"/>
        <v>4.3152601051742102E-2</v>
      </c>
      <c r="H82" s="85">
        <f t="shared" si="37"/>
        <v>5.2142410703951481E-2</v>
      </c>
      <c r="I82" s="86">
        <f t="shared" si="37"/>
        <v>5.4810705296142188E-2</v>
      </c>
      <c r="J82" s="85">
        <f t="shared" si="37"/>
        <v>5.6422426579649958E-2</v>
      </c>
      <c r="K82" s="86">
        <f t="shared" si="37"/>
        <v>3.9834901132655018E-2</v>
      </c>
      <c r="L82" s="85">
        <f t="shared" si="37"/>
        <v>5.2608085009091005E-2</v>
      </c>
      <c r="M82" s="86">
        <f t="shared" si="37"/>
        <v>4.2778372712980475E-2</v>
      </c>
      <c r="N82" s="85">
        <f t="shared" si="37"/>
        <v>5.5523147902635628E-2</v>
      </c>
      <c r="O82" s="86">
        <f t="shared" si="37"/>
        <v>4.4090265010012529E-2</v>
      </c>
      <c r="P82" s="85">
        <f t="shared" si="37"/>
        <v>5.4550801352742241E-2</v>
      </c>
      <c r="Q82" s="86">
        <f t="shared" si="37"/>
        <v>4.0532762352074411E-2</v>
      </c>
      <c r="R82" s="85">
        <f t="shared" si="37"/>
        <v>5.4526005906069722E-2</v>
      </c>
      <c r="S82" s="86">
        <f t="shared" si="37"/>
        <v>5.0524248183545971E-2</v>
      </c>
      <c r="T82" s="85">
        <f t="shared" si="37"/>
        <v>5.1323304641621749E-2</v>
      </c>
      <c r="U82" s="86">
        <f t="shared" si="37"/>
        <v>3.9293779511393963E-2</v>
      </c>
      <c r="V82" s="85">
        <f t="shared" si="37"/>
        <v>5.2077562326869803E-2</v>
      </c>
      <c r="W82" s="86">
        <f t="shared" si="37"/>
        <v>4.9777307070382311E-2</v>
      </c>
      <c r="X82" s="85">
        <f t="shared" si="37"/>
        <v>4.9666551904415795E-2</v>
      </c>
      <c r="Y82" s="86">
        <f t="shared" si="37"/>
        <v>4.0809858498480581E-2</v>
      </c>
      <c r="Z82" s="85">
        <f t="shared" si="37"/>
        <v>6.1870273041917702E-2</v>
      </c>
      <c r="AA82" s="85">
        <f t="shared" si="37"/>
        <v>5.8225114068954344E-2</v>
      </c>
      <c r="AB82" s="105">
        <f t="shared" si="37"/>
        <v>5.2300118937008706E-2</v>
      </c>
      <c r="AC82" s="106">
        <f t="shared" si="37"/>
        <v>4.9656220528870074E-2</v>
      </c>
      <c r="AD82" s="18"/>
      <c r="AE82" s="18"/>
    </row>
    <row r="83" spans="1:31" x14ac:dyDescent="0.15">
      <c r="A83" s="91" t="s">
        <v>28</v>
      </c>
      <c r="B83" s="85">
        <f>B19/B31</f>
        <v>4.3728976453628061E-2</v>
      </c>
      <c r="C83" s="86">
        <f t="shared" ref="C83:AC83" si="38">C19/C31</f>
        <v>6.586965591294891E-2</v>
      </c>
      <c r="D83" s="85">
        <f t="shared" si="38"/>
        <v>5.8533686107596149E-2</v>
      </c>
      <c r="E83" s="86">
        <f t="shared" si="38"/>
        <v>6.6067709520986298E-2</v>
      </c>
      <c r="F83" s="85">
        <f t="shared" si="38"/>
        <v>4.4043431717387976E-2</v>
      </c>
      <c r="G83" s="86">
        <f t="shared" si="38"/>
        <v>6.4343317499774386E-2</v>
      </c>
      <c r="H83" s="85">
        <f t="shared" si="38"/>
        <v>5.5568415935554061E-2</v>
      </c>
      <c r="I83" s="86">
        <f t="shared" si="38"/>
        <v>6.5501161509791503E-2</v>
      </c>
      <c r="J83" s="85">
        <f t="shared" si="38"/>
        <v>6.7932364283595378E-2</v>
      </c>
      <c r="K83" s="86">
        <f t="shared" si="38"/>
        <v>3.5259486785691428E-2</v>
      </c>
      <c r="L83" s="85">
        <f t="shared" si="38"/>
        <v>7.2009493843155609E-2</v>
      </c>
      <c r="M83" s="86">
        <f t="shared" si="38"/>
        <v>3.8175852719360207E-2</v>
      </c>
      <c r="N83" s="85">
        <f t="shared" si="38"/>
        <v>6.3613276531556212E-2</v>
      </c>
      <c r="O83" s="86">
        <f t="shared" si="38"/>
        <v>4.6432377361142016E-2</v>
      </c>
      <c r="P83" s="85">
        <f t="shared" si="38"/>
        <v>6.1585965864748397E-2</v>
      </c>
      <c r="Q83" s="86">
        <f t="shared" si="38"/>
        <v>4.6668508541695443E-2</v>
      </c>
      <c r="R83" s="85">
        <f t="shared" si="38"/>
        <v>5.5668821254536975E-2</v>
      </c>
      <c r="S83" s="86">
        <f t="shared" si="38"/>
        <v>6.2073167404766885E-2</v>
      </c>
      <c r="T83" s="85">
        <f t="shared" si="38"/>
        <v>7.7186067090338664E-2</v>
      </c>
      <c r="U83" s="86">
        <f t="shared" si="38"/>
        <v>3.0014370765756519E-2</v>
      </c>
      <c r="V83" s="85">
        <f t="shared" si="38"/>
        <v>6.6822180103999609E-2</v>
      </c>
      <c r="W83" s="86">
        <f t="shared" si="38"/>
        <v>5.6718139781184104E-2</v>
      </c>
      <c r="X83" s="85">
        <f t="shared" si="38"/>
        <v>5.7368374073932395E-2</v>
      </c>
      <c r="Y83" s="86">
        <f t="shared" si="38"/>
        <v>3.9635339957866479E-2</v>
      </c>
      <c r="Z83" s="85">
        <f t="shared" si="38"/>
        <v>6.59787206768363E-2</v>
      </c>
      <c r="AA83" s="85">
        <f t="shared" si="38"/>
        <v>6.249628769675207E-2</v>
      </c>
      <c r="AB83" s="105">
        <f t="shared" si="38"/>
        <v>5.8559115056021745E-2</v>
      </c>
      <c r="AC83" s="106">
        <f t="shared" si="38"/>
        <v>5.6414566606310772E-2</v>
      </c>
      <c r="AD83" s="18"/>
      <c r="AE83" s="18"/>
    </row>
    <row r="84" spans="1:31" x14ac:dyDescent="0.15">
      <c r="A84" s="90" t="s">
        <v>29</v>
      </c>
      <c r="B84" s="85">
        <f>B20/B31</f>
        <v>5.1453992107524063E-2</v>
      </c>
      <c r="C84" s="86">
        <f t="shared" ref="C84:AC84" si="39">C20/C31</f>
        <v>8.4739387058606286E-2</v>
      </c>
      <c r="D84" s="85">
        <f t="shared" si="39"/>
        <v>7.6958472334061889E-2</v>
      </c>
      <c r="E84" s="86">
        <f t="shared" si="39"/>
        <v>7.6298627263191504E-2</v>
      </c>
      <c r="F84" s="85">
        <f t="shared" si="39"/>
        <v>4.9542211613263561E-2</v>
      </c>
      <c r="G84" s="86">
        <f t="shared" si="39"/>
        <v>8.7404526921152165E-2</v>
      </c>
      <c r="H84" s="85">
        <f t="shared" si="39"/>
        <v>6.1118312923910276E-2</v>
      </c>
      <c r="I84" s="86">
        <f t="shared" si="39"/>
        <v>7.6242986706848634E-2</v>
      </c>
      <c r="J84" s="85">
        <f t="shared" si="39"/>
        <v>9.4541679026994951E-2</v>
      </c>
      <c r="K84" s="86">
        <f t="shared" si="39"/>
        <v>3.2635822614705316E-2</v>
      </c>
      <c r="L84" s="85">
        <f t="shared" si="39"/>
        <v>9.3272654029983998E-2</v>
      </c>
      <c r="M84" s="86">
        <f t="shared" si="39"/>
        <v>3.7754334799152404E-2</v>
      </c>
      <c r="N84" s="85">
        <f t="shared" si="39"/>
        <v>7.5062016463087688E-2</v>
      </c>
      <c r="O84" s="86">
        <f t="shared" si="39"/>
        <v>5.3400161605752228E-2</v>
      </c>
      <c r="P84" s="85">
        <f t="shared" si="39"/>
        <v>7.9015529390474251E-2</v>
      </c>
      <c r="Q84" s="86">
        <f t="shared" si="39"/>
        <v>5.8882442326288163E-2</v>
      </c>
      <c r="R84" s="85">
        <f t="shared" si="39"/>
        <v>6.3933661854652171E-2</v>
      </c>
      <c r="S84" s="86">
        <f t="shared" si="39"/>
        <v>7.4213173042821934E-2</v>
      </c>
      <c r="T84" s="85">
        <f t="shared" si="39"/>
        <v>0.137116885206339</v>
      </c>
      <c r="U84" s="86">
        <f t="shared" si="39"/>
        <v>2.7920344898378156E-2</v>
      </c>
      <c r="V84" s="85">
        <f t="shared" si="39"/>
        <v>8.3763425183457252E-2</v>
      </c>
      <c r="W84" s="86">
        <f t="shared" si="39"/>
        <v>5.7673213492070996E-2</v>
      </c>
      <c r="X84" s="85">
        <f t="shared" si="39"/>
        <v>8.6339466738074286E-2</v>
      </c>
      <c r="Y84" s="86">
        <f t="shared" si="39"/>
        <v>4.7167173138947409E-2</v>
      </c>
      <c r="Z84" s="85">
        <f t="shared" si="39"/>
        <v>7.397769516728625E-2</v>
      </c>
      <c r="AA84" s="85">
        <f t="shared" si="39"/>
        <v>6.8133588919787255E-2</v>
      </c>
      <c r="AB84" s="105">
        <f t="shared" si="39"/>
        <v>7.1570546021019754E-2</v>
      </c>
      <c r="AC84" s="106">
        <f t="shared" si="39"/>
        <v>6.6006537782034358E-2</v>
      </c>
      <c r="AD84" s="18"/>
      <c r="AE84" s="18"/>
    </row>
    <row r="85" spans="1:31" x14ac:dyDescent="0.15">
      <c r="A85" s="91" t="s">
        <v>30</v>
      </c>
      <c r="B85" s="85">
        <f>B21/B31</f>
        <v>6.2732078109300593E-2</v>
      </c>
      <c r="C85" s="86">
        <f t="shared" ref="C85:AC85" si="40">C21/C31</f>
        <v>9.3780990746376858E-2</v>
      </c>
      <c r="D85" s="85">
        <f t="shared" si="40"/>
        <v>7.7476130219717013E-2</v>
      </c>
      <c r="E85" s="86">
        <f t="shared" si="40"/>
        <v>8.592146668490902E-2</v>
      </c>
      <c r="F85" s="85">
        <f t="shared" si="40"/>
        <v>5.6384103406317942E-2</v>
      </c>
      <c r="G85" s="86">
        <f t="shared" si="40"/>
        <v>0.10570746474366863</v>
      </c>
      <c r="H85" s="85">
        <f t="shared" si="40"/>
        <v>7.1153267436746215E-2</v>
      </c>
      <c r="I85" s="86">
        <f t="shared" si="40"/>
        <v>8.9941382282266863E-2</v>
      </c>
      <c r="J85" s="85">
        <f t="shared" si="40"/>
        <v>0.10848412933847523</v>
      </c>
      <c r="K85" s="86">
        <f t="shared" si="40"/>
        <v>3.5003519549497666E-2</v>
      </c>
      <c r="L85" s="85">
        <f t="shared" si="40"/>
        <v>0.11192282986205621</v>
      </c>
      <c r="M85" s="86">
        <f t="shared" si="40"/>
        <v>3.8187245095582037E-2</v>
      </c>
      <c r="N85" s="85">
        <f t="shared" si="40"/>
        <v>9.5007453760171584E-2</v>
      </c>
      <c r="O85" s="86">
        <f t="shared" si="40"/>
        <v>6.3178480671717815E-2</v>
      </c>
      <c r="P85" s="85">
        <f t="shared" si="40"/>
        <v>8.9884971667062538E-2</v>
      </c>
      <c r="Q85" s="86">
        <f t="shared" si="40"/>
        <v>8.4369388037021695E-2</v>
      </c>
      <c r="R85" s="85">
        <f t="shared" si="40"/>
        <v>6.4957624406878828E-2</v>
      </c>
      <c r="S85" s="86">
        <f t="shared" si="40"/>
        <v>8.9799667172879141E-2</v>
      </c>
      <c r="T85" s="85">
        <f t="shared" si="40"/>
        <v>0.14713216957605985</v>
      </c>
      <c r="U85" s="86">
        <f t="shared" si="40"/>
        <v>3.0589201396017243E-2</v>
      </c>
      <c r="V85" s="85">
        <f t="shared" si="40"/>
        <v>0.10181270350391214</v>
      </c>
      <c r="W85" s="86">
        <f t="shared" si="40"/>
        <v>6.1796105946988679E-2</v>
      </c>
      <c r="X85" s="85">
        <f t="shared" si="40"/>
        <v>0.10567053032911264</v>
      </c>
      <c r="Y85" s="86">
        <f t="shared" si="40"/>
        <v>6.2118980592479354E-2</v>
      </c>
      <c r="Z85" s="85">
        <f t="shared" si="40"/>
        <v>7.1971542109985895E-2</v>
      </c>
      <c r="AA85" s="85">
        <f t="shared" si="40"/>
        <v>8.2799211641782985E-2</v>
      </c>
      <c r="AB85" s="105">
        <f t="shared" si="40"/>
        <v>8.2016095605763659E-2</v>
      </c>
      <c r="AC85" s="106">
        <f t="shared" si="40"/>
        <v>7.7961695133595132E-2</v>
      </c>
      <c r="AD85" s="18"/>
      <c r="AE85" s="18"/>
    </row>
    <row r="86" spans="1:31" x14ac:dyDescent="0.15">
      <c r="A86" s="90" t="s">
        <v>31</v>
      </c>
      <c r="B86" s="85">
        <f>B22/B31</f>
        <v>6.0307544449783757E-2</v>
      </c>
      <c r="C86" s="86">
        <f t="shared" ref="C86:AC86" si="41">C22/C31</f>
        <v>0.10370486892410388</v>
      </c>
      <c r="D86" s="85">
        <f t="shared" si="41"/>
        <v>6.2291498907166683E-2</v>
      </c>
      <c r="E86" s="86">
        <f t="shared" si="41"/>
        <v>9.025402471838373E-2</v>
      </c>
      <c r="F86" s="85">
        <f t="shared" si="41"/>
        <v>3.9748133273934984E-2</v>
      </c>
      <c r="G86" s="86">
        <f t="shared" si="41"/>
        <v>0.11470716119875629</v>
      </c>
      <c r="H86" s="85">
        <f t="shared" si="41"/>
        <v>6.5939026366351072E-2</v>
      </c>
      <c r="I86" s="86">
        <f t="shared" si="41"/>
        <v>9.1471036454855228E-2</v>
      </c>
      <c r="J86" s="85">
        <f t="shared" si="41"/>
        <v>9.4808662118065851E-2</v>
      </c>
      <c r="K86" s="86">
        <f t="shared" si="41"/>
        <v>3.4907531835925001E-2</v>
      </c>
      <c r="L86" s="85">
        <f t="shared" si="41"/>
        <v>0.10764406798114297</v>
      </c>
      <c r="M86" s="86">
        <f t="shared" si="41"/>
        <v>3.2536626489553189E-2</v>
      </c>
      <c r="N86" s="85">
        <f t="shared" si="41"/>
        <v>7.664115300536789E-2</v>
      </c>
      <c r="O86" s="86">
        <f t="shared" si="41"/>
        <v>5.7288068108627174E-2</v>
      </c>
      <c r="P86" s="85">
        <f t="shared" si="41"/>
        <v>6.4119529933380839E-2</v>
      </c>
      <c r="Q86" s="86">
        <f t="shared" si="41"/>
        <v>8.2585071602891746E-2</v>
      </c>
      <c r="R86" s="85">
        <f t="shared" si="41"/>
        <v>5.6537360919372094E-2</v>
      </c>
      <c r="S86" s="86">
        <f t="shared" si="41"/>
        <v>8.3306810224885647E-2</v>
      </c>
      <c r="T86" s="85">
        <f t="shared" si="41"/>
        <v>8.3179148901938699E-2</v>
      </c>
      <c r="U86" s="86">
        <f t="shared" si="41"/>
        <v>2.4758776431944161E-2</v>
      </c>
      <c r="V86" s="85">
        <f t="shared" si="41"/>
        <v>9.401759245759829E-2</v>
      </c>
      <c r="W86" s="86">
        <f t="shared" si="41"/>
        <v>5.5328082003952679E-2</v>
      </c>
      <c r="X86" s="85">
        <f t="shared" si="41"/>
        <v>8.6900526631217889E-2</v>
      </c>
      <c r="Y86" s="86">
        <f t="shared" si="41"/>
        <v>6.4039225190626228E-2</v>
      </c>
      <c r="Z86" s="85">
        <f t="shared" si="41"/>
        <v>5.4191770285860787E-2</v>
      </c>
      <c r="AA86" s="85">
        <f t="shared" si="41"/>
        <v>8.0228947865763109E-2</v>
      </c>
      <c r="AB86" s="105">
        <f t="shared" si="41"/>
        <v>6.8612106720196853E-2</v>
      </c>
      <c r="AC86" s="106">
        <f t="shared" si="41"/>
        <v>7.7615827265379578E-2</v>
      </c>
      <c r="AD86" s="18"/>
      <c r="AE86" s="18"/>
    </row>
    <row r="87" spans="1:31" x14ac:dyDescent="0.15">
      <c r="A87" s="91" t="s">
        <v>32</v>
      </c>
      <c r="B87" s="85">
        <f>B23/B31</f>
        <v>6.9678039404132627E-2</v>
      </c>
      <c r="C87" s="86">
        <f t="shared" ref="C87:AC87" si="42">C23/C31</f>
        <v>7.2524330941845114E-2</v>
      </c>
      <c r="D87" s="85">
        <f t="shared" si="42"/>
        <v>3.7098815138617278E-2</v>
      </c>
      <c r="E87" s="86">
        <f t="shared" si="42"/>
        <v>6.9290524619570998E-2</v>
      </c>
      <c r="F87" s="85">
        <f t="shared" si="42"/>
        <v>3.4934207464244631E-2</v>
      </c>
      <c r="G87" s="86">
        <f t="shared" si="42"/>
        <v>0.10671654647928921</v>
      </c>
      <c r="H87" s="85">
        <f t="shared" si="42"/>
        <v>5.9960878724044535E-2</v>
      </c>
      <c r="I87" s="86">
        <f t="shared" si="42"/>
        <v>7.7002106128319717E-2</v>
      </c>
      <c r="J87" s="85">
        <f t="shared" si="42"/>
        <v>9.7626816968258673E-2</v>
      </c>
      <c r="K87" s="86">
        <f t="shared" si="42"/>
        <v>2.988417482562232E-2</v>
      </c>
      <c r="L87" s="85">
        <f t="shared" si="42"/>
        <v>8.5433700965715467E-2</v>
      </c>
      <c r="M87" s="86">
        <f t="shared" si="42"/>
        <v>3.0451821640957871E-2</v>
      </c>
      <c r="N87" s="85">
        <f t="shared" si="42"/>
        <v>6.4396952502165414E-2</v>
      </c>
      <c r="O87" s="86">
        <f t="shared" si="42"/>
        <v>5.1181010153057045E-2</v>
      </c>
      <c r="P87" s="85">
        <f t="shared" si="42"/>
        <v>4.5683327112528697E-2</v>
      </c>
      <c r="Q87" s="86">
        <f t="shared" si="42"/>
        <v>7.1303587051618544E-2</v>
      </c>
      <c r="R87" s="85">
        <f t="shared" si="42"/>
        <v>4.3746971539326565E-2</v>
      </c>
      <c r="S87" s="86">
        <f t="shared" si="42"/>
        <v>7.2803659279602057E-2</v>
      </c>
      <c r="T87" s="85">
        <f t="shared" si="42"/>
        <v>5.7517496581127828E-2</v>
      </c>
      <c r="U87" s="86">
        <f t="shared" si="42"/>
        <v>2.2623691233832888E-2</v>
      </c>
      <c r="V87" s="85">
        <f t="shared" si="42"/>
        <v>9.3920396559265193E-2</v>
      </c>
      <c r="W87" s="86">
        <f t="shared" si="42"/>
        <v>4.2713544079961419E-2</v>
      </c>
      <c r="X87" s="85">
        <f t="shared" si="42"/>
        <v>5.7827423077413516E-2</v>
      </c>
      <c r="Y87" s="86">
        <f t="shared" si="42"/>
        <v>5.0970376032364512E-2</v>
      </c>
      <c r="Z87" s="85">
        <f t="shared" si="42"/>
        <v>4.3532880399948723E-2</v>
      </c>
      <c r="AA87" s="85">
        <f t="shared" si="42"/>
        <v>6.3689624449904156E-2</v>
      </c>
      <c r="AB87" s="105">
        <f t="shared" si="42"/>
        <v>5.8796696665304529E-2</v>
      </c>
      <c r="AC87" s="106">
        <f t="shared" si="42"/>
        <v>6.4341682280793414E-2</v>
      </c>
      <c r="AD87" s="18"/>
      <c r="AE87" s="18"/>
    </row>
    <row r="88" spans="1:31" x14ac:dyDescent="0.15">
      <c r="A88" s="90" t="s">
        <v>33</v>
      </c>
      <c r="B88" s="85">
        <f>B24/B31</f>
        <v>5.1075386250782694E-2</v>
      </c>
      <c r="C88" s="86">
        <f t="shared" ref="C88:AC88" si="43">C24/C31</f>
        <v>5.134290384575927E-2</v>
      </c>
      <c r="D88" s="85">
        <f t="shared" si="43"/>
        <v>2.4790060968595422E-2</v>
      </c>
      <c r="E88" s="86">
        <f t="shared" si="43"/>
        <v>5.2994025630501207E-2</v>
      </c>
      <c r="F88" s="85">
        <f t="shared" si="43"/>
        <v>2.7134849764290512E-2</v>
      </c>
      <c r="G88" s="86">
        <f t="shared" si="43"/>
        <v>8.0094837275315231E-2</v>
      </c>
      <c r="H88" s="85">
        <f t="shared" si="43"/>
        <v>4.5348271950739601E-2</v>
      </c>
      <c r="I88" s="86">
        <f t="shared" si="43"/>
        <v>5.6580081391300378E-2</v>
      </c>
      <c r="J88" s="85">
        <f t="shared" si="43"/>
        <v>4.4793829724117475E-2</v>
      </c>
      <c r="K88" s="86">
        <f t="shared" si="43"/>
        <v>1.8525628719523901E-2</v>
      </c>
      <c r="L88" s="85">
        <f t="shared" si="43"/>
        <v>6.2504763252730022E-2</v>
      </c>
      <c r="M88" s="86">
        <f t="shared" si="43"/>
        <v>2.7318918179953976E-2</v>
      </c>
      <c r="N88" s="85">
        <f t="shared" si="43"/>
        <v>5.25593207355948E-2</v>
      </c>
      <c r="O88" s="86">
        <f t="shared" si="43"/>
        <v>4.5922967924771352E-2</v>
      </c>
      <c r="P88" s="85">
        <f t="shared" si="43"/>
        <v>3.2167215228529743E-2</v>
      </c>
      <c r="Q88" s="86">
        <f t="shared" si="43"/>
        <v>5.5256250863378917E-2</v>
      </c>
      <c r="R88" s="85">
        <f t="shared" si="43"/>
        <v>3.5235282823942442E-2</v>
      </c>
      <c r="S88" s="86">
        <f t="shared" si="43"/>
        <v>5.4016204861458438E-2</v>
      </c>
      <c r="T88" s="85">
        <f t="shared" si="43"/>
        <v>3.0769849569624325E-2</v>
      </c>
      <c r="U88" s="86">
        <f t="shared" si="43"/>
        <v>3.3627591870252514E-2</v>
      </c>
      <c r="V88" s="85">
        <f t="shared" si="43"/>
        <v>6.5801623171502163E-2</v>
      </c>
      <c r="W88" s="86">
        <f t="shared" si="43"/>
        <v>3.4968936463957788E-2</v>
      </c>
      <c r="X88" s="85">
        <f t="shared" si="43"/>
        <v>3.4275658926590416E-2</v>
      </c>
      <c r="Y88" s="86">
        <f t="shared" si="43"/>
        <v>4.6272301869908092E-2</v>
      </c>
      <c r="Z88" s="85">
        <f t="shared" si="43"/>
        <v>2.982309960261505E-2</v>
      </c>
      <c r="AA88" s="85">
        <f t="shared" si="43"/>
        <v>4.8257242366154592E-2</v>
      </c>
      <c r="AB88" s="105">
        <f t="shared" si="43"/>
        <v>4.2377248892686945E-2</v>
      </c>
      <c r="AC88" s="106">
        <f t="shared" si="43"/>
        <v>4.9949328891764608E-2</v>
      </c>
      <c r="AD88" s="18"/>
      <c r="AE88" s="18"/>
    </row>
    <row r="89" spans="1:31" x14ac:dyDescent="0.15">
      <c r="A89" s="91" t="s">
        <v>34</v>
      </c>
      <c r="B89" s="85">
        <f>B25/B31</f>
        <v>1.3549721142224747E-2</v>
      </c>
      <c r="C89" s="86">
        <f t="shared" ref="C89:AC89" si="44">C25/C31</f>
        <v>2.9983653984255846E-2</v>
      </c>
      <c r="D89" s="85">
        <f t="shared" si="44"/>
        <v>8.9343916561217835E-3</v>
      </c>
      <c r="E89" s="86">
        <f t="shared" si="44"/>
        <v>3.2927441054407806E-2</v>
      </c>
      <c r="F89" s="85">
        <f t="shared" si="44"/>
        <v>8.9895410147808798E-3</v>
      </c>
      <c r="G89" s="86">
        <f t="shared" si="44"/>
        <v>5.4785754719302998E-2</v>
      </c>
      <c r="H89" s="85">
        <f t="shared" si="44"/>
        <v>1.6580244913076692E-2</v>
      </c>
      <c r="I89" s="86">
        <f t="shared" si="44"/>
        <v>3.6334994263796855E-2</v>
      </c>
      <c r="J89" s="85">
        <f t="shared" si="44"/>
        <v>9.7300504301394246E-3</v>
      </c>
      <c r="K89" s="86">
        <f t="shared" si="44"/>
        <v>1.7373776156651949E-2</v>
      </c>
      <c r="L89" s="85">
        <f t="shared" si="44"/>
        <v>6.601051726202789E-2</v>
      </c>
      <c r="M89" s="86">
        <f t="shared" si="44"/>
        <v>1.676957779853722E-2</v>
      </c>
      <c r="N89" s="85">
        <f t="shared" si="44"/>
        <v>3.445817350468143E-2</v>
      </c>
      <c r="O89" s="86">
        <f t="shared" si="44"/>
        <v>2.7508109564015785E-2</v>
      </c>
      <c r="P89" s="85">
        <f t="shared" si="44"/>
        <v>2.5935100041849048E-2</v>
      </c>
      <c r="Q89" s="86">
        <f t="shared" si="44"/>
        <v>3.6480637288759957E-2</v>
      </c>
      <c r="R89" s="85">
        <f t="shared" si="44"/>
        <v>2.291116210607155E-2</v>
      </c>
      <c r="S89" s="86">
        <f t="shared" si="44"/>
        <v>3.9420917184246181E-2</v>
      </c>
      <c r="T89" s="85">
        <f t="shared" si="44"/>
        <v>1.7697691255731639E-2</v>
      </c>
      <c r="U89" s="86">
        <f t="shared" si="44"/>
        <v>3.7240812974748509E-2</v>
      </c>
      <c r="V89" s="85">
        <f t="shared" si="44"/>
        <v>6.2769111143509748E-2</v>
      </c>
      <c r="W89" s="86">
        <f t="shared" si="44"/>
        <v>1.7664135563729894E-2</v>
      </c>
      <c r="X89" s="85">
        <f t="shared" si="44"/>
        <v>1.7635132550399755E-2</v>
      </c>
      <c r="Y89" s="86">
        <f t="shared" si="44"/>
        <v>3.4284755495068889E-2</v>
      </c>
      <c r="Z89" s="85">
        <f t="shared" si="44"/>
        <v>2.2022817587488783E-2</v>
      </c>
      <c r="AA89" s="85">
        <f t="shared" si="44"/>
        <v>2.9649828559086367E-2</v>
      </c>
      <c r="AB89" s="105">
        <f t="shared" si="44"/>
        <v>2.5804286849455866E-2</v>
      </c>
      <c r="AC89" s="106">
        <f t="shared" si="44"/>
        <v>3.2180367162190783E-2</v>
      </c>
      <c r="AD89" s="18"/>
      <c r="AE89" s="18"/>
    </row>
    <row r="90" spans="1:31" x14ac:dyDescent="0.15">
      <c r="A90" s="90" t="s">
        <v>35</v>
      </c>
      <c r="B90" s="85">
        <f>B26/B31</f>
        <v>0</v>
      </c>
      <c r="C90" s="86">
        <f t="shared" ref="C90:AC90" si="45">C26/C31</f>
        <v>1.366499558862755E-2</v>
      </c>
      <c r="D90" s="85">
        <f t="shared" si="45"/>
        <v>2.8758771425284714E-4</v>
      </c>
      <c r="E90" s="86">
        <f t="shared" si="45"/>
        <v>1.5201958012191971E-2</v>
      </c>
      <c r="F90" s="85">
        <f t="shared" si="45"/>
        <v>2.8590995831033863E-4</v>
      </c>
      <c r="G90" s="86">
        <f t="shared" si="45"/>
        <v>1.6046860771332234E-2</v>
      </c>
      <c r="H90" s="85">
        <f t="shared" si="45"/>
        <v>1.5509618278200885E-3</v>
      </c>
      <c r="I90" s="86">
        <f t="shared" si="45"/>
        <v>1.0051197753463125E-2</v>
      </c>
      <c r="J90" s="85">
        <f t="shared" si="45"/>
        <v>1.5425689706318601E-3</v>
      </c>
      <c r="K90" s="86">
        <f t="shared" si="45"/>
        <v>6.4311768093684007E-3</v>
      </c>
      <c r="L90" s="85">
        <f t="shared" si="45"/>
        <v>9.5373928948600424E-3</v>
      </c>
      <c r="M90" s="86">
        <f t="shared" si="45"/>
        <v>2.5177151450249493E-3</v>
      </c>
      <c r="N90" s="85">
        <f t="shared" si="45"/>
        <v>3.5177034169450779E-3</v>
      </c>
      <c r="O90" s="86">
        <f t="shared" si="45"/>
        <v>4.250933917300013E-3</v>
      </c>
      <c r="P90" s="85">
        <f t="shared" si="45"/>
        <v>3.6193772409034868E-3</v>
      </c>
      <c r="Q90" s="86">
        <f t="shared" si="45"/>
        <v>5.3069024266703506E-3</v>
      </c>
      <c r="R90" s="85">
        <f t="shared" si="45"/>
        <v>2.9621773832271278E-3</v>
      </c>
      <c r="S90" s="86">
        <f t="shared" si="45"/>
        <v>3.8193276164667582E-3</v>
      </c>
      <c r="T90" s="85">
        <f t="shared" si="45"/>
        <v>3.0970959697530368E-3</v>
      </c>
      <c r="U90" s="86">
        <f t="shared" si="45"/>
        <v>4.1059330732909054E-3</v>
      </c>
      <c r="V90" s="85">
        <f t="shared" si="45"/>
        <v>4.461291733488847E-3</v>
      </c>
      <c r="W90" s="86">
        <f t="shared" si="45"/>
        <v>1.607549810403684E-3</v>
      </c>
      <c r="X90" s="85">
        <f t="shared" si="45"/>
        <v>1.9254555423791489E-3</v>
      </c>
      <c r="Y90" s="86">
        <f t="shared" si="45"/>
        <v>5.8166632487555697E-3</v>
      </c>
      <c r="Z90" s="85">
        <f t="shared" si="45"/>
        <v>2.5445455710806308E-3</v>
      </c>
      <c r="AA90" s="85">
        <f t="shared" si="45"/>
        <v>3.7690002429871215E-3</v>
      </c>
      <c r="AB90" s="105">
        <f t="shared" si="45"/>
        <v>2.616321783455694E-3</v>
      </c>
      <c r="AC90" s="106">
        <f t="shared" si="45"/>
        <v>7.3452955741369974E-3</v>
      </c>
      <c r="AD90" s="18"/>
      <c r="AE90" s="18"/>
    </row>
    <row r="91" spans="1:31" x14ac:dyDescent="0.15">
      <c r="A91" s="91" t="s">
        <v>36</v>
      </c>
      <c r="B91" s="85">
        <f>B27/B31</f>
        <v>0</v>
      </c>
      <c r="C91" s="86">
        <f t="shared" ref="C91:AC91" si="46">C27/C31</f>
        <v>1.2037233351343587E-3</v>
      </c>
      <c r="D91" s="85">
        <f t="shared" si="46"/>
        <v>1.9172514283523142E-5</v>
      </c>
      <c r="E91" s="86">
        <f t="shared" si="46"/>
        <v>8.5130964868275038E-4</v>
      </c>
      <c r="F91" s="85">
        <f t="shared" si="46"/>
        <v>6.6490687979148521E-6</v>
      </c>
      <c r="G91" s="86">
        <f t="shared" si="46"/>
        <v>2.3791357994306481E-4</v>
      </c>
      <c r="H91" s="85">
        <f t="shared" si="46"/>
        <v>5.7871709993286884E-6</v>
      </c>
      <c r="I91" s="86">
        <f t="shared" si="46"/>
        <v>8.5614972346363932E-5</v>
      </c>
      <c r="J91" s="85">
        <f t="shared" si="46"/>
        <v>0</v>
      </c>
      <c r="K91" s="86">
        <f t="shared" si="46"/>
        <v>3.1995904524220899E-5</v>
      </c>
      <c r="L91" s="85">
        <f t="shared" si="46"/>
        <v>0</v>
      </c>
      <c r="M91" s="86">
        <f t="shared" si="46"/>
        <v>1.1392376221832349E-5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2.1930610087642027E-6</v>
      </c>
      <c r="AC91" s="106">
        <f t="shared" si="46"/>
        <v>2.0371031221170043E-4</v>
      </c>
      <c r="AD91" s="18"/>
      <c r="AE91" s="18"/>
    </row>
    <row r="92" spans="1:31" x14ac:dyDescent="0.15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15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 x14ac:dyDescent="0.2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 x14ac:dyDescent="0.2">
      <c r="A95" s="9" t="s">
        <v>13</v>
      </c>
      <c r="B95" s="81">
        <f>SUM(B71:B94)</f>
        <v>1</v>
      </c>
      <c r="C95" s="82">
        <f t="shared" ref="C95:AC95" si="50">SUM(C71:C94)</f>
        <v>0.99999999999999989</v>
      </c>
      <c r="D95" s="81">
        <f t="shared" si="50"/>
        <v>0.99999999999999978</v>
      </c>
      <c r="E95" s="82">
        <f t="shared" si="50"/>
        <v>0.99999999999999978</v>
      </c>
      <c r="F95" s="81">
        <f t="shared" si="50"/>
        <v>0.99999999999999989</v>
      </c>
      <c r="G95" s="82">
        <f t="shared" si="50"/>
        <v>1</v>
      </c>
      <c r="H95" s="81">
        <f t="shared" si="50"/>
        <v>0.99999999999999989</v>
      </c>
      <c r="I95" s="82">
        <f t="shared" si="50"/>
        <v>0.99999999999999989</v>
      </c>
      <c r="J95" s="81">
        <f t="shared" si="50"/>
        <v>1</v>
      </c>
      <c r="K95" s="81">
        <f t="shared" si="50"/>
        <v>0.99999999999999989</v>
      </c>
      <c r="L95" s="81">
        <f t="shared" si="50"/>
        <v>0.99999999999999989</v>
      </c>
      <c r="M95" s="82">
        <f t="shared" si="50"/>
        <v>1.0000000000000002</v>
      </c>
      <c r="N95" s="81">
        <f t="shared" si="50"/>
        <v>1</v>
      </c>
      <c r="O95" s="82">
        <f t="shared" si="50"/>
        <v>1.0000000000000002</v>
      </c>
      <c r="P95" s="81">
        <f t="shared" si="50"/>
        <v>1</v>
      </c>
      <c r="Q95" s="82">
        <f t="shared" si="50"/>
        <v>0.99999999999999989</v>
      </c>
      <c r="R95" s="81">
        <f t="shared" si="50"/>
        <v>1</v>
      </c>
      <c r="S95" s="82">
        <f t="shared" si="50"/>
        <v>1</v>
      </c>
      <c r="T95" s="81">
        <f t="shared" si="50"/>
        <v>1</v>
      </c>
      <c r="U95" s="82">
        <f t="shared" si="50"/>
        <v>1</v>
      </c>
      <c r="V95" s="81">
        <f t="shared" si="50"/>
        <v>0.99999999999999989</v>
      </c>
      <c r="W95" s="82">
        <f t="shared" si="50"/>
        <v>1</v>
      </c>
      <c r="X95" s="81">
        <f t="shared" si="50"/>
        <v>1</v>
      </c>
      <c r="Y95" s="82">
        <f t="shared" si="50"/>
        <v>0.99999999999999989</v>
      </c>
      <c r="Z95" s="81">
        <f t="shared" si="50"/>
        <v>1</v>
      </c>
      <c r="AA95" s="81">
        <f t="shared" si="50"/>
        <v>0.99999999999999989</v>
      </c>
      <c r="AB95" s="81">
        <f t="shared" si="50"/>
        <v>0.99999999999999989</v>
      </c>
      <c r="AC95" s="83">
        <f t="shared" si="50"/>
        <v>0.99999999999999978</v>
      </c>
      <c r="AD95" s="84"/>
    </row>
    <row r="96" spans="1:31" ht="14" thickTop="1" x14ac:dyDescent="0.15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zoomScale="90" zoomScaleNormal="90" zoomScalePageLayoutView="90" workbookViewId="0">
      <selection activeCell="E31" sqref="E31:E32"/>
    </sheetView>
  </sheetViews>
  <sheetFormatPr baseColWidth="10" defaultColWidth="8.83203125" defaultRowHeight="13" x14ac:dyDescent="0.15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 x14ac:dyDescent="0.2">
      <c r="A2" s="303" t="s">
        <v>45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 t="s">
        <v>45</v>
      </c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</row>
    <row r="3" spans="1:29" ht="16" x14ac:dyDescent="0.2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 x14ac:dyDescent="0.2"/>
    <row r="5" spans="1:29" ht="15" thickTop="1" thickBot="1" x14ac:dyDescent="0.2">
      <c r="A5" s="299" t="s">
        <v>0</v>
      </c>
      <c r="B5" s="308" t="s">
        <v>1</v>
      </c>
      <c r="C5" s="294"/>
      <c r="D5" s="293" t="s">
        <v>2</v>
      </c>
      <c r="E5" s="294"/>
      <c r="F5" s="293" t="s">
        <v>3</v>
      </c>
      <c r="G5" s="294"/>
      <c r="H5" s="293" t="s">
        <v>4</v>
      </c>
      <c r="I5" s="294"/>
      <c r="J5" s="293" t="s">
        <v>5</v>
      </c>
      <c r="K5" s="294"/>
      <c r="L5" s="293" t="s">
        <v>6</v>
      </c>
      <c r="M5" s="294"/>
      <c r="N5" s="293" t="s">
        <v>7</v>
      </c>
      <c r="O5" s="294"/>
      <c r="P5" s="309" t="s">
        <v>8</v>
      </c>
      <c r="Q5" s="294"/>
      <c r="R5" s="293" t="s">
        <v>9</v>
      </c>
      <c r="S5" s="294"/>
      <c r="T5" s="293" t="s">
        <v>10</v>
      </c>
      <c r="U5" s="294"/>
      <c r="V5" s="310" t="s">
        <v>11</v>
      </c>
      <c r="W5" s="311"/>
      <c r="X5" s="293" t="s">
        <v>12</v>
      </c>
      <c r="Y5" s="294"/>
      <c r="Z5" s="293" t="s">
        <v>40</v>
      </c>
      <c r="AA5" s="294"/>
      <c r="AB5" s="293" t="s">
        <v>41</v>
      </c>
      <c r="AC5" s="294"/>
    </row>
    <row r="6" spans="1:29" ht="15" thickTop="1" thickBot="1" x14ac:dyDescent="0.2">
      <c r="A6" s="300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15">
      <c r="A8" s="137" t="s">
        <v>17</v>
      </c>
      <c r="B8" s="189">
        <f>Monthly!B8-(Saturdays!B8+'Sundays &amp; Holidays'!B8)</f>
        <v>1400</v>
      </c>
      <c r="C8" s="190">
        <f>Monthly!C8-(Saturdays!C8+'Sundays &amp; Holidays'!C8)</f>
        <v>0</v>
      </c>
      <c r="D8" s="191">
        <f>Monthly!D8-(Saturdays!D8+'Sundays &amp; Holidays'!D8)</f>
        <v>794</v>
      </c>
      <c r="E8" s="192">
        <f>Monthly!E8-(Saturdays!E8+'Sundays &amp; Holidays'!E8)</f>
        <v>8</v>
      </c>
      <c r="F8" s="189">
        <f>Monthly!F8-(Saturdays!F8+'Sundays &amp; Holidays'!F8)</f>
        <v>2874</v>
      </c>
      <c r="G8" s="193">
        <f>Monthly!G8-(Saturdays!G8+'Sundays &amp; Holidays'!G8)</f>
        <v>27</v>
      </c>
      <c r="H8" s="191">
        <f>Monthly!H8-(Saturdays!H8+'Sundays &amp; Holidays'!H8)</f>
        <v>1938</v>
      </c>
      <c r="I8" s="192">
        <f>Monthly!I8-(Saturdays!I8+'Sundays &amp; Holidays'!I8)</f>
        <v>222</v>
      </c>
      <c r="J8" s="189">
        <f>Monthly!J8-(Saturdays!J8+'Sundays &amp; Holidays'!J8)</f>
        <v>99</v>
      </c>
      <c r="K8" s="193">
        <f>Monthly!K8-(Saturdays!K8+'Sundays &amp; Holidays'!K8)</f>
        <v>64</v>
      </c>
      <c r="L8" s="191">
        <f>Monthly!L8-(Saturdays!L8+'Sundays &amp; Holidays'!L8)</f>
        <v>75</v>
      </c>
      <c r="M8" s="189">
        <f>Monthly!M8-(Saturdays!M8+'Sundays &amp; Holidays'!M8)</f>
        <v>289</v>
      </c>
      <c r="N8" s="194">
        <f>Monthly!N8-(Saturdays!N8+'Sundays &amp; Holidays'!N8)</f>
        <v>498</v>
      </c>
      <c r="O8" s="195">
        <f>Monthly!O8-(Saturdays!O8+'Sundays &amp; Holidays'!O8)</f>
        <v>526</v>
      </c>
      <c r="P8" s="189">
        <f>Monthly!P8-(Saturdays!P8+'Sundays &amp; Holidays'!P8)</f>
        <v>191</v>
      </c>
      <c r="Q8" s="193">
        <f>Monthly!Q8-(Saturdays!Q8+'Sundays &amp; Holidays'!Q8)</f>
        <v>206</v>
      </c>
      <c r="R8" s="191">
        <f>Monthly!R8-(Saturdays!R8+'Sundays &amp; Holidays'!R8)</f>
        <v>84</v>
      </c>
      <c r="S8" s="192">
        <f>Monthly!S8-(Saturdays!S8+'Sundays &amp; Holidays'!S8)</f>
        <v>48</v>
      </c>
      <c r="T8" s="189">
        <f>Monthly!T8-(Saturdays!T8+'Sundays &amp; Holidays'!T8)</f>
        <v>0</v>
      </c>
      <c r="U8" s="193">
        <f>Monthly!U8-(Saturdays!U8+'Sundays &amp; Holidays'!U8)</f>
        <v>4</v>
      </c>
      <c r="V8" s="191">
        <f>Monthly!V8-(Saturdays!V8+'Sundays &amp; Holidays'!V8)</f>
        <v>1</v>
      </c>
      <c r="W8" s="192">
        <f>Monthly!W8-(Saturdays!W8+'Sundays &amp; Holidays'!W8)</f>
        <v>4</v>
      </c>
      <c r="X8" s="189">
        <f>Monthly!X8-(Saturdays!X8+'Sundays &amp; Holidays'!X8)</f>
        <v>5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7959</v>
      </c>
      <c r="AC8" s="173">
        <f>+C8+E8+G8+I8+K8+M8+O8+Q8+S8+U8+W8+Y8+AA8</f>
        <v>1398</v>
      </c>
    </row>
    <row r="9" spans="1:29" x14ac:dyDescent="0.15">
      <c r="A9" s="146" t="s">
        <v>18</v>
      </c>
      <c r="B9" s="196">
        <f>Monthly!B9-(Saturdays!B9+'Sundays &amp; Holidays'!B9)</f>
        <v>6074</v>
      </c>
      <c r="C9" s="197">
        <f>Monthly!C9-(Saturdays!C9+'Sundays &amp; Holidays'!C9)</f>
        <v>1</v>
      </c>
      <c r="D9" s="198">
        <f>Monthly!D9-(Saturdays!D9+'Sundays &amp; Holidays'!D9)</f>
        <v>2693</v>
      </c>
      <c r="E9" s="199">
        <f>Monthly!E9-(Saturdays!E9+'Sundays &amp; Holidays'!E9)</f>
        <v>249</v>
      </c>
      <c r="F9" s="196">
        <f>Monthly!F9-(Saturdays!F9+'Sundays &amp; Holidays'!F9)</f>
        <v>8652</v>
      </c>
      <c r="G9" s="200">
        <f>Monthly!G9-(Saturdays!G9+'Sundays &amp; Holidays'!G9)</f>
        <v>784</v>
      </c>
      <c r="H9" s="198">
        <f>Monthly!H9-(Saturdays!H9+'Sundays &amp; Holidays'!H9)</f>
        <v>5811</v>
      </c>
      <c r="I9" s="199">
        <f>Monthly!I9-(Saturdays!I9+'Sundays &amp; Holidays'!I9)</f>
        <v>1940</v>
      </c>
      <c r="J9" s="196">
        <f>Monthly!J9-(Saturdays!J9+'Sundays &amp; Holidays'!J9)</f>
        <v>380</v>
      </c>
      <c r="K9" s="200">
        <f>Monthly!K9-(Saturdays!K9+'Sundays &amp; Holidays'!K9)</f>
        <v>764</v>
      </c>
      <c r="L9" s="198">
        <f>Monthly!L9-(Saturdays!L9+'Sundays &amp; Holidays'!L9)</f>
        <v>1004</v>
      </c>
      <c r="M9" s="196">
        <f>Monthly!M9-(Saturdays!M9+'Sundays &amp; Holidays'!M9)</f>
        <v>2473</v>
      </c>
      <c r="N9" s="201">
        <f>Monthly!N9-(Saturdays!N9+'Sundays &amp; Holidays'!N9)</f>
        <v>4039</v>
      </c>
      <c r="O9" s="202">
        <f>Monthly!O9-(Saturdays!O9+'Sundays &amp; Holidays'!O9)</f>
        <v>5005</v>
      </c>
      <c r="P9" s="196">
        <f>Monthly!P9-(Saturdays!P9+'Sundays &amp; Holidays'!P9)</f>
        <v>2300</v>
      </c>
      <c r="Q9" s="200">
        <f>Monthly!Q9-(Saturdays!Q9+'Sundays &amp; Holidays'!Q9)</f>
        <v>3317</v>
      </c>
      <c r="R9" s="198">
        <f>Monthly!R9-(Saturdays!R9+'Sundays &amp; Holidays'!R9)</f>
        <v>2335</v>
      </c>
      <c r="S9" s="199">
        <f>Monthly!S9-(Saturdays!S9+'Sundays &amp; Holidays'!S9)</f>
        <v>2879</v>
      </c>
      <c r="T9" s="196">
        <f>Monthly!T9-(Saturdays!T9+'Sundays &amp; Holidays'!T9)</f>
        <v>218</v>
      </c>
      <c r="U9" s="200">
        <f>Monthly!U9-(Saturdays!U9+'Sundays &amp; Holidays'!U9)</f>
        <v>1258</v>
      </c>
      <c r="V9" s="198">
        <f>Monthly!V9-(Saturdays!V9+'Sundays &amp; Holidays'!V9)</f>
        <v>1495</v>
      </c>
      <c r="W9" s="199">
        <f>Monthly!W9-(Saturdays!W9+'Sundays &amp; Holidays'!W9)</f>
        <v>3519</v>
      </c>
      <c r="X9" s="196">
        <f>Monthly!X9-(Saturdays!X9+'Sundays &amp; Holidays'!X9)</f>
        <v>2199</v>
      </c>
      <c r="Y9" s="200">
        <f>Monthly!Y9-(Saturdays!Y9+'Sundays &amp; Holidays'!Y9)</f>
        <v>2102</v>
      </c>
      <c r="Z9" s="198">
        <f>Monthly!Z9-(Saturdays!Z9+'Sundays &amp; Holidays'!Z9)</f>
        <v>4695</v>
      </c>
      <c r="AA9" s="196">
        <f>Monthly!AA9-(Saturdays!AA9+'Sundays &amp; Holidays'!AA9)</f>
        <v>3715</v>
      </c>
      <c r="AB9" s="172">
        <f t="shared" ref="AB9:AC30" si="0">+B9+D9+F9+H9+J9+L9+N9+P9+R9+T9+V9+X9+Z9</f>
        <v>41895</v>
      </c>
      <c r="AC9" s="173">
        <f t="shared" si="0"/>
        <v>28006</v>
      </c>
    </row>
    <row r="10" spans="1:29" x14ac:dyDescent="0.15">
      <c r="A10" s="137" t="s">
        <v>19</v>
      </c>
      <c r="B10" s="189">
        <f>Monthly!B10-(Saturdays!B10+'Sundays &amp; Holidays'!B10)</f>
        <v>8685</v>
      </c>
      <c r="C10" s="190">
        <f>Monthly!C10-(Saturdays!C10+'Sundays &amp; Holidays'!C10)</f>
        <v>3403</v>
      </c>
      <c r="D10" s="191">
        <f>Monthly!D10-(Saturdays!D10+'Sundays &amp; Holidays'!D10)</f>
        <v>3532</v>
      </c>
      <c r="E10" s="192">
        <f>Monthly!E10-(Saturdays!E10+'Sundays &amp; Holidays'!E10)</f>
        <v>2329</v>
      </c>
      <c r="F10" s="189">
        <f>Monthly!F10-(Saturdays!F10+'Sundays &amp; Holidays'!F10)</f>
        <v>9968</v>
      </c>
      <c r="G10" s="193">
        <f>Monthly!G10-(Saturdays!G10+'Sundays &amp; Holidays'!G10)</f>
        <v>3739</v>
      </c>
      <c r="H10" s="191">
        <f>Monthly!H10-(Saturdays!H10+'Sundays &amp; Holidays'!H10)</f>
        <v>8592</v>
      </c>
      <c r="I10" s="192">
        <f>Monthly!I10-(Saturdays!I10+'Sundays &amp; Holidays'!I10)</f>
        <v>5523</v>
      </c>
      <c r="J10" s="189">
        <f>Monthly!J10-(Saturdays!J10+'Sundays &amp; Holidays'!J10)</f>
        <v>922</v>
      </c>
      <c r="K10" s="193">
        <f>Monthly!K10-(Saturdays!K10+'Sundays &amp; Holidays'!K10)</f>
        <v>2060</v>
      </c>
      <c r="L10" s="191">
        <f>Monthly!L10-(Saturdays!L10+'Sundays &amp; Holidays'!L10)</f>
        <v>2326</v>
      </c>
      <c r="M10" s="189">
        <f>Monthly!M10-(Saturdays!M10+'Sundays &amp; Holidays'!M10)</f>
        <v>5244</v>
      </c>
      <c r="N10" s="194">
        <f>Monthly!N10-(Saturdays!N10+'Sundays &amp; Holidays'!N10)</f>
        <v>8026</v>
      </c>
      <c r="O10" s="195">
        <f>Monthly!O10-(Saturdays!O10+'Sundays &amp; Holidays'!O10)</f>
        <v>9278</v>
      </c>
      <c r="P10" s="189">
        <f>Monthly!P10-(Saturdays!P10+'Sundays &amp; Holidays'!P10)</f>
        <v>4845</v>
      </c>
      <c r="Q10" s="193">
        <f>Monthly!Q10-(Saturdays!Q10+'Sundays &amp; Holidays'!Q10)</f>
        <v>4767</v>
      </c>
      <c r="R10" s="191">
        <f>Monthly!R10-(Saturdays!R10+'Sundays &amp; Holidays'!R10)</f>
        <v>5471</v>
      </c>
      <c r="S10" s="192">
        <f>Monthly!S10-(Saturdays!S10+'Sundays &amp; Holidays'!S10)</f>
        <v>4495</v>
      </c>
      <c r="T10" s="189">
        <f>Monthly!T10-(Saturdays!T10+'Sundays &amp; Holidays'!T10)</f>
        <v>668</v>
      </c>
      <c r="U10" s="193">
        <f>Monthly!U10-(Saturdays!U10+'Sundays &amp; Holidays'!U10)</f>
        <v>2421</v>
      </c>
      <c r="V10" s="191">
        <f>Monthly!V10-(Saturdays!V10+'Sundays &amp; Holidays'!V10)</f>
        <v>3512</v>
      </c>
      <c r="W10" s="192">
        <f>Monthly!W10-(Saturdays!W10+'Sundays &amp; Holidays'!W10)</f>
        <v>5833</v>
      </c>
      <c r="X10" s="189">
        <f>Monthly!X10-(Saturdays!X10+'Sundays &amp; Holidays'!X10)</f>
        <v>3935</v>
      </c>
      <c r="Y10" s="193">
        <f>Monthly!Y10-(Saturdays!Y10+'Sundays &amp; Holidays'!Y10)</f>
        <v>3488</v>
      </c>
      <c r="Z10" s="191">
        <f>Monthly!Z10-(Saturdays!Z10+'Sundays &amp; Holidays'!Z10)</f>
        <v>7805</v>
      </c>
      <c r="AA10" s="189">
        <f>Monthly!AA10-(Saturdays!AA10+'Sundays &amp; Holidays'!AA10)</f>
        <v>7148</v>
      </c>
      <c r="AB10" s="172">
        <f t="shared" si="0"/>
        <v>68287</v>
      </c>
      <c r="AC10" s="173">
        <f t="shared" si="0"/>
        <v>59728</v>
      </c>
    </row>
    <row r="11" spans="1:29" x14ac:dyDescent="0.15">
      <c r="A11" s="146" t="s">
        <v>20</v>
      </c>
      <c r="B11" s="196">
        <f>Monthly!B11-(Saturdays!B11+'Sundays &amp; Holidays'!B11)</f>
        <v>9319</v>
      </c>
      <c r="C11" s="197">
        <f>Monthly!C11-(Saturdays!C11+'Sundays &amp; Holidays'!C11)</f>
        <v>5464</v>
      </c>
      <c r="D11" s="198">
        <f>Monthly!D11-(Saturdays!D11+'Sundays &amp; Holidays'!D11)</f>
        <v>3382</v>
      </c>
      <c r="E11" s="199">
        <f>Monthly!E11-(Saturdays!E11+'Sundays &amp; Holidays'!E11)</f>
        <v>3156</v>
      </c>
      <c r="F11" s="196">
        <f>Monthly!F11-(Saturdays!F11+'Sundays &amp; Holidays'!F11)</f>
        <v>9797</v>
      </c>
      <c r="G11" s="200">
        <f>Monthly!G11-(Saturdays!G11+'Sundays &amp; Holidays'!G11)</f>
        <v>4952</v>
      </c>
      <c r="H11" s="198">
        <f>Monthly!H11-(Saturdays!H11+'Sundays &amp; Holidays'!H11)</f>
        <v>10206</v>
      </c>
      <c r="I11" s="199">
        <f>Monthly!I11-(Saturdays!I11+'Sundays &amp; Holidays'!I11)</f>
        <v>7764</v>
      </c>
      <c r="J11" s="196">
        <f>Monthly!J11-(Saturdays!J11+'Sundays &amp; Holidays'!J11)</f>
        <v>1221</v>
      </c>
      <c r="K11" s="200">
        <f>Monthly!K11-(Saturdays!K11+'Sundays &amp; Holidays'!K11)</f>
        <v>2772</v>
      </c>
      <c r="L11" s="198">
        <f>Monthly!L11-(Saturdays!L11+'Sundays &amp; Holidays'!L11)</f>
        <v>3026</v>
      </c>
      <c r="M11" s="196">
        <f>Monthly!M11-(Saturdays!M11+'Sundays &amp; Holidays'!M11)</f>
        <v>7197</v>
      </c>
      <c r="N11" s="201">
        <f>Monthly!N11-(Saturdays!N11+'Sundays &amp; Holidays'!N11)</f>
        <v>8709</v>
      </c>
      <c r="O11" s="202">
        <f>Monthly!O11-(Saturdays!O11+'Sundays &amp; Holidays'!O11)</f>
        <v>11690</v>
      </c>
      <c r="P11" s="196">
        <f>Monthly!P11-(Saturdays!P11+'Sundays &amp; Holidays'!P11)</f>
        <v>5926</v>
      </c>
      <c r="Q11" s="200">
        <f>Monthly!Q11-(Saturdays!Q11+'Sundays &amp; Holidays'!Q11)</f>
        <v>5173</v>
      </c>
      <c r="R11" s="198">
        <f>Monthly!R11-(Saturdays!R11+'Sundays &amp; Holidays'!R11)</f>
        <v>7155</v>
      </c>
      <c r="S11" s="199">
        <f>Monthly!S11-(Saturdays!S11+'Sundays &amp; Holidays'!S11)</f>
        <v>5096</v>
      </c>
      <c r="T11" s="196">
        <f>Monthly!T11-(Saturdays!T11+'Sundays &amp; Holidays'!T11)</f>
        <v>1355</v>
      </c>
      <c r="U11" s="200">
        <f>Monthly!U11-(Saturdays!U11+'Sundays &amp; Holidays'!U11)</f>
        <v>2610</v>
      </c>
      <c r="V11" s="198">
        <f>Monthly!V11-(Saturdays!V11+'Sundays &amp; Holidays'!V11)</f>
        <v>3619</v>
      </c>
      <c r="W11" s="199">
        <f>Monthly!W11-(Saturdays!W11+'Sundays &amp; Holidays'!W11)</f>
        <v>6283</v>
      </c>
      <c r="X11" s="196">
        <f>Monthly!X11-(Saturdays!X11+'Sundays &amp; Holidays'!X11)</f>
        <v>4635</v>
      </c>
      <c r="Y11" s="200">
        <f>Monthly!Y11-(Saturdays!Y11+'Sundays &amp; Holidays'!Y11)</f>
        <v>4215</v>
      </c>
      <c r="Z11" s="198">
        <f>Monthly!Z11-(Saturdays!Z11+'Sundays &amp; Holidays'!Z11)</f>
        <v>9106</v>
      </c>
      <c r="AA11" s="196">
        <f>Monthly!AA11-(Saturdays!AA11+'Sundays &amp; Holidays'!AA11)</f>
        <v>8771</v>
      </c>
      <c r="AB11" s="172">
        <f t="shared" si="0"/>
        <v>77456</v>
      </c>
      <c r="AC11" s="173">
        <f t="shared" si="0"/>
        <v>75143</v>
      </c>
    </row>
    <row r="12" spans="1:29" x14ac:dyDescent="0.15">
      <c r="A12" s="137" t="s">
        <v>21</v>
      </c>
      <c r="B12" s="189">
        <f>Monthly!B12-(Saturdays!B12+'Sundays &amp; Holidays'!B12)</f>
        <v>8513</v>
      </c>
      <c r="C12" s="190">
        <f>Monthly!C12-(Saturdays!C12+'Sundays &amp; Holidays'!C12)</f>
        <v>6671</v>
      </c>
      <c r="D12" s="191">
        <f>Monthly!D12-(Saturdays!D12+'Sundays &amp; Holidays'!D12)</f>
        <v>2693</v>
      </c>
      <c r="E12" s="192">
        <f>Monthly!E12-(Saturdays!E12+'Sundays &amp; Holidays'!E12)</f>
        <v>3345</v>
      </c>
      <c r="F12" s="189">
        <f>Monthly!F12-(Saturdays!F12+'Sundays &amp; Holidays'!F12)</f>
        <v>10477</v>
      </c>
      <c r="G12" s="193">
        <f>Monthly!G12-(Saturdays!G12+'Sundays &amp; Holidays'!G12)</f>
        <v>4435</v>
      </c>
      <c r="H12" s="191">
        <f>Monthly!H12-(Saturdays!H12+'Sundays &amp; Holidays'!H12)</f>
        <v>10249</v>
      </c>
      <c r="I12" s="192">
        <f>Monthly!I12-(Saturdays!I12+'Sundays &amp; Holidays'!I12)</f>
        <v>8196</v>
      </c>
      <c r="J12" s="189">
        <f>Monthly!J12-(Saturdays!J12+'Sundays &amp; Holidays'!J12)</f>
        <v>1285</v>
      </c>
      <c r="K12" s="193">
        <f>Monthly!K12-(Saturdays!K12+'Sundays &amp; Holidays'!K12)</f>
        <v>3003</v>
      </c>
      <c r="L12" s="191">
        <f>Monthly!L12-(Saturdays!L12+'Sundays &amp; Holidays'!L12)</f>
        <v>2869</v>
      </c>
      <c r="M12" s="189">
        <f>Monthly!M12-(Saturdays!M12+'Sundays &amp; Holidays'!M12)</f>
        <v>7724</v>
      </c>
      <c r="N12" s="194">
        <f>Monthly!N12-(Saturdays!N12+'Sundays &amp; Holidays'!N12)</f>
        <v>8279</v>
      </c>
      <c r="O12" s="195">
        <f>Monthly!O12-(Saturdays!O12+'Sundays &amp; Holidays'!O12)</f>
        <v>11460</v>
      </c>
      <c r="P12" s="189">
        <f>Monthly!P12-(Saturdays!P12+'Sundays &amp; Holidays'!P12)</f>
        <v>4958</v>
      </c>
      <c r="Q12" s="193">
        <f>Monthly!Q12-(Saturdays!Q12+'Sundays &amp; Holidays'!Q12)</f>
        <v>4704</v>
      </c>
      <c r="R12" s="191">
        <f>Monthly!R12-(Saturdays!R12+'Sundays &amp; Holidays'!R12)</f>
        <v>7169</v>
      </c>
      <c r="S12" s="192">
        <f>Monthly!S12-(Saturdays!S12+'Sundays &amp; Holidays'!S12)</f>
        <v>5113</v>
      </c>
      <c r="T12" s="189">
        <f>Monthly!T12-(Saturdays!T12+'Sundays &amp; Holidays'!T12)</f>
        <v>874</v>
      </c>
      <c r="U12" s="193">
        <f>Monthly!U12-(Saturdays!U12+'Sundays &amp; Holidays'!U12)</f>
        <v>2245</v>
      </c>
      <c r="V12" s="191">
        <f>Monthly!V12-(Saturdays!V12+'Sundays &amp; Holidays'!V12)</f>
        <v>3672</v>
      </c>
      <c r="W12" s="192">
        <f>Monthly!W12-(Saturdays!W12+'Sundays &amp; Holidays'!W12)</f>
        <v>6624</v>
      </c>
      <c r="X12" s="189">
        <f>Monthly!X12-(Saturdays!X12+'Sundays &amp; Holidays'!X12)</f>
        <v>4483</v>
      </c>
      <c r="Y12" s="193">
        <f>Monthly!Y12-(Saturdays!Y12+'Sundays &amp; Holidays'!Y12)</f>
        <v>4230</v>
      </c>
      <c r="Z12" s="191">
        <f>Monthly!Z12-(Saturdays!Z12+'Sundays &amp; Holidays'!Z12)</f>
        <v>9128</v>
      </c>
      <c r="AA12" s="189">
        <f>Monthly!AA12-(Saturdays!AA12+'Sundays &amp; Holidays'!AA12)</f>
        <v>8669</v>
      </c>
      <c r="AB12" s="172">
        <f t="shared" si="0"/>
        <v>74649</v>
      </c>
      <c r="AC12" s="173">
        <f t="shared" si="0"/>
        <v>76419</v>
      </c>
    </row>
    <row r="13" spans="1:29" x14ac:dyDescent="0.15">
      <c r="A13" s="146" t="s">
        <v>22</v>
      </c>
      <c r="B13" s="196">
        <f>Monthly!B13-(Saturdays!B13+'Sundays &amp; Holidays'!B13)</f>
        <v>8340</v>
      </c>
      <c r="C13" s="197">
        <f>Monthly!C13-(Saturdays!C13+'Sundays &amp; Holidays'!C13)</f>
        <v>8300</v>
      </c>
      <c r="D13" s="198">
        <f>Monthly!D13-(Saturdays!D13+'Sundays &amp; Holidays'!D13)</f>
        <v>2975</v>
      </c>
      <c r="E13" s="199">
        <f>Monthly!E13-(Saturdays!E13+'Sundays &amp; Holidays'!E13)</f>
        <v>3045</v>
      </c>
      <c r="F13" s="196">
        <f>Monthly!F13-(Saturdays!F13+'Sundays &amp; Holidays'!F13)</f>
        <v>12031</v>
      </c>
      <c r="G13" s="200">
        <f>Monthly!G13-(Saturdays!G13+'Sundays &amp; Holidays'!G13)</f>
        <v>3607</v>
      </c>
      <c r="H13" s="198">
        <f>Monthly!H13-(Saturdays!H13+'Sundays &amp; Holidays'!H13)</f>
        <v>10565</v>
      </c>
      <c r="I13" s="199">
        <f>Monthly!I13-(Saturdays!I13+'Sundays &amp; Holidays'!I13)</f>
        <v>8257</v>
      </c>
      <c r="J13" s="196">
        <f>Monthly!J13-(Saturdays!J13+'Sundays &amp; Holidays'!J13)</f>
        <v>1460</v>
      </c>
      <c r="K13" s="200">
        <f>Monthly!K13-(Saturdays!K13+'Sundays &amp; Holidays'!K13)</f>
        <v>3376</v>
      </c>
      <c r="L13" s="198">
        <f>Monthly!L13-(Saturdays!L13+'Sundays &amp; Holidays'!L13)</f>
        <v>2886</v>
      </c>
      <c r="M13" s="196">
        <f>Monthly!M13-(Saturdays!M13+'Sundays &amp; Holidays'!M13)</f>
        <v>8237</v>
      </c>
      <c r="N13" s="201">
        <f>Monthly!N13-(Saturdays!N13+'Sundays &amp; Holidays'!N13)</f>
        <v>8220</v>
      </c>
      <c r="O13" s="202">
        <f>Monthly!O13-(Saturdays!O13+'Sundays &amp; Holidays'!O13)</f>
        <v>12049</v>
      </c>
      <c r="P13" s="196">
        <f>Monthly!P13-(Saturdays!P13+'Sundays &amp; Holidays'!P13)</f>
        <v>5050</v>
      </c>
      <c r="Q13" s="200">
        <f>Monthly!Q13-(Saturdays!Q13+'Sundays &amp; Holidays'!Q13)</f>
        <v>4608</v>
      </c>
      <c r="R13" s="198">
        <f>Monthly!R13-(Saturdays!R13+'Sundays &amp; Holidays'!R13)</f>
        <v>7561</v>
      </c>
      <c r="S13" s="199">
        <f>Monthly!S13-(Saturdays!S13+'Sundays &amp; Holidays'!S13)</f>
        <v>5219</v>
      </c>
      <c r="T13" s="196">
        <f>Monthly!T13-(Saturdays!T13+'Sundays &amp; Holidays'!T13)</f>
        <v>1004</v>
      </c>
      <c r="U13" s="200">
        <f>Monthly!U13-(Saturdays!U13+'Sundays &amp; Holidays'!U13)</f>
        <v>1606</v>
      </c>
      <c r="V13" s="198">
        <f>Monthly!V13-(Saturdays!V13+'Sundays &amp; Holidays'!V13)</f>
        <v>3713</v>
      </c>
      <c r="W13" s="199">
        <f>Monthly!W13-(Saturdays!W13+'Sundays &amp; Holidays'!W13)</f>
        <v>7585</v>
      </c>
      <c r="X13" s="196">
        <f>Monthly!X13-(Saturdays!X13+'Sundays &amp; Holidays'!X13)</f>
        <v>4142</v>
      </c>
      <c r="Y13" s="200">
        <f>Monthly!Y13-(Saturdays!Y13+'Sundays &amp; Holidays'!Y13)</f>
        <v>3166</v>
      </c>
      <c r="Z13" s="198">
        <f>Monthly!Z13-(Saturdays!Z13+'Sundays &amp; Holidays'!Z13)</f>
        <v>9032</v>
      </c>
      <c r="AA13" s="196">
        <f>Monthly!AA13-(Saturdays!AA13+'Sundays &amp; Holidays'!AA13)</f>
        <v>9139</v>
      </c>
      <c r="AB13" s="172">
        <f t="shared" si="0"/>
        <v>76979</v>
      </c>
      <c r="AC13" s="173">
        <f t="shared" si="0"/>
        <v>78194</v>
      </c>
    </row>
    <row r="14" spans="1:29" x14ac:dyDescent="0.15">
      <c r="A14" s="137" t="s">
        <v>23</v>
      </c>
      <c r="B14" s="189">
        <f>Monthly!B14-(Saturdays!B14+'Sundays &amp; Holidays'!B14)</f>
        <v>6869</v>
      </c>
      <c r="C14" s="190">
        <f>Monthly!C14-(Saturdays!C14+'Sundays &amp; Holidays'!C14)</f>
        <v>7009</v>
      </c>
      <c r="D14" s="191">
        <f>Monthly!D14-(Saturdays!D14+'Sundays &amp; Holidays'!D14)</f>
        <v>2522</v>
      </c>
      <c r="E14" s="192">
        <f>Monthly!E14-(Saturdays!E14+'Sundays &amp; Holidays'!E14)</f>
        <v>2797</v>
      </c>
      <c r="F14" s="189">
        <f>Monthly!F14-(Saturdays!F14+'Sundays &amp; Holidays'!F14)</f>
        <v>9370</v>
      </c>
      <c r="G14" s="193">
        <f>Monthly!G14-(Saturdays!G14+'Sundays &amp; Holidays'!G14)</f>
        <v>3495</v>
      </c>
      <c r="H14" s="191">
        <f>Monthly!H14-(Saturdays!H14+'Sundays &amp; Holidays'!H14)</f>
        <v>8569</v>
      </c>
      <c r="I14" s="192">
        <f>Monthly!I14-(Saturdays!I14+'Sundays &amp; Holidays'!I14)</f>
        <v>7701</v>
      </c>
      <c r="J14" s="189">
        <f>Monthly!J14-(Saturdays!J14+'Sundays &amp; Holidays'!J14)</f>
        <v>1415</v>
      </c>
      <c r="K14" s="193">
        <f>Monthly!K14-(Saturdays!K14+'Sundays &amp; Holidays'!K14)</f>
        <v>2375</v>
      </c>
      <c r="L14" s="191">
        <f>Monthly!L14-(Saturdays!L14+'Sundays &amp; Holidays'!L14)</f>
        <v>2914</v>
      </c>
      <c r="M14" s="189">
        <f>Monthly!M14-(Saturdays!M14+'Sundays &amp; Holidays'!M14)</f>
        <v>6167</v>
      </c>
      <c r="N14" s="194">
        <f>Monthly!N14-(Saturdays!N14+'Sundays &amp; Holidays'!N14)</f>
        <v>6952</v>
      </c>
      <c r="O14" s="195">
        <f>Monthly!O14-(Saturdays!O14+'Sundays &amp; Holidays'!O14)</f>
        <v>10341</v>
      </c>
      <c r="P14" s="189">
        <f>Monthly!P14-(Saturdays!P14+'Sundays &amp; Holidays'!P14)</f>
        <v>3997</v>
      </c>
      <c r="Q14" s="193">
        <f>Monthly!Q14-(Saturdays!Q14+'Sundays &amp; Holidays'!Q14)</f>
        <v>3534</v>
      </c>
      <c r="R14" s="191">
        <f>Monthly!R14-(Saturdays!R14+'Sundays &amp; Holidays'!R14)</f>
        <v>6367</v>
      </c>
      <c r="S14" s="192">
        <f>Monthly!S14-(Saturdays!S14+'Sundays &amp; Holidays'!S14)</f>
        <v>4893</v>
      </c>
      <c r="T14" s="189">
        <f>Monthly!T14-(Saturdays!T14+'Sundays &amp; Holidays'!T14)</f>
        <v>792</v>
      </c>
      <c r="U14" s="193">
        <f>Monthly!U14-(Saturdays!U14+'Sundays &amp; Holidays'!U14)</f>
        <v>1109</v>
      </c>
      <c r="V14" s="191">
        <f>Monthly!V14-(Saturdays!V14+'Sundays &amp; Holidays'!V14)</f>
        <v>3593</v>
      </c>
      <c r="W14" s="192">
        <f>Monthly!W14-(Saturdays!W14+'Sundays &amp; Holidays'!W14)</f>
        <v>6910</v>
      </c>
      <c r="X14" s="189">
        <f>Monthly!X14-(Saturdays!X14+'Sundays &amp; Holidays'!X14)</f>
        <v>3308</v>
      </c>
      <c r="Y14" s="193">
        <f>Monthly!Y14-(Saturdays!Y14+'Sundays &amp; Holidays'!Y14)</f>
        <v>2453</v>
      </c>
      <c r="Z14" s="191">
        <f>Monthly!Z14-(Saturdays!Z14+'Sundays &amp; Holidays'!Z14)</f>
        <v>7899</v>
      </c>
      <c r="AA14" s="189">
        <f>Monthly!AA14-(Saturdays!AA14+'Sundays &amp; Holidays'!AA14)</f>
        <v>9386</v>
      </c>
      <c r="AB14" s="172">
        <f t="shared" si="0"/>
        <v>64567</v>
      </c>
      <c r="AC14" s="173">
        <f t="shared" si="0"/>
        <v>68170</v>
      </c>
    </row>
    <row r="15" spans="1:29" x14ac:dyDescent="0.15">
      <c r="A15" s="146" t="s">
        <v>24</v>
      </c>
      <c r="B15" s="203">
        <f>Monthly!B15-(Saturdays!B15+'Sundays &amp; Holidays'!B15)</f>
        <v>6037</v>
      </c>
      <c r="C15" s="197">
        <f>Monthly!C15-(Saturdays!C15+'Sundays &amp; Holidays'!C15)</f>
        <v>6562</v>
      </c>
      <c r="D15" s="198">
        <f>Monthly!D15-(Saturdays!D15+'Sundays &amp; Holidays'!D15)</f>
        <v>2292</v>
      </c>
      <c r="E15" s="199">
        <f>Monthly!E15-(Saturdays!E15+'Sundays &amp; Holidays'!E15)</f>
        <v>2753</v>
      </c>
      <c r="F15" s="196">
        <f>Monthly!F15-(Saturdays!F15+'Sundays &amp; Holidays'!F15)</f>
        <v>8012</v>
      </c>
      <c r="G15" s="200">
        <f>Monthly!G15-(Saturdays!G15+'Sundays &amp; Holidays'!G15)</f>
        <v>3488</v>
      </c>
      <c r="H15" s="198">
        <f>Monthly!H15-(Saturdays!H15+'Sundays &amp; Holidays'!H15)</f>
        <v>7931</v>
      </c>
      <c r="I15" s="199">
        <f>Monthly!I15-(Saturdays!I15+'Sundays &amp; Holidays'!I15)</f>
        <v>7380</v>
      </c>
      <c r="J15" s="196">
        <f>Monthly!J15-(Saturdays!J15+'Sundays &amp; Holidays'!J15)</f>
        <v>1598</v>
      </c>
      <c r="K15" s="200">
        <f>Monthly!K15-(Saturdays!K15+'Sundays &amp; Holidays'!K15)</f>
        <v>1554</v>
      </c>
      <c r="L15" s="198">
        <f>Monthly!L15-(Saturdays!L15+'Sundays &amp; Holidays'!L15)</f>
        <v>3117</v>
      </c>
      <c r="M15" s="196">
        <f>Monthly!M15-(Saturdays!M15+'Sundays &amp; Holidays'!M15)</f>
        <v>5390</v>
      </c>
      <c r="N15" s="201">
        <f>Monthly!N15-(Saturdays!N15+'Sundays &amp; Holidays'!N15)</f>
        <v>6762</v>
      </c>
      <c r="O15" s="204">
        <f>Monthly!O15-(Saturdays!O15+'Sundays &amp; Holidays'!O15)</f>
        <v>7866</v>
      </c>
      <c r="P15" s="196">
        <f>Monthly!P15-(Saturdays!P15+'Sundays &amp; Holidays'!P15)</f>
        <v>3556</v>
      </c>
      <c r="Q15" s="200">
        <f>Monthly!Q15-(Saturdays!Q15+'Sundays &amp; Holidays'!Q15)</f>
        <v>3249</v>
      </c>
      <c r="R15" s="198">
        <f>Monthly!R15-(Saturdays!R15+'Sundays &amp; Holidays'!R15)</f>
        <v>5526</v>
      </c>
      <c r="S15" s="199">
        <f>Monthly!S15-(Saturdays!S15+'Sundays &amp; Holidays'!S15)</f>
        <v>4442</v>
      </c>
      <c r="T15" s="196">
        <f>Monthly!T15-(Saturdays!T15+'Sundays &amp; Holidays'!T15)</f>
        <v>1069</v>
      </c>
      <c r="U15" s="200">
        <f>Monthly!U15-(Saturdays!U15+'Sundays &amp; Holidays'!U15)</f>
        <v>1035</v>
      </c>
      <c r="V15" s="198">
        <f>Monthly!V15-(Saturdays!V15+'Sundays &amp; Holidays'!V15)</f>
        <v>3597</v>
      </c>
      <c r="W15" s="205">
        <f>Monthly!W15-(Saturdays!W15+'Sundays &amp; Holidays'!W15)</f>
        <v>5726</v>
      </c>
      <c r="X15" s="196">
        <f>Monthly!X15-(Saturdays!X15+'Sundays &amp; Holidays'!X15)</f>
        <v>2827</v>
      </c>
      <c r="Y15" s="200">
        <f>Monthly!Y15-(Saturdays!Y15+'Sundays &amp; Holidays'!Y15)</f>
        <v>2054</v>
      </c>
      <c r="Z15" s="198">
        <f>Monthly!Z15-(Saturdays!Z15+'Sundays &amp; Holidays'!Z15)</f>
        <v>7917</v>
      </c>
      <c r="AA15" s="196">
        <f>Monthly!AA15-(Saturdays!AA15+'Sundays &amp; Holidays'!AA15)</f>
        <v>9366</v>
      </c>
      <c r="AB15" s="172">
        <f t="shared" si="0"/>
        <v>60241</v>
      </c>
      <c r="AC15" s="173">
        <f t="shared" si="0"/>
        <v>60865</v>
      </c>
    </row>
    <row r="16" spans="1:29" x14ac:dyDescent="0.15">
      <c r="A16" s="137" t="s">
        <v>25</v>
      </c>
      <c r="B16" s="206">
        <f>Monthly!B16-(Saturdays!B16+'Sundays &amp; Holidays'!B16)</f>
        <v>5443</v>
      </c>
      <c r="C16" s="190">
        <f>Monthly!C16-(Saturdays!C16+'Sundays &amp; Holidays'!C16)</f>
        <v>5987</v>
      </c>
      <c r="D16" s="191">
        <f>Monthly!D16-(Saturdays!D16+'Sundays &amp; Holidays'!D16)</f>
        <v>2155</v>
      </c>
      <c r="E16" s="192">
        <f>Monthly!E16-(Saturdays!E16+'Sundays &amp; Holidays'!E16)</f>
        <v>2872</v>
      </c>
      <c r="F16" s="189">
        <f>Monthly!F16-(Saturdays!F16+'Sundays &amp; Holidays'!F16)</f>
        <v>6554</v>
      </c>
      <c r="G16" s="193">
        <f>Monthly!G16-(Saturdays!G16+'Sundays &amp; Holidays'!G16)</f>
        <v>3543</v>
      </c>
      <c r="H16" s="191">
        <f>Monthly!H16-(Saturdays!H16+'Sundays &amp; Holidays'!H16)</f>
        <v>7465</v>
      </c>
      <c r="I16" s="192">
        <f>Monthly!I16-(Saturdays!I16+'Sundays &amp; Holidays'!I16)</f>
        <v>7412</v>
      </c>
      <c r="J16" s="189">
        <f>Monthly!J16-(Saturdays!J16+'Sundays &amp; Holidays'!J16)</f>
        <v>1458</v>
      </c>
      <c r="K16" s="190">
        <f>Monthly!K16-(Saturdays!K16+'Sundays &amp; Holidays'!K16)</f>
        <v>1303</v>
      </c>
      <c r="L16" s="191">
        <f>Monthly!L16-(Saturdays!L16+'Sundays &amp; Holidays'!L16)</f>
        <v>3034</v>
      </c>
      <c r="M16" s="189">
        <f>Monthly!M16-(Saturdays!M16+'Sundays &amp; Holidays'!M16)</f>
        <v>4141</v>
      </c>
      <c r="N16" s="194">
        <f>Monthly!N16-(Saturdays!N16+'Sundays &amp; Holidays'!N16)</f>
        <v>6309</v>
      </c>
      <c r="O16" s="207">
        <f>Monthly!O16-(Saturdays!O16+'Sundays &amp; Holidays'!O16)</f>
        <v>6907</v>
      </c>
      <c r="P16" s="189">
        <f>Monthly!P16-(Saturdays!P16+'Sundays &amp; Holidays'!P16)</f>
        <v>3393</v>
      </c>
      <c r="Q16" s="190">
        <f>Monthly!Q16-(Saturdays!Q16+'Sundays &amp; Holidays'!Q16)</f>
        <v>3203</v>
      </c>
      <c r="R16" s="191">
        <f>Monthly!R16-(Saturdays!R16+'Sundays &amp; Holidays'!R16)</f>
        <v>5079</v>
      </c>
      <c r="S16" s="192">
        <f>Monthly!S16-(Saturdays!S16+'Sundays &amp; Holidays'!S16)</f>
        <v>4547</v>
      </c>
      <c r="T16" s="198">
        <f>Monthly!T16-(Saturdays!T16+'Sundays &amp; Holidays'!T16)</f>
        <v>826</v>
      </c>
      <c r="U16" s="189">
        <f>Monthly!U16-(Saturdays!U16+'Sundays &amp; Holidays'!U16)</f>
        <v>981</v>
      </c>
      <c r="V16" s="191">
        <f>Monthly!V16-(Saturdays!V16+'Sundays &amp; Holidays'!V16)</f>
        <v>3796</v>
      </c>
      <c r="W16" s="208">
        <f>Monthly!W16-(Saturdays!W16+'Sundays &amp; Holidays'!W16)</f>
        <v>4751</v>
      </c>
      <c r="X16" s="189">
        <f>Monthly!X16-(Saturdays!X16+'Sundays &amp; Holidays'!X16)</f>
        <v>2818</v>
      </c>
      <c r="Y16" s="193">
        <f>Monthly!Y16-(Saturdays!Y16+'Sundays &amp; Holidays'!Y16)</f>
        <v>1979</v>
      </c>
      <c r="Z16" s="191">
        <f>Monthly!Z16-(Saturdays!Z16+'Sundays &amp; Holidays'!Z16)</f>
        <v>7762</v>
      </c>
      <c r="AA16" s="189">
        <f>Monthly!AA16-(Saturdays!AA16+'Sundays &amp; Holidays'!AA16)</f>
        <v>9271</v>
      </c>
      <c r="AB16" s="172">
        <f t="shared" si="0"/>
        <v>56092</v>
      </c>
      <c r="AC16" s="173">
        <f t="shared" si="0"/>
        <v>56897</v>
      </c>
    </row>
    <row r="17" spans="1:29" x14ac:dyDescent="0.15">
      <c r="A17" s="146" t="s">
        <v>26</v>
      </c>
      <c r="B17" s="203">
        <f>Monthly!B17-(Saturdays!B17+'Sundays &amp; Holidays'!B17)</f>
        <v>4979</v>
      </c>
      <c r="C17" s="197">
        <f>Monthly!C17-(Saturdays!C17+'Sundays &amp; Holidays'!C17)</f>
        <v>5851</v>
      </c>
      <c r="D17" s="198">
        <f>Monthly!D17-(Saturdays!D17+'Sundays &amp; Holidays'!D17)</f>
        <v>1991</v>
      </c>
      <c r="E17" s="199">
        <f>Monthly!E17-(Saturdays!E17+'Sundays &amp; Holidays'!E17)</f>
        <v>3054</v>
      </c>
      <c r="F17" s="196">
        <f>Monthly!F17-(Saturdays!F17+'Sundays &amp; Holidays'!F17)</f>
        <v>5423</v>
      </c>
      <c r="G17" s="200">
        <f>Monthly!G17-(Saturdays!G17+'Sundays &amp; Holidays'!G17)</f>
        <v>3699</v>
      </c>
      <c r="H17" s="198">
        <f>Monthly!H17-(Saturdays!H17+'Sundays &amp; Holidays'!H17)</f>
        <v>7244</v>
      </c>
      <c r="I17" s="199">
        <f>Monthly!I17-(Saturdays!I17+'Sundays &amp; Holidays'!I17)</f>
        <v>7017</v>
      </c>
      <c r="J17" s="196">
        <f>Monthly!J17-(Saturdays!J17+'Sundays &amp; Holidays'!J17)</f>
        <v>1346</v>
      </c>
      <c r="K17" s="197">
        <f>Monthly!K17-(Saturdays!K17+'Sundays &amp; Holidays'!K17)</f>
        <v>1075</v>
      </c>
      <c r="L17" s="198">
        <f>Monthly!L17-(Saturdays!L17+'Sundays &amp; Holidays'!L17)</f>
        <v>3158</v>
      </c>
      <c r="M17" s="196">
        <f>Monthly!M17-(Saturdays!M17+'Sundays &amp; Holidays'!M17)</f>
        <v>3510</v>
      </c>
      <c r="N17" s="201">
        <f>Monthly!N17-(Saturdays!N17+'Sundays &amp; Holidays'!N17)</f>
        <v>6208</v>
      </c>
      <c r="O17" s="204">
        <f>Monthly!O17-(Saturdays!O17+'Sundays &amp; Holidays'!O17)</f>
        <v>6305</v>
      </c>
      <c r="P17" s="196">
        <f>Monthly!P17-(Saturdays!P17+'Sundays &amp; Holidays'!P17)</f>
        <v>3412</v>
      </c>
      <c r="Q17" s="197">
        <f>Monthly!Q17-(Saturdays!Q17+'Sundays &amp; Holidays'!Q17)</f>
        <v>2794</v>
      </c>
      <c r="R17" s="198">
        <f>Monthly!R17-(Saturdays!R17+'Sundays &amp; Holidays'!R17)</f>
        <v>4877</v>
      </c>
      <c r="S17" s="199">
        <f>Monthly!S17-(Saturdays!S17+'Sundays &amp; Holidays'!S17)</f>
        <v>4315</v>
      </c>
      <c r="T17" s="196">
        <f>Monthly!T17-(Saturdays!T17+'Sundays &amp; Holidays'!T17)</f>
        <v>747</v>
      </c>
      <c r="U17" s="200">
        <f>Monthly!U17-(Saturdays!U17+'Sundays &amp; Holidays'!U17)</f>
        <v>845</v>
      </c>
      <c r="V17" s="198">
        <f>Monthly!V17-(Saturdays!V17+'Sundays &amp; Holidays'!V17)</f>
        <v>3577</v>
      </c>
      <c r="W17" s="205">
        <f>Monthly!W17-(Saturdays!W17+'Sundays &amp; Holidays'!W17)</f>
        <v>4385</v>
      </c>
      <c r="X17" s="196">
        <f>Monthly!X17-(Saturdays!X17+'Sundays &amp; Holidays'!X17)</f>
        <v>2678</v>
      </c>
      <c r="Y17" s="200">
        <f>Monthly!Y17-(Saturdays!Y17+'Sundays &amp; Holidays'!Y17)</f>
        <v>1921</v>
      </c>
      <c r="Z17" s="198">
        <f>Monthly!Z17-(Saturdays!Z17+'Sundays &amp; Holidays'!Z17)</f>
        <v>7329</v>
      </c>
      <c r="AA17" s="196">
        <f>Monthly!AA17-(Saturdays!AA17+'Sundays &amp; Holidays'!AA17)</f>
        <v>9393</v>
      </c>
      <c r="AB17" s="172">
        <f t="shared" si="0"/>
        <v>52969</v>
      </c>
      <c r="AC17" s="173">
        <f t="shared" si="0"/>
        <v>54164</v>
      </c>
    </row>
    <row r="18" spans="1:29" x14ac:dyDescent="0.15">
      <c r="A18" s="137" t="s">
        <v>27</v>
      </c>
      <c r="B18" s="206">
        <f>Monthly!B18-(Saturdays!B18+'Sundays &amp; Holidays'!B18)</f>
        <v>4763</v>
      </c>
      <c r="C18" s="190">
        <f>Monthly!C18-(Saturdays!C18+'Sundays &amp; Holidays'!C18)</f>
        <v>6474</v>
      </c>
      <c r="D18" s="191">
        <f>Monthly!D18-(Saturdays!D18+'Sundays &amp; Holidays'!D18)</f>
        <v>2281</v>
      </c>
      <c r="E18" s="192">
        <f>Monthly!E18-(Saturdays!E18+'Sundays &amp; Holidays'!E18)</f>
        <v>3047</v>
      </c>
      <c r="F18" s="189">
        <f>Monthly!F18-(Saturdays!F18+'Sundays &amp; Holidays'!F18)</f>
        <v>5321</v>
      </c>
      <c r="G18" s="193">
        <f>Monthly!G18-(Saturdays!G18+'Sundays &amp; Holidays'!G18)</f>
        <v>4201</v>
      </c>
      <c r="H18" s="191">
        <f>Monthly!H18-(Saturdays!H18+'Sundays &amp; Holidays'!H18)</f>
        <v>7193</v>
      </c>
      <c r="I18" s="192">
        <f>Monthly!I18-(Saturdays!I18+'Sundays &amp; Holidays'!I18)</f>
        <v>7713</v>
      </c>
      <c r="J18" s="189">
        <f>Monthly!J18-(Saturdays!J18+'Sundays &amp; Holidays'!J18)</f>
        <v>1495</v>
      </c>
      <c r="K18" s="190">
        <f>Monthly!K18-(Saturdays!K18+'Sundays &amp; Holidays'!K18)</f>
        <v>948</v>
      </c>
      <c r="L18" s="191">
        <f>Monthly!L18-(Saturdays!L18+'Sundays &amp; Holidays'!L18)</f>
        <v>3792</v>
      </c>
      <c r="M18" s="189">
        <f>Monthly!M18-(Saturdays!M18+'Sundays &amp; Holidays'!M18)</f>
        <v>2972</v>
      </c>
      <c r="N18" s="194">
        <f>Monthly!N18-(Saturdays!N18+'Sundays &amp; Holidays'!N18)</f>
        <v>7475</v>
      </c>
      <c r="O18" s="207">
        <f>Monthly!O18-(Saturdays!O18+'Sundays &amp; Holidays'!O18)</f>
        <v>6025</v>
      </c>
      <c r="P18" s="189">
        <f>Monthly!P18-(Saturdays!P18+'Sundays &amp; Holidays'!P18)</f>
        <v>3820</v>
      </c>
      <c r="Q18" s="190">
        <f>Monthly!Q18-(Saturdays!Q18+'Sundays &amp; Holidays'!Q18)</f>
        <v>2801</v>
      </c>
      <c r="R18" s="191">
        <f>Monthly!R18-(Saturdays!R18+'Sundays &amp; Holidays'!R18)</f>
        <v>4626</v>
      </c>
      <c r="S18" s="192">
        <f>Monthly!S18-(Saturdays!S18+'Sundays &amp; Holidays'!S18)</f>
        <v>4543</v>
      </c>
      <c r="T18" s="189">
        <f>Monthly!T18-(Saturdays!T18+'Sundays &amp; Holidays'!T18)</f>
        <v>959</v>
      </c>
      <c r="U18" s="193">
        <f>Monthly!U18-(Saturdays!U18+'Sundays &amp; Holidays'!U18)</f>
        <v>758</v>
      </c>
      <c r="V18" s="191">
        <f>Monthly!V18-(Saturdays!V18+'Sundays &amp; Holidays'!V18)</f>
        <v>4160</v>
      </c>
      <c r="W18" s="208">
        <f>Monthly!W18-(Saturdays!W18+'Sundays &amp; Holidays'!W18)</f>
        <v>4264</v>
      </c>
      <c r="X18" s="189">
        <f>Monthly!X18-(Saturdays!X18+'Sundays &amp; Holidays'!X18)</f>
        <v>3049</v>
      </c>
      <c r="Y18" s="193">
        <f>Monthly!Y18-(Saturdays!Y18+'Sundays &amp; Holidays'!Y18)</f>
        <v>1763</v>
      </c>
      <c r="Z18" s="191">
        <f>Monthly!Z18-(Saturdays!Z18+'Sundays &amp; Holidays'!Z18)</f>
        <v>7778</v>
      </c>
      <c r="AA18" s="189">
        <f>Monthly!AA18-(Saturdays!AA18+'Sundays &amp; Holidays'!AA18)</f>
        <v>8621</v>
      </c>
      <c r="AB18" s="172">
        <f t="shared" si="0"/>
        <v>56712</v>
      </c>
      <c r="AC18" s="173">
        <f t="shared" si="0"/>
        <v>54130</v>
      </c>
    </row>
    <row r="19" spans="1:29" x14ac:dyDescent="0.15">
      <c r="A19" s="146" t="s">
        <v>28</v>
      </c>
      <c r="B19" s="203">
        <f>Monthly!B19-(Saturdays!B19+'Sundays &amp; Holidays'!B19)</f>
        <v>4892</v>
      </c>
      <c r="C19" s="197">
        <f>Monthly!C19-(Saturdays!C19+'Sundays &amp; Holidays'!C19)</f>
        <v>7798</v>
      </c>
      <c r="D19" s="198">
        <f>Monthly!D19-(Saturdays!D19+'Sundays &amp; Holidays'!D19)</f>
        <v>2437</v>
      </c>
      <c r="E19" s="199">
        <f>Monthly!E19-(Saturdays!E19+'Sundays &amp; Holidays'!E19)</f>
        <v>3478</v>
      </c>
      <c r="F19" s="196">
        <f>Monthly!F19-(Saturdays!F19+'Sundays &amp; Holidays'!F19)</f>
        <v>5329</v>
      </c>
      <c r="G19" s="200">
        <f>Monthly!G19-(Saturdays!G19+'Sundays &amp; Holidays'!G19)</f>
        <v>6273</v>
      </c>
      <c r="H19" s="198">
        <f>Monthly!H19-(Saturdays!H19+'Sundays &amp; Holidays'!H19)</f>
        <v>7616</v>
      </c>
      <c r="I19" s="199">
        <f>Monthly!I19-(Saturdays!I19+'Sundays &amp; Holidays'!I19)</f>
        <v>9070</v>
      </c>
      <c r="J19" s="196">
        <f>Monthly!J19-(Saturdays!J19+'Sundays &amp; Holidays'!J19)</f>
        <v>1768</v>
      </c>
      <c r="K19" s="197">
        <f>Monthly!K19-(Saturdays!K19+'Sundays &amp; Holidays'!K19)</f>
        <v>860</v>
      </c>
      <c r="L19" s="198">
        <f>Monthly!L19-(Saturdays!L19+'Sundays &amp; Holidays'!L19)</f>
        <v>5166</v>
      </c>
      <c r="M19" s="196">
        <f>Monthly!M19-(Saturdays!M19+'Sundays &amp; Holidays'!M19)</f>
        <v>2607</v>
      </c>
      <c r="N19" s="201">
        <f>Monthly!N19-(Saturdays!N19+'Sundays &amp; Holidays'!N19)</f>
        <v>8355</v>
      </c>
      <c r="O19" s="204">
        <f>Monthly!O19-(Saturdays!O19+'Sundays &amp; Holidays'!O19)</f>
        <v>6349</v>
      </c>
      <c r="P19" s="196">
        <f>Monthly!P19-(Saturdays!P19+'Sundays &amp; Holidays'!P19)</f>
        <v>4261</v>
      </c>
      <c r="Q19" s="197">
        <f>Monthly!Q19-(Saturdays!Q19+'Sundays &amp; Holidays'!Q19)</f>
        <v>3225</v>
      </c>
      <c r="R19" s="198">
        <f>Monthly!R19-(Saturdays!R19+'Sundays &amp; Holidays'!R19)</f>
        <v>4782</v>
      </c>
      <c r="S19" s="199">
        <f>Monthly!S19-(Saturdays!S19+'Sundays &amp; Holidays'!S19)</f>
        <v>5494</v>
      </c>
      <c r="T19" s="196">
        <f>Monthly!T19-(Saturdays!T19+'Sundays &amp; Holidays'!T19)</f>
        <v>1457</v>
      </c>
      <c r="U19" s="200">
        <f>Monthly!U19-(Saturdays!U19+'Sundays &amp; Holidays'!U19)</f>
        <v>577</v>
      </c>
      <c r="V19" s="198">
        <f>Monthly!V19-(Saturdays!V19+'Sundays &amp; Holidays'!V19)</f>
        <v>5359</v>
      </c>
      <c r="W19" s="205">
        <f>Monthly!W19-(Saturdays!W19+'Sundays &amp; Holidays'!W19)</f>
        <v>4801</v>
      </c>
      <c r="X19" s="196">
        <f>Monthly!X19-(Saturdays!X19+'Sundays &amp; Holidays'!X19)</f>
        <v>3505</v>
      </c>
      <c r="Y19" s="200">
        <f>Monthly!Y19-(Saturdays!Y19+'Sundays &amp; Holidays'!Y19)</f>
        <v>1701</v>
      </c>
      <c r="Z19" s="198">
        <f>Monthly!Z19-(Saturdays!Z19+'Sundays &amp; Holidays'!Z19)</f>
        <v>8198</v>
      </c>
      <c r="AA19" s="196">
        <f>Monthly!AA19-(Saturdays!AA19+'Sundays &amp; Holidays'!AA19)</f>
        <v>9223</v>
      </c>
      <c r="AB19" s="172">
        <f t="shared" si="0"/>
        <v>63125</v>
      </c>
      <c r="AC19" s="173">
        <f t="shared" si="0"/>
        <v>61456</v>
      </c>
    </row>
    <row r="20" spans="1:29" x14ac:dyDescent="0.15">
      <c r="A20" s="137" t="s">
        <v>29</v>
      </c>
      <c r="B20" s="206">
        <f>Monthly!B20-(Saturdays!B20+'Sundays &amp; Holidays'!B20)</f>
        <v>5664</v>
      </c>
      <c r="C20" s="190">
        <f>Monthly!C20-(Saturdays!C20+'Sundays &amp; Holidays'!C20)</f>
        <v>9492</v>
      </c>
      <c r="D20" s="191">
        <f>Monthly!D20-(Saturdays!D20+'Sundays &amp; Holidays'!D20)</f>
        <v>3192</v>
      </c>
      <c r="E20" s="192">
        <f>Monthly!E20-(Saturdays!E20+'Sundays &amp; Holidays'!E20)</f>
        <v>3936</v>
      </c>
      <c r="F20" s="189">
        <f>Monthly!F20-(Saturdays!F20+'Sundays &amp; Holidays'!F20)</f>
        <v>6011</v>
      </c>
      <c r="G20" s="193">
        <f>Monthly!G20-(Saturdays!G20+'Sundays &amp; Holidays'!G20)</f>
        <v>8256</v>
      </c>
      <c r="H20" s="191">
        <f>Monthly!H20-(Saturdays!H20+'Sundays &amp; Holidays'!H20)</f>
        <v>8254</v>
      </c>
      <c r="I20" s="192">
        <f>Monthly!I20-(Saturdays!I20+'Sundays &amp; Holidays'!I20)</f>
        <v>10418</v>
      </c>
      <c r="J20" s="189">
        <f>Monthly!J20-(Saturdays!J20+'Sundays &amp; Holidays'!J20)</f>
        <v>2467</v>
      </c>
      <c r="K20" s="190">
        <f>Monthly!K20-(Saturdays!K20+'Sundays &amp; Holidays'!K20)</f>
        <v>778</v>
      </c>
      <c r="L20" s="191">
        <f>Monthly!L20-(Saturdays!L20+'Sundays &amp; Holidays'!L20)</f>
        <v>6674</v>
      </c>
      <c r="M20" s="189">
        <f>Monthly!M20-(Saturdays!M20+'Sundays &amp; Holidays'!M20)</f>
        <v>2607</v>
      </c>
      <c r="N20" s="194">
        <f>Monthly!N20-(Saturdays!N20+'Sundays &amp; Holidays'!N20)</f>
        <v>9897</v>
      </c>
      <c r="O20" s="207">
        <f>Monthly!O20-(Saturdays!O20+'Sundays &amp; Holidays'!O20)</f>
        <v>6992</v>
      </c>
      <c r="P20" s="189">
        <f>Monthly!P20-(Saturdays!P20+'Sundays &amp; Holidays'!P20)</f>
        <v>5397</v>
      </c>
      <c r="Q20" s="190">
        <f>Monthly!Q20-(Saturdays!Q20+'Sundays &amp; Holidays'!Q20)</f>
        <v>3996</v>
      </c>
      <c r="R20" s="191">
        <f>Monthly!R20-(Saturdays!R20+'Sundays &amp; Holidays'!R20)</f>
        <v>5388</v>
      </c>
      <c r="S20" s="192">
        <f>Monthly!S20-(Saturdays!S20+'Sundays &amp; Holidays'!S20)</f>
        <v>6303</v>
      </c>
      <c r="T20" s="189">
        <f>Monthly!T20-(Saturdays!T20+'Sundays &amp; Holidays'!T20)</f>
        <v>2536</v>
      </c>
      <c r="U20" s="193">
        <f>Monthly!U20-(Saturdays!U20+'Sundays &amp; Holidays'!U20)</f>
        <v>530</v>
      </c>
      <c r="V20" s="191">
        <f>Monthly!V20-(Saturdays!V20+'Sundays &amp; Holidays'!V20)</f>
        <v>6738</v>
      </c>
      <c r="W20" s="208">
        <f>Monthly!W20-(Saturdays!W20+'Sundays &amp; Holidays'!W20)</f>
        <v>4754</v>
      </c>
      <c r="X20" s="189">
        <f>Monthly!X20-(Saturdays!X20+'Sundays &amp; Holidays'!X20)</f>
        <v>5182</v>
      </c>
      <c r="Y20" s="193">
        <f>Monthly!Y20-(Saturdays!Y20+'Sundays &amp; Holidays'!Y20)</f>
        <v>1941</v>
      </c>
      <c r="Z20" s="191">
        <f>Monthly!Z20-(Saturdays!Z20+'Sundays &amp; Holidays'!Z20)</f>
        <v>9142</v>
      </c>
      <c r="AA20" s="189">
        <f>Monthly!AA20-(Saturdays!AA20+'Sundays &amp; Holidays'!AA20)</f>
        <v>9796</v>
      </c>
      <c r="AB20" s="172">
        <f t="shared" si="0"/>
        <v>76542</v>
      </c>
      <c r="AC20" s="173">
        <f t="shared" si="0"/>
        <v>69799</v>
      </c>
    </row>
    <row r="21" spans="1:29" x14ac:dyDescent="0.15">
      <c r="A21" s="146" t="s">
        <v>30</v>
      </c>
      <c r="B21" s="203">
        <f>Monthly!B21-(Saturdays!B21+'Sundays &amp; Holidays'!B21)</f>
        <v>6813</v>
      </c>
      <c r="C21" s="197">
        <f>Monthly!C21-(Saturdays!C21+'Sundays &amp; Holidays'!C21)</f>
        <v>10518</v>
      </c>
      <c r="D21" s="198">
        <f>Monthly!D21-(Saturdays!D21+'Sundays &amp; Holidays'!D21)</f>
        <v>3130</v>
      </c>
      <c r="E21" s="199">
        <f>Monthly!E21-(Saturdays!E21+'Sundays &amp; Holidays'!E21)</f>
        <v>4346</v>
      </c>
      <c r="F21" s="196">
        <f>Monthly!F21-(Saturdays!F21+'Sundays &amp; Holidays'!F21)</f>
        <v>6678</v>
      </c>
      <c r="G21" s="200">
        <f>Monthly!G21-(Saturdays!G21+'Sundays &amp; Holidays'!G21)</f>
        <v>9870</v>
      </c>
      <c r="H21" s="198">
        <f>Monthly!H21-(Saturdays!H21+'Sundays &amp; Holidays'!H21)</f>
        <v>9601</v>
      </c>
      <c r="I21" s="199">
        <f>Monthly!I21-(Saturdays!I21+'Sundays &amp; Holidays'!I21)</f>
        <v>12210</v>
      </c>
      <c r="J21" s="196">
        <f>Monthly!J21-(Saturdays!J21+'Sundays &amp; Holidays'!J21)</f>
        <v>2778</v>
      </c>
      <c r="K21" s="197">
        <f>Monthly!K21-(Saturdays!K21+'Sundays &amp; Holidays'!K21)</f>
        <v>847</v>
      </c>
      <c r="L21" s="198">
        <f>Monthly!L21-(Saturdays!L21+'Sundays &amp; Holidays'!L21)</f>
        <v>7820</v>
      </c>
      <c r="M21" s="196">
        <f>Monthly!M21-(Saturdays!M21+'Sundays &amp; Holidays'!M21)</f>
        <v>2566</v>
      </c>
      <c r="N21" s="201">
        <f>Monthly!N21-(Saturdays!N21+'Sundays &amp; Holidays'!N21)</f>
        <v>12366</v>
      </c>
      <c r="O21" s="204">
        <f>Monthly!O21-(Saturdays!O21+'Sundays &amp; Holidays'!O21)</f>
        <v>8361</v>
      </c>
      <c r="P21" s="196">
        <f>Monthly!P21-(Saturdays!P21+'Sundays &amp; Holidays'!P21)</f>
        <v>6100</v>
      </c>
      <c r="Q21" s="197">
        <f>Monthly!Q21-(Saturdays!Q21+'Sundays &amp; Holidays'!Q21)</f>
        <v>5676</v>
      </c>
      <c r="R21" s="198">
        <f>Monthly!R21-(Saturdays!R21+'Sundays &amp; Holidays'!R21)</f>
        <v>5419</v>
      </c>
      <c r="S21" s="199">
        <f>Monthly!S21-(Saturdays!S21+'Sundays &amp; Holidays'!S21)</f>
        <v>7848</v>
      </c>
      <c r="T21" s="196">
        <f>Monthly!T21-(Saturdays!T21+'Sundays &amp; Holidays'!T21)</f>
        <v>2724</v>
      </c>
      <c r="U21" s="200">
        <f>Monthly!U21-(Saturdays!U21+'Sundays &amp; Holidays'!U21)</f>
        <v>599</v>
      </c>
      <c r="V21" s="198">
        <f>Monthly!V21-(Saturdays!V21+'Sundays &amp; Holidays'!V21)</f>
        <v>7999</v>
      </c>
      <c r="W21" s="205">
        <f>Monthly!W21-(Saturdays!W21+'Sundays &amp; Holidays'!W21)</f>
        <v>5188</v>
      </c>
      <c r="X21" s="196">
        <f>Monthly!X21-(Saturdays!X21+'Sundays &amp; Holidays'!X21)</f>
        <v>6324</v>
      </c>
      <c r="Y21" s="200">
        <f>Monthly!Y21-(Saturdays!Y21+'Sundays &amp; Holidays'!Y21)</f>
        <v>2594</v>
      </c>
      <c r="Z21" s="198">
        <f>Monthly!Z21-(Saturdays!Z21+'Sundays &amp; Holidays'!Z21)</f>
        <v>8737</v>
      </c>
      <c r="AA21" s="196">
        <f>Monthly!AA21-(Saturdays!AA21+'Sundays &amp; Holidays'!AA21)</f>
        <v>11874</v>
      </c>
      <c r="AB21" s="172">
        <f t="shared" si="0"/>
        <v>86489</v>
      </c>
      <c r="AC21" s="173">
        <f t="shared" si="0"/>
        <v>82497</v>
      </c>
    </row>
    <row r="22" spans="1:29" x14ac:dyDescent="0.15">
      <c r="A22" s="137" t="s">
        <v>31</v>
      </c>
      <c r="B22" s="206">
        <f>Monthly!B22-(Saturdays!B22+'Sundays &amp; Holidays'!B22)</f>
        <v>6577</v>
      </c>
      <c r="C22" s="190">
        <f>Monthly!C22-(Saturdays!C22+'Sundays &amp; Holidays'!C22)</f>
        <v>11442</v>
      </c>
      <c r="D22" s="191">
        <f>Monthly!D22-(Saturdays!D22+'Sundays &amp; Holidays'!D22)</f>
        <v>2499</v>
      </c>
      <c r="E22" s="192">
        <f>Monthly!E22-(Saturdays!E22+'Sundays &amp; Holidays'!E22)</f>
        <v>4600</v>
      </c>
      <c r="F22" s="189">
        <f>Monthly!F22-(Saturdays!F22+'Sundays &amp; Holidays'!F22)</f>
        <v>4797</v>
      </c>
      <c r="G22" s="193">
        <f>Monthly!G22-(Saturdays!G22+'Sundays &amp; Holidays'!G22)</f>
        <v>10650</v>
      </c>
      <c r="H22" s="191">
        <f>Monthly!H22-(Saturdays!H22+'Sundays &amp; Holidays'!H22)</f>
        <v>8944</v>
      </c>
      <c r="I22" s="192">
        <f>Monthly!I22-(Saturdays!I22+'Sundays &amp; Holidays'!I22)</f>
        <v>12309</v>
      </c>
      <c r="J22" s="189">
        <f>Monthly!J22-(Saturdays!J22+'Sundays &amp; Holidays'!J22)</f>
        <v>2488</v>
      </c>
      <c r="K22" s="190">
        <f>Monthly!K22-(Saturdays!K22+'Sundays &amp; Holidays'!K22)</f>
        <v>866</v>
      </c>
      <c r="L22" s="191">
        <f>Monthly!L22-(Saturdays!L22+'Sundays &amp; Holidays'!L22)</f>
        <v>7753</v>
      </c>
      <c r="M22" s="189">
        <f>Monthly!M22-(Saturdays!M22+'Sundays &amp; Holidays'!M22)</f>
        <v>2239</v>
      </c>
      <c r="N22" s="194">
        <f>Monthly!N22-(Saturdays!N22+'Sundays &amp; Holidays'!N22)</f>
        <v>10116</v>
      </c>
      <c r="O22" s="207">
        <f>Monthly!O22-(Saturdays!O22+'Sundays &amp; Holidays'!O22)</f>
        <v>7736</v>
      </c>
      <c r="P22" s="189">
        <f>Monthly!P22-(Saturdays!P22+'Sundays &amp; Holidays'!P22)</f>
        <v>4274</v>
      </c>
      <c r="Q22" s="190">
        <f>Monthly!Q22-(Saturdays!Q22+'Sundays &amp; Holidays'!Q22)</f>
        <v>5598</v>
      </c>
      <c r="R22" s="191">
        <f>Monthly!R22-(Saturdays!R22+'Sundays &amp; Holidays'!R22)</f>
        <v>4750</v>
      </c>
      <c r="S22" s="192">
        <f>Monthly!S22-(Saturdays!S22+'Sundays &amp; Holidays'!S22)</f>
        <v>7277</v>
      </c>
      <c r="T22" s="189">
        <f>Monthly!T22-(Saturdays!T22+'Sundays &amp; Holidays'!T22)</f>
        <v>1535</v>
      </c>
      <c r="U22" s="193">
        <f>Monthly!U22-(Saturdays!U22+'Sundays &amp; Holidays'!U22)</f>
        <v>462</v>
      </c>
      <c r="V22" s="191">
        <f>Monthly!V22-(Saturdays!V22+'Sundays &amp; Holidays'!V22)</f>
        <v>7462</v>
      </c>
      <c r="W22" s="208">
        <f>Monthly!W22-(Saturdays!W22+'Sundays &amp; Holidays'!W22)</f>
        <v>4593</v>
      </c>
      <c r="X22" s="189">
        <f>Monthly!X22-(Saturdays!X22+'Sundays &amp; Holidays'!X22)</f>
        <v>5261</v>
      </c>
      <c r="Y22" s="193">
        <f>Monthly!Y22-(Saturdays!Y22+'Sundays &amp; Holidays'!Y22)</f>
        <v>2644</v>
      </c>
      <c r="Z22" s="191">
        <f>Monthly!Z22-(Saturdays!Z22+'Sundays &amp; Holidays'!Z22)</f>
        <v>6604</v>
      </c>
      <c r="AA22" s="189">
        <f>Monthly!AA22-(Saturdays!AA22+'Sundays &amp; Holidays'!AA22)</f>
        <v>11549</v>
      </c>
      <c r="AB22" s="172">
        <f t="shared" si="0"/>
        <v>73060</v>
      </c>
      <c r="AC22" s="173">
        <f t="shared" si="0"/>
        <v>81965</v>
      </c>
    </row>
    <row r="23" spans="1:29" x14ac:dyDescent="0.15">
      <c r="A23" s="146" t="s">
        <v>32</v>
      </c>
      <c r="B23" s="203">
        <f>Monthly!B23-(Saturdays!B23+'Sundays &amp; Holidays'!B23)</f>
        <v>7590</v>
      </c>
      <c r="C23" s="197">
        <f>Monthly!C23-(Saturdays!C23+'Sundays &amp; Holidays'!C23)</f>
        <v>8130</v>
      </c>
      <c r="D23" s="198">
        <f>Monthly!D23-(Saturdays!D23+'Sundays &amp; Holidays'!D23)</f>
        <v>1546</v>
      </c>
      <c r="E23" s="199">
        <f>Monthly!E23-(Saturdays!E23+'Sundays &amp; Holidays'!E23)</f>
        <v>3506</v>
      </c>
      <c r="F23" s="196">
        <f>Monthly!F23-(Saturdays!F23+'Sundays &amp; Holidays'!F23)</f>
        <v>4177</v>
      </c>
      <c r="G23" s="200">
        <f>Monthly!G23-(Saturdays!G23+'Sundays &amp; Holidays'!G23)</f>
        <v>10241</v>
      </c>
      <c r="H23" s="198">
        <f>Monthly!H23-(Saturdays!H23+'Sundays &amp; Holidays'!H23)</f>
        <v>8137</v>
      </c>
      <c r="I23" s="199">
        <f>Monthly!I23-(Saturdays!I23+'Sundays &amp; Holidays'!I23)</f>
        <v>10543</v>
      </c>
      <c r="J23" s="196">
        <f>Monthly!J23-(Saturdays!J23+'Sundays &amp; Holidays'!J23)</f>
        <v>2587</v>
      </c>
      <c r="K23" s="197">
        <f>Monthly!K23-(Saturdays!K23+'Sundays &amp; Holidays'!K23)</f>
        <v>730</v>
      </c>
      <c r="L23" s="198">
        <f>Monthly!L23-(Saturdays!L23+'Sundays &amp; Holidays'!L23)</f>
        <v>6157</v>
      </c>
      <c r="M23" s="196">
        <f>Monthly!M23-(Saturdays!M23+'Sundays &amp; Holidays'!M23)</f>
        <v>2098</v>
      </c>
      <c r="N23" s="201">
        <f>Monthly!N23-(Saturdays!N23+'Sundays &amp; Holidays'!N23)</f>
        <v>8590</v>
      </c>
      <c r="O23" s="204">
        <f>Monthly!O23-(Saturdays!O23+'Sundays &amp; Holidays'!O23)</f>
        <v>6823</v>
      </c>
      <c r="P23" s="196">
        <f>Monthly!P23-(Saturdays!P23+'Sundays &amp; Holidays'!P23)</f>
        <v>3098</v>
      </c>
      <c r="Q23" s="197">
        <f>Monthly!Q23-(Saturdays!Q23+'Sundays &amp; Holidays'!Q23)</f>
        <v>4835</v>
      </c>
      <c r="R23" s="198">
        <f>Monthly!R23-(Saturdays!R23+'Sundays &amp; Holidays'!R23)</f>
        <v>3795</v>
      </c>
      <c r="S23" s="199">
        <f>Monthly!S23-(Saturdays!S23+'Sundays &amp; Holidays'!S23)</f>
        <v>6246</v>
      </c>
      <c r="T23" s="196">
        <f>Monthly!T23-(Saturdays!T23+'Sundays &amp; Holidays'!T23)</f>
        <v>1101</v>
      </c>
      <c r="U23" s="200">
        <f>Monthly!U23-(Saturdays!U23+'Sundays &amp; Holidays'!U23)</f>
        <v>425</v>
      </c>
      <c r="V23" s="198">
        <f>Monthly!V23-(Saturdays!V23+'Sundays &amp; Holidays'!V23)</f>
        <v>7416</v>
      </c>
      <c r="W23" s="205">
        <f>Monthly!W23-(Saturdays!W23+'Sundays &amp; Holidays'!W23)</f>
        <v>3535</v>
      </c>
      <c r="X23" s="196">
        <f>Monthly!X23-(Saturdays!X23+'Sundays &amp; Holidays'!X23)</f>
        <v>3458</v>
      </c>
      <c r="Y23" s="200">
        <f>Monthly!Y23-(Saturdays!Y23+'Sundays &amp; Holidays'!Y23)</f>
        <v>2169</v>
      </c>
      <c r="Z23" s="198">
        <f>Monthly!Z23-(Saturdays!Z23+'Sundays &amp; Holidays'!Z23)</f>
        <v>5275</v>
      </c>
      <c r="AA23" s="196">
        <f>Monthly!AA23-(Saturdays!AA23+'Sundays &amp; Holidays'!AA23)</f>
        <v>9185</v>
      </c>
      <c r="AB23" s="172">
        <f t="shared" si="0"/>
        <v>62927</v>
      </c>
      <c r="AC23" s="173">
        <f t="shared" si="0"/>
        <v>68466</v>
      </c>
    </row>
    <row r="24" spans="1:29" x14ac:dyDescent="0.15">
      <c r="A24" s="137" t="s">
        <v>33</v>
      </c>
      <c r="B24" s="206">
        <f>Monthly!B24-(Saturdays!B24+'Sundays &amp; Holidays'!B24)</f>
        <v>5564</v>
      </c>
      <c r="C24" s="190">
        <f>Monthly!C24-(Saturdays!C24+'Sundays &amp; Holidays'!C24)</f>
        <v>5765</v>
      </c>
      <c r="D24" s="191">
        <f>Monthly!D24-(Saturdays!D24+'Sundays &amp; Holidays'!D24)</f>
        <v>1001</v>
      </c>
      <c r="E24" s="192">
        <f>Monthly!E24-(Saturdays!E24+'Sundays &amp; Holidays'!E24)</f>
        <v>2722</v>
      </c>
      <c r="F24" s="189">
        <f>Monthly!F24-(Saturdays!F24+'Sundays &amp; Holidays'!F24)</f>
        <v>3101</v>
      </c>
      <c r="G24" s="193">
        <f>Monthly!G24-(Saturdays!G24+'Sundays &amp; Holidays'!G24)</f>
        <v>7528</v>
      </c>
      <c r="H24" s="191">
        <f>Monthly!H24-(Saturdays!H24+'Sundays &amp; Holidays'!H24)</f>
        <v>6014</v>
      </c>
      <c r="I24" s="192">
        <f>Monthly!I24-(Saturdays!I24+'Sundays &amp; Holidays'!I24)</f>
        <v>7731</v>
      </c>
      <c r="J24" s="189">
        <f>Monthly!J24-(Saturdays!J24+'Sundays &amp; Holidays'!J24)</f>
        <v>1123</v>
      </c>
      <c r="K24" s="190">
        <f>Monthly!K24-(Saturdays!K24+'Sundays &amp; Holidays'!K24)</f>
        <v>445</v>
      </c>
      <c r="L24" s="191">
        <f>Monthly!L24-(Saturdays!L24+'Sundays &amp; Holidays'!L24)</f>
        <v>4382</v>
      </c>
      <c r="M24" s="189">
        <f>Monthly!M24-(Saturdays!M24+'Sundays &amp; Holidays'!M24)</f>
        <v>1827</v>
      </c>
      <c r="N24" s="194">
        <f>Monthly!N24-(Saturdays!N24+'Sundays &amp; Holidays'!N24)</f>
        <v>7013</v>
      </c>
      <c r="O24" s="207">
        <f>Monthly!O24-(Saturdays!O24+'Sundays &amp; Holidays'!O24)</f>
        <v>6044</v>
      </c>
      <c r="P24" s="189">
        <f>Monthly!P24-(Saturdays!P24+'Sundays &amp; Holidays'!P24)</f>
        <v>2207</v>
      </c>
      <c r="Q24" s="190">
        <f>Monthly!Q24-(Saturdays!Q24+'Sundays &amp; Holidays'!Q24)</f>
        <v>3727</v>
      </c>
      <c r="R24" s="191">
        <f>Monthly!R24-(Saturdays!R24+'Sundays &amp; Holidays'!R24)</f>
        <v>2962</v>
      </c>
      <c r="S24" s="192">
        <f>Monthly!S24-(Saturdays!S24+'Sundays &amp; Holidays'!S24)</f>
        <v>4641</v>
      </c>
      <c r="T24" s="189">
        <f>Monthly!T24-(Saturdays!T24+'Sundays &amp; Holidays'!T24)</f>
        <v>579</v>
      </c>
      <c r="U24" s="193">
        <f>Monthly!U24-(Saturdays!U24+'Sundays &amp; Holidays'!U24)</f>
        <v>639</v>
      </c>
      <c r="V24" s="191">
        <f>Monthly!V24-(Saturdays!V24+'Sundays &amp; Holidays'!V24)</f>
        <v>5128</v>
      </c>
      <c r="W24" s="208">
        <f>Monthly!W24-(Saturdays!W24+'Sundays &amp; Holidays'!W24)</f>
        <v>2888</v>
      </c>
      <c r="X24" s="189">
        <f>Monthly!X24-(Saturdays!X24+'Sundays &amp; Holidays'!X24)</f>
        <v>2022</v>
      </c>
      <c r="Y24" s="193">
        <f>Monthly!Y24-(Saturdays!Y24+'Sundays &amp; Holidays'!Y24)</f>
        <v>1978</v>
      </c>
      <c r="Z24" s="191">
        <f>Monthly!Z24-(Saturdays!Z24+'Sundays &amp; Holidays'!Z24)</f>
        <v>3645</v>
      </c>
      <c r="AA24" s="189">
        <f>Monthly!AA24-(Saturdays!AA24+'Sundays &amp; Holidays'!AA24)</f>
        <v>7024</v>
      </c>
      <c r="AB24" s="172">
        <f t="shared" si="0"/>
        <v>44741</v>
      </c>
      <c r="AC24" s="173">
        <f t="shared" si="0"/>
        <v>52959</v>
      </c>
    </row>
    <row r="25" spans="1:29" x14ac:dyDescent="0.15">
      <c r="A25" s="146" t="s">
        <v>34</v>
      </c>
      <c r="B25" s="203">
        <f>Monthly!B25-(Saturdays!B25+'Sundays &amp; Holidays'!B25)</f>
        <v>1324</v>
      </c>
      <c r="C25" s="197">
        <f>Monthly!C25-(Saturdays!C25+'Sundays &amp; Holidays'!C25)</f>
        <v>3303</v>
      </c>
      <c r="D25" s="198">
        <f>Monthly!D25-(Saturdays!D25+'Sundays &amp; Holidays'!D25)</f>
        <v>366</v>
      </c>
      <c r="E25" s="199">
        <f>Monthly!E25-(Saturdays!E25+'Sundays &amp; Holidays'!E25)</f>
        <v>1651</v>
      </c>
      <c r="F25" s="196">
        <f>Monthly!F25-(Saturdays!F25+'Sundays &amp; Holidays'!F25)</f>
        <v>1062</v>
      </c>
      <c r="G25" s="200">
        <f>Monthly!G25-(Saturdays!G25+'Sundays &amp; Holidays'!G25)</f>
        <v>4969</v>
      </c>
      <c r="H25" s="198">
        <f>Monthly!H25-(Saturdays!H25+'Sundays &amp; Holidays'!H25)</f>
        <v>2228</v>
      </c>
      <c r="I25" s="199">
        <f>Monthly!I25-(Saturdays!I25+'Sundays &amp; Holidays'!I25)</f>
        <v>4873</v>
      </c>
      <c r="J25" s="196">
        <f>Monthly!J25-(Saturdays!J25+'Sundays &amp; Holidays'!J25)</f>
        <v>245</v>
      </c>
      <c r="K25" s="197">
        <f>Monthly!K25-(Saturdays!K25+'Sundays &amp; Holidays'!K25)</f>
        <v>410</v>
      </c>
      <c r="L25" s="198">
        <f>Monthly!L25-(Saturdays!L25+'Sundays &amp; Holidays'!L25)</f>
        <v>4631</v>
      </c>
      <c r="M25" s="196">
        <f>Monthly!M25-(Saturdays!M25+'Sundays &amp; Holidays'!M25)</f>
        <v>1154</v>
      </c>
      <c r="N25" s="201">
        <f>Monthly!N25-(Saturdays!N25+'Sundays &amp; Holidays'!N25)</f>
        <v>4242</v>
      </c>
      <c r="O25" s="204">
        <f>Monthly!O25-(Saturdays!O25+'Sundays &amp; Holidays'!O25)</f>
        <v>3621</v>
      </c>
      <c r="P25" s="196">
        <f>Monthly!P25-(Saturdays!P25+'Sundays &amp; Holidays'!P25)</f>
        <v>1743</v>
      </c>
      <c r="Q25" s="197">
        <f>Monthly!Q25-(Saturdays!Q25+'Sundays &amp; Holidays'!Q25)</f>
        <v>2458</v>
      </c>
      <c r="R25" s="198">
        <f>Monthly!R25-(Saturdays!R25+'Sundays &amp; Holidays'!R25)</f>
        <v>1930</v>
      </c>
      <c r="S25" s="199">
        <f>Monthly!S25-(Saturdays!S25+'Sundays &amp; Holidays'!S25)</f>
        <v>3321</v>
      </c>
      <c r="T25" s="196">
        <f>Monthly!T25-(Saturdays!T25+'Sundays &amp; Holidays'!T25)</f>
        <v>317</v>
      </c>
      <c r="U25" s="200">
        <f>Monthly!U25-(Saturdays!U25+'Sundays &amp; Holidays'!U25)</f>
        <v>677</v>
      </c>
      <c r="V25" s="198">
        <f>Monthly!V25-(Saturdays!V25+'Sundays &amp; Holidays'!V25)</f>
        <v>4956</v>
      </c>
      <c r="W25" s="205">
        <f>Monthly!W25-(Saturdays!W25+'Sundays &amp; Holidays'!W25)</f>
        <v>1442</v>
      </c>
      <c r="X25" s="196">
        <f>Monthly!X25-(Saturdays!X25+'Sundays &amp; Holidays'!X25)</f>
        <v>1037</v>
      </c>
      <c r="Y25" s="200">
        <f>Monthly!Y25-(Saturdays!Y25+'Sundays &amp; Holidays'!Y25)</f>
        <v>1426</v>
      </c>
      <c r="Z25" s="198">
        <f>Monthly!Z25-(Saturdays!Z25+'Sundays &amp; Holidays'!Z25)</f>
        <v>2669</v>
      </c>
      <c r="AA25" s="196">
        <f>Monthly!AA25-(Saturdays!AA25+'Sundays &amp; Holidays'!AA25)</f>
        <v>4244</v>
      </c>
      <c r="AB25" s="172">
        <f t="shared" si="0"/>
        <v>26750</v>
      </c>
      <c r="AC25" s="173">
        <f t="shared" si="0"/>
        <v>33549</v>
      </c>
    </row>
    <row r="26" spans="1:29" x14ac:dyDescent="0.15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1492</v>
      </c>
      <c r="D26" s="191">
        <f>Monthly!D26-(Saturdays!D26+'Sundays &amp; Holidays'!D26)</f>
        <v>11</v>
      </c>
      <c r="E26" s="192">
        <f>Monthly!E26-(Saturdays!E26+'Sundays &amp; Holidays'!E26)</f>
        <v>754</v>
      </c>
      <c r="F26" s="189">
        <f>Monthly!F26-(Saturdays!F26+'Sundays &amp; Holidays'!F26)</f>
        <v>31</v>
      </c>
      <c r="G26" s="193">
        <f>Monthly!G26-(Saturdays!G26+'Sundays &amp; Holidays'!G26)</f>
        <v>1489</v>
      </c>
      <c r="H26" s="191">
        <f>Monthly!H26-(Saturdays!H26+'Sundays &amp; Holidays'!H26)</f>
        <v>193</v>
      </c>
      <c r="I26" s="192">
        <f>Monthly!I26-(Saturdays!I26+'Sundays &amp; Holidays'!I26)</f>
        <v>1336</v>
      </c>
      <c r="J26" s="189">
        <f>Monthly!J26-(Saturdays!J26+'Sundays &amp; Holidays'!J26)</f>
        <v>36</v>
      </c>
      <c r="K26" s="190">
        <f>Monthly!K26-(Saturdays!K26+'Sundays &amp; Holidays'!K26)</f>
        <v>157</v>
      </c>
      <c r="L26" s="191">
        <f>Monthly!L26-(Saturdays!L26+'Sundays &amp; Holidays'!L26)</f>
        <v>672</v>
      </c>
      <c r="M26" s="189">
        <f>Monthly!M26-(Saturdays!M26+'Sundays &amp; Holidays'!M26)</f>
        <v>156</v>
      </c>
      <c r="N26" s="194">
        <f>Monthly!N26-(Saturdays!N26+'Sundays &amp; Holidays'!N26)</f>
        <v>428</v>
      </c>
      <c r="O26" s="207">
        <f>Monthly!O26-(Saturdays!O26+'Sundays &amp; Holidays'!O26)</f>
        <v>547</v>
      </c>
      <c r="P26" s="189">
        <f>Monthly!P26-(Saturdays!P26+'Sundays &amp; Holidays'!P26)</f>
        <v>242</v>
      </c>
      <c r="Q26" s="190">
        <f>Monthly!Q26-(Saturdays!Q26+'Sundays &amp; Holidays'!Q26)</f>
        <v>315</v>
      </c>
      <c r="R26" s="191">
        <f>Monthly!R26-(Saturdays!R26+'Sundays &amp; Holidays'!R26)</f>
        <v>244</v>
      </c>
      <c r="S26" s="192">
        <f>Monthly!S26-(Saturdays!S26+'Sundays &amp; Holidays'!S26)</f>
        <v>316</v>
      </c>
      <c r="T26" s="189">
        <f>Monthly!T26-(Saturdays!T26+'Sundays &amp; Holidays'!T26)</f>
        <v>57</v>
      </c>
      <c r="U26" s="193">
        <f>Monthly!U26-(Saturdays!U26+'Sundays &amp; Holidays'!U26)</f>
        <v>78</v>
      </c>
      <c r="V26" s="191">
        <f>Monthly!V26-(Saturdays!V26+'Sundays &amp; Holidays'!V26)</f>
        <v>325</v>
      </c>
      <c r="W26" s="208">
        <f>Monthly!W26-(Saturdays!W26+'Sundays &amp; Holidays'!W26)</f>
        <v>126</v>
      </c>
      <c r="X26" s="189">
        <f>Monthly!X26-(Saturdays!X26+'Sundays &amp; Holidays'!X26)</f>
        <v>101</v>
      </c>
      <c r="Y26" s="193">
        <f>Monthly!Y26-(Saturdays!Y26+'Sundays &amp; Holidays'!Y26)</f>
        <v>235</v>
      </c>
      <c r="Z26" s="191">
        <f>Monthly!Z26-(Saturdays!Z26+'Sundays &amp; Holidays'!Z26)</f>
        <v>286</v>
      </c>
      <c r="AA26" s="189">
        <f>Monthly!AA26-(Saturdays!AA26+'Sundays &amp; Holidays'!AA26)</f>
        <v>522</v>
      </c>
      <c r="AB26" s="172">
        <f t="shared" si="0"/>
        <v>2626</v>
      </c>
      <c r="AC26" s="173">
        <f t="shared" si="0"/>
        <v>7523</v>
      </c>
    </row>
    <row r="27" spans="1:29" x14ac:dyDescent="0.15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131</v>
      </c>
      <c r="D27" s="198">
        <f>Monthly!D27-(Saturdays!D27+'Sundays &amp; Holidays'!D27)</f>
        <v>1</v>
      </c>
      <c r="E27" s="199">
        <f>Monthly!E27-(Saturdays!E27+'Sundays &amp; Holidays'!E27)</f>
        <v>45</v>
      </c>
      <c r="F27" s="196">
        <f>Monthly!F27-(Saturdays!F27+'Sundays &amp; Holidays'!F27)</f>
        <v>0</v>
      </c>
      <c r="G27" s="200">
        <f>Monthly!G27-(Saturdays!G27+'Sundays &amp; Holidays'!G27)</f>
        <v>22</v>
      </c>
      <c r="H27" s="198">
        <f>Monthly!H27-(Saturdays!H27+'Sundays &amp; Holidays'!H27)</f>
        <v>1</v>
      </c>
      <c r="I27" s="199">
        <f>Monthly!I27-(Saturdays!I27+'Sundays &amp; Holidays'!I27)</f>
        <v>12</v>
      </c>
      <c r="J27" s="196">
        <f>Monthly!J27-(Saturdays!J27+'Sundays &amp; Holidays'!J27)</f>
        <v>0</v>
      </c>
      <c r="K27" s="200">
        <f>Monthly!K27-(Saturdays!K27+'Sundays &amp; Holidays'!K27)</f>
        <v>1</v>
      </c>
      <c r="L27" s="198">
        <f>Monthly!L27-(Saturdays!L27+'Sundays &amp; Holidays'!L27)</f>
        <v>0</v>
      </c>
      <c r="M27" s="196">
        <f>Monthly!M27-(Saturdays!M27+'Sundays &amp; Holidays'!M27)</f>
        <v>1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2</v>
      </c>
      <c r="AC27" s="173">
        <f t="shared" si="0"/>
        <v>212</v>
      </c>
    </row>
    <row r="28" spans="1:29" x14ac:dyDescent="0.15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15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 x14ac:dyDescent="0.2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 x14ac:dyDescent="0.2">
      <c r="A31" s="281" t="s">
        <v>13</v>
      </c>
      <c r="B31" s="20">
        <f t="shared" ref="B31:AA31" si="1">SUM(B7:B30)</f>
        <v>108846</v>
      </c>
      <c r="C31" s="21">
        <f t="shared" si="1"/>
        <v>113793</v>
      </c>
      <c r="D31" s="282">
        <f t="shared" si="1"/>
        <v>41493</v>
      </c>
      <c r="E31" s="283">
        <f t="shared" si="1"/>
        <v>51693</v>
      </c>
      <c r="F31" s="20">
        <f t="shared" si="1"/>
        <v>119665</v>
      </c>
      <c r="G31" s="21">
        <f t="shared" si="1"/>
        <v>95268</v>
      </c>
      <c r="H31" s="282">
        <f t="shared" si="1"/>
        <v>136751</v>
      </c>
      <c r="I31" s="283">
        <f t="shared" si="1"/>
        <v>137627</v>
      </c>
      <c r="J31" s="20">
        <f t="shared" si="1"/>
        <v>26171</v>
      </c>
      <c r="K31" s="21">
        <f t="shared" si="1"/>
        <v>24388</v>
      </c>
      <c r="L31" s="282">
        <f t="shared" si="1"/>
        <v>71456</v>
      </c>
      <c r="M31" s="283">
        <f t="shared" si="1"/>
        <v>68599</v>
      </c>
      <c r="N31" s="20">
        <f t="shared" si="1"/>
        <v>132484</v>
      </c>
      <c r="O31" s="21">
        <f t="shared" si="1"/>
        <v>133925</v>
      </c>
      <c r="P31" s="282">
        <f t="shared" si="1"/>
        <v>68770</v>
      </c>
      <c r="Q31" s="283">
        <f t="shared" si="1"/>
        <v>68186</v>
      </c>
      <c r="R31" s="20">
        <f t="shared" si="1"/>
        <v>85520</v>
      </c>
      <c r="S31" s="21">
        <f t="shared" si="1"/>
        <v>87036</v>
      </c>
      <c r="T31" s="282">
        <f t="shared" si="1"/>
        <v>18818</v>
      </c>
      <c r="U31" s="283">
        <f t="shared" si="1"/>
        <v>18859</v>
      </c>
      <c r="V31" s="20">
        <f t="shared" si="1"/>
        <v>80118</v>
      </c>
      <c r="W31" s="21">
        <f t="shared" si="1"/>
        <v>83211</v>
      </c>
      <c r="X31" s="282">
        <f t="shared" si="1"/>
        <v>60969</v>
      </c>
      <c r="Y31" s="283">
        <f t="shared" si="1"/>
        <v>42059</v>
      </c>
      <c r="Z31" s="20">
        <f t="shared" si="1"/>
        <v>123007</v>
      </c>
      <c r="AA31" s="21">
        <f t="shared" si="1"/>
        <v>146896</v>
      </c>
      <c r="AB31" s="282">
        <f>SUM(AB7:AB30)</f>
        <v>1074068</v>
      </c>
      <c r="AC31" s="21">
        <f>SUM(AC7:AC30)</f>
        <v>1071540</v>
      </c>
    </row>
    <row r="32" spans="1:29" ht="17" thickTop="1" x14ac:dyDescent="0.2">
      <c r="AB32" s="284" t="str">
        <f>IF(AB31='Daily Total'!D44,"Correct","Wrong")</f>
        <v>Wrong</v>
      </c>
      <c r="AC32" s="284" t="str">
        <f>IF(AC31='Daily Total'!E44,"Correct","Wrong")</f>
        <v>Wrong</v>
      </c>
    </row>
    <row r="35" spans="1:29" x14ac:dyDescent="0.15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 x14ac:dyDescent="0.2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 x14ac:dyDescent="0.2">
      <c r="A37" s="304" t="s">
        <v>0</v>
      </c>
      <c r="B37" s="295" t="s">
        <v>1</v>
      </c>
      <c r="C37" s="296"/>
      <c r="D37" s="295" t="s">
        <v>2</v>
      </c>
      <c r="E37" s="296"/>
      <c r="F37" s="295" t="s">
        <v>3</v>
      </c>
      <c r="G37" s="296"/>
      <c r="H37" s="295" t="s">
        <v>4</v>
      </c>
      <c r="I37" s="296"/>
      <c r="J37" s="295" t="s">
        <v>5</v>
      </c>
      <c r="K37" s="296"/>
      <c r="L37" s="295" t="s">
        <v>6</v>
      </c>
      <c r="M37" s="296"/>
      <c r="N37" s="295" t="s">
        <v>7</v>
      </c>
      <c r="O37" s="296"/>
      <c r="P37" s="295" t="s">
        <v>8</v>
      </c>
      <c r="Q37" s="296"/>
      <c r="R37" s="295" t="s">
        <v>9</v>
      </c>
      <c r="S37" s="296"/>
      <c r="T37" s="295" t="s">
        <v>10</v>
      </c>
      <c r="U37" s="296"/>
      <c r="V37" s="295" t="s">
        <v>11</v>
      </c>
      <c r="W37" s="296"/>
      <c r="X37" s="295" t="s">
        <v>12</v>
      </c>
      <c r="Y37" s="296"/>
      <c r="Z37" s="295" t="s">
        <v>40</v>
      </c>
      <c r="AA37" s="296"/>
      <c r="AB37" s="295" t="s">
        <v>47</v>
      </c>
      <c r="AC37" s="296"/>
    </row>
    <row r="38" spans="1:29" ht="15" thickTop="1" thickBot="1" x14ac:dyDescent="0.2">
      <c r="A38" s="305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 x14ac:dyDescent="0.15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15">
      <c r="A40" s="137" t="s">
        <v>17</v>
      </c>
      <c r="B40" s="189">
        <f t="shared" ref="B40:AA40" si="3">+B8/$B$65</f>
        <v>127.27272727272727</v>
      </c>
      <c r="C40" s="190">
        <f t="shared" si="3"/>
        <v>0</v>
      </c>
      <c r="D40" s="191">
        <f t="shared" si="3"/>
        <v>72.181818181818187</v>
      </c>
      <c r="E40" s="192">
        <f t="shared" si="3"/>
        <v>0.72727272727272729</v>
      </c>
      <c r="F40" s="189">
        <f t="shared" si="3"/>
        <v>261.27272727272725</v>
      </c>
      <c r="G40" s="193">
        <f t="shared" si="3"/>
        <v>2.4545454545454546</v>
      </c>
      <c r="H40" s="191">
        <f t="shared" si="3"/>
        <v>176.18181818181819</v>
      </c>
      <c r="I40" s="192">
        <f t="shared" si="3"/>
        <v>20.181818181818183</v>
      </c>
      <c r="J40" s="189">
        <f t="shared" si="3"/>
        <v>9</v>
      </c>
      <c r="K40" s="193">
        <f t="shared" si="3"/>
        <v>5.8181818181818183</v>
      </c>
      <c r="L40" s="191">
        <f t="shared" si="3"/>
        <v>6.8181818181818183</v>
      </c>
      <c r="M40" s="189">
        <f t="shared" si="3"/>
        <v>26.272727272727273</v>
      </c>
      <c r="N40" s="194">
        <f t="shared" si="3"/>
        <v>45.272727272727273</v>
      </c>
      <c r="O40" s="195">
        <f t="shared" si="3"/>
        <v>47.81818181818182</v>
      </c>
      <c r="P40" s="189">
        <f t="shared" si="3"/>
        <v>17.363636363636363</v>
      </c>
      <c r="Q40" s="193">
        <f t="shared" si="3"/>
        <v>18.727272727272727</v>
      </c>
      <c r="R40" s="191">
        <f t="shared" si="3"/>
        <v>7.6363636363636367</v>
      </c>
      <c r="S40" s="192">
        <f t="shared" si="3"/>
        <v>4.3636363636363633</v>
      </c>
      <c r="T40" s="189">
        <f t="shared" si="3"/>
        <v>0</v>
      </c>
      <c r="U40" s="193">
        <f t="shared" si="3"/>
        <v>0.36363636363636365</v>
      </c>
      <c r="V40" s="191">
        <f t="shared" si="3"/>
        <v>9.0909090909090912E-2</v>
      </c>
      <c r="W40" s="192">
        <f t="shared" si="3"/>
        <v>0.36363636363636365</v>
      </c>
      <c r="X40" s="189">
        <f t="shared" si="3"/>
        <v>0.45454545454545453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723.54545454545462</v>
      </c>
      <c r="AC40" s="173">
        <f>+C40+E40+G40+I40+K40+M40+O40+Q40+S40+U40+W40+Y40+AA40</f>
        <v>127.09090909090908</v>
      </c>
    </row>
    <row r="41" spans="1:29" x14ac:dyDescent="0.15">
      <c r="A41" s="146" t="s">
        <v>18</v>
      </c>
      <c r="B41" s="196">
        <f t="shared" ref="B41:AA41" si="4">+B9/$B$65</f>
        <v>552.18181818181813</v>
      </c>
      <c r="C41" s="197">
        <f t="shared" si="4"/>
        <v>9.0909090909090912E-2</v>
      </c>
      <c r="D41" s="198">
        <f t="shared" si="4"/>
        <v>244.81818181818181</v>
      </c>
      <c r="E41" s="199">
        <f t="shared" si="4"/>
        <v>22.636363636363637</v>
      </c>
      <c r="F41" s="196">
        <f t="shared" si="4"/>
        <v>786.5454545454545</v>
      </c>
      <c r="G41" s="200">
        <f t="shared" si="4"/>
        <v>71.272727272727266</v>
      </c>
      <c r="H41" s="198">
        <f t="shared" si="4"/>
        <v>528.27272727272725</v>
      </c>
      <c r="I41" s="199">
        <f t="shared" si="4"/>
        <v>176.36363636363637</v>
      </c>
      <c r="J41" s="196">
        <f t="shared" si="4"/>
        <v>34.545454545454547</v>
      </c>
      <c r="K41" s="200">
        <f t="shared" si="4"/>
        <v>69.454545454545453</v>
      </c>
      <c r="L41" s="198">
        <f t="shared" si="4"/>
        <v>91.272727272727266</v>
      </c>
      <c r="M41" s="196">
        <f t="shared" si="4"/>
        <v>224.81818181818181</v>
      </c>
      <c r="N41" s="201">
        <f t="shared" si="4"/>
        <v>367.18181818181819</v>
      </c>
      <c r="O41" s="202">
        <f t="shared" si="4"/>
        <v>455</v>
      </c>
      <c r="P41" s="196">
        <f t="shared" si="4"/>
        <v>209.09090909090909</v>
      </c>
      <c r="Q41" s="200">
        <f t="shared" si="4"/>
        <v>301.54545454545456</v>
      </c>
      <c r="R41" s="198">
        <f t="shared" si="4"/>
        <v>212.27272727272728</v>
      </c>
      <c r="S41" s="199">
        <f t="shared" si="4"/>
        <v>261.72727272727275</v>
      </c>
      <c r="T41" s="196">
        <f t="shared" si="4"/>
        <v>19.818181818181817</v>
      </c>
      <c r="U41" s="200">
        <f t="shared" si="4"/>
        <v>114.36363636363636</v>
      </c>
      <c r="V41" s="198">
        <f t="shared" si="4"/>
        <v>135.90909090909091</v>
      </c>
      <c r="W41" s="199">
        <f t="shared" si="4"/>
        <v>319.90909090909093</v>
      </c>
      <c r="X41" s="196">
        <f t="shared" si="4"/>
        <v>199.90909090909091</v>
      </c>
      <c r="Y41" s="200">
        <f t="shared" si="4"/>
        <v>191.09090909090909</v>
      </c>
      <c r="Z41" s="198">
        <f t="shared" si="4"/>
        <v>426.81818181818181</v>
      </c>
      <c r="AA41" s="196">
        <f t="shared" si="4"/>
        <v>337.72727272727275</v>
      </c>
      <c r="AB41" s="172">
        <f t="shared" ref="AB41:AB62" si="5">+B41+D41+F41+H41+J41+L41+N41+P41+R41+T41+V41+X41+Z41</f>
        <v>3808.6363636363644</v>
      </c>
      <c r="AC41" s="173">
        <f t="shared" ref="AC41:AC62" si="6">+C41+E41+G41+I41+K41+M41+O41+Q41+S41+U41+W41+Y41+AA41</f>
        <v>2546</v>
      </c>
    </row>
    <row r="42" spans="1:29" x14ac:dyDescent="0.15">
      <c r="A42" s="137" t="s">
        <v>19</v>
      </c>
      <c r="B42" s="189">
        <f t="shared" ref="B42:AA42" si="7">+B10/$B$65</f>
        <v>789.5454545454545</v>
      </c>
      <c r="C42" s="190">
        <f t="shared" si="7"/>
        <v>309.36363636363637</v>
      </c>
      <c r="D42" s="191">
        <f t="shared" si="7"/>
        <v>321.09090909090907</v>
      </c>
      <c r="E42" s="192">
        <f t="shared" si="7"/>
        <v>211.72727272727272</v>
      </c>
      <c r="F42" s="189">
        <f t="shared" si="7"/>
        <v>906.18181818181813</v>
      </c>
      <c r="G42" s="193">
        <f t="shared" si="7"/>
        <v>339.90909090909093</v>
      </c>
      <c r="H42" s="191">
        <f t="shared" si="7"/>
        <v>781.09090909090912</v>
      </c>
      <c r="I42" s="192">
        <f t="shared" si="7"/>
        <v>502.09090909090907</v>
      </c>
      <c r="J42" s="189">
        <f t="shared" si="7"/>
        <v>83.818181818181813</v>
      </c>
      <c r="K42" s="193">
        <f t="shared" si="7"/>
        <v>187.27272727272728</v>
      </c>
      <c r="L42" s="191">
        <f t="shared" si="7"/>
        <v>211.45454545454547</v>
      </c>
      <c r="M42" s="189">
        <f t="shared" si="7"/>
        <v>476.72727272727275</v>
      </c>
      <c r="N42" s="194">
        <f t="shared" si="7"/>
        <v>729.63636363636363</v>
      </c>
      <c r="O42" s="195">
        <f t="shared" si="7"/>
        <v>843.4545454545455</v>
      </c>
      <c r="P42" s="189">
        <f t="shared" si="7"/>
        <v>440.45454545454544</v>
      </c>
      <c r="Q42" s="193">
        <f t="shared" si="7"/>
        <v>433.36363636363637</v>
      </c>
      <c r="R42" s="191">
        <f t="shared" si="7"/>
        <v>497.36363636363637</v>
      </c>
      <c r="S42" s="192">
        <f t="shared" si="7"/>
        <v>408.63636363636363</v>
      </c>
      <c r="T42" s="189">
        <f t="shared" si="7"/>
        <v>60.727272727272727</v>
      </c>
      <c r="U42" s="193">
        <f t="shared" si="7"/>
        <v>220.09090909090909</v>
      </c>
      <c r="V42" s="191">
        <f t="shared" si="7"/>
        <v>319.27272727272725</v>
      </c>
      <c r="W42" s="192">
        <f t="shared" si="7"/>
        <v>530.27272727272725</v>
      </c>
      <c r="X42" s="189">
        <f t="shared" si="7"/>
        <v>357.72727272727275</v>
      </c>
      <c r="Y42" s="193">
        <f t="shared" si="7"/>
        <v>317.09090909090907</v>
      </c>
      <c r="Z42" s="191">
        <f t="shared" si="7"/>
        <v>709.5454545454545</v>
      </c>
      <c r="AA42" s="189">
        <f t="shared" si="7"/>
        <v>649.81818181818187</v>
      </c>
      <c r="AB42" s="172">
        <f t="shared" si="5"/>
        <v>6207.9090909090901</v>
      </c>
      <c r="AC42" s="173">
        <f t="shared" si="6"/>
        <v>5429.818181818182</v>
      </c>
    </row>
    <row r="43" spans="1:29" x14ac:dyDescent="0.15">
      <c r="A43" s="146" t="s">
        <v>20</v>
      </c>
      <c r="B43" s="196">
        <f t="shared" ref="B43:AA43" si="8">+B11/$B$65</f>
        <v>847.18181818181813</v>
      </c>
      <c r="C43" s="197">
        <f t="shared" si="8"/>
        <v>496.72727272727275</v>
      </c>
      <c r="D43" s="198">
        <f t="shared" si="8"/>
        <v>307.45454545454544</v>
      </c>
      <c r="E43" s="199">
        <f t="shared" si="8"/>
        <v>286.90909090909093</v>
      </c>
      <c r="F43" s="196">
        <f t="shared" si="8"/>
        <v>890.63636363636363</v>
      </c>
      <c r="G43" s="200">
        <f t="shared" si="8"/>
        <v>450.18181818181819</v>
      </c>
      <c r="H43" s="198">
        <f t="shared" si="8"/>
        <v>927.81818181818187</v>
      </c>
      <c r="I43" s="199">
        <f t="shared" si="8"/>
        <v>705.81818181818187</v>
      </c>
      <c r="J43" s="196">
        <f t="shared" si="8"/>
        <v>111</v>
      </c>
      <c r="K43" s="200">
        <f t="shared" si="8"/>
        <v>252</v>
      </c>
      <c r="L43" s="198">
        <f t="shared" si="8"/>
        <v>275.09090909090907</v>
      </c>
      <c r="M43" s="196">
        <f t="shared" si="8"/>
        <v>654.27272727272725</v>
      </c>
      <c r="N43" s="201">
        <f t="shared" si="8"/>
        <v>791.72727272727275</v>
      </c>
      <c r="O43" s="202">
        <f t="shared" si="8"/>
        <v>1062.7272727272727</v>
      </c>
      <c r="P43" s="196">
        <f t="shared" si="8"/>
        <v>538.72727272727275</v>
      </c>
      <c r="Q43" s="200">
        <f t="shared" si="8"/>
        <v>470.27272727272725</v>
      </c>
      <c r="R43" s="198">
        <f t="shared" si="8"/>
        <v>650.4545454545455</v>
      </c>
      <c r="S43" s="199">
        <f t="shared" si="8"/>
        <v>463.27272727272725</v>
      </c>
      <c r="T43" s="196">
        <f t="shared" si="8"/>
        <v>123.18181818181819</v>
      </c>
      <c r="U43" s="200">
        <f t="shared" si="8"/>
        <v>237.27272727272728</v>
      </c>
      <c r="V43" s="198">
        <f t="shared" si="8"/>
        <v>329</v>
      </c>
      <c r="W43" s="199">
        <f t="shared" si="8"/>
        <v>571.18181818181813</v>
      </c>
      <c r="X43" s="196">
        <f t="shared" si="8"/>
        <v>421.36363636363637</v>
      </c>
      <c r="Y43" s="200">
        <f t="shared" si="8"/>
        <v>383.18181818181819</v>
      </c>
      <c r="Z43" s="198">
        <f t="shared" si="8"/>
        <v>827.81818181818187</v>
      </c>
      <c r="AA43" s="196">
        <f t="shared" si="8"/>
        <v>797.36363636363637</v>
      </c>
      <c r="AB43" s="172">
        <f t="shared" si="5"/>
        <v>7041.454545454546</v>
      </c>
      <c r="AC43" s="173">
        <f t="shared" si="6"/>
        <v>6831.1818181818171</v>
      </c>
    </row>
    <row r="44" spans="1:29" x14ac:dyDescent="0.15">
      <c r="A44" s="137" t="s">
        <v>21</v>
      </c>
      <c r="B44" s="189">
        <f t="shared" ref="B44:AA44" si="9">+B12/$B$65</f>
        <v>773.90909090909088</v>
      </c>
      <c r="C44" s="190">
        <f t="shared" si="9"/>
        <v>606.4545454545455</v>
      </c>
      <c r="D44" s="191">
        <f t="shared" si="9"/>
        <v>244.81818181818181</v>
      </c>
      <c r="E44" s="192">
        <f t="shared" si="9"/>
        <v>304.09090909090907</v>
      </c>
      <c r="F44" s="189">
        <f t="shared" si="9"/>
        <v>952.4545454545455</v>
      </c>
      <c r="G44" s="193">
        <f t="shared" si="9"/>
        <v>403.18181818181819</v>
      </c>
      <c r="H44" s="191">
        <f t="shared" si="9"/>
        <v>931.72727272727275</v>
      </c>
      <c r="I44" s="192">
        <f t="shared" si="9"/>
        <v>745.09090909090912</v>
      </c>
      <c r="J44" s="189">
        <f t="shared" si="9"/>
        <v>116.81818181818181</v>
      </c>
      <c r="K44" s="193">
        <f t="shared" si="9"/>
        <v>273</v>
      </c>
      <c r="L44" s="191">
        <f t="shared" si="9"/>
        <v>260.81818181818181</v>
      </c>
      <c r="M44" s="189">
        <f t="shared" si="9"/>
        <v>702.18181818181813</v>
      </c>
      <c r="N44" s="194">
        <f t="shared" si="9"/>
        <v>752.63636363636363</v>
      </c>
      <c r="O44" s="195">
        <f t="shared" si="9"/>
        <v>1041.8181818181818</v>
      </c>
      <c r="P44" s="189">
        <f t="shared" si="9"/>
        <v>450.72727272727275</v>
      </c>
      <c r="Q44" s="193">
        <f t="shared" si="9"/>
        <v>427.63636363636363</v>
      </c>
      <c r="R44" s="191">
        <f t="shared" si="9"/>
        <v>651.72727272727275</v>
      </c>
      <c r="S44" s="192">
        <f t="shared" si="9"/>
        <v>464.81818181818181</v>
      </c>
      <c r="T44" s="189">
        <f t="shared" si="9"/>
        <v>79.454545454545453</v>
      </c>
      <c r="U44" s="193">
        <f t="shared" si="9"/>
        <v>204.09090909090909</v>
      </c>
      <c r="V44" s="191">
        <f t="shared" si="9"/>
        <v>333.81818181818181</v>
      </c>
      <c r="W44" s="192">
        <f t="shared" si="9"/>
        <v>602.18181818181813</v>
      </c>
      <c r="X44" s="189">
        <f t="shared" si="9"/>
        <v>407.54545454545456</v>
      </c>
      <c r="Y44" s="193">
        <f t="shared" si="9"/>
        <v>384.54545454545456</v>
      </c>
      <c r="Z44" s="191">
        <f t="shared" si="9"/>
        <v>829.81818181818187</v>
      </c>
      <c r="AA44" s="189">
        <f t="shared" si="9"/>
        <v>788.09090909090912</v>
      </c>
      <c r="AB44" s="172">
        <f t="shared" si="5"/>
        <v>6786.2727272727279</v>
      </c>
      <c r="AC44" s="173">
        <f t="shared" si="6"/>
        <v>6947.1818181818189</v>
      </c>
    </row>
    <row r="45" spans="1:29" x14ac:dyDescent="0.15">
      <c r="A45" s="146" t="s">
        <v>22</v>
      </c>
      <c r="B45" s="196">
        <f t="shared" ref="B45:AA45" si="10">+B13/$B$65</f>
        <v>758.18181818181813</v>
      </c>
      <c r="C45" s="197">
        <f t="shared" si="10"/>
        <v>754.5454545454545</v>
      </c>
      <c r="D45" s="198">
        <f t="shared" si="10"/>
        <v>270.45454545454544</v>
      </c>
      <c r="E45" s="199">
        <f t="shared" si="10"/>
        <v>276.81818181818181</v>
      </c>
      <c r="F45" s="196">
        <f t="shared" si="10"/>
        <v>1093.7272727272727</v>
      </c>
      <c r="G45" s="200">
        <f t="shared" si="10"/>
        <v>327.90909090909093</v>
      </c>
      <c r="H45" s="198">
        <f t="shared" si="10"/>
        <v>960.4545454545455</v>
      </c>
      <c r="I45" s="199">
        <f t="shared" si="10"/>
        <v>750.63636363636363</v>
      </c>
      <c r="J45" s="196">
        <f t="shared" si="10"/>
        <v>132.72727272727272</v>
      </c>
      <c r="K45" s="200">
        <f t="shared" si="10"/>
        <v>306.90909090909093</v>
      </c>
      <c r="L45" s="198">
        <f t="shared" si="10"/>
        <v>262.36363636363637</v>
      </c>
      <c r="M45" s="196">
        <f t="shared" si="10"/>
        <v>748.81818181818187</v>
      </c>
      <c r="N45" s="201">
        <f t="shared" si="10"/>
        <v>747.27272727272725</v>
      </c>
      <c r="O45" s="202">
        <f t="shared" si="10"/>
        <v>1095.3636363636363</v>
      </c>
      <c r="P45" s="196">
        <f t="shared" si="10"/>
        <v>459.09090909090907</v>
      </c>
      <c r="Q45" s="200">
        <f t="shared" si="10"/>
        <v>418.90909090909093</v>
      </c>
      <c r="R45" s="198">
        <f t="shared" si="10"/>
        <v>687.36363636363637</v>
      </c>
      <c r="S45" s="199">
        <f t="shared" si="10"/>
        <v>474.45454545454544</v>
      </c>
      <c r="T45" s="196">
        <f t="shared" si="10"/>
        <v>91.272727272727266</v>
      </c>
      <c r="U45" s="200">
        <f t="shared" si="10"/>
        <v>146</v>
      </c>
      <c r="V45" s="198">
        <f t="shared" si="10"/>
        <v>337.54545454545456</v>
      </c>
      <c r="W45" s="199">
        <f t="shared" si="10"/>
        <v>689.5454545454545</v>
      </c>
      <c r="X45" s="196">
        <f t="shared" si="10"/>
        <v>376.54545454545456</v>
      </c>
      <c r="Y45" s="200">
        <f t="shared" si="10"/>
        <v>287.81818181818181</v>
      </c>
      <c r="Z45" s="198">
        <f t="shared" si="10"/>
        <v>821.09090909090912</v>
      </c>
      <c r="AA45" s="196">
        <f t="shared" si="10"/>
        <v>830.81818181818187</v>
      </c>
      <c r="AB45" s="172">
        <f t="shared" si="5"/>
        <v>6998.090909090909</v>
      </c>
      <c r="AC45" s="173">
        <f t="shared" si="6"/>
        <v>7108.545454545454</v>
      </c>
    </row>
    <row r="46" spans="1:29" x14ac:dyDescent="0.15">
      <c r="A46" s="137" t="s">
        <v>23</v>
      </c>
      <c r="B46" s="189">
        <f t="shared" ref="B46:AA46" si="11">+B14/$B$65</f>
        <v>624.4545454545455</v>
      </c>
      <c r="C46" s="190">
        <f t="shared" si="11"/>
        <v>637.18181818181813</v>
      </c>
      <c r="D46" s="191">
        <f t="shared" si="11"/>
        <v>229.27272727272728</v>
      </c>
      <c r="E46" s="192">
        <f t="shared" si="11"/>
        <v>254.27272727272728</v>
      </c>
      <c r="F46" s="189">
        <f t="shared" si="11"/>
        <v>851.81818181818187</v>
      </c>
      <c r="G46" s="193">
        <f t="shared" si="11"/>
        <v>317.72727272727275</v>
      </c>
      <c r="H46" s="191">
        <f t="shared" si="11"/>
        <v>779</v>
      </c>
      <c r="I46" s="192">
        <f t="shared" si="11"/>
        <v>700.09090909090912</v>
      </c>
      <c r="J46" s="189">
        <f t="shared" si="11"/>
        <v>128.63636363636363</v>
      </c>
      <c r="K46" s="193">
        <f t="shared" si="11"/>
        <v>215.90909090909091</v>
      </c>
      <c r="L46" s="191">
        <f t="shared" si="11"/>
        <v>264.90909090909093</v>
      </c>
      <c r="M46" s="189">
        <f t="shared" si="11"/>
        <v>560.63636363636363</v>
      </c>
      <c r="N46" s="194">
        <f t="shared" si="11"/>
        <v>632</v>
      </c>
      <c r="O46" s="195">
        <f t="shared" si="11"/>
        <v>940.09090909090912</v>
      </c>
      <c r="P46" s="189">
        <f t="shared" si="11"/>
        <v>363.36363636363637</v>
      </c>
      <c r="Q46" s="193">
        <f t="shared" si="11"/>
        <v>321.27272727272725</v>
      </c>
      <c r="R46" s="191">
        <f t="shared" si="11"/>
        <v>578.81818181818187</v>
      </c>
      <c r="S46" s="192">
        <f t="shared" si="11"/>
        <v>444.81818181818181</v>
      </c>
      <c r="T46" s="189">
        <f t="shared" si="11"/>
        <v>72</v>
      </c>
      <c r="U46" s="193">
        <f t="shared" si="11"/>
        <v>100.81818181818181</v>
      </c>
      <c r="V46" s="191">
        <f t="shared" si="11"/>
        <v>326.63636363636363</v>
      </c>
      <c r="W46" s="192">
        <f t="shared" si="11"/>
        <v>628.18181818181813</v>
      </c>
      <c r="X46" s="189">
        <f t="shared" si="11"/>
        <v>300.72727272727275</v>
      </c>
      <c r="Y46" s="193">
        <f t="shared" si="11"/>
        <v>223</v>
      </c>
      <c r="Z46" s="191">
        <f t="shared" si="11"/>
        <v>718.09090909090912</v>
      </c>
      <c r="AA46" s="189">
        <f t="shared" si="11"/>
        <v>853.27272727272725</v>
      </c>
      <c r="AB46" s="172">
        <f t="shared" si="5"/>
        <v>5869.727272727273</v>
      </c>
      <c r="AC46" s="173">
        <f t="shared" si="6"/>
        <v>6197.272727272727</v>
      </c>
    </row>
    <row r="47" spans="1:29" x14ac:dyDescent="0.15">
      <c r="A47" s="146" t="s">
        <v>24</v>
      </c>
      <c r="B47" s="203">
        <f t="shared" ref="B47:AA47" si="12">+B15/$B$65</f>
        <v>548.81818181818187</v>
      </c>
      <c r="C47" s="197">
        <f t="shared" si="12"/>
        <v>596.5454545454545</v>
      </c>
      <c r="D47" s="198">
        <f t="shared" si="12"/>
        <v>208.36363636363637</v>
      </c>
      <c r="E47" s="199">
        <f t="shared" si="12"/>
        <v>250.27272727272728</v>
      </c>
      <c r="F47" s="196">
        <f t="shared" si="12"/>
        <v>728.36363636363637</v>
      </c>
      <c r="G47" s="200">
        <f t="shared" si="12"/>
        <v>317.09090909090907</v>
      </c>
      <c r="H47" s="198">
        <f t="shared" si="12"/>
        <v>721</v>
      </c>
      <c r="I47" s="199">
        <f t="shared" si="12"/>
        <v>670.90909090909088</v>
      </c>
      <c r="J47" s="196">
        <f t="shared" si="12"/>
        <v>145.27272727272728</v>
      </c>
      <c r="K47" s="200">
        <f t="shared" si="12"/>
        <v>141.27272727272728</v>
      </c>
      <c r="L47" s="198">
        <f t="shared" si="12"/>
        <v>283.36363636363637</v>
      </c>
      <c r="M47" s="196">
        <f t="shared" si="12"/>
        <v>490</v>
      </c>
      <c r="N47" s="201">
        <f t="shared" si="12"/>
        <v>614.72727272727275</v>
      </c>
      <c r="O47" s="204">
        <f t="shared" si="12"/>
        <v>715.09090909090912</v>
      </c>
      <c r="P47" s="196">
        <f t="shared" si="12"/>
        <v>323.27272727272725</v>
      </c>
      <c r="Q47" s="200">
        <f t="shared" si="12"/>
        <v>295.36363636363637</v>
      </c>
      <c r="R47" s="198">
        <f t="shared" si="12"/>
        <v>502.36363636363637</v>
      </c>
      <c r="S47" s="199">
        <f t="shared" si="12"/>
        <v>403.81818181818181</v>
      </c>
      <c r="T47" s="196">
        <f t="shared" si="12"/>
        <v>97.181818181818187</v>
      </c>
      <c r="U47" s="200">
        <f t="shared" si="12"/>
        <v>94.090909090909093</v>
      </c>
      <c r="V47" s="198">
        <f t="shared" si="12"/>
        <v>327</v>
      </c>
      <c r="W47" s="205">
        <f t="shared" si="12"/>
        <v>520.5454545454545</v>
      </c>
      <c r="X47" s="196">
        <f t="shared" si="12"/>
        <v>257</v>
      </c>
      <c r="Y47" s="200">
        <f t="shared" si="12"/>
        <v>186.72727272727272</v>
      </c>
      <c r="Z47" s="198">
        <f t="shared" si="12"/>
        <v>719.72727272727275</v>
      </c>
      <c r="AA47" s="196">
        <f t="shared" si="12"/>
        <v>851.4545454545455</v>
      </c>
      <c r="AB47" s="172">
        <f t="shared" si="5"/>
        <v>5476.454545454546</v>
      </c>
      <c r="AC47" s="173">
        <f t="shared" si="6"/>
        <v>5533.181818181818</v>
      </c>
    </row>
    <row r="48" spans="1:29" x14ac:dyDescent="0.15">
      <c r="A48" s="137" t="s">
        <v>25</v>
      </c>
      <c r="B48" s="206">
        <f t="shared" ref="B48:AA48" si="13">+B16/$B$65</f>
        <v>494.81818181818181</v>
      </c>
      <c r="C48" s="190">
        <f t="shared" si="13"/>
        <v>544.27272727272725</v>
      </c>
      <c r="D48" s="191">
        <f t="shared" si="13"/>
        <v>195.90909090909091</v>
      </c>
      <c r="E48" s="192">
        <f t="shared" si="13"/>
        <v>261.09090909090907</v>
      </c>
      <c r="F48" s="189">
        <f t="shared" si="13"/>
        <v>595.81818181818187</v>
      </c>
      <c r="G48" s="193">
        <f t="shared" si="13"/>
        <v>322.09090909090907</v>
      </c>
      <c r="H48" s="191">
        <f t="shared" si="13"/>
        <v>678.63636363636363</v>
      </c>
      <c r="I48" s="192">
        <f t="shared" si="13"/>
        <v>673.81818181818187</v>
      </c>
      <c r="J48" s="189">
        <f t="shared" si="13"/>
        <v>132.54545454545453</v>
      </c>
      <c r="K48" s="190">
        <f t="shared" si="13"/>
        <v>118.45454545454545</v>
      </c>
      <c r="L48" s="191">
        <f t="shared" si="13"/>
        <v>275.81818181818181</v>
      </c>
      <c r="M48" s="189">
        <f t="shared" si="13"/>
        <v>376.45454545454544</v>
      </c>
      <c r="N48" s="194">
        <f t="shared" si="13"/>
        <v>573.5454545454545</v>
      </c>
      <c r="O48" s="207">
        <f t="shared" si="13"/>
        <v>627.90909090909088</v>
      </c>
      <c r="P48" s="189">
        <f t="shared" si="13"/>
        <v>308.45454545454544</v>
      </c>
      <c r="Q48" s="190">
        <f t="shared" si="13"/>
        <v>291.18181818181819</v>
      </c>
      <c r="R48" s="191">
        <f t="shared" si="13"/>
        <v>461.72727272727275</v>
      </c>
      <c r="S48" s="192">
        <f t="shared" si="13"/>
        <v>413.36363636363637</v>
      </c>
      <c r="T48" s="198">
        <f t="shared" si="13"/>
        <v>75.090909090909093</v>
      </c>
      <c r="U48" s="189">
        <f t="shared" si="13"/>
        <v>89.181818181818187</v>
      </c>
      <c r="V48" s="191">
        <f t="shared" si="13"/>
        <v>345.09090909090907</v>
      </c>
      <c r="W48" s="208">
        <f t="shared" si="13"/>
        <v>431.90909090909093</v>
      </c>
      <c r="X48" s="189">
        <f t="shared" si="13"/>
        <v>256.18181818181819</v>
      </c>
      <c r="Y48" s="193">
        <f t="shared" si="13"/>
        <v>179.90909090909091</v>
      </c>
      <c r="Z48" s="191">
        <f t="shared" si="13"/>
        <v>705.63636363636363</v>
      </c>
      <c r="AA48" s="189">
        <f t="shared" si="13"/>
        <v>842.81818181818187</v>
      </c>
      <c r="AB48" s="172">
        <f t="shared" si="5"/>
        <v>5099.272727272727</v>
      </c>
      <c r="AC48" s="173">
        <f t="shared" si="6"/>
        <v>5172.454545454545</v>
      </c>
    </row>
    <row r="49" spans="1:29" x14ac:dyDescent="0.15">
      <c r="A49" s="146" t="s">
        <v>26</v>
      </c>
      <c r="B49" s="203">
        <f t="shared" ref="B49:AA49" si="14">+B17/$B$65</f>
        <v>452.63636363636363</v>
      </c>
      <c r="C49" s="197">
        <f t="shared" si="14"/>
        <v>531.90909090909088</v>
      </c>
      <c r="D49" s="198">
        <f t="shared" si="14"/>
        <v>181</v>
      </c>
      <c r="E49" s="199">
        <f t="shared" si="14"/>
        <v>277.63636363636363</v>
      </c>
      <c r="F49" s="196">
        <f t="shared" si="14"/>
        <v>493</v>
      </c>
      <c r="G49" s="200">
        <f t="shared" si="14"/>
        <v>336.27272727272725</v>
      </c>
      <c r="H49" s="198">
        <f t="shared" si="14"/>
        <v>658.5454545454545</v>
      </c>
      <c r="I49" s="199">
        <f t="shared" si="14"/>
        <v>637.90909090909088</v>
      </c>
      <c r="J49" s="196">
        <f t="shared" si="14"/>
        <v>122.36363636363636</v>
      </c>
      <c r="K49" s="197">
        <f t="shared" si="14"/>
        <v>97.727272727272734</v>
      </c>
      <c r="L49" s="198">
        <f t="shared" si="14"/>
        <v>287.09090909090907</v>
      </c>
      <c r="M49" s="196">
        <f t="shared" si="14"/>
        <v>319.09090909090907</v>
      </c>
      <c r="N49" s="201">
        <f t="shared" si="14"/>
        <v>564.36363636363637</v>
      </c>
      <c r="O49" s="204">
        <f t="shared" si="14"/>
        <v>573.18181818181813</v>
      </c>
      <c r="P49" s="196">
        <f t="shared" si="14"/>
        <v>310.18181818181819</v>
      </c>
      <c r="Q49" s="197">
        <f t="shared" si="14"/>
        <v>254</v>
      </c>
      <c r="R49" s="198">
        <f t="shared" si="14"/>
        <v>443.36363636363637</v>
      </c>
      <c r="S49" s="199">
        <f t="shared" si="14"/>
        <v>392.27272727272725</v>
      </c>
      <c r="T49" s="196">
        <f t="shared" si="14"/>
        <v>67.909090909090907</v>
      </c>
      <c r="U49" s="200">
        <f t="shared" si="14"/>
        <v>76.818181818181813</v>
      </c>
      <c r="V49" s="198">
        <f t="shared" si="14"/>
        <v>325.18181818181819</v>
      </c>
      <c r="W49" s="205">
        <f t="shared" si="14"/>
        <v>398.63636363636363</v>
      </c>
      <c r="X49" s="196">
        <f t="shared" si="14"/>
        <v>243.45454545454547</v>
      </c>
      <c r="Y49" s="200">
        <f t="shared" si="14"/>
        <v>174.63636363636363</v>
      </c>
      <c r="Z49" s="198">
        <f t="shared" si="14"/>
        <v>666.27272727272725</v>
      </c>
      <c r="AA49" s="196">
        <f t="shared" si="14"/>
        <v>853.90909090909088</v>
      </c>
      <c r="AB49" s="172">
        <f t="shared" si="5"/>
        <v>4815.363636363636</v>
      </c>
      <c r="AC49" s="173">
        <f t="shared" si="6"/>
        <v>4924</v>
      </c>
    </row>
    <row r="50" spans="1:29" x14ac:dyDescent="0.15">
      <c r="A50" s="137" t="s">
        <v>27</v>
      </c>
      <c r="B50" s="206">
        <f t="shared" ref="B50:AA50" si="15">+B18/$B$65</f>
        <v>433</v>
      </c>
      <c r="C50" s="190">
        <f t="shared" si="15"/>
        <v>588.5454545454545</v>
      </c>
      <c r="D50" s="191">
        <f t="shared" si="15"/>
        <v>207.36363636363637</v>
      </c>
      <c r="E50" s="192">
        <f t="shared" si="15"/>
        <v>277</v>
      </c>
      <c r="F50" s="189">
        <f t="shared" si="15"/>
        <v>483.72727272727275</v>
      </c>
      <c r="G50" s="193">
        <f t="shared" si="15"/>
        <v>381.90909090909093</v>
      </c>
      <c r="H50" s="191">
        <f t="shared" si="15"/>
        <v>653.90909090909088</v>
      </c>
      <c r="I50" s="192">
        <f t="shared" si="15"/>
        <v>701.18181818181813</v>
      </c>
      <c r="J50" s="189">
        <f t="shared" si="15"/>
        <v>135.90909090909091</v>
      </c>
      <c r="K50" s="190">
        <f t="shared" si="15"/>
        <v>86.181818181818187</v>
      </c>
      <c r="L50" s="191">
        <f t="shared" si="15"/>
        <v>344.72727272727275</v>
      </c>
      <c r="M50" s="189">
        <f t="shared" si="15"/>
        <v>270.18181818181819</v>
      </c>
      <c r="N50" s="194">
        <f t="shared" si="15"/>
        <v>679.5454545454545</v>
      </c>
      <c r="O50" s="207">
        <f t="shared" si="15"/>
        <v>547.72727272727275</v>
      </c>
      <c r="P50" s="189">
        <f t="shared" si="15"/>
        <v>347.27272727272725</v>
      </c>
      <c r="Q50" s="190">
        <f t="shared" si="15"/>
        <v>254.63636363636363</v>
      </c>
      <c r="R50" s="191">
        <f t="shared" si="15"/>
        <v>420.54545454545456</v>
      </c>
      <c r="S50" s="192">
        <f t="shared" si="15"/>
        <v>413</v>
      </c>
      <c r="T50" s="189">
        <f t="shared" si="15"/>
        <v>87.181818181818187</v>
      </c>
      <c r="U50" s="193">
        <f t="shared" si="15"/>
        <v>68.909090909090907</v>
      </c>
      <c r="V50" s="191">
        <f t="shared" si="15"/>
        <v>378.18181818181819</v>
      </c>
      <c r="W50" s="208">
        <f t="shared" si="15"/>
        <v>387.63636363636363</v>
      </c>
      <c r="X50" s="189">
        <f t="shared" si="15"/>
        <v>277.18181818181819</v>
      </c>
      <c r="Y50" s="193">
        <f t="shared" si="15"/>
        <v>160.27272727272728</v>
      </c>
      <c r="Z50" s="191">
        <f t="shared" si="15"/>
        <v>707.09090909090912</v>
      </c>
      <c r="AA50" s="189">
        <f t="shared" si="15"/>
        <v>783.72727272727275</v>
      </c>
      <c r="AB50" s="172">
        <f t="shared" si="5"/>
        <v>5155.636363636364</v>
      </c>
      <c r="AC50" s="173">
        <f t="shared" si="6"/>
        <v>4920.909090909091</v>
      </c>
    </row>
    <row r="51" spans="1:29" x14ac:dyDescent="0.15">
      <c r="A51" s="146" t="s">
        <v>28</v>
      </c>
      <c r="B51" s="203">
        <f t="shared" ref="B51:AA51" si="16">+B19/$B$65</f>
        <v>444.72727272727275</v>
      </c>
      <c r="C51" s="197">
        <f t="shared" si="16"/>
        <v>708.90909090909088</v>
      </c>
      <c r="D51" s="198">
        <f t="shared" si="16"/>
        <v>221.54545454545453</v>
      </c>
      <c r="E51" s="199">
        <f t="shared" si="16"/>
        <v>316.18181818181819</v>
      </c>
      <c r="F51" s="196">
        <f t="shared" si="16"/>
        <v>484.45454545454544</v>
      </c>
      <c r="G51" s="200">
        <f t="shared" si="16"/>
        <v>570.27272727272725</v>
      </c>
      <c r="H51" s="198">
        <f t="shared" si="16"/>
        <v>692.36363636363637</v>
      </c>
      <c r="I51" s="199">
        <f t="shared" si="16"/>
        <v>824.5454545454545</v>
      </c>
      <c r="J51" s="196">
        <f t="shared" si="16"/>
        <v>160.72727272727272</v>
      </c>
      <c r="K51" s="197">
        <f t="shared" si="16"/>
        <v>78.181818181818187</v>
      </c>
      <c r="L51" s="198">
        <f t="shared" si="16"/>
        <v>469.63636363636363</v>
      </c>
      <c r="M51" s="196">
        <f t="shared" si="16"/>
        <v>237</v>
      </c>
      <c r="N51" s="201">
        <f t="shared" si="16"/>
        <v>759.5454545454545</v>
      </c>
      <c r="O51" s="204">
        <f t="shared" si="16"/>
        <v>577.18181818181813</v>
      </c>
      <c r="P51" s="196">
        <f t="shared" si="16"/>
        <v>387.36363636363637</v>
      </c>
      <c r="Q51" s="197">
        <f t="shared" si="16"/>
        <v>293.18181818181819</v>
      </c>
      <c r="R51" s="198">
        <f t="shared" si="16"/>
        <v>434.72727272727275</v>
      </c>
      <c r="S51" s="199">
        <f t="shared" si="16"/>
        <v>499.45454545454544</v>
      </c>
      <c r="T51" s="196">
        <f t="shared" si="16"/>
        <v>132.45454545454547</v>
      </c>
      <c r="U51" s="200">
        <f t="shared" si="16"/>
        <v>52.454545454545453</v>
      </c>
      <c r="V51" s="198">
        <f t="shared" si="16"/>
        <v>487.18181818181819</v>
      </c>
      <c r="W51" s="205">
        <f t="shared" si="16"/>
        <v>436.45454545454544</v>
      </c>
      <c r="X51" s="196">
        <f t="shared" si="16"/>
        <v>318.63636363636363</v>
      </c>
      <c r="Y51" s="200">
        <f t="shared" si="16"/>
        <v>154.63636363636363</v>
      </c>
      <c r="Z51" s="198">
        <f t="shared" si="16"/>
        <v>745.27272727272725</v>
      </c>
      <c r="AA51" s="196">
        <f t="shared" si="16"/>
        <v>838.4545454545455</v>
      </c>
      <c r="AB51" s="172">
        <f t="shared" si="5"/>
        <v>5738.6363636363631</v>
      </c>
      <c r="AC51" s="173">
        <f t="shared" si="6"/>
        <v>5586.9090909090901</v>
      </c>
    </row>
    <row r="52" spans="1:29" x14ac:dyDescent="0.15">
      <c r="A52" s="137" t="s">
        <v>29</v>
      </c>
      <c r="B52" s="206">
        <f t="shared" ref="B52:AA52" si="17">+B20/$B$65</f>
        <v>514.90909090909088</v>
      </c>
      <c r="C52" s="190">
        <f t="shared" si="17"/>
        <v>862.90909090909088</v>
      </c>
      <c r="D52" s="191">
        <f t="shared" si="17"/>
        <v>290.18181818181819</v>
      </c>
      <c r="E52" s="192">
        <f t="shared" si="17"/>
        <v>357.81818181818181</v>
      </c>
      <c r="F52" s="189">
        <f t="shared" si="17"/>
        <v>546.4545454545455</v>
      </c>
      <c r="G52" s="193">
        <f t="shared" si="17"/>
        <v>750.5454545454545</v>
      </c>
      <c r="H52" s="191">
        <f t="shared" si="17"/>
        <v>750.36363636363637</v>
      </c>
      <c r="I52" s="192">
        <f t="shared" si="17"/>
        <v>947.09090909090912</v>
      </c>
      <c r="J52" s="189">
        <f t="shared" si="17"/>
        <v>224.27272727272728</v>
      </c>
      <c r="K52" s="190">
        <f t="shared" si="17"/>
        <v>70.727272727272734</v>
      </c>
      <c r="L52" s="191">
        <f t="shared" si="17"/>
        <v>606.72727272727275</v>
      </c>
      <c r="M52" s="189">
        <f t="shared" si="17"/>
        <v>237</v>
      </c>
      <c r="N52" s="194">
        <f t="shared" si="17"/>
        <v>899.72727272727275</v>
      </c>
      <c r="O52" s="207">
        <f t="shared" si="17"/>
        <v>635.63636363636363</v>
      </c>
      <c r="P52" s="189">
        <f t="shared" si="17"/>
        <v>490.63636363636363</v>
      </c>
      <c r="Q52" s="190">
        <f t="shared" si="17"/>
        <v>363.27272727272725</v>
      </c>
      <c r="R52" s="191">
        <f t="shared" si="17"/>
        <v>489.81818181818181</v>
      </c>
      <c r="S52" s="192">
        <f t="shared" si="17"/>
        <v>573</v>
      </c>
      <c r="T52" s="189">
        <f t="shared" si="17"/>
        <v>230.54545454545453</v>
      </c>
      <c r="U52" s="193">
        <f t="shared" si="17"/>
        <v>48.18181818181818</v>
      </c>
      <c r="V52" s="191">
        <f t="shared" si="17"/>
        <v>612.5454545454545</v>
      </c>
      <c r="W52" s="208">
        <f t="shared" si="17"/>
        <v>432.18181818181819</v>
      </c>
      <c r="X52" s="189">
        <f t="shared" si="17"/>
        <v>471.09090909090907</v>
      </c>
      <c r="Y52" s="193">
        <f t="shared" si="17"/>
        <v>176.45454545454547</v>
      </c>
      <c r="Z52" s="191">
        <f t="shared" si="17"/>
        <v>831.09090909090912</v>
      </c>
      <c r="AA52" s="189">
        <f t="shared" si="17"/>
        <v>890.5454545454545</v>
      </c>
      <c r="AB52" s="172">
        <f t="shared" si="5"/>
        <v>6958.3636363636379</v>
      </c>
      <c r="AC52" s="173">
        <f t="shared" si="6"/>
        <v>6345.363636363636</v>
      </c>
    </row>
    <row r="53" spans="1:29" x14ac:dyDescent="0.15">
      <c r="A53" s="146" t="s">
        <v>30</v>
      </c>
      <c r="B53" s="203">
        <f t="shared" ref="B53:AA53" si="18">+B21/$B$65</f>
        <v>619.36363636363637</v>
      </c>
      <c r="C53" s="197">
        <f t="shared" si="18"/>
        <v>956.18181818181813</v>
      </c>
      <c r="D53" s="198">
        <f t="shared" si="18"/>
        <v>284.54545454545456</v>
      </c>
      <c r="E53" s="199">
        <f t="shared" si="18"/>
        <v>395.09090909090907</v>
      </c>
      <c r="F53" s="196">
        <f t="shared" si="18"/>
        <v>607.09090909090912</v>
      </c>
      <c r="G53" s="200">
        <f t="shared" si="18"/>
        <v>897.27272727272725</v>
      </c>
      <c r="H53" s="198">
        <f t="shared" si="18"/>
        <v>872.81818181818187</v>
      </c>
      <c r="I53" s="199">
        <f t="shared" si="18"/>
        <v>1110</v>
      </c>
      <c r="J53" s="196">
        <f t="shared" si="18"/>
        <v>252.54545454545453</v>
      </c>
      <c r="K53" s="197">
        <f t="shared" si="18"/>
        <v>77</v>
      </c>
      <c r="L53" s="198">
        <f t="shared" si="18"/>
        <v>710.90909090909088</v>
      </c>
      <c r="M53" s="196">
        <f t="shared" si="18"/>
        <v>233.27272727272728</v>
      </c>
      <c r="N53" s="201">
        <f t="shared" si="18"/>
        <v>1124.1818181818182</v>
      </c>
      <c r="O53" s="204">
        <f t="shared" si="18"/>
        <v>760.09090909090912</v>
      </c>
      <c r="P53" s="196">
        <f t="shared" si="18"/>
        <v>554.5454545454545</v>
      </c>
      <c r="Q53" s="197">
        <f t="shared" si="18"/>
        <v>516</v>
      </c>
      <c r="R53" s="198">
        <f t="shared" si="18"/>
        <v>492.63636363636363</v>
      </c>
      <c r="S53" s="199">
        <f t="shared" si="18"/>
        <v>713.4545454545455</v>
      </c>
      <c r="T53" s="196">
        <f t="shared" si="18"/>
        <v>247.63636363636363</v>
      </c>
      <c r="U53" s="200">
        <f t="shared" si="18"/>
        <v>54.454545454545453</v>
      </c>
      <c r="V53" s="198">
        <f t="shared" si="18"/>
        <v>727.18181818181813</v>
      </c>
      <c r="W53" s="205">
        <f t="shared" si="18"/>
        <v>471.63636363636363</v>
      </c>
      <c r="X53" s="196">
        <f t="shared" si="18"/>
        <v>574.90909090909088</v>
      </c>
      <c r="Y53" s="200">
        <f t="shared" si="18"/>
        <v>235.81818181818181</v>
      </c>
      <c r="Z53" s="198">
        <f t="shared" si="18"/>
        <v>794.27272727272725</v>
      </c>
      <c r="AA53" s="196">
        <f t="shared" si="18"/>
        <v>1079.4545454545455</v>
      </c>
      <c r="AB53" s="172">
        <f t="shared" si="5"/>
        <v>7862.636363636364</v>
      </c>
      <c r="AC53" s="173">
        <f t="shared" si="6"/>
        <v>7499.7272727272721</v>
      </c>
    </row>
    <row r="54" spans="1:29" x14ac:dyDescent="0.15">
      <c r="A54" s="137" t="s">
        <v>31</v>
      </c>
      <c r="B54" s="206">
        <f t="shared" ref="B54:AA54" si="19">+B22/$B$65</f>
        <v>597.90909090909088</v>
      </c>
      <c r="C54" s="190">
        <f t="shared" si="19"/>
        <v>1040.1818181818182</v>
      </c>
      <c r="D54" s="191">
        <f t="shared" si="19"/>
        <v>227.18181818181819</v>
      </c>
      <c r="E54" s="192">
        <f t="shared" si="19"/>
        <v>418.18181818181819</v>
      </c>
      <c r="F54" s="189">
        <f t="shared" si="19"/>
        <v>436.09090909090907</v>
      </c>
      <c r="G54" s="193">
        <f t="shared" si="19"/>
        <v>968.18181818181813</v>
      </c>
      <c r="H54" s="191">
        <f t="shared" si="19"/>
        <v>813.09090909090912</v>
      </c>
      <c r="I54" s="192">
        <f t="shared" si="19"/>
        <v>1119</v>
      </c>
      <c r="J54" s="189">
        <f t="shared" si="19"/>
        <v>226.18181818181819</v>
      </c>
      <c r="K54" s="190">
        <f t="shared" si="19"/>
        <v>78.727272727272734</v>
      </c>
      <c r="L54" s="191">
        <f t="shared" si="19"/>
        <v>704.81818181818187</v>
      </c>
      <c r="M54" s="189">
        <f t="shared" si="19"/>
        <v>203.54545454545453</v>
      </c>
      <c r="N54" s="194">
        <f t="shared" si="19"/>
        <v>919.63636363636363</v>
      </c>
      <c r="O54" s="207">
        <f t="shared" si="19"/>
        <v>703.27272727272725</v>
      </c>
      <c r="P54" s="189">
        <f t="shared" si="19"/>
        <v>388.54545454545456</v>
      </c>
      <c r="Q54" s="190">
        <f t="shared" si="19"/>
        <v>508.90909090909093</v>
      </c>
      <c r="R54" s="191">
        <f t="shared" si="19"/>
        <v>431.81818181818181</v>
      </c>
      <c r="S54" s="192">
        <f t="shared" si="19"/>
        <v>661.5454545454545</v>
      </c>
      <c r="T54" s="189">
        <f t="shared" si="19"/>
        <v>139.54545454545453</v>
      </c>
      <c r="U54" s="193">
        <f t="shared" si="19"/>
        <v>42</v>
      </c>
      <c r="V54" s="191">
        <f t="shared" si="19"/>
        <v>678.36363636363637</v>
      </c>
      <c r="W54" s="208">
        <f t="shared" si="19"/>
        <v>417.54545454545456</v>
      </c>
      <c r="X54" s="189">
        <f t="shared" si="19"/>
        <v>478.27272727272725</v>
      </c>
      <c r="Y54" s="193">
        <f t="shared" si="19"/>
        <v>240.36363636363637</v>
      </c>
      <c r="Z54" s="191">
        <f t="shared" si="19"/>
        <v>600.36363636363637</v>
      </c>
      <c r="AA54" s="189">
        <f t="shared" si="19"/>
        <v>1049.909090909091</v>
      </c>
      <c r="AB54" s="172">
        <f t="shared" si="5"/>
        <v>6641.8181818181811</v>
      </c>
      <c r="AC54" s="173">
        <f t="shared" si="6"/>
        <v>7451.363636363636</v>
      </c>
    </row>
    <row r="55" spans="1:29" x14ac:dyDescent="0.15">
      <c r="A55" s="146" t="s">
        <v>32</v>
      </c>
      <c r="B55" s="203">
        <f t="shared" ref="B55:AA55" si="20">+B23/$B$65</f>
        <v>690</v>
      </c>
      <c r="C55" s="197">
        <f t="shared" si="20"/>
        <v>739.09090909090912</v>
      </c>
      <c r="D55" s="198">
        <f t="shared" si="20"/>
        <v>140.54545454545453</v>
      </c>
      <c r="E55" s="199">
        <f t="shared" si="20"/>
        <v>318.72727272727275</v>
      </c>
      <c r="F55" s="196">
        <f t="shared" si="20"/>
        <v>379.72727272727275</v>
      </c>
      <c r="G55" s="200">
        <f t="shared" si="20"/>
        <v>931</v>
      </c>
      <c r="H55" s="198">
        <f t="shared" si="20"/>
        <v>739.72727272727275</v>
      </c>
      <c r="I55" s="199">
        <f t="shared" si="20"/>
        <v>958.4545454545455</v>
      </c>
      <c r="J55" s="196">
        <f t="shared" si="20"/>
        <v>235.18181818181819</v>
      </c>
      <c r="K55" s="197">
        <f t="shared" si="20"/>
        <v>66.36363636363636</v>
      </c>
      <c r="L55" s="198">
        <f t="shared" si="20"/>
        <v>559.72727272727275</v>
      </c>
      <c r="M55" s="196">
        <f t="shared" si="20"/>
        <v>190.72727272727272</v>
      </c>
      <c r="N55" s="201">
        <f t="shared" si="20"/>
        <v>780.90909090909088</v>
      </c>
      <c r="O55" s="204">
        <f t="shared" si="20"/>
        <v>620.27272727272725</v>
      </c>
      <c r="P55" s="196">
        <f t="shared" si="20"/>
        <v>281.63636363636363</v>
      </c>
      <c r="Q55" s="197">
        <f t="shared" si="20"/>
        <v>439.54545454545456</v>
      </c>
      <c r="R55" s="198">
        <f t="shared" si="20"/>
        <v>345</v>
      </c>
      <c r="S55" s="199">
        <f t="shared" si="20"/>
        <v>567.81818181818187</v>
      </c>
      <c r="T55" s="196">
        <f t="shared" si="20"/>
        <v>100.09090909090909</v>
      </c>
      <c r="U55" s="200">
        <f t="shared" si="20"/>
        <v>38.636363636363633</v>
      </c>
      <c r="V55" s="198">
        <f t="shared" si="20"/>
        <v>674.18181818181813</v>
      </c>
      <c r="W55" s="205">
        <f t="shared" si="20"/>
        <v>321.36363636363637</v>
      </c>
      <c r="X55" s="196">
        <f t="shared" si="20"/>
        <v>314.36363636363637</v>
      </c>
      <c r="Y55" s="200">
        <f t="shared" si="20"/>
        <v>197.18181818181819</v>
      </c>
      <c r="Z55" s="198">
        <f t="shared" si="20"/>
        <v>479.54545454545456</v>
      </c>
      <c r="AA55" s="196">
        <f t="shared" si="20"/>
        <v>835</v>
      </c>
      <c r="AB55" s="172">
        <f t="shared" si="5"/>
        <v>5720.636363636364</v>
      </c>
      <c r="AC55" s="173">
        <f t="shared" si="6"/>
        <v>6224.1818181818189</v>
      </c>
    </row>
    <row r="56" spans="1:29" x14ac:dyDescent="0.15">
      <c r="A56" s="137" t="s">
        <v>33</v>
      </c>
      <c r="B56" s="206">
        <f t="shared" ref="B56:AA56" si="21">+B24/$B$65</f>
        <v>505.81818181818181</v>
      </c>
      <c r="C56" s="190">
        <f t="shared" si="21"/>
        <v>524.09090909090912</v>
      </c>
      <c r="D56" s="191">
        <f t="shared" si="21"/>
        <v>91</v>
      </c>
      <c r="E56" s="192">
        <f t="shared" si="21"/>
        <v>247.45454545454547</v>
      </c>
      <c r="F56" s="189">
        <f t="shared" si="21"/>
        <v>281.90909090909093</v>
      </c>
      <c r="G56" s="193">
        <f t="shared" si="21"/>
        <v>684.36363636363637</v>
      </c>
      <c r="H56" s="191">
        <f t="shared" si="21"/>
        <v>546.72727272727275</v>
      </c>
      <c r="I56" s="192">
        <f t="shared" si="21"/>
        <v>702.81818181818187</v>
      </c>
      <c r="J56" s="189">
        <f t="shared" si="21"/>
        <v>102.09090909090909</v>
      </c>
      <c r="K56" s="190">
        <f t="shared" si="21"/>
        <v>40.454545454545453</v>
      </c>
      <c r="L56" s="191">
        <f t="shared" si="21"/>
        <v>398.36363636363637</v>
      </c>
      <c r="M56" s="189">
        <f t="shared" si="21"/>
        <v>166.09090909090909</v>
      </c>
      <c r="N56" s="194">
        <f t="shared" si="21"/>
        <v>637.5454545454545</v>
      </c>
      <c r="O56" s="207">
        <f t="shared" si="21"/>
        <v>549.4545454545455</v>
      </c>
      <c r="P56" s="189">
        <f t="shared" si="21"/>
        <v>200.63636363636363</v>
      </c>
      <c r="Q56" s="190">
        <f t="shared" si="21"/>
        <v>338.81818181818181</v>
      </c>
      <c r="R56" s="191">
        <f t="shared" si="21"/>
        <v>269.27272727272725</v>
      </c>
      <c r="S56" s="192">
        <f t="shared" si="21"/>
        <v>421.90909090909093</v>
      </c>
      <c r="T56" s="189">
        <f t="shared" si="21"/>
        <v>52.636363636363633</v>
      </c>
      <c r="U56" s="193">
        <f t="shared" si="21"/>
        <v>58.090909090909093</v>
      </c>
      <c r="V56" s="191">
        <f t="shared" si="21"/>
        <v>466.18181818181819</v>
      </c>
      <c r="W56" s="208">
        <f t="shared" si="21"/>
        <v>262.54545454545456</v>
      </c>
      <c r="X56" s="189">
        <f t="shared" si="21"/>
        <v>183.81818181818181</v>
      </c>
      <c r="Y56" s="193">
        <f t="shared" si="21"/>
        <v>179.81818181818181</v>
      </c>
      <c r="Z56" s="191">
        <f t="shared" si="21"/>
        <v>331.36363636363637</v>
      </c>
      <c r="AA56" s="189">
        <f t="shared" si="21"/>
        <v>638.5454545454545</v>
      </c>
      <c r="AB56" s="172">
        <f t="shared" si="5"/>
        <v>4067.363636363636</v>
      </c>
      <c r="AC56" s="173">
        <f t="shared" si="6"/>
        <v>4814.454545454546</v>
      </c>
    </row>
    <row r="57" spans="1:29" x14ac:dyDescent="0.15">
      <c r="A57" s="146" t="s">
        <v>34</v>
      </c>
      <c r="B57" s="203">
        <f t="shared" ref="B57:AA57" si="22">+B25/$B$65</f>
        <v>120.36363636363636</v>
      </c>
      <c r="C57" s="197">
        <f t="shared" si="22"/>
        <v>300.27272727272725</v>
      </c>
      <c r="D57" s="198">
        <f t="shared" si="22"/>
        <v>33.272727272727273</v>
      </c>
      <c r="E57" s="199">
        <f t="shared" si="22"/>
        <v>150.09090909090909</v>
      </c>
      <c r="F57" s="196">
        <f t="shared" si="22"/>
        <v>96.545454545454547</v>
      </c>
      <c r="G57" s="200">
        <f t="shared" si="22"/>
        <v>451.72727272727275</v>
      </c>
      <c r="H57" s="198">
        <f t="shared" si="22"/>
        <v>202.54545454545453</v>
      </c>
      <c r="I57" s="199">
        <f t="shared" si="22"/>
        <v>443</v>
      </c>
      <c r="J57" s="196">
        <f t="shared" si="22"/>
        <v>22.272727272727273</v>
      </c>
      <c r="K57" s="197">
        <f t="shared" si="22"/>
        <v>37.272727272727273</v>
      </c>
      <c r="L57" s="198">
        <f t="shared" si="22"/>
        <v>421</v>
      </c>
      <c r="M57" s="196">
        <f t="shared" si="22"/>
        <v>104.90909090909091</v>
      </c>
      <c r="N57" s="201">
        <f t="shared" si="22"/>
        <v>385.63636363636363</v>
      </c>
      <c r="O57" s="204">
        <f t="shared" si="22"/>
        <v>329.18181818181819</v>
      </c>
      <c r="P57" s="196">
        <f t="shared" si="22"/>
        <v>158.45454545454547</v>
      </c>
      <c r="Q57" s="197">
        <f t="shared" si="22"/>
        <v>223.45454545454547</v>
      </c>
      <c r="R57" s="198">
        <f t="shared" si="22"/>
        <v>175.45454545454547</v>
      </c>
      <c r="S57" s="199">
        <f t="shared" si="22"/>
        <v>301.90909090909093</v>
      </c>
      <c r="T57" s="196">
        <f t="shared" si="22"/>
        <v>28.818181818181817</v>
      </c>
      <c r="U57" s="200">
        <f t="shared" si="22"/>
        <v>61.545454545454547</v>
      </c>
      <c r="V57" s="198">
        <f t="shared" si="22"/>
        <v>450.54545454545456</v>
      </c>
      <c r="W57" s="205">
        <f t="shared" si="22"/>
        <v>131.09090909090909</v>
      </c>
      <c r="X57" s="196">
        <f t="shared" si="22"/>
        <v>94.272727272727266</v>
      </c>
      <c r="Y57" s="200">
        <f t="shared" si="22"/>
        <v>129.63636363636363</v>
      </c>
      <c r="Z57" s="198">
        <f t="shared" si="22"/>
        <v>242.63636363636363</v>
      </c>
      <c r="AA57" s="196">
        <f t="shared" si="22"/>
        <v>385.81818181818181</v>
      </c>
      <c r="AB57" s="172">
        <f t="shared" si="5"/>
        <v>2431.818181818182</v>
      </c>
      <c r="AC57" s="173">
        <f t="shared" si="6"/>
        <v>3049.909090909091</v>
      </c>
    </row>
    <row r="58" spans="1:29" x14ac:dyDescent="0.15">
      <c r="A58" s="137" t="s">
        <v>35</v>
      </c>
      <c r="B58" s="206">
        <f t="shared" ref="B58:AA58" si="23">+B26/$B$65</f>
        <v>0</v>
      </c>
      <c r="C58" s="190">
        <f t="shared" si="23"/>
        <v>135.63636363636363</v>
      </c>
      <c r="D58" s="191">
        <f t="shared" si="23"/>
        <v>1</v>
      </c>
      <c r="E58" s="192">
        <f t="shared" si="23"/>
        <v>68.545454545454547</v>
      </c>
      <c r="F58" s="189">
        <f t="shared" si="23"/>
        <v>2.8181818181818183</v>
      </c>
      <c r="G58" s="193">
        <f t="shared" si="23"/>
        <v>135.36363636363637</v>
      </c>
      <c r="H58" s="191">
        <f t="shared" si="23"/>
        <v>17.545454545454547</v>
      </c>
      <c r="I58" s="192">
        <f t="shared" si="23"/>
        <v>121.45454545454545</v>
      </c>
      <c r="J58" s="189">
        <f t="shared" si="23"/>
        <v>3.2727272727272729</v>
      </c>
      <c r="K58" s="190">
        <f t="shared" si="23"/>
        <v>14.272727272727273</v>
      </c>
      <c r="L58" s="191">
        <f t="shared" si="23"/>
        <v>61.090909090909093</v>
      </c>
      <c r="M58" s="189">
        <f t="shared" si="23"/>
        <v>14.181818181818182</v>
      </c>
      <c r="N58" s="194">
        <f t="shared" si="23"/>
        <v>38.909090909090907</v>
      </c>
      <c r="O58" s="207">
        <f t="shared" si="23"/>
        <v>49.727272727272727</v>
      </c>
      <c r="P58" s="189">
        <f t="shared" si="23"/>
        <v>22</v>
      </c>
      <c r="Q58" s="190">
        <f t="shared" si="23"/>
        <v>28.636363636363637</v>
      </c>
      <c r="R58" s="191">
        <f t="shared" si="23"/>
        <v>22.181818181818183</v>
      </c>
      <c r="S58" s="192">
        <f t="shared" si="23"/>
        <v>28.727272727272727</v>
      </c>
      <c r="T58" s="189">
        <f t="shared" si="23"/>
        <v>5.1818181818181817</v>
      </c>
      <c r="U58" s="193">
        <f t="shared" si="23"/>
        <v>7.0909090909090908</v>
      </c>
      <c r="V58" s="191">
        <f t="shared" si="23"/>
        <v>29.545454545454547</v>
      </c>
      <c r="W58" s="208">
        <f t="shared" si="23"/>
        <v>11.454545454545455</v>
      </c>
      <c r="X58" s="189">
        <f t="shared" si="23"/>
        <v>9.1818181818181817</v>
      </c>
      <c r="Y58" s="193">
        <f t="shared" si="23"/>
        <v>21.363636363636363</v>
      </c>
      <c r="Z58" s="191">
        <f t="shared" si="23"/>
        <v>26</v>
      </c>
      <c r="AA58" s="189">
        <f t="shared" si="23"/>
        <v>47.454545454545453</v>
      </c>
      <c r="AB58" s="172">
        <f t="shared" si="5"/>
        <v>238.72727272727275</v>
      </c>
      <c r="AC58" s="173">
        <f t="shared" si="6"/>
        <v>683.90909090909099</v>
      </c>
    </row>
    <row r="59" spans="1:29" x14ac:dyDescent="0.15">
      <c r="A59" s="146" t="s">
        <v>36</v>
      </c>
      <c r="B59" s="203">
        <f t="shared" ref="B59:AA59" si="24">+B27/$B$65</f>
        <v>0</v>
      </c>
      <c r="C59" s="197">
        <f t="shared" si="24"/>
        <v>11.909090909090908</v>
      </c>
      <c r="D59" s="198">
        <f t="shared" si="24"/>
        <v>9.0909090909090912E-2</v>
      </c>
      <c r="E59" s="199">
        <f t="shared" si="24"/>
        <v>4.0909090909090908</v>
      </c>
      <c r="F59" s="196">
        <f t="shared" si="24"/>
        <v>0</v>
      </c>
      <c r="G59" s="200">
        <f t="shared" si="24"/>
        <v>2</v>
      </c>
      <c r="H59" s="198">
        <f t="shared" si="24"/>
        <v>9.0909090909090912E-2</v>
      </c>
      <c r="I59" s="199">
        <f t="shared" si="24"/>
        <v>1.0909090909090908</v>
      </c>
      <c r="J59" s="196">
        <f t="shared" si="24"/>
        <v>0</v>
      </c>
      <c r="K59" s="200">
        <f t="shared" si="24"/>
        <v>9.0909090909090912E-2</v>
      </c>
      <c r="L59" s="198">
        <f t="shared" si="24"/>
        <v>0</v>
      </c>
      <c r="M59" s="196">
        <f t="shared" si="24"/>
        <v>9.0909090909090912E-2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0.18181818181818182</v>
      </c>
      <c r="AC59" s="173">
        <f t="shared" si="6"/>
        <v>19.27272727272727</v>
      </c>
    </row>
    <row r="60" spans="1:29" x14ac:dyDescent="0.15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15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 x14ac:dyDescent="0.2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 x14ac:dyDescent="0.2">
      <c r="A63" s="270" t="s">
        <v>47</v>
      </c>
      <c r="B63" s="20">
        <f t="shared" ref="B63:AA63" si="27">SUM(B39:B62)</f>
        <v>9895.0909090909081</v>
      </c>
      <c r="C63" s="21">
        <f t="shared" si="27"/>
        <v>10344.818181818184</v>
      </c>
      <c r="D63" s="282">
        <f t="shared" si="27"/>
        <v>3772.090909090909</v>
      </c>
      <c r="E63" s="283">
        <f t="shared" si="27"/>
        <v>4699.363636363636</v>
      </c>
      <c r="F63" s="20">
        <f t="shared" si="27"/>
        <v>10878.636363636364</v>
      </c>
      <c r="G63" s="21">
        <f t="shared" si="27"/>
        <v>8660.7272727272721</v>
      </c>
      <c r="H63" s="282">
        <f t="shared" si="27"/>
        <v>12431.90909090909</v>
      </c>
      <c r="I63" s="283">
        <f t="shared" si="27"/>
        <v>12511.545454545456</v>
      </c>
      <c r="J63" s="20">
        <f t="shared" si="27"/>
        <v>2379.1818181818185</v>
      </c>
      <c r="K63" s="21">
        <f t="shared" si="27"/>
        <v>2217.0909090909099</v>
      </c>
      <c r="L63" s="282">
        <f t="shared" si="27"/>
        <v>6496</v>
      </c>
      <c r="M63" s="283">
        <f t="shared" si="27"/>
        <v>6236.272727272727</v>
      </c>
      <c r="N63" s="20">
        <f t="shared" si="27"/>
        <v>12043.999999999998</v>
      </c>
      <c r="O63" s="21">
        <f t="shared" si="27"/>
        <v>12175.000000000002</v>
      </c>
      <c r="P63" s="282">
        <f t="shared" si="27"/>
        <v>6251.818181818182</v>
      </c>
      <c r="Q63" s="283">
        <f t="shared" si="27"/>
        <v>6198.727272727273</v>
      </c>
      <c r="R63" s="20">
        <f t="shared" si="27"/>
        <v>7774.545454545455</v>
      </c>
      <c r="S63" s="21">
        <f t="shared" si="27"/>
        <v>7912.3636363636369</v>
      </c>
      <c r="T63" s="282">
        <f t="shared" si="27"/>
        <v>1710.7272727272727</v>
      </c>
      <c r="U63" s="283">
        <f t="shared" si="27"/>
        <v>1714.4545454545455</v>
      </c>
      <c r="V63" s="20">
        <f t="shared" si="27"/>
        <v>7283.4545454545441</v>
      </c>
      <c r="W63" s="21">
        <f t="shared" si="27"/>
        <v>7564.6363636363631</v>
      </c>
      <c r="X63" s="282">
        <f t="shared" si="27"/>
        <v>5542.6363636363621</v>
      </c>
      <c r="Y63" s="283">
        <f t="shared" si="27"/>
        <v>3823.5454545454545</v>
      </c>
      <c r="Z63" s="20">
        <f t="shared" si="27"/>
        <v>11182.454545454546</v>
      </c>
      <c r="AA63" s="21">
        <f t="shared" si="27"/>
        <v>13354.181818181818</v>
      </c>
      <c r="AB63" s="282">
        <f>AB31/B65</f>
        <v>97642.545454545456</v>
      </c>
      <c r="AC63" s="21">
        <f>SUM(AC39:AC62)</f>
        <v>97412.72727272725</v>
      </c>
    </row>
    <row r="64" spans="1:29" ht="17" thickTop="1" x14ac:dyDescent="0.2">
      <c r="A64" s="124"/>
      <c r="AB64" s="284" t="str">
        <f>IF(AB63='Daily Total'!D45,"Correct","Wrong")</f>
        <v>Wrong</v>
      </c>
      <c r="AC64" s="284" t="str">
        <f>IF(AC63='Daily Total'!E45,"Correct","Wrong")</f>
        <v>Wrong</v>
      </c>
    </row>
    <row r="65" spans="1:30" x14ac:dyDescent="0.15">
      <c r="A65" s="272" t="s">
        <v>82</v>
      </c>
      <c r="B65" s="272">
        <f>COUNTIF('Daily Total'!$G$7:$G$37,1)</f>
        <v>11</v>
      </c>
    </row>
    <row r="67" spans="1:30" s="124" customFormat="1" x14ac:dyDescent="0.15">
      <c r="A67" s="285" t="s">
        <v>52</v>
      </c>
      <c r="B67" s="286"/>
      <c r="C67" s="286"/>
      <c r="AB67" s="285"/>
      <c r="AC67" s="285"/>
    </row>
    <row r="68" spans="1:30" s="124" customFormat="1" ht="14" thickBot="1" x14ac:dyDescent="0.2">
      <c r="A68" s="285"/>
      <c r="B68" s="286"/>
      <c r="C68" s="286"/>
      <c r="AB68" s="285"/>
      <c r="AC68" s="285"/>
    </row>
    <row r="69" spans="1:30" s="124" customFormat="1" ht="15" thickTop="1" thickBot="1" x14ac:dyDescent="0.2">
      <c r="A69" s="304" t="s">
        <v>0</v>
      </c>
      <c r="B69" s="295" t="s">
        <v>1</v>
      </c>
      <c r="C69" s="296"/>
      <c r="D69" s="295" t="s">
        <v>2</v>
      </c>
      <c r="E69" s="296"/>
      <c r="F69" s="295" t="s">
        <v>3</v>
      </c>
      <c r="G69" s="296"/>
      <c r="H69" s="295" t="s">
        <v>4</v>
      </c>
      <c r="I69" s="296"/>
      <c r="J69" s="295" t="s">
        <v>5</v>
      </c>
      <c r="K69" s="296"/>
      <c r="L69" s="295" t="s">
        <v>6</v>
      </c>
      <c r="M69" s="296"/>
      <c r="N69" s="295" t="s">
        <v>7</v>
      </c>
      <c r="O69" s="296"/>
      <c r="P69" s="295" t="s">
        <v>8</v>
      </c>
      <c r="Q69" s="296"/>
      <c r="R69" s="295" t="s">
        <v>9</v>
      </c>
      <c r="S69" s="296"/>
      <c r="T69" s="295" t="s">
        <v>10</v>
      </c>
      <c r="U69" s="296"/>
      <c r="V69" s="295" t="s">
        <v>11</v>
      </c>
      <c r="W69" s="296"/>
      <c r="X69" s="295" t="s">
        <v>12</v>
      </c>
      <c r="Y69" s="296"/>
      <c r="Z69" s="295" t="s">
        <v>40</v>
      </c>
      <c r="AA69" s="296"/>
      <c r="AB69" s="295" t="s">
        <v>51</v>
      </c>
      <c r="AC69" s="296"/>
    </row>
    <row r="70" spans="1:30" s="287" customFormat="1" ht="15" thickTop="1" thickBot="1" x14ac:dyDescent="0.2">
      <c r="A70" s="305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 x14ac:dyDescent="0.15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15">
      <c r="A72" s="253" t="s">
        <v>17</v>
      </c>
      <c r="B72" s="254">
        <f>B8/B31</f>
        <v>1.2862208992521544E-2</v>
      </c>
      <c r="C72" s="255">
        <f t="shared" ref="C72:AC72" si="29">C8/C31</f>
        <v>0</v>
      </c>
      <c r="D72" s="256">
        <f t="shared" si="29"/>
        <v>1.9135757838671583E-2</v>
      </c>
      <c r="E72" s="257">
        <f t="shared" si="29"/>
        <v>1.5475983208558219E-4</v>
      </c>
      <c r="F72" s="254">
        <f t="shared" si="29"/>
        <v>2.4017047591192078E-2</v>
      </c>
      <c r="G72" s="255">
        <f t="shared" si="29"/>
        <v>2.8341100894319185E-4</v>
      </c>
      <c r="H72" s="256">
        <f t="shared" si="29"/>
        <v>1.4171742802612047E-2</v>
      </c>
      <c r="I72" s="257">
        <f t="shared" si="29"/>
        <v>1.6130555777572715E-3</v>
      </c>
      <c r="J72" s="254">
        <f t="shared" si="29"/>
        <v>3.7828130373313974E-3</v>
      </c>
      <c r="K72" s="255">
        <f t="shared" si="29"/>
        <v>2.6242414302115793E-3</v>
      </c>
      <c r="L72" s="256">
        <f t="shared" si="29"/>
        <v>1.0495969547693685E-3</v>
      </c>
      <c r="M72" s="254">
        <f t="shared" si="29"/>
        <v>4.2128894007201273E-3</v>
      </c>
      <c r="N72" s="258">
        <f t="shared" si="29"/>
        <v>3.7589444763141211E-3</v>
      </c>
      <c r="O72" s="259">
        <f t="shared" si="29"/>
        <v>3.9275714019040512E-3</v>
      </c>
      <c r="P72" s="254">
        <f t="shared" si="29"/>
        <v>2.7773738548785808E-3</v>
      </c>
      <c r="Q72" s="255">
        <f t="shared" si="29"/>
        <v>3.0211480362537764E-3</v>
      </c>
      <c r="R72" s="256">
        <f t="shared" si="29"/>
        <v>9.822263797942001E-4</v>
      </c>
      <c r="S72" s="257">
        <f t="shared" si="29"/>
        <v>5.5149593271749617E-4</v>
      </c>
      <c r="T72" s="254">
        <f t="shared" si="29"/>
        <v>0</v>
      </c>
      <c r="U72" s="255">
        <f t="shared" si="29"/>
        <v>2.1210032345299326E-4</v>
      </c>
      <c r="V72" s="256">
        <f t="shared" si="29"/>
        <v>1.2481589655258494E-5</v>
      </c>
      <c r="W72" s="257">
        <f t="shared" si="29"/>
        <v>4.807056759322686E-5</v>
      </c>
      <c r="X72" s="254">
        <f t="shared" si="29"/>
        <v>8.2008889763650377E-5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7.4101453539254496E-3</v>
      </c>
      <c r="AC72" s="261">
        <f t="shared" si="29"/>
        <v>1.3046643149112493E-3</v>
      </c>
      <c r="AD72" s="286"/>
    </row>
    <row r="73" spans="1:30" s="124" customFormat="1" x14ac:dyDescent="0.15">
      <c r="A73" s="262" t="s">
        <v>18</v>
      </c>
      <c r="B73" s="263">
        <f>B9/B31</f>
        <v>5.5803612443268473E-2</v>
      </c>
      <c r="C73" s="264">
        <f t="shared" ref="C73:AC73" si="30">C9/C31</f>
        <v>8.7878867768667668E-6</v>
      </c>
      <c r="D73" s="265">
        <f t="shared" si="30"/>
        <v>6.4902513677005766E-2</v>
      </c>
      <c r="E73" s="266">
        <f t="shared" si="30"/>
        <v>4.8168997736637454E-3</v>
      </c>
      <c r="F73" s="263">
        <f t="shared" si="30"/>
        <v>7.2301842644047973E-2</v>
      </c>
      <c r="G73" s="264">
        <f t="shared" si="30"/>
        <v>8.2294159633874969E-3</v>
      </c>
      <c r="H73" s="265">
        <f t="shared" si="30"/>
        <v>4.2493290725479159E-2</v>
      </c>
      <c r="I73" s="266">
        <f t="shared" si="30"/>
        <v>1.4096071265086066E-2</v>
      </c>
      <c r="J73" s="263">
        <f t="shared" si="30"/>
        <v>1.4519888426120516E-2</v>
      </c>
      <c r="K73" s="264">
        <f t="shared" si="30"/>
        <v>3.1326882073150729E-2</v>
      </c>
      <c r="L73" s="265">
        <f t="shared" si="30"/>
        <v>1.4050604567845947E-2</v>
      </c>
      <c r="M73" s="263">
        <f t="shared" si="30"/>
        <v>3.6050088193705448E-2</v>
      </c>
      <c r="N73" s="267">
        <f t="shared" si="30"/>
        <v>3.0486700280788624E-2</v>
      </c>
      <c r="O73" s="268">
        <f t="shared" si="30"/>
        <v>3.7371663244353183E-2</v>
      </c>
      <c r="P73" s="263">
        <f t="shared" si="30"/>
        <v>3.3444816053511704E-2</v>
      </c>
      <c r="Q73" s="264">
        <f t="shared" si="30"/>
        <v>4.8646349690552315E-2</v>
      </c>
      <c r="R73" s="265">
        <f t="shared" si="30"/>
        <v>2.7303554724041161E-2</v>
      </c>
      <c r="S73" s="266">
        <f t="shared" si="30"/>
        <v>3.3078266464451493E-2</v>
      </c>
      <c r="T73" s="263">
        <f t="shared" si="30"/>
        <v>1.1584652991816347E-2</v>
      </c>
      <c r="U73" s="264">
        <f t="shared" si="30"/>
        <v>6.6705551725966386E-2</v>
      </c>
      <c r="V73" s="265">
        <f t="shared" si="30"/>
        <v>1.8659976534611447E-2</v>
      </c>
      <c r="W73" s="266">
        <f t="shared" si="30"/>
        <v>4.2290081840141325E-2</v>
      </c>
      <c r="X73" s="263">
        <f t="shared" si="30"/>
        <v>3.6067509718053434E-2</v>
      </c>
      <c r="Y73" s="264">
        <f t="shared" si="30"/>
        <v>4.9977412682184551E-2</v>
      </c>
      <c r="Z73" s="265">
        <f t="shared" si="30"/>
        <v>3.8168559512873249E-2</v>
      </c>
      <c r="AA73" s="263">
        <f t="shared" si="30"/>
        <v>2.5290001089205968E-2</v>
      </c>
      <c r="AB73" s="260">
        <f t="shared" si="30"/>
        <v>3.9005910240319977E-2</v>
      </c>
      <c r="AC73" s="261">
        <f t="shared" si="30"/>
        <v>2.6136215166955971E-2</v>
      </c>
      <c r="AD73" s="286"/>
    </row>
    <row r="74" spans="1:30" s="124" customFormat="1" x14ac:dyDescent="0.15">
      <c r="A74" s="253" t="s">
        <v>19</v>
      </c>
      <c r="B74" s="254">
        <f>B10/B31</f>
        <v>7.9791632214321145E-2</v>
      </c>
      <c r="C74" s="255">
        <f t="shared" ref="C74:AC74" si="31">C10/C31</f>
        <v>2.9905178701677606E-2</v>
      </c>
      <c r="D74" s="256">
        <f t="shared" si="31"/>
        <v>8.512279179620659E-2</v>
      </c>
      <c r="E74" s="257">
        <f t="shared" si="31"/>
        <v>4.5054456115915117E-2</v>
      </c>
      <c r="F74" s="254">
        <f t="shared" si="31"/>
        <v>8.3299210295408016E-2</v>
      </c>
      <c r="G74" s="255">
        <f t="shared" si="31"/>
        <v>3.9247176386614603E-2</v>
      </c>
      <c r="H74" s="256">
        <f t="shared" si="31"/>
        <v>6.2829522270403879E-2</v>
      </c>
      <c r="I74" s="257">
        <f t="shared" si="31"/>
        <v>4.0130207008799143E-2</v>
      </c>
      <c r="J74" s="254">
        <f t="shared" si="31"/>
        <v>3.5229834549692404E-2</v>
      </c>
      <c r="K74" s="255">
        <f t="shared" si="31"/>
        <v>8.4467771034935218E-2</v>
      </c>
      <c r="L74" s="256">
        <f t="shared" si="31"/>
        <v>3.2551500223914016E-2</v>
      </c>
      <c r="M74" s="254">
        <f t="shared" si="31"/>
        <v>7.644426303590432E-2</v>
      </c>
      <c r="N74" s="258">
        <f t="shared" si="31"/>
        <v>6.0580900335134809E-2</v>
      </c>
      <c r="O74" s="259">
        <f t="shared" si="31"/>
        <v>6.9277580735486274E-2</v>
      </c>
      <c r="P74" s="254">
        <f t="shared" si="31"/>
        <v>7.0452232077940963E-2</v>
      </c>
      <c r="Q74" s="255">
        <f t="shared" si="31"/>
        <v>6.9911712081658986E-2</v>
      </c>
      <c r="R74" s="256">
        <f t="shared" si="31"/>
        <v>6.3973339569691298E-2</v>
      </c>
      <c r="S74" s="257">
        <f t="shared" si="31"/>
        <v>5.1645296199273862E-2</v>
      </c>
      <c r="T74" s="254">
        <f t="shared" si="31"/>
        <v>3.5497927516207887E-2</v>
      </c>
      <c r="U74" s="255">
        <f t="shared" si="31"/>
        <v>0.12837372076992418</v>
      </c>
      <c r="V74" s="256">
        <f t="shared" si="31"/>
        <v>4.3835342869267831E-2</v>
      </c>
      <c r="W74" s="257">
        <f t="shared" si="31"/>
        <v>7.0098905192823066E-2</v>
      </c>
      <c r="X74" s="254">
        <f t="shared" si="31"/>
        <v>6.4540996243992843E-2</v>
      </c>
      <c r="Y74" s="255">
        <f t="shared" si="31"/>
        <v>8.2931120568724884E-2</v>
      </c>
      <c r="Z74" s="256">
        <f t="shared" si="31"/>
        <v>6.3451673481996956E-2</v>
      </c>
      <c r="AA74" s="254">
        <f t="shared" si="31"/>
        <v>4.8660276658316085E-2</v>
      </c>
      <c r="AB74" s="260">
        <f t="shared" si="31"/>
        <v>6.3577911268187862E-2</v>
      </c>
      <c r="AC74" s="261">
        <f t="shared" si="31"/>
        <v>5.5740336338354145E-2</v>
      </c>
      <c r="AD74" s="286"/>
    </row>
    <row r="75" spans="1:30" s="124" customFormat="1" x14ac:dyDescent="0.15">
      <c r="A75" s="262" t="s">
        <v>20</v>
      </c>
      <c r="B75" s="263">
        <f>B11/B31</f>
        <v>8.5616375429505912E-2</v>
      </c>
      <c r="C75" s="264">
        <f t="shared" ref="C75:AC75" si="32">C11/C31</f>
        <v>4.8017013348800014E-2</v>
      </c>
      <c r="D75" s="265">
        <f t="shared" si="32"/>
        <v>8.1507724194442438E-2</v>
      </c>
      <c r="E75" s="266">
        <f t="shared" si="32"/>
        <v>6.1052753757762174E-2</v>
      </c>
      <c r="F75" s="263">
        <f t="shared" si="32"/>
        <v>8.1870221033719132E-2</v>
      </c>
      <c r="G75" s="264">
        <f t="shared" si="32"/>
        <v>5.1979678380988367E-2</v>
      </c>
      <c r="H75" s="265">
        <f t="shared" si="32"/>
        <v>7.4631995378461588E-2</v>
      </c>
      <c r="I75" s="266">
        <f t="shared" si="32"/>
        <v>5.641334912480836E-2</v>
      </c>
      <c r="J75" s="263">
        <f t="shared" si="32"/>
        <v>4.6654694127087233E-2</v>
      </c>
      <c r="K75" s="264">
        <f t="shared" si="32"/>
        <v>0.11366245694603903</v>
      </c>
      <c r="L75" s="265">
        <f t="shared" si="32"/>
        <v>4.2347738468428126E-2</v>
      </c>
      <c r="M75" s="263">
        <f t="shared" si="32"/>
        <v>0.1049140658027085</v>
      </c>
      <c r="N75" s="267">
        <f t="shared" si="32"/>
        <v>6.5736239847830683E-2</v>
      </c>
      <c r="O75" s="268">
        <f t="shared" si="32"/>
        <v>8.7287661004293443E-2</v>
      </c>
      <c r="P75" s="263">
        <f t="shared" si="32"/>
        <v>8.6171295623091462E-2</v>
      </c>
      <c r="Q75" s="264">
        <f t="shared" si="32"/>
        <v>7.5866013551168857E-2</v>
      </c>
      <c r="R75" s="265">
        <f t="shared" si="32"/>
        <v>8.3664639850327405E-2</v>
      </c>
      <c r="S75" s="266">
        <f t="shared" si="32"/>
        <v>5.8550484856840848E-2</v>
      </c>
      <c r="T75" s="263">
        <f t="shared" si="32"/>
        <v>7.2005526623445643E-2</v>
      </c>
      <c r="U75" s="264">
        <f t="shared" si="32"/>
        <v>0.13839546105307809</v>
      </c>
      <c r="V75" s="265">
        <f t="shared" si="32"/>
        <v>4.5170872962380489E-2</v>
      </c>
      <c r="W75" s="266">
        <f t="shared" si="32"/>
        <v>7.5506844047061081E-2</v>
      </c>
      <c r="X75" s="263">
        <f t="shared" si="32"/>
        <v>7.6022240810903904E-2</v>
      </c>
      <c r="Y75" s="264">
        <f t="shared" si="32"/>
        <v>0.10021636272854799</v>
      </c>
      <c r="Z75" s="265">
        <f t="shared" si="32"/>
        <v>7.4028307332103055E-2</v>
      </c>
      <c r="AA75" s="263">
        <f t="shared" si="32"/>
        <v>5.9708909704825182E-2</v>
      </c>
      <c r="AB75" s="260">
        <f t="shared" si="32"/>
        <v>7.2114614717131501E-2</v>
      </c>
      <c r="AC75" s="261">
        <f t="shared" si="32"/>
        <v>7.0126173544618031E-2</v>
      </c>
      <c r="AD75" s="286"/>
    </row>
    <row r="76" spans="1:30" s="124" customFormat="1" x14ac:dyDescent="0.15">
      <c r="A76" s="253" t="s">
        <v>21</v>
      </c>
      <c r="B76" s="254">
        <f>B12/B31</f>
        <v>7.8211417966668501E-2</v>
      </c>
      <c r="C76" s="255">
        <f t="shared" ref="C76:AC76" si="33">C12/C31</f>
        <v>5.8623992688478205E-2</v>
      </c>
      <c r="D76" s="256">
        <f t="shared" si="33"/>
        <v>6.4902513677005766E-2</v>
      </c>
      <c r="E76" s="257">
        <f t="shared" si="33"/>
        <v>6.4708954790784048E-2</v>
      </c>
      <c r="F76" s="254">
        <f t="shared" si="33"/>
        <v>8.7552751431078421E-2</v>
      </c>
      <c r="G76" s="255">
        <f t="shared" si="33"/>
        <v>4.655288239492799E-2</v>
      </c>
      <c r="H76" s="256">
        <f t="shared" si="33"/>
        <v>7.4946435492245028E-2</v>
      </c>
      <c r="I76" s="257">
        <f t="shared" si="33"/>
        <v>5.9552268086930614E-2</v>
      </c>
      <c r="J76" s="254">
        <f t="shared" si="33"/>
        <v>4.910014901990753E-2</v>
      </c>
      <c r="K76" s="255">
        <f t="shared" si="33"/>
        <v>0.12313432835820895</v>
      </c>
      <c r="L76" s="256">
        <f t="shared" si="33"/>
        <v>4.0150582176444245E-2</v>
      </c>
      <c r="M76" s="254">
        <f t="shared" si="33"/>
        <v>0.11259639353343343</v>
      </c>
      <c r="N76" s="258">
        <f t="shared" si="33"/>
        <v>6.2490564898402823E-2</v>
      </c>
      <c r="O76" s="259">
        <f t="shared" si="33"/>
        <v>8.5570281874183307E-2</v>
      </c>
      <c r="P76" s="254">
        <f t="shared" si="33"/>
        <v>7.2095390431874365E-2</v>
      </c>
      <c r="Q76" s="255">
        <f t="shared" si="33"/>
        <v>6.8987768750183323E-2</v>
      </c>
      <c r="R76" s="256">
        <f t="shared" si="33"/>
        <v>8.3828344246959771E-2</v>
      </c>
      <c r="S76" s="257">
        <f t="shared" si="33"/>
        <v>5.874580633301163E-2</v>
      </c>
      <c r="T76" s="254">
        <f t="shared" si="33"/>
        <v>4.6444893187373791E-2</v>
      </c>
      <c r="U76" s="255">
        <f t="shared" si="33"/>
        <v>0.11904130653799247</v>
      </c>
      <c r="V76" s="256">
        <f t="shared" si="33"/>
        <v>4.5832397214109186E-2</v>
      </c>
      <c r="W76" s="257">
        <f t="shared" si="33"/>
        <v>7.9604859934383682E-2</v>
      </c>
      <c r="X76" s="254">
        <f t="shared" si="33"/>
        <v>7.3529170562088936E-2</v>
      </c>
      <c r="Y76" s="255">
        <f t="shared" si="33"/>
        <v>0.10057300458879194</v>
      </c>
      <c r="Z76" s="256">
        <f t="shared" si="33"/>
        <v>7.4207158942174029E-2</v>
      </c>
      <c r="AA76" s="254">
        <f t="shared" si="33"/>
        <v>5.901454089968413E-2</v>
      </c>
      <c r="AB76" s="260">
        <f t="shared" si="33"/>
        <v>6.9501186144638891E-2</v>
      </c>
      <c r="AC76" s="261">
        <f t="shared" si="33"/>
        <v>7.1316983033764492E-2</v>
      </c>
      <c r="AD76" s="286"/>
    </row>
    <row r="77" spans="1:30" s="124" customFormat="1" x14ac:dyDescent="0.15">
      <c r="A77" s="262" t="s">
        <v>22</v>
      </c>
      <c r="B77" s="263">
        <f>B13/B31</f>
        <v>7.6622016426878339E-2</v>
      </c>
      <c r="C77" s="264">
        <f t="shared" ref="C77:AC77" si="34">C13/C31</f>
        <v>7.2939460247994164E-2</v>
      </c>
      <c r="D77" s="265">
        <f t="shared" si="34"/>
        <v>7.1698840768322364E-2</v>
      </c>
      <c r="E77" s="266">
        <f t="shared" si="34"/>
        <v>5.8905461087574718E-2</v>
      </c>
      <c r="F77" s="263">
        <f t="shared" si="34"/>
        <v>0.10053900472151422</v>
      </c>
      <c r="G77" s="264">
        <f t="shared" si="34"/>
        <v>3.7861611454003442E-2</v>
      </c>
      <c r="H77" s="265">
        <f t="shared" si="34"/>
        <v>7.7257204700514073E-2</v>
      </c>
      <c r="I77" s="266">
        <f t="shared" si="34"/>
        <v>5.9995495070008065E-2</v>
      </c>
      <c r="J77" s="263">
        <f t="shared" si="34"/>
        <v>5.5786939742463029E-2</v>
      </c>
      <c r="K77" s="264">
        <f t="shared" si="34"/>
        <v>0.13842873544366083</v>
      </c>
      <c r="L77" s="265">
        <f t="shared" si="34"/>
        <v>4.0388490819525301E-2</v>
      </c>
      <c r="M77" s="263">
        <f t="shared" si="34"/>
        <v>0.12007463665651102</v>
      </c>
      <c r="N77" s="267">
        <f t="shared" si="34"/>
        <v>6.2045228103016214E-2</v>
      </c>
      <c r="O77" s="268">
        <f t="shared" si="34"/>
        <v>8.9968265820421875E-2</v>
      </c>
      <c r="P77" s="263">
        <f t="shared" si="34"/>
        <v>7.3433183074014835E-2</v>
      </c>
      <c r="Q77" s="264">
        <f t="shared" si="34"/>
        <v>6.7579855102220393E-2</v>
      </c>
      <c r="R77" s="265">
        <f t="shared" si="34"/>
        <v>8.8412067352666046E-2</v>
      </c>
      <c r="S77" s="266">
        <f t="shared" si="34"/>
        <v>5.9963693184429429E-2</v>
      </c>
      <c r="T77" s="263">
        <f t="shared" si="34"/>
        <v>5.3353172494420238E-2</v>
      </c>
      <c r="U77" s="264">
        <f t="shared" si="34"/>
        <v>8.5158279866376793E-2</v>
      </c>
      <c r="V77" s="265">
        <f t="shared" si="34"/>
        <v>4.6344142389974786E-2</v>
      </c>
      <c r="W77" s="266">
        <f t="shared" si="34"/>
        <v>9.1153813798656433E-2</v>
      </c>
      <c r="X77" s="263">
        <f t="shared" si="34"/>
        <v>6.7936164280207975E-2</v>
      </c>
      <c r="Y77" s="264">
        <f t="shared" si="34"/>
        <v>7.5275208635488242E-2</v>
      </c>
      <c r="Z77" s="265">
        <f t="shared" si="34"/>
        <v>7.3426715552773414E-2</v>
      </c>
      <c r="AA77" s="263">
        <f t="shared" si="34"/>
        <v>6.2214083433177213E-2</v>
      </c>
      <c r="AB77" s="260">
        <f t="shared" si="34"/>
        <v>7.1670508757359863E-2</v>
      </c>
      <c r="AC77" s="261">
        <f t="shared" si="34"/>
        <v>7.2973477425014463E-2</v>
      </c>
      <c r="AD77" s="286"/>
    </row>
    <row r="78" spans="1:30" s="124" customFormat="1" x14ac:dyDescent="0.15">
      <c r="A78" s="253" t="s">
        <v>23</v>
      </c>
      <c r="B78" s="254">
        <f>B14/B31</f>
        <v>6.3107509692593211E-2</v>
      </c>
      <c r="C78" s="255">
        <f t="shared" ref="C78:AC78" si="35">C14/C31</f>
        <v>6.1594298419059168E-2</v>
      </c>
      <c r="D78" s="256">
        <f t="shared" si="35"/>
        <v>6.0781336610994628E-2</v>
      </c>
      <c r="E78" s="257">
        <f t="shared" si="35"/>
        <v>5.410790629292167E-2</v>
      </c>
      <c r="F78" s="254">
        <f t="shared" si="35"/>
        <v>7.830192621067146E-2</v>
      </c>
      <c r="G78" s="255">
        <f t="shared" si="35"/>
        <v>3.6685980602090947E-2</v>
      </c>
      <c r="H78" s="256">
        <f t="shared" si="35"/>
        <v>6.2661333372333664E-2</v>
      </c>
      <c r="I78" s="257">
        <f t="shared" si="35"/>
        <v>5.5955590109498861E-2</v>
      </c>
      <c r="J78" s="254">
        <f t="shared" si="35"/>
        <v>5.4067479270948758E-2</v>
      </c>
      <c r="K78" s="255">
        <f t="shared" si="35"/>
        <v>9.7383959324257835E-2</v>
      </c>
      <c r="L78" s="256">
        <f t="shared" si="35"/>
        <v>4.0780340349305867E-2</v>
      </c>
      <c r="M78" s="254">
        <f t="shared" si="35"/>
        <v>8.9899269668654067E-2</v>
      </c>
      <c r="N78" s="258">
        <f t="shared" si="35"/>
        <v>5.2474261042842911E-2</v>
      </c>
      <c r="O78" s="259">
        <f t="shared" si="35"/>
        <v>7.7214859062908342E-2</v>
      </c>
      <c r="P78" s="254">
        <f t="shared" si="35"/>
        <v>5.8121273811254905E-2</v>
      </c>
      <c r="Q78" s="255">
        <f t="shared" si="35"/>
        <v>5.1828821165635176E-2</v>
      </c>
      <c r="R78" s="256">
        <f t="shared" si="35"/>
        <v>7.4450420954162766E-2</v>
      </c>
      <c r="S78" s="257">
        <f t="shared" si="35"/>
        <v>5.6218116641389773E-2</v>
      </c>
      <c r="T78" s="254">
        <f t="shared" si="35"/>
        <v>4.208736316292911E-2</v>
      </c>
      <c r="U78" s="255">
        <f t="shared" si="35"/>
        <v>5.880481467734238E-2</v>
      </c>
      <c r="V78" s="256">
        <f t="shared" si="35"/>
        <v>4.4846351631343769E-2</v>
      </c>
      <c r="W78" s="257">
        <f t="shared" si="35"/>
        <v>8.3041905517299397E-2</v>
      </c>
      <c r="X78" s="254">
        <f t="shared" si="35"/>
        <v>5.4257081467631092E-2</v>
      </c>
      <c r="Y78" s="255">
        <f t="shared" si="35"/>
        <v>5.8322832211892814E-2</v>
      </c>
      <c r="Z78" s="256">
        <f t="shared" si="35"/>
        <v>6.4215857634118384E-2</v>
      </c>
      <c r="AA78" s="254">
        <f t="shared" si="35"/>
        <v>6.3895545147587413E-2</v>
      </c>
      <c r="AB78" s="260">
        <f t="shared" si="35"/>
        <v>6.0114443405817883E-2</v>
      </c>
      <c r="AC78" s="261">
        <f t="shared" si="35"/>
        <v>6.3618716986766716E-2</v>
      </c>
      <c r="AD78" s="286"/>
    </row>
    <row r="79" spans="1:30" s="124" customFormat="1" x14ac:dyDescent="0.15">
      <c r="A79" s="262" t="s">
        <v>24</v>
      </c>
      <c r="B79" s="263">
        <f>B15/B31</f>
        <v>5.5463682634180403E-2</v>
      </c>
      <c r="C79" s="264">
        <f t="shared" ref="C79:AC79" si="36">C15/C31</f>
        <v>5.7666113029799723E-2</v>
      </c>
      <c r="D79" s="265">
        <f t="shared" si="36"/>
        <v>5.5238232954956258E-2</v>
      </c>
      <c r="E79" s="266">
        <f t="shared" si="36"/>
        <v>5.3256727216450972E-2</v>
      </c>
      <c r="F79" s="263">
        <f t="shared" si="36"/>
        <v>6.6953578740650985E-2</v>
      </c>
      <c r="G79" s="264">
        <f t="shared" si="36"/>
        <v>3.6612503673846414E-2</v>
      </c>
      <c r="H79" s="265">
        <f t="shared" si="36"/>
        <v>5.79959195910816E-2</v>
      </c>
      <c r="I79" s="266">
        <f t="shared" si="36"/>
        <v>5.3623198936255244E-2</v>
      </c>
      <c r="J79" s="263">
        <f t="shared" si="36"/>
        <v>6.1059951855106799E-2</v>
      </c>
      <c r="K79" s="264">
        <f t="shared" si="36"/>
        <v>6.3719862227324911E-2</v>
      </c>
      <c r="L79" s="265">
        <f t="shared" si="36"/>
        <v>4.3621249440214956E-2</v>
      </c>
      <c r="M79" s="263">
        <f t="shared" si="36"/>
        <v>7.8572573944226592E-2</v>
      </c>
      <c r="N79" s="267">
        <f t="shared" si="36"/>
        <v>5.1040125600072463E-2</v>
      </c>
      <c r="O79" s="268">
        <f t="shared" si="36"/>
        <v>5.8734366249766662E-2</v>
      </c>
      <c r="P79" s="263">
        <f t="shared" si="36"/>
        <v>5.1708593863603318E-2</v>
      </c>
      <c r="Q79" s="264">
        <f t="shared" si="36"/>
        <v>4.7649077523245244E-2</v>
      </c>
      <c r="R79" s="265">
        <f t="shared" si="36"/>
        <v>6.4616463985032735E-2</v>
      </c>
      <c r="S79" s="266">
        <f t="shared" si="36"/>
        <v>5.1036352773564962E-2</v>
      </c>
      <c r="T79" s="263">
        <f t="shared" si="36"/>
        <v>5.6807312147943462E-2</v>
      </c>
      <c r="U79" s="264">
        <f t="shared" si="36"/>
        <v>5.4880958693462011E-2</v>
      </c>
      <c r="V79" s="265">
        <f t="shared" si="36"/>
        <v>4.4896277989964803E-2</v>
      </c>
      <c r="W79" s="266">
        <f t="shared" si="36"/>
        <v>6.8813017509704241E-2</v>
      </c>
      <c r="X79" s="263">
        <f t="shared" si="36"/>
        <v>4.6367826272367928E-2</v>
      </c>
      <c r="Y79" s="264">
        <f t="shared" si="36"/>
        <v>4.8836158729403931E-2</v>
      </c>
      <c r="Z79" s="265">
        <f t="shared" si="36"/>
        <v>6.4362190769630997E-2</v>
      </c>
      <c r="AA79" s="263">
        <f t="shared" si="36"/>
        <v>6.3759394401481317E-2</v>
      </c>
      <c r="AB79" s="260">
        <f t="shared" si="36"/>
        <v>5.6086765456190853E-2</v>
      </c>
      <c r="AC79" s="261">
        <f t="shared" si="36"/>
        <v>5.6801425985030893E-2</v>
      </c>
      <c r="AD79" s="286"/>
    </row>
    <row r="80" spans="1:30" s="124" customFormat="1" x14ac:dyDescent="0.15">
      <c r="A80" s="253" t="s">
        <v>25</v>
      </c>
      <c r="B80" s="254">
        <f>B16/B31</f>
        <v>5.0006431104496263E-2</v>
      </c>
      <c r="C80" s="255">
        <f t="shared" ref="C80:AC80" si="37">C16/C31</f>
        <v>5.2613078133101336E-2</v>
      </c>
      <c r="D80" s="256">
        <f t="shared" si="37"/>
        <v>5.1936471212011663E-2</v>
      </c>
      <c r="E80" s="257">
        <f t="shared" si="37"/>
        <v>5.5558779718724007E-2</v>
      </c>
      <c r="F80" s="254">
        <f t="shared" si="37"/>
        <v>5.4769565035724735E-2</v>
      </c>
      <c r="G80" s="255">
        <f t="shared" si="37"/>
        <v>3.7189822395767728E-2</v>
      </c>
      <c r="H80" s="256">
        <f t="shared" si="37"/>
        <v>5.4588266264963325E-2</v>
      </c>
      <c r="I80" s="257">
        <f t="shared" si="37"/>
        <v>5.3855711451967998E-2</v>
      </c>
      <c r="J80" s="254">
        <f t="shared" si="37"/>
        <v>5.5710519277062394E-2</v>
      </c>
      <c r="K80" s="255">
        <f t="shared" si="37"/>
        <v>5.3427915368213875E-2</v>
      </c>
      <c r="L80" s="256">
        <f t="shared" si="37"/>
        <v>4.2459695476936857E-2</v>
      </c>
      <c r="M80" s="254">
        <f t="shared" si="37"/>
        <v>6.0365311447688745E-2</v>
      </c>
      <c r="N80" s="258">
        <f t="shared" si="37"/>
        <v>4.7620844781256604E-2</v>
      </c>
      <c r="O80" s="259">
        <f t="shared" si="37"/>
        <v>5.15736419637857E-2</v>
      </c>
      <c r="P80" s="254">
        <f t="shared" si="37"/>
        <v>4.933837429111531E-2</v>
      </c>
      <c r="Q80" s="255">
        <f t="shared" si="37"/>
        <v>4.6974452233596337E-2</v>
      </c>
      <c r="R80" s="256">
        <f t="shared" si="37"/>
        <v>5.938961646398503E-2</v>
      </c>
      <c r="S80" s="257">
        <f t="shared" si="37"/>
        <v>5.2242750126384484E-2</v>
      </c>
      <c r="T80" s="265">
        <f t="shared" si="37"/>
        <v>4.3894143904772025E-2</v>
      </c>
      <c r="U80" s="254">
        <f t="shared" si="37"/>
        <v>5.20176043268466E-2</v>
      </c>
      <c r="V80" s="256">
        <f t="shared" si="37"/>
        <v>4.7380114331361245E-2</v>
      </c>
      <c r="W80" s="257">
        <f t="shared" si="37"/>
        <v>5.70958166588552E-2</v>
      </c>
      <c r="X80" s="254">
        <f t="shared" si="37"/>
        <v>4.6220210270793351E-2</v>
      </c>
      <c r="Y80" s="255">
        <f t="shared" si="37"/>
        <v>4.7052949428184214E-2</v>
      </c>
      <c r="Z80" s="256">
        <f t="shared" si="37"/>
        <v>6.3102099880494603E-2</v>
      </c>
      <c r="AA80" s="254">
        <f t="shared" si="37"/>
        <v>6.31126783574774E-2</v>
      </c>
      <c r="AB80" s="260">
        <f t="shared" si="37"/>
        <v>5.222388154195079E-2</v>
      </c>
      <c r="AC80" s="261">
        <f t="shared" si="37"/>
        <v>5.3098344438845028E-2</v>
      </c>
      <c r="AD80" s="286"/>
    </row>
    <row r="81" spans="1:30" s="124" customFormat="1" x14ac:dyDescent="0.15">
      <c r="A81" s="262" t="s">
        <v>26</v>
      </c>
      <c r="B81" s="263">
        <f>B17/B31</f>
        <v>4.5743527552689123E-2</v>
      </c>
      <c r="C81" s="264">
        <f t="shared" ref="C81:AC81" si="38">C17/C31</f>
        <v>5.1417925531447452E-2</v>
      </c>
      <c r="D81" s="265">
        <f t="shared" si="38"/>
        <v>4.7983997300749523E-2</v>
      </c>
      <c r="E81" s="266">
        <f t="shared" si="38"/>
        <v>5.9079565898670999E-2</v>
      </c>
      <c r="F81" s="263">
        <f t="shared" si="38"/>
        <v>4.5318179918940375E-2</v>
      </c>
      <c r="G81" s="264">
        <f t="shared" si="38"/>
        <v>3.882730822521728E-2</v>
      </c>
      <c r="H81" s="265">
        <f t="shared" si="38"/>
        <v>5.2972190331332131E-2</v>
      </c>
      <c r="I81" s="266">
        <f t="shared" si="38"/>
        <v>5.0985635086138618E-2</v>
      </c>
      <c r="J81" s="263">
        <f t="shared" si="38"/>
        <v>5.1430973214626877E-2</v>
      </c>
      <c r="K81" s="264">
        <f t="shared" si="38"/>
        <v>4.4079055273085123E-2</v>
      </c>
      <c r="L81" s="265">
        <f t="shared" si="38"/>
        <v>4.4195029108822212E-2</v>
      </c>
      <c r="M81" s="263">
        <f t="shared" si="38"/>
        <v>5.1166926631583551E-2</v>
      </c>
      <c r="N81" s="267">
        <f t="shared" si="38"/>
        <v>4.6858488572204947E-2</v>
      </c>
      <c r="O81" s="268">
        <f t="shared" si="38"/>
        <v>4.7078588762366994E-2</v>
      </c>
      <c r="P81" s="263">
        <f t="shared" si="38"/>
        <v>4.961465755416606E-2</v>
      </c>
      <c r="Q81" s="264">
        <f t="shared" si="38"/>
        <v>4.0976153462587629E-2</v>
      </c>
      <c r="R81" s="265">
        <f t="shared" si="38"/>
        <v>5.7027595884003739E-2</v>
      </c>
      <c r="S81" s="266">
        <f t="shared" si="38"/>
        <v>4.9577186451583252E-2</v>
      </c>
      <c r="T81" s="263">
        <f t="shared" si="38"/>
        <v>3.9696035710489956E-2</v>
      </c>
      <c r="U81" s="264">
        <f t="shared" si="38"/>
        <v>4.4806193329444827E-2</v>
      </c>
      <c r="V81" s="265">
        <f t="shared" si="38"/>
        <v>4.4646646196859631E-2</v>
      </c>
      <c r="W81" s="266">
        <f t="shared" si="38"/>
        <v>5.2697359724074945E-2</v>
      </c>
      <c r="X81" s="263">
        <f t="shared" si="38"/>
        <v>4.3923961357411147E-2</v>
      </c>
      <c r="Y81" s="264">
        <f t="shared" si="38"/>
        <v>4.5673934235240972E-2</v>
      </c>
      <c r="Z81" s="265">
        <f t="shared" si="38"/>
        <v>5.9581975009552299E-2</v>
      </c>
      <c r="AA81" s="263">
        <f t="shared" si="38"/>
        <v>6.3943197908724533E-2</v>
      </c>
      <c r="AB81" s="260">
        <f t="shared" si="38"/>
        <v>4.9316244409106313E-2</v>
      </c>
      <c r="AC81" s="261">
        <f t="shared" si="38"/>
        <v>5.0547809694458441E-2</v>
      </c>
      <c r="AD81" s="286"/>
    </row>
    <row r="82" spans="1:30" s="124" customFormat="1" x14ac:dyDescent="0.15">
      <c r="A82" s="253" t="s">
        <v>27</v>
      </c>
      <c r="B82" s="254">
        <f>B18/B31</f>
        <v>4.3759072450985793E-2</v>
      </c>
      <c r="C82" s="255">
        <f t="shared" ref="C82:AC82" si="39">C18/C31</f>
        <v>5.689277899343545E-2</v>
      </c>
      <c r="D82" s="256">
        <f t="shared" si="39"/>
        <v>5.497312799749355E-2</v>
      </c>
      <c r="E82" s="257">
        <f t="shared" si="39"/>
        <v>5.8944151045596117E-2</v>
      </c>
      <c r="F82" s="254">
        <f t="shared" si="39"/>
        <v>4.4465800359336484E-2</v>
      </c>
      <c r="G82" s="255">
        <f t="shared" si="39"/>
        <v>4.4096653650753666E-2</v>
      </c>
      <c r="H82" s="256">
        <f t="shared" si="39"/>
        <v>5.2599249731263391E-2</v>
      </c>
      <c r="I82" s="257">
        <f t="shared" si="39"/>
        <v>5.6042782302891149E-2</v>
      </c>
      <c r="J82" s="254">
        <f t="shared" si="39"/>
        <v>5.7124297886974131E-2</v>
      </c>
      <c r="K82" s="255">
        <f t="shared" si="39"/>
        <v>3.887157618500902E-2</v>
      </c>
      <c r="L82" s="256">
        <f t="shared" si="39"/>
        <v>5.3067622033139278E-2</v>
      </c>
      <c r="M82" s="254">
        <f t="shared" si="39"/>
        <v>4.3324246709135698E-2</v>
      </c>
      <c r="N82" s="258">
        <f t="shared" si="39"/>
        <v>5.6421907551100513E-2</v>
      </c>
      <c r="O82" s="259">
        <f t="shared" si="39"/>
        <v>4.4987866343102485E-2</v>
      </c>
      <c r="P82" s="254">
        <f t="shared" si="39"/>
        <v>5.5547477097571615E-2</v>
      </c>
      <c r="Q82" s="255">
        <f t="shared" si="39"/>
        <v>4.1078813832751589E-2</v>
      </c>
      <c r="R82" s="256">
        <f t="shared" si="39"/>
        <v>5.4092609915809164E-2</v>
      </c>
      <c r="S82" s="257">
        <f t="shared" si="39"/>
        <v>5.2196792131991361E-2</v>
      </c>
      <c r="T82" s="254">
        <f t="shared" si="39"/>
        <v>5.0961845041981084E-2</v>
      </c>
      <c r="U82" s="255">
        <f t="shared" si="39"/>
        <v>4.0193011294342225E-2</v>
      </c>
      <c r="V82" s="256">
        <f t="shared" si="39"/>
        <v>5.1923412965875333E-2</v>
      </c>
      <c r="W82" s="257">
        <f t="shared" si="39"/>
        <v>5.124322505437983E-2</v>
      </c>
      <c r="X82" s="254">
        <f t="shared" si="39"/>
        <v>5.0009020977873998E-2</v>
      </c>
      <c r="Y82" s="255">
        <f t="shared" si="39"/>
        <v>4.1917306640671441E-2</v>
      </c>
      <c r="Z82" s="256">
        <f t="shared" si="39"/>
        <v>6.3232173778728043E-2</v>
      </c>
      <c r="AA82" s="254">
        <f t="shared" si="39"/>
        <v>5.8687779109029517E-2</v>
      </c>
      <c r="AB82" s="260">
        <f t="shared" si="39"/>
        <v>5.2801126185679122E-2</v>
      </c>
      <c r="AC82" s="261">
        <f t="shared" si="39"/>
        <v>5.0516079661048582E-2</v>
      </c>
      <c r="AD82" s="286"/>
    </row>
    <row r="83" spans="1:30" s="124" customFormat="1" x14ac:dyDescent="0.15">
      <c r="A83" s="262" t="s">
        <v>28</v>
      </c>
      <c r="B83" s="263">
        <f>B19/B31</f>
        <v>4.4944233136725284E-2</v>
      </c>
      <c r="C83" s="264">
        <f t="shared" ref="C83:AC83" si="40">C19/C31</f>
        <v>6.8527941086007044E-2</v>
      </c>
      <c r="D83" s="265">
        <f t="shared" si="40"/>
        <v>5.8732798303328275E-2</v>
      </c>
      <c r="E83" s="266">
        <f t="shared" si="40"/>
        <v>6.7281836999206854E-2</v>
      </c>
      <c r="F83" s="263">
        <f t="shared" si="40"/>
        <v>4.4532653658128946E-2</v>
      </c>
      <c r="G83" s="264">
        <f t="shared" si="40"/>
        <v>6.5845824411134901E-2</v>
      </c>
      <c r="H83" s="265">
        <f t="shared" si="40"/>
        <v>5.5692462943598219E-2</v>
      </c>
      <c r="I83" s="266">
        <f t="shared" si="40"/>
        <v>6.590276617233537E-2</v>
      </c>
      <c r="J83" s="263">
        <f t="shared" si="40"/>
        <v>6.7555691414160707E-2</v>
      </c>
      <c r="K83" s="264">
        <f t="shared" si="40"/>
        <v>3.5263244218468097E-2</v>
      </c>
      <c r="L83" s="265">
        <f t="shared" si="40"/>
        <v>7.2296238244514102E-2</v>
      </c>
      <c r="M83" s="263">
        <f t="shared" si="40"/>
        <v>3.8003469438330002E-2</v>
      </c>
      <c r="N83" s="267">
        <f t="shared" si="40"/>
        <v>6.3064219075511005E-2</v>
      </c>
      <c r="O83" s="268">
        <f t="shared" si="40"/>
        <v>4.7407130856822847E-2</v>
      </c>
      <c r="P83" s="263">
        <f t="shared" si="40"/>
        <v>6.1960157045223209E-2</v>
      </c>
      <c r="Q83" s="264">
        <f t="shared" si="40"/>
        <v>4.7297099111254508E-2</v>
      </c>
      <c r="R83" s="265">
        <f t="shared" si="40"/>
        <v>5.5916744621141254E-2</v>
      </c>
      <c r="S83" s="266">
        <f t="shared" si="40"/>
        <v>6.3123305298956753E-2</v>
      </c>
      <c r="T83" s="263">
        <f t="shared" si="40"/>
        <v>7.7425868848974386E-2</v>
      </c>
      <c r="U83" s="264">
        <f t="shared" si="40"/>
        <v>3.059547165809428E-2</v>
      </c>
      <c r="V83" s="265">
        <f t="shared" si="40"/>
        <v>6.688883896253027E-2</v>
      </c>
      <c r="W83" s="266">
        <f t="shared" si="40"/>
        <v>5.7696698753770537E-2</v>
      </c>
      <c r="X83" s="263">
        <f t="shared" si="40"/>
        <v>5.7488231724318918E-2</v>
      </c>
      <c r="Y83" s="264">
        <f t="shared" si="40"/>
        <v>4.0443186951663143E-2</v>
      </c>
      <c r="Z83" s="265">
        <f t="shared" si="40"/>
        <v>6.6646613607355673E-2</v>
      </c>
      <c r="AA83" s="263">
        <f t="shared" si="40"/>
        <v>6.278591656682278E-2</v>
      </c>
      <c r="AB83" s="260">
        <f t="shared" si="40"/>
        <v>5.8771884089275542E-2</v>
      </c>
      <c r="AC83" s="261">
        <f t="shared" si="40"/>
        <v>5.7352968624596372E-2</v>
      </c>
      <c r="AD83" s="286"/>
    </row>
    <row r="84" spans="1:30" s="124" customFormat="1" x14ac:dyDescent="0.15">
      <c r="A84" s="253" t="s">
        <v>29</v>
      </c>
      <c r="B84" s="254">
        <f>B20/B31</f>
        <v>5.203682266688716E-2</v>
      </c>
      <c r="C84" s="255">
        <f t="shared" ref="C84:AC84" si="41">C20/C31</f>
        <v>8.3414621286019355E-2</v>
      </c>
      <c r="D84" s="256">
        <f t="shared" si="41"/>
        <v>7.6928638565541177E-2</v>
      </c>
      <c r="E84" s="257">
        <f t="shared" si="41"/>
        <v>7.6141837386106442E-2</v>
      </c>
      <c r="F84" s="254">
        <f t="shared" si="41"/>
        <v>5.0231897380186352E-2</v>
      </c>
      <c r="G84" s="255">
        <f t="shared" si="41"/>
        <v>8.6660788512407105E-2</v>
      </c>
      <c r="H84" s="256">
        <f t="shared" si="41"/>
        <v>6.0357876724850275E-2</v>
      </c>
      <c r="I84" s="257">
        <f t="shared" si="41"/>
        <v>7.5697355896735374E-2</v>
      </c>
      <c r="J84" s="254">
        <f t="shared" si="41"/>
        <v>9.4264644071682391E-2</v>
      </c>
      <c r="K84" s="255">
        <f t="shared" si="41"/>
        <v>3.1900934886009515E-2</v>
      </c>
      <c r="L84" s="256">
        <f t="shared" si="41"/>
        <v>9.3400134348410213E-2</v>
      </c>
      <c r="M84" s="254">
        <f t="shared" si="41"/>
        <v>3.8003469438330002E-2</v>
      </c>
      <c r="N84" s="258">
        <f t="shared" si="41"/>
        <v>7.4703360405784847E-2</v>
      </c>
      <c r="O84" s="259">
        <f t="shared" si="41"/>
        <v>5.2208325555348142E-2</v>
      </c>
      <c r="P84" s="254">
        <f t="shared" si="41"/>
        <v>7.847898793078377E-2</v>
      </c>
      <c r="Q84" s="255">
        <f t="shared" si="41"/>
        <v>5.860440559645675E-2</v>
      </c>
      <c r="R84" s="256">
        <f t="shared" si="41"/>
        <v>6.3002806361085129E-2</v>
      </c>
      <c r="S84" s="257">
        <f t="shared" si="41"/>
        <v>7.2418309664966221E-2</v>
      </c>
      <c r="T84" s="254">
        <f t="shared" si="41"/>
        <v>0.13476458709745989</v>
      </c>
      <c r="U84" s="255">
        <f t="shared" si="41"/>
        <v>2.8103292857521608E-2</v>
      </c>
      <c r="V84" s="256">
        <f t="shared" si="41"/>
        <v>8.4100951097131726E-2</v>
      </c>
      <c r="W84" s="257">
        <f t="shared" si="41"/>
        <v>5.7131869584550118E-2</v>
      </c>
      <c r="X84" s="254">
        <f t="shared" si="41"/>
        <v>8.4994013351047254E-2</v>
      </c>
      <c r="Y84" s="255">
        <f t="shared" si="41"/>
        <v>4.614945671556623E-2</v>
      </c>
      <c r="Z84" s="256">
        <f t="shared" si="41"/>
        <v>7.4320973603128282E-2</v>
      </c>
      <c r="AA84" s="254">
        <f t="shared" si="41"/>
        <v>6.6686635442762224E-2</v>
      </c>
      <c r="AB84" s="260">
        <f t="shared" si="41"/>
        <v>7.1263644387506195E-2</v>
      </c>
      <c r="AC84" s="261">
        <f t="shared" si="41"/>
        <v>6.5138958881609643E-2</v>
      </c>
      <c r="AD84" s="286"/>
    </row>
    <row r="85" spans="1:30" s="124" customFormat="1" x14ac:dyDescent="0.15">
      <c r="A85" s="262" t="s">
        <v>30</v>
      </c>
      <c r="B85" s="263">
        <f>B21/B31</f>
        <v>6.2593021332892337E-2</v>
      </c>
      <c r="C85" s="264">
        <f t="shared" ref="C85:AC85" si="42">C21/C31</f>
        <v>9.2430993119084648E-2</v>
      </c>
      <c r="D85" s="265">
        <f t="shared" si="42"/>
        <v>7.5434410623478665E-2</v>
      </c>
      <c r="E85" s="266">
        <f t="shared" si="42"/>
        <v>8.4073278780492519E-2</v>
      </c>
      <c r="F85" s="263">
        <f t="shared" si="42"/>
        <v>5.5805791167007894E-2</v>
      </c>
      <c r="G85" s="264">
        <f t="shared" si="42"/>
        <v>0.10360246882478902</v>
      </c>
      <c r="H85" s="265">
        <f t="shared" si="42"/>
        <v>7.0207896103136352E-2</v>
      </c>
      <c r="I85" s="266">
        <f t="shared" si="42"/>
        <v>8.8718056776649928E-2</v>
      </c>
      <c r="J85" s="263">
        <f t="shared" si="42"/>
        <v>0.10614802644148102</v>
      </c>
      <c r="K85" s="264">
        <f t="shared" si="42"/>
        <v>3.473019517795637E-2</v>
      </c>
      <c r="L85" s="265">
        <f t="shared" si="42"/>
        <v>0.10943797581728616</v>
      </c>
      <c r="M85" s="263">
        <f t="shared" si="42"/>
        <v>3.740579308736279E-2</v>
      </c>
      <c r="N85" s="267">
        <f t="shared" si="42"/>
        <v>9.3339573080522931E-2</v>
      </c>
      <c r="O85" s="268">
        <f t="shared" si="42"/>
        <v>6.2430464812394997E-2</v>
      </c>
      <c r="P85" s="263">
        <f t="shared" si="42"/>
        <v>8.8701468663661479E-2</v>
      </c>
      <c r="Q85" s="264">
        <f t="shared" si="42"/>
        <v>8.3242894435807943E-2</v>
      </c>
      <c r="R85" s="265">
        <f t="shared" si="42"/>
        <v>6.3365294667913935E-2</v>
      </c>
      <c r="S85" s="266">
        <f t="shared" si="42"/>
        <v>9.0169584999310631E-2</v>
      </c>
      <c r="T85" s="263">
        <f t="shared" si="42"/>
        <v>0.14475502178765012</v>
      </c>
      <c r="U85" s="264">
        <f t="shared" si="42"/>
        <v>3.1762023437085743E-2</v>
      </c>
      <c r="V85" s="265">
        <f t="shared" si="42"/>
        <v>9.9840235652412693E-2</v>
      </c>
      <c r="W85" s="266">
        <f t="shared" si="42"/>
        <v>6.2347526168415233E-2</v>
      </c>
      <c r="X85" s="263">
        <f t="shared" si="42"/>
        <v>0.103724843773065</v>
      </c>
      <c r="Y85" s="264">
        <f t="shared" si="42"/>
        <v>6.1675265698185884E-2</v>
      </c>
      <c r="Z85" s="265">
        <f t="shared" si="42"/>
        <v>7.1028478054094485E-2</v>
      </c>
      <c r="AA85" s="263">
        <f t="shared" si="42"/>
        <v>8.0832697963184832E-2</v>
      </c>
      <c r="AB85" s="260">
        <f t="shared" si="42"/>
        <v>8.0524696760354092E-2</v>
      </c>
      <c r="AC85" s="261">
        <f t="shared" si="42"/>
        <v>7.6989193123915112E-2</v>
      </c>
      <c r="AD85" s="286"/>
    </row>
    <row r="86" spans="1:30" s="124" customFormat="1" x14ac:dyDescent="0.15">
      <c r="A86" s="253" t="s">
        <v>31</v>
      </c>
      <c r="B86" s="254">
        <f>B22/B31</f>
        <v>6.0424820388438709E-2</v>
      </c>
      <c r="C86" s="255">
        <f t="shared" ref="C86:AC86" si="43">C22/C31</f>
        <v>0.10055100050090955</v>
      </c>
      <c r="D86" s="256">
        <f t="shared" si="43"/>
        <v>6.0227026245390787E-2</v>
      </c>
      <c r="E86" s="257">
        <f t="shared" si="43"/>
        <v>8.8986903449209759E-2</v>
      </c>
      <c r="F86" s="254">
        <f t="shared" si="43"/>
        <v>4.00869092884302E-2</v>
      </c>
      <c r="G86" s="255">
        <f t="shared" si="43"/>
        <v>0.11178989797203678</v>
      </c>
      <c r="H86" s="256">
        <f t="shared" si="43"/>
        <v>6.5403543666956734E-2</v>
      </c>
      <c r="I86" s="257">
        <f t="shared" si="43"/>
        <v>8.9437392372136285E-2</v>
      </c>
      <c r="J86" s="254">
        <f t="shared" si="43"/>
        <v>9.5067058958389059E-2</v>
      </c>
      <c r="K86" s="255">
        <f t="shared" si="43"/>
        <v>3.5509266852550438E-2</v>
      </c>
      <c r="L86" s="256">
        <f t="shared" si="43"/>
        <v>0.10850033587102553</v>
      </c>
      <c r="M86" s="254">
        <f t="shared" si="43"/>
        <v>3.2638959751599875E-2</v>
      </c>
      <c r="N86" s="258">
        <f t="shared" si="43"/>
        <v>7.6356390205609734E-2</v>
      </c>
      <c r="O86" s="259">
        <f t="shared" si="43"/>
        <v>5.7763673697965277E-2</v>
      </c>
      <c r="P86" s="254">
        <f t="shared" si="43"/>
        <v>6.2149192962047406E-2</v>
      </c>
      <c r="Q86" s="255">
        <f t="shared" si="43"/>
        <v>8.2098964596838062E-2</v>
      </c>
      <c r="R86" s="256">
        <f t="shared" si="43"/>
        <v>5.5542563143124418E-2</v>
      </c>
      <c r="S86" s="257">
        <f t="shared" si="43"/>
        <v>8.3609081299692078E-2</v>
      </c>
      <c r="T86" s="254">
        <f t="shared" si="43"/>
        <v>8.157083643320226E-2</v>
      </c>
      <c r="U86" s="255">
        <f t="shared" si="43"/>
        <v>2.4497587358820721E-2</v>
      </c>
      <c r="V86" s="256">
        <f t="shared" si="43"/>
        <v>9.3137622007538876E-2</v>
      </c>
      <c r="W86" s="257">
        <f t="shared" si="43"/>
        <v>5.5197029238922737E-2</v>
      </c>
      <c r="X86" s="254">
        <f t="shared" si="43"/>
        <v>8.6289753809312933E-2</v>
      </c>
      <c r="Y86" s="255">
        <f t="shared" si="43"/>
        <v>6.2864071898999022E-2</v>
      </c>
      <c r="Z86" s="256">
        <f t="shared" si="43"/>
        <v>5.3688001495849833E-2</v>
      </c>
      <c r="AA86" s="254">
        <f t="shared" si="43"/>
        <v>7.8620248338960891E-2</v>
      </c>
      <c r="AB86" s="260">
        <f t="shared" si="43"/>
        <v>6.8021763985148059E-2</v>
      </c>
      <c r="AC86" s="261">
        <f t="shared" si="43"/>
        <v>7.6492711424678506E-2</v>
      </c>
      <c r="AD86" s="286"/>
    </row>
    <row r="87" spans="1:30" s="124" customFormat="1" x14ac:dyDescent="0.15">
      <c r="A87" s="262" t="s">
        <v>32</v>
      </c>
      <c r="B87" s="263">
        <f>B23/B31</f>
        <v>6.9731547323741802E-2</v>
      </c>
      <c r="C87" s="264">
        <f t="shared" ref="C87:AC87" si="44">C23/C31</f>
        <v>7.1445519495926813E-2</v>
      </c>
      <c r="D87" s="265">
        <f t="shared" si="44"/>
        <v>3.7259296748849202E-2</v>
      </c>
      <c r="E87" s="266">
        <f t="shared" si="44"/>
        <v>6.7823496411506395E-2</v>
      </c>
      <c r="F87" s="263">
        <f t="shared" si="44"/>
        <v>3.4905778632014377E-2</v>
      </c>
      <c r="G87" s="264">
        <f t="shared" si="44"/>
        <v>0.10749674602174918</v>
      </c>
      <c r="H87" s="265">
        <f t="shared" si="44"/>
        <v>5.950230711292788E-2</v>
      </c>
      <c r="I87" s="266">
        <f t="shared" si="44"/>
        <v>7.6605607911238341E-2</v>
      </c>
      <c r="J87" s="263">
        <f t="shared" si="44"/>
        <v>9.8849871995720456E-2</v>
      </c>
      <c r="K87" s="264">
        <f t="shared" si="44"/>
        <v>2.9932753813350827E-2</v>
      </c>
      <c r="L87" s="265">
        <f t="shared" si="44"/>
        <v>8.6164912673533364E-2</v>
      </c>
      <c r="M87" s="263">
        <f t="shared" si="44"/>
        <v>3.058353620315165E-2</v>
      </c>
      <c r="N87" s="267">
        <f t="shared" si="44"/>
        <v>6.4838018175779721E-2</v>
      </c>
      <c r="O87" s="268">
        <f t="shared" si="44"/>
        <v>5.0946425238006347E-2</v>
      </c>
      <c r="P87" s="263">
        <f t="shared" si="44"/>
        <v>4.5048713101643156E-2</v>
      </c>
      <c r="Q87" s="264">
        <f t="shared" si="44"/>
        <v>7.0908984248966064E-2</v>
      </c>
      <c r="R87" s="265">
        <f t="shared" si="44"/>
        <v>4.4375584658559404E-2</v>
      </c>
      <c r="S87" s="266">
        <f t="shared" si="44"/>
        <v>7.1763408244864199E-2</v>
      </c>
      <c r="T87" s="263">
        <f t="shared" si="44"/>
        <v>5.8507811669677966E-2</v>
      </c>
      <c r="U87" s="264">
        <f t="shared" si="44"/>
        <v>2.2535659366880536E-2</v>
      </c>
      <c r="V87" s="265">
        <f t="shared" si="44"/>
        <v>9.256346888339699E-2</v>
      </c>
      <c r="W87" s="266">
        <f t="shared" si="44"/>
        <v>4.2482364110514238E-2</v>
      </c>
      <c r="X87" s="263">
        <f t="shared" si="44"/>
        <v>5.6717348160540602E-2</v>
      </c>
      <c r="Y87" s="264">
        <f t="shared" si="44"/>
        <v>5.1570412991274163E-2</v>
      </c>
      <c r="Z87" s="265">
        <f t="shared" si="44"/>
        <v>4.2883738323835227E-2</v>
      </c>
      <c r="AA87" s="263">
        <f t="shared" si="44"/>
        <v>6.2527230149221222E-2</v>
      </c>
      <c r="AB87" s="260">
        <f t="shared" si="44"/>
        <v>5.8587538219181653E-2</v>
      </c>
      <c r="AC87" s="261">
        <f t="shared" si="44"/>
        <v>6.389495492468783E-2</v>
      </c>
      <c r="AD87" s="286"/>
    </row>
    <row r="88" spans="1:30" s="124" customFormat="1" x14ac:dyDescent="0.15">
      <c r="A88" s="253" t="s">
        <v>33</v>
      </c>
      <c r="B88" s="254">
        <f>B24/B31</f>
        <v>5.1118093453135623E-2</v>
      </c>
      <c r="C88" s="255">
        <f t="shared" ref="C88:AC88" si="45">C24/C31</f>
        <v>5.0662167268636912E-2</v>
      </c>
      <c r="D88" s="256">
        <f t="shared" si="45"/>
        <v>2.4124551129106116E-2</v>
      </c>
      <c r="E88" s="257">
        <f t="shared" si="45"/>
        <v>5.2657032867119341E-2</v>
      </c>
      <c r="F88" s="254">
        <f t="shared" si="45"/>
        <v>2.5914009944428197E-2</v>
      </c>
      <c r="G88" s="255">
        <f t="shared" si="45"/>
        <v>7.9019187974975855E-2</v>
      </c>
      <c r="H88" s="256">
        <f t="shared" si="45"/>
        <v>4.3977740564968448E-2</v>
      </c>
      <c r="I88" s="257">
        <f t="shared" si="45"/>
        <v>5.6173570592979574E-2</v>
      </c>
      <c r="J88" s="254">
        <f t="shared" si="45"/>
        <v>4.2910091322456156E-2</v>
      </c>
      <c r="K88" s="255">
        <f t="shared" si="45"/>
        <v>1.824667869443989E-2</v>
      </c>
      <c r="L88" s="256">
        <f t="shared" si="45"/>
        <v>6.1324451410658308E-2</v>
      </c>
      <c r="M88" s="254">
        <f t="shared" si="45"/>
        <v>2.6633041297978104E-2</v>
      </c>
      <c r="N88" s="258">
        <f t="shared" si="45"/>
        <v>5.2934694000785001E-2</v>
      </c>
      <c r="O88" s="259">
        <f t="shared" si="45"/>
        <v>4.5129736792981143E-2</v>
      </c>
      <c r="P88" s="254">
        <f t="shared" si="45"/>
        <v>3.2092482187000143E-2</v>
      </c>
      <c r="Q88" s="255">
        <f t="shared" si="45"/>
        <v>5.4659314228727301E-2</v>
      </c>
      <c r="R88" s="256">
        <f t="shared" si="45"/>
        <v>3.4635173058933585E-2</v>
      </c>
      <c r="S88" s="257">
        <f t="shared" si="45"/>
        <v>5.3322762994622915E-2</v>
      </c>
      <c r="T88" s="254">
        <f t="shared" si="45"/>
        <v>3.0768413221383781E-2</v>
      </c>
      <c r="U88" s="255">
        <f t="shared" si="45"/>
        <v>3.3883026671615676E-2</v>
      </c>
      <c r="V88" s="256">
        <f t="shared" si="45"/>
        <v>6.4005591752165553E-2</v>
      </c>
      <c r="W88" s="257">
        <f t="shared" si="45"/>
        <v>3.4706949802309789E-2</v>
      </c>
      <c r="X88" s="254">
        <f t="shared" si="45"/>
        <v>3.3164395020420213E-2</v>
      </c>
      <c r="Y88" s="255">
        <f t="shared" si="45"/>
        <v>4.7029173304167955E-2</v>
      </c>
      <c r="Z88" s="256">
        <f t="shared" si="45"/>
        <v>2.9632459941304153E-2</v>
      </c>
      <c r="AA88" s="254">
        <f t="shared" si="45"/>
        <v>4.7816142032458341E-2</v>
      </c>
      <c r="AB88" s="260">
        <f t="shared" si="45"/>
        <v>4.1655649362982605E-2</v>
      </c>
      <c r="AC88" s="261">
        <f t="shared" si="45"/>
        <v>4.9423259980961982E-2</v>
      </c>
      <c r="AD88" s="286"/>
    </row>
    <row r="89" spans="1:30" s="124" customFormat="1" x14ac:dyDescent="0.15">
      <c r="A89" s="262" t="s">
        <v>34</v>
      </c>
      <c r="B89" s="263">
        <f>B25/B31</f>
        <v>1.2163974790070375E-2</v>
      </c>
      <c r="C89" s="264">
        <f t="shared" ref="C89:AC89" si="46">C25/C31</f>
        <v>2.902639002399093E-2</v>
      </c>
      <c r="D89" s="265">
        <f t="shared" si="46"/>
        <v>8.8207649483045339E-3</v>
      </c>
      <c r="E89" s="266">
        <f t="shared" si="46"/>
        <v>3.1938560346662023E-2</v>
      </c>
      <c r="F89" s="263">
        <f t="shared" si="46"/>
        <v>8.8747754146993683E-3</v>
      </c>
      <c r="G89" s="264">
        <f t="shared" si="46"/>
        <v>5.2158122349582232E-2</v>
      </c>
      <c r="H89" s="265">
        <f t="shared" si="46"/>
        <v>1.6292385430453891E-2</v>
      </c>
      <c r="I89" s="266">
        <f t="shared" si="46"/>
        <v>3.540729653338371E-2</v>
      </c>
      <c r="J89" s="263">
        <f t="shared" si="46"/>
        <v>9.3615070115777004E-3</v>
      </c>
      <c r="K89" s="264">
        <f t="shared" si="46"/>
        <v>1.6811546662292932E-2</v>
      </c>
      <c r="L89" s="265">
        <f t="shared" si="46"/>
        <v>6.4809113300492605E-2</v>
      </c>
      <c r="M89" s="263">
        <f t="shared" si="46"/>
        <v>1.6822402658930889E-2</v>
      </c>
      <c r="N89" s="267">
        <f t="shared" si="46"/>
        <v>3.2018960780169678E-2</v>
      </c>
      <c r="O89" s="268">
        <f t="shared" si="46"/>
        <v>2.7037521000560016E-2</v>
      </c>
      <c r="P89" s="263">
        <f t="shared" si="46"/>
        <v>2.5345354078813435E-2</v>
      </c>
      <c r="Q89" s="264">
        <f t="shared" si="46"/>
        <v>3.6048455694717388E-2</v>
      </c>
      <c r="R89" s="265">
        <f t="shared" si="46"/>
        <v>2.2567820392890552E-2</v>
      </c>
      <c r="S89" s="266">
        <f t="shared" si="46"/>
        <v>3.8156624844891768E-2</v>
      </c>
      <c r="T89" s="263">
        <f t="shared" si="46"/>
        <v>1.6845573387182487E-2</v>
      </c>
      <c r="U89" s="264">
        <f t="shared" si="46"/>
        <v>3.5897979744419113E-2</v>
      </c>
      <c r="V89" s="265">
        <f t="shared" si="46"/>
        <v>6.1858758331461094E-2</v>
      </c>
      <c r="W89" s="266">
        <f t="shared" si="46"/>
        <v>1.7329439617358281E-2</v>
      </c>
      <c r="X89" s="263">
        <f t="shared" si="46"/>
        <v>1.7008643736981088E-2</v>
      </c>
      <c r="Y89" s="264">
        <f t="shared" si="46"/>
        <v>3.3904752847190849E-2</v>
      </c>
      <c r="Z89" s="265">
        <f t="shared" si="46"/>
        <v>2.1697952149064687E-2</v>
      </c>
      <c r="AA89" s="263">
        <f t="shared" si="46"/>
        <v>2.8891188323712014E-2</v>
      </c>
      <c r="AB89" s="260">
        <f t="shared" si="46"/>
        <v>2.4905313257633593E-2</v>
      </c>
      <c r="AC89" s="261">
        <f t="shared" si="46"/>
        <v>3.1309143849039697E-2</v>
      </c>
      <c r="AD89" s="286"/>
    </row>
    <row r="90" spans="1:30" s="124" customFormat="1" x14ac:dyDescent="0.15">
      <c r="A90" s="253" t="s">
        <v>35</v>
      </c>
      <c r="B90" s="254">
        <f>B26/B31</f>
        <v>0</v>
      </c>
      <c r="C90" s="255">
        <f t="shared" ref="C90:AC90" si="47">C26/C31</f>
        <v>1.3111527071085215E-2</v>
      </c>
      <c r="D90" s="256">
        <f t="shared" si="47"/>
        <v>2.6510495746270455E-4</v>
      </c>
      <c r="E90" s="257">
        <f t="shared" si="47"/>
        <v>1.4586114174066122E-2</v>
      </c>
      <c r="F90" s="254">
        <f t="shared" si="47"/>
        <v>2.5905653282079136E-4</v>
      </c>
      <c r="G90" s="255">
        <f t="shared" si="47"/>
        <v>1.5629592308015285E-2</v>
      </c>
      <c r="H90" s="256">
        <f t="shared" si="47"/>
        <v>1.4113242316326755E-3</v>
      </c>
      <c r="I90" s="257">
        <f t="shared" si="47"/>
        <v>9.7073975310077235E-3</v>
      </c>
      <c r="J90" s="254">
        <f t="shared" si="47"/>
        <v>1.3755683772114172E-3</v>
      </c>
      <c r="K90" s="255">
        <f t="shared" si="47"/>
        <v>6.4375922584877805E-3</v>
      </c>
      <c r="L90" s="256">
        <f t="shared" si="47"/>
        <v>9.4043887147335428E-3</v>
      </c>
      <c r="M90" s="254">
        <f t="shared" si="47"/>
        <v>2.2740856280703799E-3</v>
      </c>
      <c r="N90" s="258">
        <f t="shared" si="47"/>
        <v>3.2305787868723772E-3</v>
      </c>
      <c r="O90" s="259">
        <f t="shared" si="47"/>
        <v>4.0843755833488895E-3</v>
      </c>
      <c r="P90" s="254">
        <f t="shared" si="47"/>
        <v>3.5189762978042752E-3</v>
      </c>
      <c r="Q90" s="255">
        <f t="shared" si="47"/>
        <v>4.6197166573783473E-3</v>
      </c>
      <c r="R90" s="256">
        <f t="shared" si="47"/>
        <v>2.853133769878391E-3</v>
      </c>
      <c r="S90" s="257">
        <f t="shared" si="47"/>
        <v>3.6306815570568501E-3</v>
      </c>
      <c r="T90" s="254">
        <f t="shared" si="47"/>
        <v>3.029014773089595E-3</v>
      </c>
      <c r="U90" s="255">
        <f t="shared" si="47"/>
        <v>4.1359563073333685E-3</v>
      </c>
      <c r="V90" s="256">
        <f t="shared" si="47"/>
        <v>4.0565166379590107E-3</v>
      </c>
      <c r="W90" s="257">
        <f t="shared" si="47"/>
        <v>1.514222879186646E-3</v>
      </c>
      <c r="X90" s="254">
        <f t="shared" si="47"/>
        <v>1.6565795732257377E-3</v>
      </c>
      <c r="Y90" s="255">
        <f t="shared" si="47"/>
        <v>5.5873891438217738E-3</v>
      </c>
      <c r="Z90" s="256">
        <f t="shared" si="47"/>
        <v>2.3250709309226305E-3</v>
      </c>
      <c r="AA90" s="254">
        <f t="shared" si="47"/>
        <v>3.5535344733689141E-3</v>
      </c>
      <c r="AB90" s="260">
        <f t="shared" si="47"/>
        <v>2.4449103781138625E-3</v>
      </c>
      <c r="AC90" s="261">
        <f t="shared" si="47"/>
        <v>7.020736510069619E-3</v>
      </c>
      <c r="AD90" s="286"/>
    </row>
    <row r="91" spans="1:30" s="124" customFormat="1" x14ac:dyDescent="0.15">
      <c r="A91" s="262" t="s">
        <v>36</v>
      </c>
      <c r="B91" s="263">
        <f>B27/B31</f>
        <v>0</v>
      </c>
      <c r="C91" s="264">
        <f t="shared" ref="C91:AC91" si="48">C27/C31</f>
        <v>1.1512131677695464E-3</v>
      </c>
      <c r="D91" s="265">
        <f t="shared" si="48"/>
        <v>2.4100450678427685E-5</v>
      </c>
      <c r="E91" s="266">
        <f t="shared" si="48"/>
        <v>8.7052405548139976E-4</v>
      </c>
      <c r="F91" s="263">
        <f t="shared" si="48"/>
        <v>0</v>
      </c>
      <c r="G91" s="264">
        <f t="shared" si="48"/>
        <v>2.3092748876852668E-4</v>
      </c>
      <c r="H91" s="265">
        <f t="shared" si="48"/>
        <v>7.3125607856615306E-6</v>
      </c>
      <c r="I91" s="266">
        <f t="shared" si="48"/>
        <v>8.7192193392284949E-5</v>
      </c>
      <c r="J91" s="263">
        <f t="shared" si="48"/>
        <v>0</v>
      </c>
      <c r="K91" s="264">
        <f t="shared" si="48"/>
        <v>4.1003772347055926E-5</v>
      </c>
      <c r="L91" s="265">
        <f t="shared" si="48"/>
        <v>0</v>
      </c>
      <c r="M91" s="263">
        <f t="shared" si="48"/>
        <v>1.4577471974810129E-5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1.8620794958978388E-6</v>
      </c>
      <c r="AC91" s="261">
        <f t="shared" si="48"/>
        <v>1.9784609067323666E-4</v>
      </c>
      <c r="AD91" s="286"/>
    </row>
    <row r="92" spans="1:30" s="124" customFormat="1" x14ac:dyDescent="0.15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15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 x14ac:dyDescent="0.2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 x14ac:dyDescent="0.2">
      <c r="A95" s="270" t="s">
        <v>13</v>
      </c>
      <c r="B95" s="288">
        <f>SUM(B71:B94)</f>
        <v>0.99999999999999989</v>
      </c>
      <c r="C95" s="289">
        <f t="shared" ref="C95:AC95" si="52">SUM(C71:C94)</f>
        <v>1</v>
      </c>
      <c r="D95" s="288">
        <f t="shared" si="52"/>
        <v>1</v>
      </c>
      <c r="E95" s="289">
        <f t="shared" si="52"/>
        <v>1</v>
      </c>
      <c r="F95" s="288">
        <f t="shared" si="52"/>
        <v>1</v>
      </c>
      <c r="G95" s="289">
        <f t="shared" si="52"/>
        <v>1</v>
      </c>
      <c r="H95" s="288">
        <f t="shared" si="52"/>
        <v>1</v>
      </c>
      <c r="I95" s="289">
        <f t="shared" si="52"/>
        <v>0.99999999999999989</v>
      </c>
      <c r="J95" s="288">
        <f t="shared" si="52"/>
        <v>0.99999999999999989</v>
      </c>
      <c r="K95" s="288">
        <f t="shared" si="52"/>
        <v>1</v>
      </c>
      <c r="L95" s="288">
        <f t="shared" si="52"/>
        <v>1</v>
      </c>
      <c r="M95" s="289">
        <f t="shared" si="52"/>
        <v>1</v>
      </c>
      <c r="N95" s="288">
        <f t="shared" si="52"/>
        <v>0.99999999999999989</v>
      </c>
      <c r="O95" s="289">
        <f t="shared" si="52"/>
        <v>0.99999999999999989</v>
      </c>
      <c r="P95" s="288">
        <f t="shared" si="52"/>
        <v>1</v>
      </c>
      <c r="Q95" s="289">
        <f t="shared" si="52"/>
        <v>0.99999999999999989</v>
      </c>
      <c r="R95" s="288">
        <f t="shared" si="52"/>
        <v>1</v>
      </c>
      <c r="S95" s="289">
        <f t="shared" si="52"/>
        <v>0.99999999999999989</v>
      </c>
      <c r="T95" s="288">
        <f t="shared" si="52"/>
        <v>1</v>
      </c>
      <c r="U95" s="289">
        <f t="shared" si="52"/>
        <v>0.99999999999999989</v>
      </c>
      <c r="V95" s="288">
        <f t="shared" si="52"/>
        <v>0.99999999999999989</v>
      </c>
      <c r="W95" s="289">
        <f t="shared" si="52"/>
        <v>1</v>
      </c>
      <c r="X95" s="288">
        <f t="shared" si="52"/>
        <v>1.0000000000000002</v>
      </c>
      <c r="Y95" s="289">
        <f t="shared" si="52"/>
        <v>1</v>
      </c>
      <c r="Z95" s="288">
        <f t="shared" si="52"/>
        <v>1</v>
      </c>
      <c r="AA95" s="288">
        <f t="shared" si="52"/>
        <v>0.99999999999999989</v>
      </c>
      <c r="AB95" s="288">
        <f t="shared" si="52"/>
        <v>1</v>
      </c>
      <c r="AC95" s="290">
        <f t="shared" si="52"/>
        <v>0.99999999999999989</v>
      </c>
      <c r="AD95" s="291"/>
    </row>
    <row r="96" spans="1:30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G1" zoomScale="90" zoomScaleNormal="90" zoomScalePageLayoutView="90" workbookViewId="0">
      <selection activeCell="E14" sqref="E14"/>
    </sheetView>
  </sheetViews>
  <sheetFormatPr baseColWidth="10" defaultColWidth="8.83203125" defaultRowHeight="13" x14ac:dyDescent="0.15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6" t="s">
        <v>44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 t="s">
        <v>44</v>
      </c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3" spans="1:29" ht="16" x14ac:dyDescent="0.2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299" t="s">
        <v>0</v>
      </c>
      <c r="B5" s="293" t="s">
        <v>1</v>
      </c>
      <c r="C5" s="294"/>
      <c r="D5" s="293" t="s">
        <v>2</v>
      </c>
      <c r="E5" s="294"/>
      <c r="F5" s="293" t="s">
        <v>3</v>
      </c>
      <c r="G5" s="294"/>
      <c r="H5" s="293" t="s">
        <v>4</v>
      </c>
      <c r="I5" s="294"/>
      <c r="J5" s="293" t="s">
        <v>5</v>
      </c>
      <c r="K5" s="294"/>
      <c r="L5" s="293" t="s">
        <v>6</v>
      </c>
      <c r="M5" s="294"/>
      <c r="N5" s="293" t="s">
        <v>7</v>
      </c>
      <c r="O5" s="294"/>
      <c r="P5" s="293" t="s">
        <v>8</v>
      </c>
      <c r="Q5" s="294"/>
      <c r="R5" s="293" t="s">
        <v>9</v>
      </c>
      <c r="S5" s="294"/>
      <c r="T5" s="293" t="s">
        <v>10</v>
      </c>
      <c r="U5" s="294"/>
      <c r="V5" s="293" t="s">
        <v>11</v>
      </c>
      <c r="W5" s="294"/>
      <c r="X5" s="293" t="s">
        <v>12</v>
      </c>
      <c r="Y5" s="294"/>
      <c r="Z5" s="293" t="s">
        <v>40</v>
      </c>
      <c r="AA5" s="294"/>
      <c r="AB5" s="293" t="s">
        <v>41</v>
      </c>
      <c r="AC5" s="294"/>
    </row>
    <row r="6" spans="1:29" ht="15" thickTop="1" thickBot="1" x14ac:dyDescent="0.2">
      <c r="A6" s="300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SUM(Daily!B133,Daily!B350,Daily!B567,Daily!B784)</f>
        <v>0</v>
      </c>
      <c r="C7" s="42">
        <f>SUM(Daily!C133,Daily!C350,Daily!C567,Daily!C784)</f>
        <v>0</v>
      </c>
      <c r="D7" s="35">
        <f>SUM(Daily!D133,Daily!D350,Daily!D567,Daily!D784)</f>
        <v>0</v>
      </c>
      <c r="E7" s="42">
        <f>SUM(Daily!E133,Daily!E350,Daily!E567,Daily!E784)</f>
        <v>0</v>
      </c>
      <c r="F7" s="35">
        <f>SUM(Daily!F133,Daily!F350,Daily!F567,Daily!F784)</f>
        <v>0</v>
      </c>
      <c r="G7" s="42">
        <f>SUM(Daily!G133,Daily!G350,Daily!G567,Daily!G784)</f>
        <v>0</v>
      </c>
      <c r="H7" s="35">
        <f>SUM(Daily!H133,Daily!H350,Daily!H567,Daily!H784)</f>
        <v>0</v>
      </c>
      <c r="I7" s="42">
        <f>SUM(Daily!I133,Daily!I350,Daily!I567,Daily!I784)</f>
        <v>0</v>
      </c>
      <c r="J7" s="35">
        <f>SUM(Daily!J133,Daily!J350,Daily!J567,Daily!J784)</f>
        <v>0</v>
      </c>
      <c r="K7" s="42">
        <f>SUM(Daily!K133,Daily!K350,Daily!K567,Daily!K784)</f>
        <v>0</v>
      </c>
      <c r="L7" s="35">
        <f>SUM(Daily!L133,Daily!L350,Daily!L567,Daily!L784)</f>
        <v>0</v>
      </c>
      <c r="M7" s="42">
        <f>SUM(Daily!M133,Daily!M350,Daily!M567,Daily!M784)</f>
        <v>0</v>
      </c>
      <c r="N7" s="35">
        <f>SUM(Daily!N133,Daily!N350,Daily!N567,Daily!N784)</f>
        <v>0</v>
      </c>
      <c r="O7" s="42">
        <f>SUM(Daily!O133,Daily!O350,Daily!O567,Daily!O784)</f>
        <v>0</v>
      </c>
      <c r="P7" s="35">
        <f>SUM(Daily!P133,Daily!P350,Daily!P567,Daily!P784)</f>
        <v>0</v>
      </c>
      <c r="Q7" s="42">
        <f>SUM(Daily!Q133,Daily!Q350,Daily!Q567,Daily!Q784)</f>
        <v>0</v>
      </c>
      <c r="R7" s="35">
        <f>SUM(Daily!R133,Daily!R350,Daily!R567,Daily!R784)</f>
        <v>0</v>
      </c>
      <c r="S7" s="42">
        <f>SUM(Daily!S133,Daily!S350,Daily!S567,Daily!S784)</f>
        <v>0</v>
      </c>
      <c r="T7" s="35">
        <f>SUM(Daily!T133,Daily!T350,Daily!T567,Daily!T784)</f>
        <v>0</v>
      </c>
      <c r="U7" s="42">
        <f>SUM(Daily!U133,Daily!U350,Daily!U567,Daily!U784)</f>
        <v>0</v>
      </c>
      <c r="V7" s="35">
        <f>SUM(Daily!V133,Daily!V350,Daily!V567,Daily!V784)</f>
        <v>0</v>
      </c>
      <c r="W7" s="42">
        <f>SUM(Daily!W133,Daily!W350,Daily!W567,Daily!W784)</f>
        <v>0</v>
      </c>
      <c r="X7" s="35">
        <f>SUM(Daily!X133,Daily!X350,Daily!X567,Daily!X784)</f>
        <v>0</v>
      </c>
      <c r="Y7" s="42">
        <f>SUM(Daily!Y133,Daily!Y350,Daily!Y567,Daily!Y784)</f>
        <v>0</v>
      </c>
      <c r="Z7" s="35">
        <f>SUM(Daily!Z133,Daily!Z350,Daily!Z567,Daily!Z784)</f>
        <v>0</v>
      </c>
      <c r="AA7" s="42">
        <f>SUM(Daily!AA133,Daily!AA350,Daily!AA567,Daily!AA784)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15">
      <c r="A8" s="94" t="s">
        <v>17</v>
      </c>
      <c r="B8" s="3">
        <f>SUM(Daily!B134,Daily!B351,Daily!B568,Daily!B785)</f>
        <v>110</v>
      </c>
      <c r="C8" s="32">
        <f>SUM(Daily!C134,Daily!C351,Daily!C568,Daily!C785)</f>
        <v>0</v>
      </c>
      <c r="D8" s="3">
        <f>SUM(Daily!D134,Daily!D351,Daily!D568,Daily!D785)</f>
        <v>46</v>
      </c>
      <c r="E8" s="32">
        <f>SUM(Daily!E134,Daily!E351,Daily!E568,Daily!E785)</f>
        <v>1</v>
      </c>
      <c r="F8" s="3">
        <f>SUM(Daily!F134,Daily!F351,Daily!F568,Daily!F785)</f>
        <v>219</v>
      </c>
      <c r="G8" s="32">
        <f>SUM(Daily!G134,Daily!G351,Daily!G568,Daily!G785)</f>
        <v>2</v>
      </c>
      <c r="H8" s="3">
        <f>SUM(Daily!H134,Daily!H351,Daily!H568,Daily!H785)</f>
        <v>150</v>
      </c>
      <c r="I8" s="32">
        <f>SUM(Daily!I134,Daily!I351,Daily!I568,Daily!I785)</f>
        <v>21</v>
      </c>
      <c r="J8" s="3">
        <f>SUM(Daily!J134,Daily!J351,Daily!J568,Daily!J785)</f>
        <v>8</v>
      </c>
      <c r="K8" s="32">
        <f>SUM(Daily!K134,Daily!K351,Daily!K568,Daily!K785)</f>
        <v>6</v>
      </c>
      <c r="L8" s="3">
        <f>SUM(Daily!L134,Daily!L351,Daily!L568,Daily!L785)</f>
        <v>9</v>
      </c>
      <c r="M8" s="32">
        <f>SUM(Daily!M134,Daily!M351,Daily!M568,Daily!M785)</f>
        <v>40</v>
      </c>
      <c r="N8" s="3">
        <f>SUM(Daily!N134,Daily!N351,Daily!N568,Daily!N785)</f>
        <v>41</v>
      </c>
      <c r="O8" s="32">
        <f>SUM(Daily!O134,Daily!O351,Daily!O568,Daily!O785)</f>
        <v>62</v>
      </c>
      <c r="P8" s="3">
        <f>SUM(Daily!P134,Daily!P351,Daily!P568,Daily!P785)</f>
        <v>27</v>
      </c>
      <c r="Q8" s="32">
        <f>SUM(Daily!Q134,Daily!Q351,Daily!Q568,Daily!Q785)</f>
        <v>32</v>
      </c>
      <c r="R8" s="3">
        <f>SUM(Daily!R134,Daily!R351,Daily!R568,Daily!R785)</f>
        <v>13</v>
      </c>
      <c r="S8" s="32">
        <f>SUM(Daily!S134,Daily!S351,Daily!S568,Daily!S785)</f>
        <v>16</v>
      </c>
      <c r="T8" s="3">
        <f>SUM(Daily!T134,Daily!T351,Daily!T568,Daily!T785)</f>
        <v>0</v>
      </c>
      <c r="U8" s="32">
        <f>SUM(Daily!U134,Daily!U351,Daily!U568,Daily!U785)</f>
        <v>0</v>
      </c>
      <c r="V8" s="3">
        <f>SUM(Daily!V134,Daily!V351,Daily!V568,Daily!V785)</f>
        <v>0</v>
      </c>
      <c r="W8" s="32">
        <f>SUM(Daily!W134,Daily!W351,Daily!W568,Daily!W785)</f>
        <v>0</v>
      </c>
      <c r="X8" s="3">
        <f>SUM(Daily!X134,Daily!X351,Daily!X568,Daily!X785)</f>
        <v>0</v>
      </c>
      <c r="Y8" s="32">
        <f>SUM(Daily!Y134,Daily!Y351,Daily!Y568,Daily!Y785)</f>
        <v>0</v>
      </c>
      <c r="Z8" s="3">
        <f>SUM(Daily!Z134,Daily!Z351,Daily!Z568,Daily!Z785)</f>
        <v>0</v>
      </c>
      <c r="AA8" s="32">
        <f>SUM(Daily!AA134,Daily!AA351,Daily!AA568,Daily!AA785)</f>
        <v>0</v>
      </c>
      <c r="AB8" s="11">
        <f>B8+D8+F8+H8+J8+L8+N8+P8+R8+T8+V8+X8+Z8</f>
        <v>623</v>
      </c>
      <c r="AC8" s="7">
        <f t="shared" ref="AB8:AC30" si="0">C8+E8+G8+I8+K8+M8+O8+Q8+S8+U8+W8+Y8+AA8</f>
        <v>180</v>
      </c>
    </row>
    <row r="9" spans="1:29" x14ac:dyDescent="0.15">
      <c r="A9" s="95" t="s">
        <v>18</v>
      </c>
      <c r="B9" s="3">
        <f>SUM(Daily!B135,Daily!B352,Daily!B569,Daily!B786)</f>
        <v>519</v>
      </c>
      <c r="C9" s="32">
        <f>SUM(Daily!C135,Daily!C352,Daily!C569,Daily!C786)</f>
        <v>0</v>
      </c>
      <c r="D9" s="3">
        <f>SUM(Daily!D135,Daily!D352,Daily!D569,Daily!D786)</f>
        <v>162</v>
      </c>
      <c r="E9" s="32">
        <f>SUM(Daily!E135,Daily!E352,Daily!E569,Daily!E786)</f>
        <v>0</v>
      </c>
      <c r="F9" s="3">
        <f>SUM(Daily!F135,Daily!F352,Daily!F569,Daily!F786)</f>
        <v>702</v>
      </c>
      <c r="G9" s="32">
        <f>SUM(Daily!G135,Daily!G352,Daily!G569,Daily!G786)</f>
        <v>64</v>
      </c>
      <c r="H9" s="3">
        <f>SUM(Daily!H135,Daily!H352,Daily!H569,Daily!H786)</f>
        <v>472</v>
      </c>
      <c r="I9" s="32">
        <f>SUM(Daily!I135,Daily!I352,Daily!I569,Daily!I786)</f>
        <v>177</v>
      </c>
      <c r="J9" s="3">
        <f>SUM(Daily!J135,Daily!J352,Daily!J569,Daily!J786)</f>
        <v>35</v>
      </c>
      <c r="K9" s="32">
        <f>SUM(Daily!K135,Daily!K352,Daily!K569,Daily!K786)</f>
        <v>96</v>
      </c>
      <c r="L9" s="3">
        <f>SUM(Daily!L135,Daily!L352,Daily!L569,Daily!L786)</f>
        <v>106</v>
      </c>
      <c r="M9" s="32">
        <f>SUM(Daily!M135,Daily!M352,Daily!M569,Daily!M786)</f>
        <v>201</v>
      </c>
      <c r="N9" s="3">
        <f>SUM(Daily!N135,Daily!N352,Daily!N569,Daily!N786)</f>
        <v>359</v>
      </c>
      <c r="O9" s="32">
        <f>SUM(Daily!O135,Daily!O352,Daily!O569,Daily!O786)</f>
        <v>409</v>
      </c>
      <c r="P9" s="3">
        <f>SUM(Daily!P135,Daily!P352,Daily!P569,Daily!P786)</f>
        <v>209</v>
      </c>
      <c r="Q9" s="32">
        <f>SUM(Daily!Q135,Daily!Q352,Daily!Q569,Daily!Q786)</f>
        <v>318</v>
      </c>
      <c r="R9" s="3">
        <f>SUM(Daily!R135,Daily!R352,Daily!R569,Daily!R786)</f>
        <v>208</v>
      </c>
      <c r="S9" s="32">
        <f>SUM(Daily!S135,Daily!S352,Daily!S569,Daily!S786)</f>
        <v>208</v>
      </c>
      <c r="T9" s="3">
        <f>SUM(Daily!T135,Daily!T352,Daily!T569,Daily!T786)</f>
        <v>14</v>
      </c>
      <c r="U9" s="32">
        <f>SUM(Daily!U135,Daily!U352,Daily!U569,Daily!U786)</f>
        <v>115</v>
      </c>
      <c r="V9" s="3">
        <f>SUM(Daily!V135,Daily!V352,Daily!V569,Daily!V786)</f>
        <v>153</v>
      </c>
      <c r="W9" s="32">
        <f>SUM(Daily!W135,Daily!W352,Daily!W569,Daily!W786)</f>
        <v>235</v>
      </c>
      <c r="X9" s="3">
        <f>SUM(Daily!X135,Daily!X352,Daily!X569,Daily!X786)</f>
        <v>219</v>
      </c>
      <c r="Y9" s="32">
        <f>SUM(Daily!Y135,Daily!Y352,Daily!Y569,Daily!Y786)</f>
        <v>180</v>
      </c>
      <c r="Z9" s="3">
        <f>SUM(Daily!Z135,Daily!Z352,Daily!Z569,Daily!Z786)</f>
        <v>407</v>
      </c>
      <c r="AA9" s="32">
        <f>SUM(Daily!AA135,Daily!AA352,Daily!AA569,Daily!AA786)</f>
        <v>285</v>
      </c>
      <c r="AB9" s="11">
        <f t="shared" si="0"/>
        <v>3565</v>
      </c>
      <c r="AC9" s="7">
        <f t="shared" si="0"/>
        <v>2288</v>
      </c>
    </row>
    <row r="10" spans="1:29" x14ac:dyDescent="0.15">
      <c r="A10" s="94" t="s">
        <v>19</v>
      </c>
      <c r="B10" s="3">
        <f>SUM(Daily!B136,Daily!B353,Daily!B570,Daily!B787)</f>
        <v>844</v>
      </c>
      <c r="C10" s="32">
        <f>SUM(Daily!C136,Daily!C353,Daily!C570,Daily!C787)</f>
        <v>286</v>
      </c>
      <c r="D10" s="3">
        <f>SUM(Daily!D136,Daily!D353,Daily!D570,Daily!D787)</f>
        <v>288</v>
      </c>
      <c r="E10" s="32">
        <f>SUM(Daily!E136,Daily!E353,Daily!E570,Daily!E787)</f>
        <v>227</v>
      </c>
      <c r="F10" s="3">
        <f>SUM(Daily!F136,Daily!F353,Daily!F570,Daily!F787)</f>
        <v>884</v>
      </c>
      <c r="G10" s="32">
        <f>SUM(Daily!G136,Daily!G353,Daily!G570,Daily!G787)</f>
        <v>372</v>
      </c>
      <c r="H10" s="3">
        <f>SUM(Daily!H136,Daily!H353,Daily!H570,Daily!H787)</f>
        <v>774</v>
      </c>
      <c r="I10" s="32">
        <f>SUM(Daily!I136,Daily!I353,Daily!I570,Daily!I787)</f>
        <v>499</v>
      </c>
      <c r="J10" s="3">
        <f>SUM(Daily!J136,Daily!J353,Daily!J570,Daily!J787)</f>
        <v>81</v>
      </c>
      <c r="K10" s="32">
        <f>SUM(Daily!K136,Daily!K353,Daily!K570,Daily!K787)</f>
        <v>218</v>
      </c>
      <c r="L10" s="3">
        <f>SUM(Daily!L136,Daily!L353,Daily!L570,Daily!L787)</f>
        <v>225</v>
      </c>
      <c r="M10" s="32">
        <f>SUM(Daily!M136,Daily!M353,Daily!M570,Daily!M787)</f>
        <v>504</v>
      </c>
      <c r="N10" s="3">
        <f>SUM(Daily!N136,Daily!N353,Daily!N570,Daily!N787)</f>
        <v>773</v>
      </c>
      <c r="O10" s="32">
        <f>SUM(Daily!O136,Daily!O353,Daily!O570,Daily!O787)</f>
        <v>910</v>
      </c>
      <c r="P10" s="3">
        <f>SUM(Daily!P136,Daily!P353,Daily!P570,Daily!P787)</f>
        <v>468</v>
      </c>
      <c r="Q10" s="32">
        <f>SUM(Daily!Q136,Daily!Q353,Daily!Q570,Daily!Q787)</f>
        <v>456</v>
      </c>
      <c r="R10" s="3">
        <f>SUM(Daily!R136,Daily!R353,Daily!R570,Daily!R787)</f>
        <v>485</v>
      </c>
      <c r="S10" s="32">
        <f>SUM(Daily!S136,Daily!S353,Daily!S570,Daily!S787)</f>
        <v>386</v>
      </c>
      <c r="T10" s="3">
        <f>SUM(Daily!T136,Daily!T353,Daily!T570,Daily!T787)</f>
        <v>79</v>
      </c>
      <c r="U10" s="32">
        <f>SUM(Daily!U136,Daily!U353,Daily!U570,Daily!U787)</f>
        <v>238</v>
      </c>
      <c r="V10" s="3">
        <f>SUM(Daily!V136,Daily!V353,Daily!V570,Daily!V787)</f>
        <v>335</v>
      </c>
      <c r="W10" s="32">
        <f>SUM(Daily!W136,Daily!W353,Daily!W570,Daily!W787)</f>
        <v>552</v>
      </c>
      <c r="X10" s="3">
        <f>SUM(Daily!X136,Daily!X353,Daily!X570,Daily!X787)</f>
        <v>356</v>
      </c>
      <c r="Y10" s="32">
        <f>SUM(Daily!Y136,Daily!Y353,Daily!Y570,Daily!Y787)</f>
        <v>295</v>
      </c>
      <c r="Z10" s="3">
        <f>SUM(Daily!Z136,Daily!Z353,Daily!Z570,Daily!Z787)</f>
        <v>735</v>
      </c>
      <c r="AA10" s="32">
        <f>SUM(Daily!AA136,Daily!AA353,Daily!AA570,Daily!AA787)</f>
        <v>507</v>
      </c>
      <c r="AB10" s="11">
        <f t="shared" si="0"/>
        <v>6327</v>
      </c>
      <c r="AC10" s="7">
        <f t="shared" si="0"/>
        <v>5450</v>
      </c>
    </row>
    <row r="11" spans="1:29" x14ac:dyDescent="0.15">
      <c r="A11" s="95" t="s">
        <v>20</v>
      </c>
      <c r="B11" s="3">
        <f>SUM(Daily!B137,Daily!B354,Daily!B571,Daily!B788)</f>
        <v>917</v>
      </c>
      <c r="C11" s="32">
        <f>SUM(Daily!C137,Daily!C354,Daily!C571,Daily!C788)</f>
        <v>542</v>
      </c>
      <c r="D11" s="3">
        <f>SUM(Daily!D137,Daily!D354,Daily!D571,Daily!D788)</f>
        <v>296</v>
      </c>
      <c r="E11" s="32">
        <f>SUM(Daily!E137,Daily!E354,Daily!E571,Daily!E788)</f>
        <v>341</v>
      </c>
      <c r="F11" s="3">
        <f>SUM(Daily!F137,Daily!F354,Daily!F571,Daily!F788)</f>
        <v>933</v>
      </c>
      <c r="G11" s="32">
        <f>SUM(Daily!G137,Daily!G354,Daily!G571,Daily!G788)</f>
        <v>488</v>
      </c>
      <c r="H11" s="3">
        <f>SUM(Daily!H137,Daily!H354,Daily!H571,Daily!H788)</f>
        <v>970</v>
      </c>
      <c r="I11" s="32">
        <f>SUM(Daily!I137,Daily!I354,Daily!I571,Daily!I788)</f>
        <v>713</v>
      </c>
      <c r="J11" s="3">
        <f>SUM(Daily!J137,Daily!J354,Daily!J571,Daily!J788)</f>
        <v>111</v>
      </c>
      <c r="K11" s="32">
        <f>SUM(Daily!K137,Daily!K354,Daily!K571,Daily!K788)</f>
        <v>309</v>
      </c>
      <c r="L11" s="3">
        <f>SUM(Daily!L137,Daily!L354,Daily!L571,Daily!L788)</f>
        <v>316</v>
      </c>
      <c r="M11" s="32">
        <f>SUM(Daily!M137,Daily!M354,Daily!M571,Daily!M788)</f>
        <v>737</v>
      </c>
      <c r="N11" s="3">
        <f>SUM(Daily!N137,Daily!N354,Daily!N571,Daily!N788)</f>
        <v>801</v>
      </c>
      <c r="O11" s="32">
        <f>SUM(Daily!O137,Daily!O354,Daily!O571,Daily!O788)</f>
        <v>1189</v>
      </c>
      <c r="P11" s="3">
        <f>SUM(Daily!P137,Daily!P354,Daily!P571,Daily!P788)</f>
        <v>542</v>
      </c>
      <c r="Q11" s="32">
        <f>SUM(Daily!Q137,Daily!Q354,Daily!Q571,Daily!Q788)</f>
        <v>545</v>
      </c>
      <c r="R11" s="3">
        <f>SUM(Daily!R137,Daily!R354,Daily!R571,Daily!R788)</f>
        <v>682</v>
      </c>
      <c r="S11" s="32">
        <f>SUM(Daily!S137,Daily!S354,Daily!S571,Daily!S788)</f>
        <v>508</v>
      </c>
      <c r="T11" s="3">
        <f>SUM(Daily!T137,Daily!T354,Daily!T571,Daily!T788)</f>
        <v>147</v>
      </c>
      <c r="U11" s="32">
        <f>SUM(Daily!U137,Daily!U354,Daily!U571,Daily!U788)</f>
        <v>261</v>
      </c>
      <c r="V11" s="3">
        <f>SUM(Daily!V137,Daily!V354,Daily!V571,Daily!V788)</f>
        <v>315</v>
      </c>
      <c r="W11" s="32">
        <f>SUM(Daily!W137,Daily!W354,Daily!W571,Daily!W788)</f>
        <v>602</v>
      </c>
      <c r="X11" s="3">
        <f>SUM(Daily!X137,Daily!X354,Daily!X571,Daily!X788)</f>
        <v>422</v>
      </c>
      <c r="Y11" s="32">
        <f>SUM(Daily!Y137,Daily!Y354,Daily!Y571,Daily!Y788)</f>
        <v>516</v>
      </c>
      <c r="Z11" s="3">
        <f>SUM(Daily!Z137,Daily!Z354,Daily!Z571,Daily!Z788)</f>
        <v>878</v>
      </c>
      <c r="AA11" s="32">
        <f>SUM(Daily!AA137,Daily!AA354,Daily!AA571,Daily!AA788)</f>
        <v>893</v>
      </c>
      <c r="AB11" s="11">
        <f t="shared" si="0"/>
        <v>7330</v>
      </c>
      <c r="AC11" s="7">
        <f t="shared" si="0"/>
        <v>7644</v>
      </c>
    </row>
    <row r="12" spans="1:29" x14ac:dyDescent="0.15">
      <c r="A12" s="94" t="s">
        <v>21</v>
      </c>
      <c r="B12" s="3">
        <f>SUM(Daily!B138,Daily!B355,Daily!B572,Daily!B789)</f>
        <v>766</v>
      </c>
      <c r="C12" s="32">
        <f>SUM(Daily!C138,Daily!C355,Daily!C572,Daily!C789)</f>
        <v>537</v>
      </c>
      <c r="D12" s="3">
        <f>SUM(Daily!D138,Daily!D355,Daily!D572,Daily!D789)</f>
        <v>218</v>
      </c>
      <c r="E12" s="32">
        <f>SUM(Daily!E138,Daily!E355,Daily!E572,Daily!E789)</f>
        <v>276</v>
      </c>
      <c r="F12" s="3">
        <f>SUM(Daily!F138,Daily!F355,Daily!F572,Daily!F789)</f>
        <v>825</v>
      </c>
      <c r="G12" s="32">
        <f>SUM(Daily!G138,Daily!G355,Daily!G572,Daily!G789)</f>
        <v>385</v>
      </c>
      <c r="H12" s="3">
        <f>SUM(Daily!H138,Daily!H355,Daily!H572,Daily!H789)</f>
        <v>973</v>
      </c>
      <c r="I12" s="32">
        <f>SUM(Daily!I138,Daily!I355,Daily!I572,Daily!I789)</f>
        <v>714</v>
      </c>
      <c r="J12" s="3">
        <f>SUM(Daily!J138,Daily!J355,Daily!J572,Daily!J789)</f>
        <v>123</v>
      </c>
      <c r="K12" s="32">
        <f>SUM(Daily!K138,Daily!K355,Daily!K572,Daily!K789)</f>
        <v>268</v>
      </c>
      <c r="L12" s="3">
        <f>SUM(Daily!L138,Daily!L355,Daily!L572,Daily!L789)</f>
        <v>269</v>
      </c>
      <c r="M12" s="32">
        <f>SUM(Daily!M138,Daily!M355,Daily!M572,Daily!M789)</f>
        <v>719</v>
      </c>
      <c r="N12" s="3">
        <f>SUM(Daily!N138,Daily!N355,Daily!N572,Daily!N789)</f>
        <v>811</v>
      </c>
      <c r="O12" s="32">
        <f>SUM(Daily!O138,Daily!O355,Daily!O572,Daily!O789)</f>
        <v>1030</v>
      </c>
      <c r="P12" s="3">
        <f>SUM(Daily!P138,Daily!P355,Daily!P572,Daily!P789)</f>
        <v>513</v>
      </c>
      <c r="Q12" s="32">
        <f>SUM(Daily!Q138,Daily!Q355,Daily!Q572,Daily!Q789)</f>
        <v>435</v>
      </c>
      <c r="R12" s="3">
        <f>SUM(Daily!R138,Daily!R355,Daily!R572,Daily!R789)</f>
        <v>681</v>
      </c>
      <c r="S12" s="32">
        <f>SUM(Daily!S138,Daily!S355,Daily!S572,Daily!S789)</f>
        <v>466</v>
      </c>
      <c r="T12" s="3">
        <f>SUM(Daily!T138,Daily!T355,Daily!T572,Daily!T789)</f>
        <v>95</v>
      </c>
      <c r="U12" s="32">
        <f>SUM(Daily!U138,Daily!U355,Daily!U572,Daily!U789)</f>
        <v>263</v>
      </c>
      <c r="V12" s="3">
        <f>SUM(Daily!V138,Daily!V355,Daily!V572,Daily!V789)</f>
        <v>335</v>
      </c>
      <c r="W12" s="32">
        <f>SUM(Daily!W138,Daily!W355,Daily!W572,Daily!W789)</f>
        <v>637</v>
      </c>
      <c r="X12" s="3">
        <f>SUM(Daily!X138,Daily!X355,Daily!X572,Daily!X789)</f>
        <v>438</v>
      </c>
      <c r="Y12" s="32">
        <f>SUM(Daily!Y138,Daily!Y355,Daily!Y572,Daily!Y789)</f>
        <v>366</v>
      </c>
      <c r="Z12" s="3">
        <f>SUM(Daily!Z138,Daily!Z355,Daily!Z572,Daily!Z789)</f>
        <v>900</v>
      </c>
      <c r="AA12" s="32">
        <f>SUM(Daily!AA138,Daily!AA355,Daily!AA572,Daily!AA789)</f>
        <v>747</v>
      </c>
      <c r="AB12" s="11">
        <f t="shared" si="0"/>
        <v>6947</v>
      </c>
      <c r="AC12" s="7">
        <f t="shared" si="0"/>
        <v>6843</v>
      </c>
    </row>
    <row r="13" spans="1:29" x14ac:dyDescent="0.15">
      <c r="A13" s="95" t="s">
        <v>22</v>
      </c>
      <c r="B13" s="3">
        <f>SUM(Daily!B139,Daily!B356,Daily!B573,Daily!B790)</f>
        <v>786</v>
      </c>
      <c r="C13" s="32">
        <f>SUM(Daily!C139,Daily!C356,Daily!C573,Daily!C790)</f>
        <v>799</v>
      </c>
      <c r="D13" s="3">
        <f>SUM(Daily!D139,Daily!D356,Daily!D573,Daily!D790)</f>
        <v>283</v>
      </c>
      <c r="E13" s="32">
        <f>SUM(Daily!E139,Daily!E356,Daily!E573,Daily!E790)</f>
        <v>262</v>
      </c>
      <c r="F13" s="3">
        <f>SUM(Daily!F139,Daily!F356,Daily!F573,Daily!F790)</f>
        <v>1091</v>
      </c>
      <c r="G13" s="32">
        <f>SUM(Daily!G139,Daily!G356,Daily!G573,Daily!G790)</f>
        <v>315</v>
      </c>
      <c r="H13" s="3">
        <f>SUM(Daily!H139,Daily!H356,Daily!H573,Daily!H790)</f>
        <v>888</v>
      </c>
      <c r="I13" s="32">
        <f>SUM(Daily!I139,Daily!I356,Daily!I573,Daily!I790)</f>
        <v>691</v>
      </c>
      <c r="J13" s="3">
        <f>SUM(Daily!J139,Daily!J356,Daily!J573,Daily!J790)</f>
        <v>132</v>
      </c>
      <c r="K13" s="32">
        <f>SUM(Daily!K139,Daily!K356,Daily!K573,Daily!K790)</f>
        <v>305</v>
      </c>
      <c r="L13" s="3">
        <f>SUM(Daily!L139,Daily!L356,Daily!L573,Daily!L790)</f>
        <v>293</v>
      </c>
      <c r="M13" s="32">
        <f>SUM(Daily!M139,Daily!M356,Daily!M573,Daily!M790)</f>
        <v>701</v>
      </c>
      <c r="N13" s="3">
        <f>SUM(Daily!N139,Daily!N356,Daily!N573,Daily!N790)</f>
        <v>758</v>
      </c>
      <c r="O13" s="32">
        <f>SUM(Daily!O139,Daily!O356,Daily!O573,Daily!O790)</f>
        <v>1097</v>
      </c>
      <c r="P13" s="3">
        <f>SUM(Daily!P139,Daily!P356,Daily!P573,Daily!P790)</f>
        <v>426</v>
      </c>
      <c r="Q13" s="32">
        <f>SUM(Daily!Q139,Daily!Q356,Daily!Q573,Daily!Q790)</f>
        <v>406</v>
      </c>
      <c r="R13" s="3">
        <f>SUM(Daily!R139,Daily!R356,Daily!R573,Daily!R790)</f>
        <v>671</v>
      </c>
      <c r="S13" s="32">
        <f>SUM(Daily!S139,Daily!S356,Daily!S573,Daily!S790)</f>
        <v>426</v>
      </c>
      <c r="T13" s="3">
        <f>SUM(Daily!T139,Daily!T356,Daily!T573,Daily!T790)</f>
        <v>111</v>
      </c>
      <c r="U13" s="32">
        <f>SUM(Daily!U139,Daily!U356,Daily!U573,Daily!U790)</f>
        <v>154</v>
      </c>
      <c r="V13" s="3">
        <f>SUM(Daily!V139,Daily!V356,Daily!V573,Daily!V790)</f>
        <v>293</v>
      </c>
      <c r="W13" s="32">
        <f>SUM(Daily!W139,Daily!W356,Daily!W573,Daily!W790)</f>
        <v>617</v>
      </c>
      <c r="X13" s="3">
        <f>SUM(Daily!X139,Daily!X356,Daily!X573,Daily!X790)</f>
        <v>365</v>
      </c>
      <c r="Y13" s="32">
        <f>SUM(Daily!Y139,Daily!Y356,Daily!Y573,Daily!Y790)</f>
        <v>249</v>
      </c>
      <c r="Z13" s="3">
        <f>SUM(Daily!Z139,Daily!Z356,Daily!Z573,Daily!Z790)</f>
        <v>822</v>
      </c>
      <c r="AA13" s="32">
        <f>SUM(Daily!AA139,Daily!AA356,Daily!AA573,Daily!AA790)</f>
        <v>781</v>
      </c>
      <c r="AB13" s="11">
        <f t="shared" si="0"/>
        <v>6919</v>
      </c>
      <c r="AC13" s="7">
        <f t="shared" si="0"/>
        <v>6803</v>
      </c>
    </row>
    <row r="14" spans="1:29" x14ac:dyDescent="0.15">
      <c r="A14" s="94" t="s">
        <v>23</v>
      </c>
      <c r="B14" s="3">
        <f>SUM(Daily!B140,Daily!B357,Daily!B574,Daily!B791)</f>
        <v>587</v>
      </c>
      <c r="C14" s="32">
        <f>SUM(Daily!C140,Daily!C357,Daily!C574,Daily!C791)</f>
        <v>605</v>
      </c>
      <c r="D14" s="3">
        <f>SUM(Daily!D140,Daily!D357,Daily!D574,Daily!D791)</f>
        <v>241</v>
      </c>
      <c r="E14" s="32">
        <f>SUM(Daily!E140,Daily!E357,Daily!E574,Daily!E791)</f>
        <v>237</v>
      </c>
      <c r="F14" s="3">
        <f>SUM(Daily!F140,Daily!F357,Daily!F574,Daily!F791)</f>
        <v>885</v>
      </c>
      <c r="G14" s="32">
        <f>SUM(Daily!G140,Daily!G357,Daily!G574,Daily!G791)</f>
        <v>318</v>
      </c>
      <c r="H14" s="3">
        <f>SUM(Daily!H140,Daily!H357,Daily!H574,Daily!H791)</f>
        <v>737</v>
      </c>
      <c r="I14" s="32">
        <f>SUM(Daily!I140,Daily!I357,Daily!I574,Daily!I791)</f>
        <v>709</v>
      </c>
      <c r="J14" s="3">
        <f>SUM(Daily!J140,Daily!J357,Daily!J574,Daily!J791)</f>
        <v>143</v>
      </c>
      <c r="K14" s="32">
        <f>SUM(Daily!K140,Daily!K357,Daily!K574,Daily!K791)</f>
        <v>226</v>
      </c>
      <c r="L14" s="3">
        <f>SUM(Daily!L140,Daily!L357,Daily!L574,Daily!L791)</f>
        <v>268</v>
      </c>
      <c r="M14" s="32">
        <f>SUM(Daily!M140,Daily!M357,Daily!M574,Daily!M791)</f>
        <v>644</v>
      </c>
      <c r="N14" s="3">
        <f>SUM(Daily!N140,Daily!N357,Daily!N574,Daily!N791)</f>
        <v>637</v>
      </c>
      <c r="O14" s="32">
        <f>SUM(Daily!O140,Daily!O357,Daily!O574,Daily!O791)</f>
        <v>1010</v>
      </c>
      <c r="P14" s="3">
        <f>SUM(Daily!P140,Daily!P357,Daily!P574,Daily!P791)</f>
        <v>385</v>
      </c>
      <c r="Q14" s="32">
        <f>SUM(Daily!Q140,Daily!Q357,Daily!Q574,Daily!Q791)</f>
        <v>344</v>
      </c>
      <c r="R14" s="3">
        <f>SUM(Daily!R140,Daily!R357,Daily!R574,Daily!R791)</f>
        <v>599</v>
      </c>
      <c r="S14" s="32">
        <f>SUM(Daily!S140,Daily!S357,Daily!S574,Daily!S791)</f>
        <v>402</v>
      </c>
      <c r="T14" s="3">
        <f>SUM(Daily!T140,Daily!T357,Daily!T574,Daily!T791)</f>
        <v>99</v>
      </c>
      <c r="U14" s="32">
        <f>SUM(Daily!U140,Daily!U357,Daily!U574,Daily!U791)</f>
        <v>154</v>
      </c>
      <c r="V14" s="3">
        <f>SUM(Daily!V140,Daily!V357,Daily!V574,Daily!V791)</f>
        <v>297</v>
      </c>
      <c r="W14" s="32">
        <f>SUM(Daily!W140,Daily!W357,Daily!W574,Daily!W791)</f>
        <v>654</v>
      </c>
      <c r="X14" s="3">
        <f>SUM(Daily!X140,Daily!X357,Daily!X574,Daily!X791)</f>
        <v>296</v>
      </c>
      <c r="Y14" s="32">
        <f>SUM(Daily!Y140,Daily!Y357,Daily!Y574,Daily!Y791)</f>
        <v>238</v>
      </c>
      <c r="Z14" s="3">
        <f>SUM(Daily!Z140,Daily!Z357,Daily!Z574,Daily!Z791)</f>
        <v>739</v>
      </c>
      <c r="AA14" s="32">
        <f>SUM(Daily!AA140,Daily!AA357,Daily!AA574,Daily!AA791)</f>
        <v>816</v>
      </c>
      <c r="AB14" s="11">
        <f t="shared" si="0"/>
        <v>5913</v>
      </c>
      <c r="AC14" s="7">
        <f t="shared" si="0"/>
        <v>6357</v>
      </c>
    </row>
    <row r="15" spans="1:29" x14ac:dyDescent="0.15">
      <c r="A15" s="95" t="s">
        <v>24</v>
      </c>
      <c r="B15" s="3">
        <f>SUM(Daily!B141,Daily!B358,Daily!B575,Daily!B792)</f>
        <v>486</v>
      </c>
      <c r="C15" s="32">
        <f>SUM(Daily!C141,Daily!C358,Daily!C575,Daily!C792)</f>
        <v>600</v>
      </c>
      <c r="D15" s="3">
        <f>SUM(Daily!D141,Daily!D358,Daily!D575,Daily!D792)</f>
        <v>223</v>
      </c>
      <c r="E15" s="32">
        <f>SUM(Daily!E141,Daily!E358,Daily!E575,Daily!E792)</f>
        <v>320</v>
      </c>
      <c r="F15" s="3">
        <f>SUM(Daily!F141,Daily!F358,Daily!F575,Daily!F792)</f>
        <v>718</v>
      </c>
      <c r="G15" s="32">
        <f>SUM(Daily!G141,Daily!G358,Daily!G575,Daily!G792)</f>
        <v>317</v>
      </c>
      <c r="H15" s="3">
        <f>SUM(Daily!H141,Daily!H358,Daily!H575,Daily!H792)</f>
        <v>716</v>
      </c>
      <c r="I15" s="32">
        <f>SUM(Daily!I141,Daily!I358,Daily!I575,Daily!I792)</f>
        <v>663</v>
      </c>
      <c r="J15" s="3">
        <f>SUM(Daily!J141,Daily!J358,Daily!J575,Daily!J792)</f>
        <v>158</v>
      </c>
      <c r="K15" s="32">
        <f>SUM(Daily!K141,Daily!K358,Daily!K575,Daily!K792)</f>
        <v>131</v>
      </c>
      <c r="L15" s="3">
        <f>SUM(Daily!L141,Daily!L358,Daily!L575,Daily!L792)</f>
        <v>301</v>
      </c>
      <c r="M15" s="32">
        <f>SUM(Daily!M141,Daily!M358,Daily!M575,Daily!M792)</f>
        <v>490</v>
      </c>
      <c r="N15" s="3">
        <f>SUM(Daily!N141,Daily!N358,Daily!N575,Daily!N792)</f>
        <v>582</v>
      </c>
      <c r="O15" s="32">
        <f>SUM(Daily!O141,Daily!O358,Daily!O575,Daily!O792)</f>
        <v>682</v>
      </c>
      <c r="P15" s="3">
        <f>SUM(Daily!P141,Daily!P358,Daily!P575,Daily!P792)</f>
        <v>306</v>
      </c>
      <c r="Q15" s="32">
        <f>SUM(Daily!Q141,Daily!Q358,Daily!Q575,Daily!Q792)</f>
        <v>292</v>
      </c>
      <c r="R15" s="3">
        <f>SUM(Daily!R141,Daily!R358,Daily!R575,Daily!R792)</f>
        <v>483</v>
      </c>
      <c r="S15" s="32">
        <f>SUM(Daily!S141,Daily!S358,Daily!S575,Daily!S792)</f>
        <v>389</v>
      </c>
      <c r="T15" s="3">
        <f>SUM(Daily!T141,Daily!T358,Daily!T575,Daily!T792)</f>
        <v>101</v>
      </c>
      <c r="U15" s="32">
        <f>SUM(Daily!U141,Daily!U358,Daily!U575,Daily!U792)</f>
        <v>106</v>
      </c>
      <c r="V15" s="3">
        <f>SUM(Daily!V141,Daily!V358,Daily!V575,Daily!V792)</f>
        <v>332</v>
      </c>
      <c r="W15" s="32">
        <f>SUM(Daily!W141,Daily!W358,Daily!W575,Daily!W792)</f>
        <v>535</v>
      </c>
      <c r="X15" s="3">
        <f>SUM(Daily!X141,Daily!X358,Daily!X575,Daily!X792)</f>
        <v>265</v>
      </c>
      <c r="Y15" s="32">
        <f>SUM(Daily!Y141,Daily!Y358,Daily!Y575,Daily!Y792)</f>
        <v>186</v>
      </c>
      <c r="Z15" s="3">
        <f>SUM(Daily!Z141,Daily!Z358,Daily!Z575,Daily!Z792)</f>
        <v>615</v>
      </c>
      <c r="AA15" s="32">
        <f>SUM(Daily!AA141,Daily!AA358,Daily!AA575,Daily!AA792)</f>
        <v>738</v>
      </c>
      <c r="AB15" s="11">
        <f t="shared" si="0"/>
        <v>5286</v>
      </c>
      <c r="AC15" s="7">
        <f t="shared" si="0"/>
        <v>5449</v>
      </c>
    </row>
    <row r="16" spans="1:29" x14ac:dyDescent="0.15">
      <c r="A16" s="94" t="s">
        <v>25</v>
      </c>
      <c r="B16" s="3">
        <f>SUM(Daily!B142,Daily!B359,Daily!B576,Daily!B793)</f>
        <v>420</v>
      </c>
      <c r="C16" s="32">
        <f>SUM(Daily!C142,Daily!C359,Daily!C576,Daily!C793)</f>
        <v>494</v>
      </c>
      <c r="D16" s="3">
        <f>SUM(Daily!D142,Daily!D359,Daily!D576,Daily!D793)</f>
        <v>215</v>
      </c>
      <c r="E16" s="32">
        <f>SUM(Daily!E142,Daily!E359,Daily!E576,Daily!E793)</f>
        <v>241</v>
      </c>
      <c r="F16" s="3">
        <f>SUM(Daily!F142,Daily!F359,Daily!F576,Daily!F793)</f>
        <v>620</v>
      </c>
      <c r="G16" s="32">
        <f>SUM(Daily!G142,Daily!G359,Daily!G576,Daily!G793)</f>
        <v>334</v>
      </c>
      <c r="H16" s="3">
        <f>SUM(Daily!H142,Daily!H359,Daily!H576,Daily!H793)</f>
        <v>583</v>
      </c>
      <c r="I16" s="32">
        <f>SUM(Daily!I142,Daily!I359,Daily!I576,Daily!I793)</f>
        <v>627</v>
      </c>
      <c r="J16" s="3">
        <f>SUM(Daily!J142,Daily!J359,Daily!J576,Daily!J793)</f>
        <v>135</v>
      </c>
      <c r="K16" s="32">
        <f>SUM(Daily!K142,Daily!K359,Daily!K576,Daily!K793)</f>
        <v>130</v>
      </c>
      <c r="L16" s="3">
        <f>SUM(Daily!L142,Daily!L359,Daily!L576,Daily!L793)</f>
        <v>314</v>
      </c>
      <c r="M16" s="32">
        <f>SUM(Daily!M142,Daily!M359,Daily!M576,Daily!M793)</f>
        <v>392</v>
      </c>
      <c r="N16" s="3">
        <f>SUM(Daily!N142,Daily!N359,Daily!N576,Daily!N793)</f>
        <v>586</v>
      </c>
      <c r="O16" s="32">
        <f>SUM(Daily!O142,Daily!O359,Daily!O576,Daily!O793)</f>
        <v>655</v>
      </c>
      <c r="P16" s="3">
        <f>SUM(Daily!P142,Daily!P359,Daily!P576,Daily!P793)</f>
        <v>270</v>
      </c>
      <c r="Q16" s="32">
        <f>SUM(Daily!Q142,Daily!Q359,Daily!Q576,Daily!Q793)</f>
        <v>252</v>
      </c>
      <c r="R16" s="3">
        <f>SUM(Daily!R142,Daily!R359,Daily!R576,Daily!R793)</f>
        <v>423</v>
      </c>
      <c r="S16" s="32">
        <f>SUM(Daily!S142,Daily!S359,Daily!S576,Daily!S793)</f>
        <v>404</v>
      </c>
      <c r="T16" s="3">
        <f>SUM(Daily!T142,Daily!T359,Daily!T576,Daily!T793)</f>
        <v>84</v>
      </c>
      <c r="U16" s="32">
        <f>SUM(Daily!U142,Daily!U359,Daily!U576,Daily!U793)</f>
        <v>84</v>
      </c>
      <c r="V16" s="3">
        <f>SUM(Daily!V142,Daily!V359,Daily!V576,Daily!V793)</f>
        <v>338</v>
      </c>
      <c r="W16" s="32">
        <f>SUM(Daily!W142,Daily!W359,Daily!W576,Daily!W793)</f>
        <v>460</v>
      </c>
      <c r="X16" s="3">
        <f>SUM(Daily!X142,Daily!X359,Daily!X576,Daily!X793)</f>
        <v>224</v>
      </c>
      <c r="Y16" s="32">
        <f>SUM(Daily!Y142,Daily!Y359,Daily!Y576,Daily!Y793)</f>
        <v>187</v>
      </c>
      <c r="Z16" s="3">
        <f>SUM(Daily!Z142,Daily!Z359,Daily!Z576,Daily!Z793)</f>
        <v>653</v>
      </c>
      <c r="AA16" s="32">
        <f>SUM(Daily!AA142,Daily!AA359,Daily!AA576,Daily!AA793)</f>
        <v>734</v>
      </c>
      <c r="AB16" s="11">
        <f t="shared" si="0"/>
        <v>4865</v>
      </c>
      <c r="AC16" s="7">
        <f t="shared" si="0"/>
        <v>4994</v>
      </c>
    </row>
    <row r="17" spans="1:29" x14ac:dyDescent="0.15">
      <c r="A17" s="95" t="s">
        <v>26</v>
      </c>
      <c r="B17" s="3">
        <f>SUM(Daily!B143,Daily!B360,Daily!B577,Daily!B794)</f>
        <v>424</v>
      </c>
      <c r="C17" s="32">
        <f>SUM(Daily!C143,Daily!C360,Daily!C577,Daily!C794)</f>
        <v>494</v>
      </c>
      <c r="D17" s="3">
        <f>SUM(Daily!D143,Daily!D360,Daily!D577,Daily!D794)</f>
        <v>202</v>
      </c>
      <c r="E17" s="32">
        <f>SUM(Daily!E143,Daily!E360,Daily!E577,Daily!E794)</f>
        <v>276</v>
      </c>
      <c r="F17" s="3">
        <f>SUM(Daily!F143,Daily!F360,Daily!F577,Daily!F794)</f>
        <v>423</v>
      </c>
      <c r="G17" s="32">
        <f>SUM(Daily!G143,Daily!G360,Daily!G577,Daily!G794)</f>
        <v>299</v>
      </c>
      <c r="H17" s="3">
        <f>SUM(Daily!H143,Daily!H360,Daily!H577,Daily!H794)</f>
        <v>636</v>
      </c>
      <c r="I17" s="32">
        <f>SUM(Daily!I143,Daily!I360,Daily!I577,Daily!I794)</f>
        <v>570</v>
      </c>
      <c r="J17" s="3">
        <f>SUM(Daily!J143,Daily!J360,Daily!J577,Daily!J794)</f>
        <v>115</v>
      </c>
      <c r="K17" s="32">
        <f>SUM(Daily!K143,Daily!K360,Daily!K577,Daily!K794)</f>
        <v>92</v>
      </c>
      <c r="L17" s="3">
        <f>SUM(Daily!L143,Daily!L360,Daily!L577,Daily!L794)</f>
        <v>299</v>
      </c>
      <c r="M17" s="32">
        <f>SUM(Daily!M143,Daily!M360,Daily!M577,Daily!M794)</f>
        <v>291</v>
      </c>
      <c r="N17" s="3">
        <f>SUM(Daily!N143,Daily!N360,Daily!N577,Daily!N794)</f>
        <v>565</v>
      </c>
      <c r="O17" s="32">
        <f>SUM(Daily!O143,Daily!O360,Daily!O577,Daily!O794)</f>
        <v>598</v>
      </c>
      <c r="P17" s="3">
        <f>SUM(Daily!P143,Daily!P360,Daily!P577,Daily!P794)</f>
        <v>304</v>
      </c>
      <c r="Q17" s="32">
        <f>SUM(Daily!Q143,Daily!Q360,Daily!Q577,Daily!Q794)</f>
        <v>239</v>
      </c>
      <c r="R17" s="3">
        <f>SUM(Daily!R143,Daily!R360,Daily!R577,Daily!R794)</f>
        <v>391</v>
      </c>
      <c r="S17" s="32">
        <f>SUM(Daily!S143,Daily!S360,Daily!S577,Daily!S794)</f>
        <v>352</v>
      </c>
      <c r="T17" s="3">
        <f>SUM(Daily!T143,Daily!T360,Daily!T577,Daily!T794)</f>
        <v>91</v>
      </c>
      <c r="U17" s="32">
        <f>SUM(Daily!U143,Daily!U360,Daily!U577,Daily!U794)</f>
        <v>89</v>
      </c>
      <c r="V17" s="3">
        <f>SUM(Daily!V143,Daily!V360,Daily!V577,Daily!V794)</f>
        <v>323</v>
      </c>
      <c r="W17" s="32">
        <f>SUM(Daily!W143,Daily!W360,Daily!W577,Daily!W794)</f>
        <v>410</v>
      </c>
      <c r="X17" s="3">
        <f>SUM(Daily!X143,Daily!X360,Daily!X577,Daily!X794)</f>
        <v>219</v>
      </c>
      <c r="Y17" s="32">
        <f>SUM(Daily!Y143,Daily!Y360,Daily!Y577,Daily!Y794)</f>
        <v>158</v>
      </c>
      <c r="Z17" s="3">
        <f>SUM(Daily!Z143,Daily!Z360,Daily!Z577,Daily!Z794)</f>
        <v>649</v>
      </c>
      <c r="AA17" s="32">
        <f>SUM(Daily!AA143,Daily!AA360,Daily!AA577,Daily!AA794)</f>
        <v>688</v>
      </c>
      <c r="AB17" s="11">
        <f t="shared" si="0"/>
        <v>4641</v>
      </c>
      <c r="AC17" s="7">
        <f t="shared" si="0"/>
        <v>4556</v>
      </c>
    </row>
    <row r="18" spans="1:29" x14ac:dyDescent="0.15">
      <c r="A18" s="94" t="s">
        <v>27</v>
      </c>
      <c r="B18" s="3">
        <f>SUM(Daily!B144,Daily!B361,Daily!B578,Daily!B795)</f>
        <v>391</v>
      </c>
      <c r="C18" s="32">
        <f>SUM(Daily!C144,Daily!C361,Daily!C578,Daily!C795)</f>
        <v>589</v>
      </c>
      <c r="D18" s="3">
        <f>SUM(Daily!D144,Daily!D361,Daily!D578,Daily!D795)</f>
        <v>195</v>
      </c>
      <c r="E18" s="32">
        <f>SUM(Daily!E144,Daily!E361,Daily!E578,Daily!E795)</f>
        <v>287</v>
      </c>
      <c r="F18" s="3">
        <f>SUM(Daily!F144,Daily!F361,Daily!F578,Daily!F795)</f>
        <v>408</v>
      </c>
      <c r="G18" s="32">
        <f>SUM(Daily!G144,Daily!G361,Daily!G578,Daily!G795)</f>
        <v>381</v>
      </c>
      <c r="H18" s="3">
        <f>SUM(Daily!H144,Daily!H361,Daily!H578,Daily!H795)</f>
        <v>576</v>
      </c>
      <c r="I18" s="32">
        <f>SUM(Daily!I144,Daily!I361,Daily!I578,Daily!I795)</f>
        <v>619</v>
      </c>
      <c r="J18" s="3">
        <f>SUM(Daily!J144,Daily!J361,Daily!J578,Daily!J795)</f>
        <v>146</v>
      </c>
      <c r="K18" s="32">
        <f>SUM(Daily!K144,Daily!K361,Daily!K578,Daily!K795)</f>
        <v>105</v>
      </c>
      <c r="L18" s="3">
        <f>SUM(Daily!L144,Daily!L361,Daily!L578,Daily!L795)</f>
        <v>337</v>
      </c>
      <c r="M18" s="32">
        <f>SUM(Daily!M144,Daily!M361,Daily!M578,Daily!M795)</f>
        <v>279</v>
      </c>
      <c r="N18" s="3">
        <f>SUM(Daily!N144,Daily!N361,Daily!N578,Daily!N795)</f>
        <v>624</v>
      </c>
      <c r="O18" s="32">
        <f>SUM(Daily!O144,Daily!O361,Daily!O578,Daily!O795)</f>
        <v>514</v>
      </c>
      <c r="P18" s="3">
        <f>SUM(Daily!P144,Daily!P361,Daily!P578,Daily!P795)</f>
        <v>312</v>
      </c>
      <c r="Q18" s="32">
        <f>SUM(Daily!Q144,Daily!Q361,Daily!Q578,Daily!Q795)</f>
        <v>252</v>
      </c>
      <c r="R18" s="3">
        <f>SUM(Daily!R144,Daily!R361,Daily!R578,Daily!R795)</f>
        <v>398</v>
      </c>
      <c r="S18" s="32">
        <f>SUM(Daily!S144,Daily!S361,Daily!S578,Daily!S795)</f>
        <v>381</v>
      </c>
      <c r="T18" s="3">
        <f>SUM(Daily!T144,Daily!T361,Daily!T578,Daily!T795)</f>
        <v>126</v>
      </c>
      <c r="U18" s="32">
        <f>SUM(Daily!U144,Daily!U361,Daily!U578,Daily!U795)</f>
        <v>75</v>
      </c>
      <c r="V18" s="3">
        <f>SUM(Daily!V144,Daily!V361,Daily!V578,Daily!V795)</f>
        <v>398</v>
      </c>
      <c r="W18" s="32">
        <f>SUM(Daily!W144,Daily!W361,Daily!W578,Daily!W795)</f>
        <v>352</v>
      </c>
      <c r="X18" s="3">
        <f>SUM(Daily!X144,Daily!X361,Daily!X578,Daily!X795)</f>
        <v>275</v>
      </c>
      <c r="Y18" s="32">
        <f>SUM(Daily!Y144,Daily!Y361,Daily!Y578,Daily!Y795)</f>
        <v>153</v>
      </c>
      <c r="Z18" s="3">
        <f>SUM(Daily!Z144,Daily!Z361,Daily!Z578,Daily!Z795)</f>
        <v>671</v>
      </c>
      <c r="AA18" s="32">
        <f>SUM(Daily!AA144,Daily!AA361,Daily!AA578,Daily!AA795)</f>
        <v>731</v>
      </c>
      <c r="AB18" s="11">
        <f t="shared" si="0"/>
        <v>4857</v>
      </c>
      <c r="AC18" s="7">
        <f t="shared" si="0"/>
        <v>4718</v>
      </c>
    </row>
    <row r="19" spans="1:29" x14ac:dyDescent="0.15">
      <c r="A19" s="95" t="s">
        <v>28</v>
      </c>
      <c r="B19" s="3">
        <f>SUM(Daily!B145,Daily!B362,Daily!B579,Daily!B796)</f>
        <v>348</v>
      </c>
      <c r="C19" s="32">
        <f>SUM(Daily!C145,Daily!C362,Daily!C579,Daily!C796)</f>
        <v>577</v>
      </c>
      <c r="D19" s="3">
        <f>SUM(Daily!D145,Daily!D362,Daily!D579,Daily!D796)</f>
        <v>207</v>
      </c>
      <c r="E19" s="32">
        <f>SUM(Daily!E145,Daily!E362,Daily!E579,Daily!E796)</f>
        <v>283</v>
      </c>
      <c r="F19" s="3">
        <f>SUM(Daily!F145,Daily!F362,Daily!F579,Daily!F796)</f>
        <v>442</v>
      </c>
      <c r="G19" s="32">
        <f>SUM(Daily!G145,Daily!G362,Daily!G579,Daily!G796)</f>
        <v>519</v>
      </c>
      <c r="H19" s="3">
        <f>SUM(Daily!H145,Daily!H362,Daily!H579,Daily!H796)</f>
        <v>615</v>
      </c>
      <c r="I19" s="32">
        <f>SUM(Daily!I145,Daily!I362,Daily!I579,Daily!I796)</f>
        <v>799</v>
      </c>
      <c r="J19" s="3">
        <f>SUM(Daily!J145,Daily!J362,Daily!J579,Daily!J796)</f>
        <v>183</v>
      </c>
      <c r="K19" s="32">
        <f>SUM(Daily!K145,Daily!K362,Daily!K579,Daily!K796)</f>
        <v>67</v>
      </c>
      <c r="L19" s="3">
        <f>SUM(Daily!L145,Daily!L362,Daily!L579,Daily!L796)</f>
        <v>455</v>
      </c>
      <c r="M19" s="32">
        <f>SUM(Daily!M145,Daily!M362,Daily!M579,Daily!M796)</f>
        <v>220</v>
      </c>
      <c r="N19" s="3">
        <f>SUM(Daily!N145,Daily!N362,Daily!N579,Daily!N796)</f>
        <v>784</v>
      </c>
      <c r="O19" s="32">
        <f>SUM(Daily!O145,Daily!O362,Daily!O579,Daily!O796)</f>
        <v>542</v>
      </c>
      <c r="P19" s="3">
        <f>SUM(Daily!P145,Daily!P362,Daily!P579,Daily!P796)</f>
        <v>425</v>
      </c>
      <c r="Q19" s="32">
        <f>SUM(Daily!Q145,Daily!Q362,Daily!Q579,Daily!Q796)</f>
        <v>251</v>
      </c>
      <c r="R19" s="3">
        <f>SUM(Daily!R145,Daily!R362,Daily!R579,Daily!R796)</f>
        <v>446</v>
      </c>
      <c r="S19" s="32">
        <f>SUM(Daily!S145,Daily!S362,Daily!S579,Daily!S796)</f>
        <v>434</v>
      </c>
      <c r="T19" s="3">
        <f>SUM(Daily!T145,Daily!T362,Daily!T579,Daily!T796)</f>
        <v>125</v>
      </c>
      <c r="U19" s="32">
        <f>SUM(Daily!U145,Daily!U362,Daily!U579,Daily!U796)</f>
        <v>56</v>
      </c>
      <c r="V19" s="3">
        <f>SUM(Daily!V145,Daily!V362,Daily!V579,Daily!V796)</f>
        <v>509</v>
      </c>
      <c r="W19" s="32">
        <f>SUM(Daily!W145,Daily!W362,Daily!W579,Daily!W796)</f>
        <v>370</v>
      </c>
      <c r="X19" s="3">
        <f>SUM(Daily!X145,Daily!X362,Daily!X579,Daily!X796)</f>
        <v>308</v>
      </c>
      <c r="Y19" s="32">
        <f>SUM(Daily!Y145,Daily!Y362,Daily!Y579,Daily!Y796)</f>
        <v>146</v>
      </c>
      <c r="Z19" s="3">
        <f>SUM(Daily!Z145,Daily!Z362,Daily!Z579,Daily!Z796)</f>
        <v>668</v>
      </c>
      <c r="AA19" s="32">
        <f>SUM(Daily!AA145,Daily!AA362,Daily!AA579,Daily!AA796)</f>
        <v>801</v>
      </c>
      <c r="AB19" s="11">
        <f t="shared" si="0"/>
        <v>5515</v>
      </c>
      <c r="AC19" s="7">
        <f t="shared" si="0"/>
        <v>5065</v>
      </c>
    </row>
    <row r="20" spans="1:29" x14ac:dyDescent="0.15">
      <c r="A20" s="94" t="s">
        <v>29</v>
      </c>
      <c r="B20" s="3">
        <f>SUM(Daily!B146,Daily!B363,Daily!B580,Daily!B797)</f>
        <v>461</v>
      </c>
      <c r="C20" s="32">
        <f>SUM(Daily!C146,Daily!C363,Daily!C580,Daily!C797)</f>
        <v>916</v>
      </c>
      <c r="D20" s="3">
        <f>SUM(Daily!D146,Daily!D363,Daily!D580,Daily!D797)</f>
        <v>293</v>
      </c>
      <c r="E20" s="32">
        <f>SUM(Daily!E146,Daily!E363,Daily!E580,Daily!E797)</f>
        <v>359</v>
      </c>
      <c r="F20" s="3">
        <f>SUM(Daily!F146,Daily!F363,Daily!F580,Daily!F797)</f>
        <v>508</v>
      </c>
      <c r="G20" s="32">
        <f>SUM(Daily!G146,Daily!G363,Daily!G580,Daily!G797)</f>
        <v>842</v>
      </c>
      <c r="H20" s="3">
        <f>SUM(Daily!H146,Daily!H363,Daily!H580,Daily!H797)</f>
        <v>731</v>
      </c>
      <c r="I20" s="32">
        <f>SUM(Daily!I146,Daily!I363,Daily!I580,Daily!I797)</f>
        <v>926</v>
      </c>
      <c r="J20" s="3">
        <f>SUM(Daily!J146,Daily!J363,Daily!J580,Daily!J797)</f>
        <v>243</v>
      </c>
      <c r="K20" s="32">
        <f>SUM(Daily!K146,Daily!K363,Daily!K580,Daily!K797)</f>
        <v>78</v>
      </c>
      <c r="L20" s="3">
        <f>SUM(Daily!L146,Daily!L363,Daily!L580,Daily!L797)</f>
        <v>665</v>
      </c>
      <c r="M20" s="32">
        <f>SUM(Daily!M146,Daily!M363,Daily!M580,Daily!M797)</f>
        <v>208</v>
      </c>
      <c r="N20" s="3">
        <f>SUM(Daily!N146,Daily!N363,Daily!N580,Daily!N797)</f>
        <v>961</v>
      </c>
      <c r="O20" s="32">
        <f>SUM(Daily!O146,Daily!O363,Daily!O580,Daily!O797)</f>
        <v>698</v>
      </c>
      <c r="P20" s="3">
        <f>SUM(Daily!P146,Daily!P363,Daily!P580,Daily!P797)</f>
        <v>530</v>
      </c>
      <c r="Q20" s="32">
        <f>SUM(Daily!Q146,Daily!Q363,Daily!Q580,Daily!Q797)</f>
        <v>413</v>
      </c>
      <c r="R20" s="3">
        <f>SUM(Daily!R146,Daily!R363,Daily!R580,Daily!R797)</f>
        <v>534</v>
      </c>
      <c r="S20" s="32">
        <f>SUM(Daily!S146,Daily!S363,Daily!S580,Daily!S797)</f>
        <v>593</v>
      </c>
      <c r="T20" s="3">
        <f>SUM(Daily!T146,Daily!T363,Daily!T580,Daily!T797)</f>
        <v>309</v>
      </c>
      <c r="U20" s="32">
        <f>SUM(Daily!U146,Daily!U363,Daily!U580,Daily!U797)</f>
        <v>46</v>
      </c>
      <c r="V20" s="3">
        <f>SUM(Daily!V146,Daily!V363,Daily!V580,Daily!V797)</f>
        <v>629</v>
      </c>
      <c r="W20" s="32">
        <f>SUM(Daily!W146,Daily!W363,Daily!W580,Daily!W797)</f>
        <v>413</v>
      </c>
      <c r="X20" s="3">
        <f>SUM(Daily!X146,Daily!X363,Daily!X580,Daily!X797)</f>
        <v>469</v>
      </c>
      <c r="Y20" s="32">
        <f>SUM(Daily!Y146,Daily!Y363,Daily!Y580,Daily!Y797)</f>
        <v>160</v>
      </c>
      <c r="Z20" s="3">
        <f>SUM(Daily!Z146,Daily!Z363,Daily!Z580,Daily!Z797)</f>
        <v>797</v>
      </c>
      <c r="AA20" s="32">
        <f>SUM(Daily!AA146,Daily!AA363,Daily!AA580,Daily!AA797)</f>
        <v>787</v>
      </c>
      <c r="AB20" s="11">
        <f t="shared" si="0"/>
        <v>7130</v>
      </c>
      <c r="AC20" s="7">
        <f t="shared" si="0"/>
        <v>6439</v>
      </c>
    </row>
    <row r="21" spans="1:29" x14ac:dyDescent="0.15">
      <c r="A21" s="95" t="s">
        <v>30</v>
      </c>
      <c r="B21" s="3">
        <f>SUM(Daily!B147,Daily!B364,Daily!B581,Daily!B798)</f>
        <v>594</v>
      </c>
      <c r="C21" s="32">
        <f>SUM(Daily!C147,Daily!C364,Daily!C581,Daily!C798)</f>
        <v>1134</v>
      </c>
      <c r="D21" s="3">
        <f>SUM(Daily!D147,Daily!D364,Daily!D581,Daily!D798)</f>
        <v>335</v>
      </c>
      <c r="E21" s="32">
        <f>SUM(Daily!E147,Daily!E364,Daily!E581,Daily!E798)</f>
        <v>429</v>
      </c>
      <c r="F21" s="3">
        <f>SUM(Daily!F147,Daily!F364,Daily!F581,Daily!F798)</f>
        <v>609</v>
      </c>
      <c r="G21" s="32">
        <f>SUM(Daily!G147,Daily!G364,Daily!G581,Daily!G798)</f>
        <v>1043</v>
      </c>
      <c r="H21" s="3">
        <f>SUM(Daily!H147,Daily!H364,Daily!H581,Daily!H798)</f>
        <v>880</v>
      </c>
      <c r="I21" s="32">
        <f>SUM(Daily!I147,Daily!I364,Daily!I581,Daily!I798)</f>
        <v>1287</v>
      </c>
      <c r="J21" s="3">
        <f>SUM(Daily!J147,Daily!J364,Daily!J581,Daily!J798)</f>
        <v>312</v>
      </c>
      <c r="K21" s="32">
        <f>SUM(Daily!K147,Daily!K364,Daily!K581,Daily!K798)</f>
        <v>81</v>
      </c>
      <c r="L21" s="3">
        <f>SUM(Daily!L147,Daily!L364,Daily!L581,Daily!L798)</f>
        <v>839</v>
      </c>
      <c r="M21" s="32">
        <f>SUM(Daily!M147,Daily!M364,Daily!M581,Daily!M798)</f>
        <v>272</v>
      </c>
      <c r="N21" s="3">
        <f>SUM(Daily!N147,Daily!N364,Daily!N581,Daily!N798)</f>
        <v>1320</v>
      </c>
      <c r="O21" s="32">
        <f>SUM(Daily!O147,Daily!O364,Daily!O581,Daily!O798)</f>
        <v>799</v>
      </c>
      <c r="P21" s="3">
        <f>SUM(Daily!P147,Daily!P364,Daily!P581,Daily!P798)</f>
        <v>619</v>
      </c>
      <c r="Q21" s="32">
        <f>SUM(Daily!Q147,Daily!Q364,Daily!Q581,Daily!Q798)</f>
        <v>600</v>
      </c>
      <c r="R21" s="3">
        <f>SUM(Daily!R147,Daily!R364,Daily!R581,Daily!R798)</f>
        <v>494</v>
      </c>
      <c r="S21" s="32">
        <f>SUM(Daily!S147,Daily!S364,Daily!S581,Daily!S798)</f>
        <v>724</v>
      </c>
      <c r="T21" s="3">
        <f>SUM(Daily!T147,Daily!T364,Daily!T581,Daily!T798)</f>
        <v>326</v>
      </c>
      <c r="U21" s="32">
        <f>SUM(Daily!U147,Daily!U364,Daily!U581,Daily!U798)</f>
        <v>52</v>
      </c>
      <c r="V21" s="3">
        <f>SUM(Daily!V147,Daily!V364,Daily!V581,Daily!V798)</f>
        <v>814</v>
      </c>
      <c r="W21" s="32">
        <f>SUM(Daily!W147,Daily!W364,Daily!W581,Daily!W798)</f>
        <v>433</v>
      </c>
      <c r="X21" s="3">
        <f>SUM(Daily!X147,Daily!X364,Daily!X581,Daily!X798)</f>
        <v>663</v>
      </c>
      <c r="Y21" s="32">
        <f>SUM(Daily!Y147,Daily!Y364,Daily!Y581,Daily!Y798)</f>
        <v>265</v>
      </c>
      <c r="Z21" s="3">
        <f>SUM(Daily!Z147,Daily!Z364,Daily!Z581,Daily!Z798)</f>
        <v>799</v>
      </c>
      <c r="AA21" s="32">
        <f>SUM(Daily!AA147,Daily!AA364,Daily!AA581,Daily!AA798)</f>
        <v>1193</v>
      </c>
      <c r="AB21" s="11">
        <f t="shared" si="0"/>
        <v>8604</v>
      </c>
      <c r="AC21" s="7">
        <f t="shared" si="0"/>
        <v>8312</v>
      </c>
    </row>
    <row r="22" spans="1:29" x14ac:dyDescent="0.15">
      <c r="A22" s="94" t="s">
        <v>31</v>
      </c>
      <c r="B22" s="3">
        <f>SUM(Daily!B148,Daily!B365,Daily!B582,Daily!B799)</f>
        <v>559</v>
      </c>
      <c r="C22" s="32">
        <f>SUM(Daily!C148,Daily!C365,Daily!C582,Daily!C799)</f>
        <v>1102</v>
      </c>
      <c r="D22" s="3">
        <f>SUM(Daily!D148,Daily!D365,Daily!D582,Daily!D799)</f>
        <v>241</v>
      </c>
      <c r="E22" s="32">
        <f>SUM(Daily!E148,Daily!E365,Daily!E582,Daily!E799)</f>
        <v>455</v>
      </c>
      <c r="F22" s="3">
        <f>SUM(Daily!F148,Daily!F365,Daily!F582,Daily!F799)</f>
        <v>387</v>
      </c>
      <c r="G22" s="32">
        <f>SUM(Daily!G148,Daily!G365,Daily!G582,Daily!G799)</f>
        <v>1055</v>
      </c>
      <c r="H22" s="3">
        <f>SUM(Daily!H148,Daily!H365,Daily!H582,Daily!H799)</f>
        <v>802</v>
      </c>
      <c r="I22" s="32">
        <f>SUM(Daily!I148,Daily!I365,Daily!I582,Daily!I799)</f>
        <v>1260</v>
      </c>
      <c r="J22" s="3">
        <f>SUM(Daily!J148,Daily!J365,Daily!J582,Daily!J799)</f>
        <v>242</v>
      </c>
      <c r="K22" s="32">
        <f>SUM(Daily!K148,Daily!K365,Daily!K582,Daily!K799)</f>
        <v>70</v>
      </c>
      <c r="L22" s="3">
        <f>SUM(Daily!L148,Daily!L365,Daily!L582,Daily!L799)</f>
        <v>683</v>
      </c>
      <c r="M22" s="32">
        <f>SUM(Daily!M148,Daily!M365,Daily!M582,Daily!M799)</f>
        <v>191</v>
      </c>
      <c r="N22" s="3">
        <f>SUM(Daily!N148,Daily!N365,Daily!N582,Daily!N799)</f>
        <v>993</v>
      </c>
      <c r="O22" s="32">
        <f>SUM(Daily!O148,Daily!O365,Daily!O582,Daily!O799)</f>
        <v>711</v>
      </c>
      <c r="P22" s="3">
        <f>SUM(Daily!P148,Daily!P365,Daily!P582,Daily!P799)</f>
        <v>442</v>
      </c>
      <c r="Q22" s="32">
        <f>SUM(Daily!Q148,Daily!Q365,Daily!Q582,Daily!Q799)</f>
        <v>496</v>
      </c>
      <c r="R22" s="3">
        <f>SUM(Daily!R148,Daily!R365,Daily!R582,Daily!R799)</f>
        <v>459</v>
      </c>
      <c r="S22" s="32">
        <f>SUM(Daily!S148,Daily!S365,Daily!S582,Daily!S799)</f>
        <v>576</v>
      </c>
      <c r="T22" s="3">
        <f>SUM(Daily!T148,Daily!T365,Daily!T582,Daily!T799)</f>
        <v>186</v>
      </c>
      <c r="U22" s="32">
        <f>SUM(Daily!U148,Daily!U365,Daily!U582,Daily!U799)</f>
        <v>53</v>
      </c>
      <c r="V22" s="3">
        <f>SUM(Daily!V148,Daily!V365,Daily!V582,Daily!V799)</f>
        <v>710</v>
      </c>
      <c r="W22" s="32">
        <f>SUM(Daily!W148,Daily!W365,Daily!W582,Daily!W799)</f>
        <v>406</v>
      </c>
      <c r="X22" s="3">
        <f>SUM(Daily!X148,Daily!X365,Daily!X582,Daily!X799)</f>
        <v>517</v>
      </c>
      <c r="Y22" s="32">
        <f>SUM(Daily!Y148,Daily!Y365,Daily!Y582,Daily!Y799)</f>
        <v>266</v>
      </c>
      <c r="Z22" s="3">
        <f>SUM(Daily!Z148,Daily!Z365,Daily!Z582,Daily!Z799)</f>
        <v>534</v>
      </c>
      <c r="AA22" s="32">
        <f>SUM(Daily!AA148,Daily!AA365,Daily!AA582,Daily!AA799)</f>
        <v>1011</v>
      </c>
      <c r="AB22" s="11">
        <f t="shared" si="0"/>
        <v>6755</v>
      </c>
      <c r="AC22" s="7">
        <f t="shared" si="0"/>
        <v>7652</v>
      </c>
    </row>
    <row r="23" spans="1:29" x14ac:dyDescent="0.15">
      <c r="A23" s="95" t="s">
        <v>32</v>
      </c>
      <c r="B23" s="3">
        <f>SUM(Daily!B149,Daily!B366,Daily!B583,Daily!B800)</f>
        <v>637</v>
      </c>
      <c r="C23" s="32">
        <f>SUM(Daily!C149,Daily!C366,Daily!C583,Daily!C800)</f>
        <v>790</v>
      </c>
      <c r="D23" s="3">
        <f>SUM(Daily!D149,Daily!D366,Daily!D583,Daily!D800)</f>
        <v>110</v>
      </c>
      <c r="E23" s="32">
        <f>SUM(Daily!E149,Daily!E366,Daily!E583,Daily!E800)</f>
        <v>313</v>
      </c>
      <c r="F23" s="3">
        <f>SUM(Daily!F149,Daily!F366,Daily!F583,Daily!F800)</f>
        <v>337</v>
      </c>
      <c r="G23" s="32">
        <f>SUM(Daily!G149,Daily!G366,Daily!G583,Daily!G800)</f>
        <v>860</v>
      </c>
      <c r="H23" s="3">
        <f>SUM(Daily!H149,Daily!H366,Daily!H583,Daily!H800)</f>
        <v>670</v>
      </c>
      <c r="I23" s="32">
        <f>SUM(Daily!I149,Daily!I366,Daily!I583,Daily!I800)</f>
        <v>905</v>
      </c>
      <c r="J23" s="3">
        <f>SUM(Daily!J149,Daily!J366,Daily!J583,Daily!J800)</f>
        <v>272</v>
      </c>
      <c r="K23" s="32">
        <f>SUM(Daily!K149,Daily!K366,Daily!K583,Daily!K800)</f>
        <v>61</v>
      </c>
      <c r="L23" s="3">
        <f>SUM(Daily!L149,Daily!L366,Daily!L583,Daily!L800)</f>
        <v>551</v>
      </c>
      <c r="M23" s="32">
        <f>SUM(Daily!M149,Daily!M366,Daily!M583,Daily!M800)</f>
        <v>197</v>
      </c>
      <c r="N23" s="3">
        <f>SUM(Daily!N149,Daily!N366,Daily!N583,Daily!N800)</f>
        <v>762</v>
      </c>
      <c r="O23" s="32">
        <f>SUM(Daily!O149,Daily!O366,Daily!O583,Daily!O800)</f>
        <v>575</v>
      </c>
      <c r="P23" s="3">
        <f>SUM(Daily!P149,Daily!P366,Daily!P583,Daily!P800)</f>
        <v>298</v>
      </c>
      <c r="Q23" s="32">
        <f>SUM(Daily!Q149,Daily!Q366,Daily!Q583,Daily!Q800)</f>
        <v>440</v>
      </c>
      <c r="R23" s="3">
        <f>SUM(Daily!R149,Daily!R366,Daily!R583,Daily!R800)</f>
        <v>302</v>
      </c>
      <c r="S23" s="32">
        <f>SUM(Daily!S149,Daily!S366,Daily!S583,Daily!S800)</f>
        <v>609</v>
      </c>
      <c r="T23" s="3">
        <f>SUM(Daily!T149,Daily!T366,Daily!T583,Daily!T800)</f>
        <v>106</v>
      </c>
      <c r="U23" s="32">
        <f>SUM(Daily!U149,Daily!U366,Daily!U583,Daily!U800)</f>
        <v>42</v>
      </c>
      <c r="V23" s="3">
        <f>SUM(Daily!V149,Daily!V366,Daily!V583,Daily!V800)</f>
        <v>682</v>
      </c>
      <c r="W23" s="32">
        <f>SUM(Daily!W149,Daily!W366,Daily!W583,Daily!W800)</f>
        <v>313</v>
      </c>
      <c r="X23" s="3">
        <f>SUM(Daily!X149,Daily!X366,Daily!X583,Daily!X800)</f>
        <v>375</v>
      </c>
      <c r="Y23" s="32">
        <f>SUM(Daily!Y149,Daily!Y366,Daily!Y583,Daily!Y800)</f>
        <v>194</v>
      </c>
      <c r="Z23" s="3">
        <f>SUM(Daily!Z149,Daily!Z366,Daily!Z583,Daily!Z800)</f>
        <v>441</v>
      </c>
      <c r="AA23" s="32">
        <f>SUM(Daily!AA149,Daily!AA366,Daily!AA583,Daily!AA800)</f>
        <v>848</v>
      </c>
      <c r="AB23" s="11">
        <f t="shared" si="0"/>
        <v>5543</v>
      </c>
      <c r="AC23" s="7">
        <f t="shared" si="0"/>
        <v>6147</v>
      </c>
    </row>
    <row r="24" spans="1:29" x14ac:dyDescent="0.15">
      <c r="A24" s="94" t="s">
        <v>33</v>
      </c>
      <c r="B24" s="3">
        <f>SUM(Daily!B150,Daily!B367,Daily!B584,Daily!B801)</f>
        <v>521</v>
      </c>
      <c r="C24" s="32">
        <f>SUM(Daily!C150,Daily!C367,Daily!C584,Daily!C801)</f>
        <v>549</v>
      </c>
      <c r="D24" s="3">
        <f>SUM(Daily!D150,Daily!D367,Daily!D584,Daily!D801)</f>
        <v>86</v>
      </c>
      <c r="E24" s="32">
        <f>SUM(Daily!E150,Daily!E367,Daily!E584,Daily!E801)</f>
        <v>240</v>
      </c>
      <c r="F24" s="3">
        <f>SUM(Daily!F150,Daily!F367,Daily!F584,Daily!F801)</f>
        <v>314</v>
      </c>
      <c r="G24" s="32">
        <f>SUM(Daily!G150,Daily!G367,Daily!G584,Daily!G801)</f>
        <v>749</v>
      </c>
      <c r="H24" s="3">
        <f>SUM(Daily!H150,Daily!H367,Daily!H584,Daily!H801)</f>
        <v>573</v>
      </c>
      <c r="I24" s="32">
        <f>SUM(Daily!I150,Daily!I367,Daily!I584,Daily!I801)</f>
        <v>714</v>
      </c>
      <c r="J24" s="3">
        <f>SUM(Daily!J150,Daily!J367,Daily!J584,Daily!J801)</f>
        <v>81</v>
      </c>
      <c r="K24" s="32">
        <f>SUM(Daily!K150,Daily!K367,Daily!K584,Daily!K801)</f>
        <v>42</v>
      </c>
      <c r="L24" s="3">
        <f>SUM(Daily!L150,Daily!L367,Daily!L584,Daily!L801)</f>
        <v>390</v>
      </c>
      <c r="M24" s="32">
        <f>SUM(Daily!M150,Daily!M367,Daily!M584,Daily!M801)</f>
        <v>183</v>
      </c>
      <c r="N24" s="3">
        <f>SUM(Daily!N150,Daily!N367,Daily!N584,Daily!N801)</f>
        <v>660</v>
      </c>
      <c r="O24" s="32">
        <f>SUM(Daily!O150,Daily!O367,Daily!O584,Daily!O801)</f>
        <v>572</v>
      </c>
      <c r="P24" s="3">
        <f>SUM(Daily!P150,Daily!P367,Daily!P584,Daily!P801)</f>
        <v>209</v>
      </c>
      <c r="Q24" s="32">
        <f>SUM(Daily!Q150,Daily!Q367,Daily!Q584,Daily!Q801)</f>
        <v>331</v>
      </c>
      <c r="R24" s="3">
        <f>SUM(Daily!R150,Daily!R367,Daily!R584,Daily!R801)</f>
        <v>307</v>
      </c>
      <c r="S24" s="32">
        <f>SUM(Daily!S150,Daily!S367,Daily!S584,Daily!S801)</f>
        <v>404</v>
      </c>
      <c r="T24" s="3">
        <f>SUM(Daily!T150,Daily!T367,Daily!T584,Daily!T801)</f>
        <v>51</v>
      </c>
      <c r="U24" s="32">
        <f>SUM(Daily!U150,Daily!U367,Daily!U584,Daily!U801)</f>
        <v>73</v>
      </c>
      <c r="V24" s="3">
        <f>SUM(Daily!V150,Daily!V367,Daily!V584,Daily!V801)</f>
        <v>489</v>
      </c>
      <c r="W24" s="32">
        <f>SUM(Daily!W150,Daily!W367,Daily!W584,Daily!W801)</f>
        <v>260</v>
      </c>
      <c r="X24" s="3">
        <f>SUM(Daily!X150,Daily!X367,Daily!X584,Daily!X801)</f>
        <v>197</v>
      </c>
      <c r="Y24" s="32">
        <f>SUM(Daily!Y150,Daily!Y367,Daily!Y584,Daily!Y801)</f>
        <v>163</v>
      </c>
      <c r="Z24" s="3">
        <f>SUM(Daily!Z150,Daily!Z367,Daily!Z584,Daily!Z801)</f>
        <v>299</v>
      </c>
      <c r="AA24" s="32">
        <f>SUM(Daily!AA150,Daily!AA367,Daily!AA584,Daily!AA801)</f>
        <v>599</v>
      </c>
      <c r="AB24" s="11">
        <f t="shared" si="0"/>
        <v>4177</v>
      </c>
      <c r="AC24" s="7">
        <f t="shared" si="0"/>
        <v>4879</v>
      </c>
    </row>
    <row r="25" spans="1:29" x14ac:dyDescent="0.15">
      <c r="A25" s="95" t="s">
        <v>34</v>
      </c>
      <c r="B25" s="3">
        <f>SUM(Daily!B151,Daily!B368,Daily!B585,Daily!B802)</f>
        <v>109</v>
      </c>
      <c r="C25" s="32">
        <f>SUM(Daily!C151,Daily!C368,Daily!C585,Daily!C802)</f>
        <v>246</v>
      </c>
      <c r="D25" s="3">
        <f>SUM(Daily!D151,Daily!D368,Daily!D585,Daily!D802)</f>
        <v>26</v>
      </c>
      <c r="E25" s="32">
        <f>SUM(Daily!E151,Daily!E368,Daily!E585,Daily!E802)</f>
        <v>142</v>
      </c>
      <c r="F25" s="3">
        <f>SUM(Daily!F151,Daily!F368,Daily!F585,Daily!F802)</f>
        <v>100</v>
      </c>
      <c r="G25" s="32">
        <f>SUM(Daily!G151,Daily!G368,Daily!G585,Daily!G802)</f>
        <v>459</v>
      </c>
      <c r="H25" s="3">
        <f>SUM(Daily!H151,Daily!H368,Daily!H585,Daily!H802)</f>
        <v>186</v>
      </c>
      <c r="I25" s="32">
        <f>SUM(Daily!I151,Daily!I368,Daily!I585,Daily!I802)</f>
        <v>396</v>
      </c>
      <c r="J25" s="3">
        <f>SUM(Daily!J151,Daily!J368,Daily!J585,Daily!J802)</f>
        <v>15</v>
      </c>
      <c r="K25" s="32">
        <f>SUM(Daily!K151,Daily!K368,Daily!K585,Daily!K802)</f>
        <v>38</v>
      </c>
      <c r="L25" s="3">
        <f>SUM(Daily!L151,Daily!L368,Daily!L585,Daily!L802)</f>
        <v>416</v>
      </c>
      <c r="M25" s="32">
        <f>SUM(Daily!M151,Daily!M368,Daily!M585,Daily!M802)</f>
        <v>97</v>
      </c>
      <c r="N25" s="3">
        <f>SUM(Daily!N151,Daily!N368,Daily!N585,Daily!N802)</f>
        <v>372</v>
      </c>
      <c r="O25" s="32">
        <f>SUM(Daily!O151,Daily!O368,Daily!O585,Daily!O802)</f>
        <v>327</v>
      </c>
      <c r="P25" s="3">
        <f>SUM(Daily!P151,Daily!P368,Daily!P585,Daily!P802)</f>
        <v>165</v>
      </c>
      <c r="Q25" s="32">
        <f>SUM(Daily!Q151,Daily!Q368,Daily!Q585,Daily!Q802)</f>
        <v>206</v>
      </c>
      <c r="R25" s="3">
        <f>SUM(Daily!R151,Daily!R368,Daily!R585,Daily!R802)</f>
        <v>171</v>
      </c>
      <c r="S25" s="32">
        <f>SUM(Daily!S151,Daily!S368,Daily!S585,Daily!S802)</f>
        <v>310</v>
      </c>
      <c r="T25" s="3">
        <f>SUM(Daily!T151,Daily!T368,Daily!T585,Daily!T802)</f>
        <v>31</v>
      </c>
      <c r="U25" s="32">
        <f>SUM(Daily!U151,Daily!U368,Daily!U585,Daily!U802)</f>
        <v>84</v>
      </c>
      <c r="V25" s="3">
        <f>SUM(Daily!V151,Daily!V368,Daily!V585,Daily!V802)</f>
        <v>478</v>
      </c>
      <c r="W25" s="32">
        <f>SUM(Daily!W151,Daily!W368,Daily!W585,Daily!W802)</f>
        <v>115</v>
      </c>
      <c r="X25" s="3">
        <f>SUM(Daily!X151,Daily!X368,Daily!X585,Daily!X802)</f>
        <v>119</v>
      </c>
      <c r="Y25" s="32">
        <f>SUM(Daily!Y151,Daily!Y368,Daily!Y585,Daily!Y802)</f>
        <v>111</v>
      </c>
      <c r="Z25" s="3">
        <f>SUM(Daily!Z151,Daily!Z368,Daily!Z585,Daily!Z802)</f>
        <v>240</v>
      </c>
      <c r="AA25" s="32">
        <f>SUM(Daily!AA151,Daily!AA368,Daily!AA585,Daily!AA802)</f>
        <v>342</v>
      </c>
      <c r="AB25" s="11">
        <f t="shared" si="0"/>
        <v>2428</v>
      </c>
      <c r="AC25" s="7">
        <f t="shared" si="0"/>
        <v>2873</v>
      </c>
    </row>
    <row r="26" spans="1:29" x14ac:dyDescent="0.15">
      <c r="A26" s="94" t="s">
        <v>35</v>
      </c>
      <c r="B26" s="3">
        <f>SUM(Daily!B152,Daily!B369,Daily!B586,Daily!B803)</f>
        <v>0</v>
      </c>
      <c r="C26" s="32">
        <f>SUM(Daily!C152,Daily!C369,Daily!C586,Daily!C803)</f>
        <v>151</v>
      </c>
      <c r="D26" s="3">
        <f>SUM(Daily!D152,Daily!D369,Daily!D586,Daily!D803)</f>
        <v>1</v>
      </c>
      <c r="E26" s="32">
        <f>SUM(Daily!E152,Daily!E369,Daily!E586,Daily!E803)</f>
        <v>85</v>
      </c>
      <c r="F26" s="3">
        <f>SUM(Daily!F152,Daily!F369,Daily!F586,Daily!F803)</f>
        <v>5</v>
      </c>
      <c r="G26" s="32">
        <f>SUM(Daily!G152,Daily!G369,Daily!G586,Daily!G803)</f>
        <v>163</v>
      </c>
      <c r="H26" s="3">
        <f>SUM(Daily!H152,Daily!H369,Daily!H586,Daily!H803)</f>
        <v>25</v>
      </c>
      <c r="I26" s="32">
        <f>SUM(Daily!I152,Daily!I369,Daily!I586,Daily!I803)</f>
        <v>143</v>
      </c>
      <c r="J26" s="3">
        <f>SUM(Daily!J152,Daily!J369,Daily!J586,Daily!J803)</f>
        <v>4</v>
      </c>
      <c r="K26" s="32">
        <f>SUM(Daily!K152,Daily!K369,Daily!K586,Daily!K803)</f>
        <v>14</v>
      </c>
      <c r="L26" s="3">
        <f>SUM(Daily!L152,Daily!L369,Daily!L586,Daily!L803)</f>
        <v>57</v>
      </c>
      <c r="M26" s="32">
        <f>SUM(Daily!M152,Daily!M369,Daily!M586,Daily!M803)</f>
        <v>23</v>
      </c>
      <c r="N26" s="3">
        <f>SUM(Daily!N152,Daily!N369,Daily!N586,Daily!N803)</f>
        <v>51</v>
      </c>
      <c r="O26" s="32">
        <f>SUM(Daily!O152,Daily!O369,Daily!O586,Daily!O803)</f>
        <v>53</v>
      </c>
      <c r="P26" s="3">
        <f>SUM(Daily!P152,Daily!P369,Daily!P586,Daily!P803)</f>
        <v>32</v>
      </c>
      <c r="Q26" s="32">
        <f>SUM(Daily!Q152,Daily!Q369,Daily!Q586,Daily!Q803)</f>
        <v>37</v>
      </c>
      <c r="R26" s="3">
        <f>SUM(Daily!R152,Daily!R369,Daily!R586,Daily!R803)</f>
        <v>22</v>
      </c>
      <c r="S26" s="32">
        <f>SUM(Daily!S152,Daily!S369,Daily!S586,Daily!S803)</f>
        <v>39</v>
      </c>
      <c r="T26" s="3">
        <f>SUM(Daily!T152,Daily!T369,Daily!T586,Daily!T803)</f>
        <v>6</v>
      </c>
      <c r="U26" s="32">
        <f>SUM(Daily!U152,Daily!U369,Daily!U586,Daily!U803)</f>
        <v>9</v>
      </c>
      <c r="V26" s="3">
        <f>SUM(Daily!V152,Daily!V369,Daily!V586,Daily!V803)</f>
        <v>30</v>
      </c>
      <c r="W26" s="32">
        <f>SUM(Daily!W152,Daily!W369,Daily!W586,Daily!W803)</f>
        <v>7</v>
      </c>
      <c r="X26" s="3">
        <f>SUM(Daily!X152,Daily!X369,Daily!X586,Daily!X803)</f>
        <v>12</v>
      </c>
      <c r="Y26" s="32">
        <f>SUM(Daily!Y152,Daily!Y369,Daily!Y586,Daily!Y803)</f>
        <v>27</v>
      </c>
      <c r="Z26" s="3">
        <f>SUM(Daily!Z152,Daily!Z369,Daily!Z586,Daily!Z803)</f>
        <v>42</v>
      </c>
      <c r="AA26" s="32">
        <f>SUM(Daily!AA152,Daily!AA369,Daily!AA586,Daily!AA803)</f>
        <v>62</v>
      </c>
      <c r="AB26" s="11">
        <f t="shared" si="0"/>
        <v>287</v>
      </c>
      <c r="AC26" s="7">
        <f t="shared" si="0"/>
        <v>813</v>
      </c>
    </row>
    <row r="27" spans="1:29" x14ac:dyDescent="0.15">
      <c r="A27" s="95" t="s">
        <v>36</v>
      </c>
      <c r="B27" s="3">
        <f>SUM(Daily!B153,Daily!B370,Daily!B587,Daily!B804)</f>
        <v>0</v>
      </c>
      <c r="C27" s="32">
        <f>SUM(Daily!C153,Daily!C370,Daily!C587,Daily!C804)</f>
        <v>20</v>
      </c>
      <c r="D27" s="3">
        <f>SUM(Daily!D153,Daily!D370,Daily!D587,Daily!D804)</f>
        <v>0</v>
      </c>
      <c r="E27" s="32">
        <f>SUM(Daily!E153,Daily!E370,Daily!E587,Daily!E804)</f>
        <v>5</v>
      </c>
      <c r="F27" s="3">
        <f>SUM(Daily!F153,Daily!F370,Daily!F587,Daily!F804)</f>
        <v>0</v>
      </c>
      <c r="G27" s="32">
        <f>SUM(Daily!G153,Daily!G370,Daily!G587,Daily!G804)</f>
        <v>1</v>
      </c>
      <c r="H27" s="3">
        <f>SUM(Daily!H153,Daily!H370,Daily!H587,Daily!H804)</f>
        <v>0</v>
      </c>
      <c r="I27" s="32">
        <f>SUM(Daily!I153,Daily!I370,Daily!I587,Daily!I804)</f>
        <v>1</v>
      </c>
      <c r="J27" s="3">
        <f>SUM(Daily!J153,Daily!J370,Daily!J587,Daily!J804)</f>
        <v>0</v>
      </c>
      <c r="K27" s="32">
        <f>SUM(Daily!K153,Daily!K370,Daily!K587,Daily!K804)</f>
        <v>0</v>
      </c>
      <c r="L27" s="3">
        <f>SUM(Daily!L153,Daily!L370,Daily!L587,Daily!L804)</f>
        <v>0</v>
      </c>
      <c r="M27" s="32">
        <f>SUM(Daily!M153,Daily!M370,Daily!M587,Daily!M804)</f>
        <v>0</v>
      </c>
      <c r="N27" s="3">
        <f>SUM(Daily!N153,Daily!N370,Daily!N587,Daily!N804)</f>
        <v>0</v>
      </c>
      <c r="O27" s="32">
        <f>SUM(Daily!O153,Daily!O370,Daily!O587,Daily!O804)</f>
        <v>0</v>
      </c>
      <c r="P27" s="3">
        <f>SUM(Daily!P153,Daily!P370,Daily!P587,Daily!P804)</f>
        <v>0</v>
      </c>
      <c r="Q27" s="32">
        <f>SUM(Daily!Q153,Daily!Q370,Daily!Q587,Daily!Q804)</f>
        <v>0</v>
      </c>
      <c r="R27" s="3">
        <f>SUM(Daily!R153,Daily!R370,Daily!R587,Daily!R804)</f>
        <v>0</v>
      </c>
      <c r="S27" s="32">
        <f>SUM(Daily!S153,Daily!S370,Daily!S587,Daily!S804)</f>
        <v>0</v>
      </c>
      <c r="T27" s="3">
        <f>SUM(Daily!T153,Daily!T370,Daily!T587,Daily!T804)</f>
        <v>0</v>
      </c>
      <c r="U27" s="32">
        <f>SUM(Daily!U153,Daily!U370,Daily!U587,Daily!U804)</f>
        <v>0</v>
      </c>
      <c r="V27" s="3">
        <f>SUM(Daily!V153,Daily!V370,Daily!V587,Daily!V804)</f>
        <v>0</v>
      </c>
      <c r="W27" s="32">
        <f>SUM(Daily!W153,Daily!W370,Daily!W587,Daily!W804)</f>
        <v>0</v>
      </c>
      <c r="X27" s="3">
        <f>SUM(Daily!X153,Daily!X370,Daily!X587,Daily!X804)</f>
        <v>0</v>
      </c>
      <c r="Y27" s="32">
        <f>SUM(Daily!Y153,Daily!Y370,Daily!Y587,Daily!Y804)</f>
        <v>0</v>
      </c>
      <c r="Z27" s="3">
        <f>SUM(Daily!Z153,Daily!Z370,Daily!Z587,Daily!Z804)</f>
        <v>0</v>
      </c>
      <c r="AA27" s="32">
        <f>SUM(Daily!AA153,Daily!AA370,Daily!AA587,Daily!AA804)</f>
        <v>0</v>
      </c>
      <c r="AB27" s="11">
        <f t="shared" si="0"/>
        <v>0</v>
      </c>
      <c r="AC27" s="7">
        <f t="shared" si="0"/>
        <v>27</v>
      </c>
    </row>
    <row r="28" spans="1:29" x14ac:dyDescent="0.15">
      <c r="A28" s="94" t="s">
        <v>37</v>
      </c>
      <c r="B28" s="3">
        <f>SUM(Daily!B154,Daily!B371,Daily!B588,Daily!B805)</f>
        <v>0</v>
      </c>
      <c r="C28" s="32">
        <f>SUM(Daily!C154,Daily!C371,Daily!C588,Daily!C805)</f>
        <v>0</v>
      </c>
      <c r="D28" s="3">
        <f>SUM(Daily!D154,Daily!D371,Daily!D588,Daily!D805)</f>
        <v>0</v>
      </c>
      <c r="E28" s="32">
        <f>SUM(Daily!E154,Daily!E371,Daily!E588,Daily!E805)</f>
        <v>0</v>
      </c>
      <c r="F28" s="3">
        <f>SUM(Daily!F154,Daily!F371,Daily!F588,Daily!F805)</f>
        <v>0</v>
      </c>
      <c r="G28" s="32">
        <f>SUM(Daily!G154,Daily!G371,Daily!G588,Daily!G805)</f>
        <v>0</v>
      </c>
      <c r="H28" s="3">
        <f>SUM(Daily!H154,Daily!H371,Daily!H588,Daily!H805)</f>
        <v>0</v>
      </c>
      <c r="I28" s="32">
        <f>SUM(Daily!I154,Daily!I371,Daily!I588,Daily!I805)</f>
        <v>0</v>
      </c>
      <c r="J28" s="3">
        <f>SUM(Daily!J154,Daily!J371,Daily!J588,Daily!J805)</f>
        <v>0</v>
      </c>
      <c r="K28" s="32">
        <f>SUM(Daily!K154,Daily!K371,Daily!K588,Daily!K805)</f>
        <v>0</v>
      </c>
      <c r="L28" s="3">
        <f>SUM(Daily!L154,Daily!L371,Daily!L588,Daily!L805)</f>
        <v>0</v>
      </c>
      <c r="M28" s="32">
        <f>SUM(Daily!M154,Daily!M371,Daily!M588,Daily!M805)</f>
        <v>0</v>
      </c>
      <c r="N28" s="3">
        <f>SUM(Daily!N154,Daily!N371,Daily!N588,Daily!N805)</f>
        <v>0</v>
      </c>
      <c r="O28" s="32">
        <f>SUM(Daily!O154,Daily!O371,Daily!O588,Daily!O805)</f>
        <v>0</v>
      </c>
      <c r="P28" s="3">
        <f>SUM(Daily!P154,Daily!P371,Daily!P588,Daily!P805)</f>
        <v>0</v>
      </c>
      <c r="Q28" s="32">
        <f>SUM(Daily!Q154,Daily!Q371,Daily!Q588,Daily!Q805)</f>
        <v>0</v>
      </c>
      <c r="R28" s="3">
        <f>SUM(Daily!R154,Daily!R371,Daily!R588,Daily!R805)</f>
        <v>0</v>
      </c>
      <c r="S28" s="32">
        <f>SUM(Daily!S154,Daily!S371,Daily!S588,Daily!S805)</f>
        <v>0</v>
      </c>
      <c r="T28" s="3">
        <f>SUM(Daily!T154,Daily!T371,Daily!T588,Daily!T805)</f>
        <v>0</v>
      </c>
      <c r="U28" s="32">
        <f>SUM(Daily!U154,Daily!U371,Daily!U588,Daily!U805)</f>
        <v>0</v>
      </c>
      <c r="V28" s="3">
        <f>SUM(Daily!V154,Daily!V371,Daily!V588,Daily!V805)</f>
        <v>0</v>
      </c>
      <c r="W28" s="32">
        <f>SUM(Daily!W154,Daily!W371,Daily!W588,Daily!W805)</f>
        <v>0</v>
      </c>
      <c r="X28" s="3">
        <f>SUM(Daily!X154,Daily!X371,Daily!X588,Daily!X805)</f>
        <v>0</v>
      </c>
      <c r="Y28" s="32">
        <f>SUM(Daily!Y154,Daily!Y371,Daily!Y588,Daily!Y805)</f>
        <v>0</v>
      </c>
      <c r="Z28" s="3">
        <f>SUM(Daily!Z154,Daily!Z371,Daily!Z588,Daily!Z805)</f>
        <v>0</v>
      </c>
      <c r="AA28" s="32">
        <f>SUM(Daily!AA154,Daily!AA371,Daily!AA588,Daily!AA805)</f>
        <v>0</v>
      </c>
      <c r="AB28" s="11">
        <f t="shared" si="0"/>
        <v>0</v>
      </c>
      <c r="AC28" s="7">
        <f t="shared" si="0"/>
        <v>0</v>
      </c>
    </row>
    <row r="29" spans="1:29" x14ac:dyDescent="0.15">
      <c r="A29" s="95" t="s">
        <v>38</v>
      </c>
      <c r="B29" s="3">
        <f>SUM(Daily!B155,Daily!B372,Daily!B589,Daily!B806)</f>
        <v>0</v>
      </c>
      <c r="C29" s="32">
        <f>SUM(Daily!C155,Daily!C372,Daily!C589,Daily!C806)</f>
        <v>0</v>
      </c>
      <c r="D29" s="3">
        <f>SUM(Daily!D155,Daily!D372,Daily!D589,Daily!D806)</f>
        <v>0</v>
      </c>
      <c r="E29" s="32">
        <f>SUM(Daily!E155,Daily!E372,Daily!E589,Daily!E806)</f>
        <v>0</v>
      </c>
      <c r="F29" s="3">
        <f>SUM(Daily!F155,Daily!F372,Daily!F589,Daily!F806)</f>
        <v>0</v>
      </c>
      <c r="G29" s="32">
        <f>SUM(Daily!G155,Daily!G372,Daily!G589,Daily!G806)</f>
        <v>0</v>
      </c>
      <c r="H29" s="3">
        <f>SUM(Daily!H155,Daily!H372,Daily!H589,Daily!H806)</f>
        <v>0</v>
      </c>
      <c r="I29" s="32">
        <f>SUM(Daily!I155,Daily!I372,Daily!I589,Daily!I806)</f>
        <v>0</v>
      </c>
      <c r="J29" s="3">
        <f>SUM(Daily!J155,Daily!J372,Daily!J589,Daily!J806)</f>
        <v>0</v>
      </c>
      <c r="K29" s="32">
        <f>SUM(Daily!K155,Daily!K372,Daily!K589,Daily!K806)</f>
        <v>0</v>
      </c>
      <c r="L29" s="3">
        <f>SUM(Daily!L155,Daily!L372,Daily!L589,Daily!L806)</f>
        <v>0</v>
      </c>
      <c r="M29" s="32">
        <f>SUM(Daily!M155,Daily!M372,Daily!M589,Daily!M806)</f>
        <v>0</v>
      </c>
      <c r="N29" s="3">
        <f>SUM(Daily!N155,Daily!N372,Daily!N589,Daily!N806)</f>
        <v>0</v>
      </c>
      <c r="O29" s="32">
        <f>SUM(Daily!O155,Daily!O372,Daily!O589,Daily!O806)</f>
        <v>0</v>
      </c>
      <c r="P29" s="3">
        <f>SUM(Daily!P155,Daily!P372,Daily!P589,Daily!P806)</f>
        <v>0</v>
      </c>
      <c r="Q29" s="32">
        <f>SUM(Daily!Q155,Daily!Q372,Daily!Q589,Daily!Q806)</f>
        <v>0</v>
      </c>
      <c r="R29" s="3">
        <f>SUM(Daily!R155,Daily!R372,Daily!R589,Daily!R806)</f>
        <v>0</v>
      </c>
      <c r="S29" s="32">
        <f>SUM(Daily!S155,Daily!S372,Daily!S589,Daily!S806)</f>
        <v>0</v>
      </c>
      <c r="T29" s="3">
        <f>SUM(Daily!T155,Daily!T372,Daily!T589,Daily!T806)</f>
        <v>0</v>
      </c>
      <c r="U29" s="32">
        <f>SUM(Daily!U155,Daily!U372,Daily!U589,Daily!U806)</f>
        <v>0</v>
      </c>
      <c r="V29" s="3">
        <f>SUM(Daily!V155,Daily!V372,Daily!V589,Daily!V806)</f>
        <v>0</v>
      </c>
      <c r="W29" s="32">
        <f>SUM(Daily!W155,Daily!W372,Daily!W589,Daily!W806)</f>
        <v>0</v>
      </c>
      <c r="X29" s="3">
        <f>SUM(Daily!X155,Daily!X372,Daily!X589,Daily!X806)</f>
        <v>0</v>
      </c>
      <c r="Y29" s="32">
        <f>SUM(Daily!Y155,Daily!Y372,Daily!Y589,Daily!Y806)</f>
        <v>0</v>
      </c>
      <c r="Z29" s="3">
        <f>SUM(Daily!Z155,Daily!Z372,Daily!Z589,Daily!Z806)</f>
        <v>0</v>
      </c>
      <c r="AA29" s="32">
        <f>SUM(Daily!AA155,Daily!AA372,Daily!AA589,Daily!AA806)</f>
        <v>0</v>
      </c>
      <c r="AB29" s="11">
        <f t="shared" si="0"/>
        <v>0</v>
      </c>
      <c r="AC29" s="7">
        <f t="shared" si="0"/>
        <v>0</v>
      </c>
    </row>
    <row r="30" spans="1:29" ht="14" thickBot="1" x14ac:dyDescent="0.2">
      <c r="A30" s="90" t="s">
        <v>39</v>
      </c>
      <c r="B30" s="16">
        <f>SUM(Daily!B156,Daily!B373,Daily!B590,Daily!B807)</f>
        <v>0</v>
      </c>
      <c r="C30" s="43">
        <f>SUM(Daily!C156,Daily!C373,Daily!C590,Daily!C807)</f>
        <v>0</v>
      </c>
      <c r="D30" s="16">
        <f>SUM(Daily!D156,Daily!D373,Daily!D590,Daily!D807)</f>
        <v>0</v>
      </c>
      <c r="E30" s="43">
        <f>SUM(Daily!E156,Daily!E373,Daily!E590,Daily!E807)</f>
        <v>0</v>
      </c>
      <c r="F30" s="16">
        <f>SUM(Daily!F156,Daily!F373,Daily!F590,Daily!F807)</f>
        <v>0</v>
      </c>
      <c r="G30" s="43">
        <f>SUM(Daily!G156,Daily!G373,Daily!G590,Daily!G807)</f>
        <v>0</v>
      </c>
      <c r="H30" s="16">
        <f>SUM(Daily!H156,Daily!H373,Daily!H590,Daily!H807)</f>
        <v>0</v>
      </c>
      <c r="I30" s="43">
        <f>SUM(Daily!I156,Daily!I373,Daily!I590,Daily!I807)</f>
        <v>0</v>
      </c>
      <c r="J30" s="16">
        <f>SUM(Daily!J156,Daily!J373,Daily!J590,Daily!J807)</f>
        <v>0</v>
      </c>
      <c r="K30" s="43">
        <f>SUM(Daily!K156,Daily!K373,Daily!K590,Daily!K807)</f>
        <v>0</v>
      </c>
      <c r="L30" s="16">
        <f>SUM(Daily!L156,Daily!L373,Daily!L590,Daily!L807)</f>
        <v>0</v>
      </c>
      <c r="M30" s="43">
        <f>SUM(Daily!M156,Daily!M373,Daily!M590,Daily!M807)</f>
        <v>0</v>
      </c>
      <c r="N30" s="16">
        <f>SUM(Daily!N156,Daily!N373,Daily!N590,Daily!N807)</f>
        <v>0</v>
      </c>
      <c r="O30" s="43">
        <f>SUM(Daily!O156,Daily!O373,Daily!O590,Daily!O807)</f>
        <v>0</v>
      </c>
      <c r="P30" s="16">
        <f>SUM(Daily!P156,Daily!P373,Daily!P590,Daily!P807)</f>
        <v>0</v>
      </c>
      <c r="Q30" s="43">
        <f>SUM(Daily!Q156,Daily!Q373,Daily!Q590,Daily!Q807)</f>
        <v>0</v>
      </c>
      <c r="R30" s="16">
        <f>SUM(Daily!R156,Daily!R373,Daily!R590,Daily!R807)</f>
        <v>0</v>
      </c>
      <c r="S30" s="43">
        <f>SUM(Daily!S156,Daily!S373,Daily!S590,Daily!S807)</f>
        <v>0</v>
      </c>
      <c r="T30" s="16">
        <f>SUM(Daily!T156,Daily!T373,Daily!T590,Daily!T807)</f>
        <v>0</v>
      </c>
      <c r="U30" s="43">
        <f>SUM(Daily!U156,Daily!U373,Daily!U590,Daily!U807)</f>
        <v>0</v>
      </c>
      <c r="V30" s="16">
        <f>SUM(Daily!V156,Daily!V373,Daily!V590,Daily!V807)</f>
        <v>0</v>
      </c>
      <c r="W30" s="43">
        <f>SUM(Daily!W156,Daily!W373,Daily!W590,Daily!W807)</f>
        <v>0</v>
      </c>
      <c r="X30" s="16">
        <f>SUM(Daily!X156,Daily!X373,Daily!X590,Daily!X807)</f>
        <v>0</v>
      </c>
      <c r="Y30" s="43">
        <f>SUM(Daily!Y156,Daily!Y373,Daily!Y590,Daily!Y807)</f>
        <v>0</v>
      </c>
      <c r="Z30" s="16">
        <f>SUM(Daily!Z156,Daily!Z373,Daily!Z590,Daily!Z807)</f>
        <v>0</v>
      </c>
      <c r="AA30" s="43">
        <f>SUM(Daily!AA156,Daily!AA373,Daily!AA590,Daily!AA807)</f>
        <v>0</v>
      </c>
      <c r="AB30" s="12">
        <f t="shared" si="0"/>
        <v>0</v>
      </c>
      <c r="AC30" s="13">
        <f t="shared" si="0"/>
        <v>0</v>
      </c>
    </row>
    <row r="31" spans="1:29" ht="15" thickTop="1" thickBot="1" x14ac:dyDescent="0.2">
      <c r="A31" s="55" t="s">
        <v>13</v>
      </c>
      <c r="B31" s="56">
        <f>SUM(B7:B30)</f>
        <v>9479</v>
      </c>
      <c r="C31" s="56">
        <f t="shared" ref="C31:AA31" si="1">SUM(C7:C30)</f>
        <v>10431</v>
      </c>
      <c r="D31" s="56">
        <f t="shared" si="1"/>
        <v>3668</v>
      </c>
      <c r="E31" s="56">
        <f t="shared" si="1"/>
        <v>4779</v>
      </c>
      <c r="F31" s="56">
        <f t="shared" si="1"/>
        <v>10410</v>
      </c>
      <c r="G31" s="56">
        <f t="shared" si="1"/>
        <v>8966</v>
      </c>
      <c r="H31" s="56">
        <f t="shared" si="1"/>
        <v>11957</v>
      </c>
      <c r="I31" s="56">
        <f t="shared" si="1"/>
        <v>12434</v>
      </c>
      <c r="J31" s="56">
        <f t="shared" si="1"/>
        <v>2539</v>
      </c>
      <c r="K31" s="56">
        <f t="shared" si="1"/>
        <v>2337</v>
      </c>
      <c r="L31" s="56">
        <f t="shared" si="1"/>
        <v>6793</v>
      </c>
      <c r="M31" s="56">
        <f t="shared" si="1"/>
        <v>6389</v>
      </c>
      <c r="N31" s="56">
        <f t="shared" si="1"/>
        <v>12440</v>
      </c>
      <c r="O31" s="56">
        <f t="shared" si="1"/>
        <v>12433</v>
      </c>
      <c r="P31" s="56">
        <f t="shared" si="1"/>
        <v>6482</v>
      </c>
      <c r="Q31" s="56">
        <f t="shared" si="1"/>
        <v>6345</v>
      </c>
      <c r="R31" s="56">
        <f t="shared" si="1"/>
        <v>7769</v>
      </c>
      <c r="S31" s="56">
        <f t="shared" si="1"/>
        <v>7627</v>
      </c>
      <c r="T31" s="56">
        <f t="shared" si="1"/>
        <v>2087</v>
      </c>
      <c r="U31" s="56">
        <f t="shared" si="1"/>
        <v>1954</v>
      </c>
      <c r="V31" s="56">
        <f t="shared" si="1"/>
        <v>7460</v>
      </c>
      <c r="W31" s="56">
        <f t="shared" si="1"/>
        <v>7371</v>
      </c>
      <c r="X31" s="56">
        <f t="shared" si="1"/>
        <v>5739</v>
      </c>
      <c r="Y31" s="56">
        <f t="shared" si="1"/>
        <v>3860</v>
      </c>
      <c r="Z31" s="56">
        <f t="shared" si="1"/>
        <v>10889</v>
      </c>
      <c r="AA31" s="56">
        <f t="shared" si="1"/>
        <v>12563</v>
      </c>
      <c r="AB31" s="56">
        <f>SUM(AB7:AB30)</f>
        <v>97712</v>
      </c>
      <c r="AC31" s="1">
        <f>SUM(AC7:AC30)</f>
        <v>97489</v>
      </c>
    </row>
    <row r="32" spans="1:29" ht="17" thickTop="1" x14ac:dyDescent="0.2">
      <c r="AB32" s="183" t="str">
        <f>IF(AB31='Daily Total'!D46,"Correct","Wrong")</f>
        <v>Wrong</v>
      </c>
      <c r="AC32" s="183" t="str">
        <f>IF(AC31='Daily Total'!E46,"Correct","Wrong")</f>
        <v>Wrong</v>
      </c>
    </row>
    <row r="35" spans="1:29" x14ac:dyDescent="0.15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4" t="s">
        <v>0</v>
      </c>
      <c r="B37" s="295" t="s">
        <v>1</v>
      </c>
      <c r="C37" s="296"/>
      <c r="D37" s="295" t="s">
        <v>2</v>
      </c>
      <c r="E37" s="296"/>
      <c r="F37" s="295" t="s">
        <v>3</v>
      </c>
      <c r="G37" s="296"/>
      <c r="H37" s="295" t="s">
        <v>4</v>
      </c>
      <c r="I37" s="296"/>
      <c r="J37" s="295" t="s">
        <v>5</v>
      </c>
      <c r="K37" s="296"/>
      <c r="L37" s="295" t="s">
        <v>6</v>
      </c>
      <c r="M37" s="296"/>
      <c r="N37" s="295" t="s">
        <v>7</v>
      </c>
      <c r="O37" s="296"/>
      <c r="P37" s="295" t="s">
        <v>8</v>
      </c>
      <c r="Q37" s="296"/>
      <c r="R37" s="295" t="s">
        <v>9</v>
      </c>
      <c r="S37" s="296"/>
      <c r="T37" s="295" t="s">
        <v>10</v>
      </c>
      <c r="U37" s="296"/>
      <c r="V37" s="295" t="s">
        <v>11</v>
      </c>
      <c r="W37" s="296"/>
      <c r="X37" s="295" t="s">
        <v>12</v>
      </c>
      <c r="Y37" s="296"/>
      <c r="Z37" s="295" t="s">
        <v>40</v>
      </c>
      <c r="AA37" s="296"/>
      <c r="AB37" s="295" t="s">
        <v>47</v>
      </c>
      <c r="AC37" s="296"/>
    </row>
    <row r="38" spans="1:29" ht="15" thickTop="1" thickBot="1" x14ac:dyDescent="0.2">
      <c r="A38" s="305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15">
      <c r="A40" s="90" t="s">
        <v>17</v>
      </c>
      <c r="B40" s="3">
        <f t="shared" ref="B40:AA49" si="3">+B8/$B$65</f>
        <v>110</v>
      </c>
      <c r="C40" s="32">
        <f t="shared" si="3"/>
        <v>0</v>
      </c>
      <c r="D40" s="3">
        <f t="shared" si="3"/>
        <v>46</v>
      </c>
      <c r="E40" s="32">
        <f t="shared" si="3"/>
        <v>1</v>
      </c>
      <c r="F40" s="3">
        <f t="shared" si="3"/>
        <v>219</v>
      </c>
      <c r="G40" s="32">
        <f t="shared" si="3"/>
        <v>2</v>
      </c>
      <c r="H40" s="3">
        <f t="shared" si="3"/>
        <v>150</v>
      </c>
      <c r="I40" s="32">
        <f t="shared" si="3"/>
        <v>21</v>
      </c>
      <c r="J40" s="3">
        <f t="shared" si="3"/>
        <v>8</v>
      </c>
      <c r="K40" s="32">
        <f t="shared" si="3"/>
        <v>6</v>
      </c>
      <c r="L40" s="3">
        <f t="shared" si="3"/>
        <v>9</v>
      </c>
      <c r="M40" s="32">
        <f t="shared" si="3"/>
        <v>40</v>
      </c>
      <c r="N40" s="3">
        <f t="shared" si="3"/>
        <v>41</v>
      </c>
      <c r="O40" s="32">
        <f t="shared" si="3"/>
        <v>62</v>
      </c>
      <c r="P40" s="3">
        <f t="shared" si="3"/>
        <v>27</v>
      </c>
      <c r="Q40" s="32">
        <f t="shared" si="3"/>
        <v>32</v>
      </c>
      <c r="R40" s="3">
        <f t="shared" si="3"/>
        <v>13</v>
      </c>
      <c r="S40" s="32">
        <f t="shared" si="3"/>
        <v>16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623</v>
      </c>
      <c r="AC40" s="15">
        <f t="shared" ref="AC40:AC62" si="4">C40+E40+G40+I40+K40+M40+O40+Q40+S40+U40+W40+Y40+AA40</f>
        <v>180</v>
      </c>
    </row>
    <row r="41" spans="1:29" x14ac:dyDescent="0.15">
      <c r="A41" s="91" t="s">
        <v>18</v>
      </c>
      <c r="B41" s="3">
        <f t="shared" si="3"/>
        <v>519</v>
      </c>
      <c r="C41" s="32">
        <f t="shared" si="3"/>
        <v>0</v>
      </c>
      <c r="D41" s="3">
        <f t="shared" si="3"/>
        <v>162</v>
      </c>
      <c r="E41" s="32">
        <f t="shared" si="3"/>
        <v>0</v>
      </c>
      <c r="F41" s="3">
        <f t="shared" si="3"/>
        <v>702</v>
      </c>
      <c r="G41" s="32">
        <f t="shared" si="3"/>
        <v>64</v>
      </c>
      <c r="H41" s="3">
        <f t="shared" si="3"/>
        <v>472</v>
      </c>
      <c r="I41" s="32">
        <f t="shared" si="3"/>
        <v>177</v>
      </c>
      <c r="J41" s="3">
        <f t="shared" si="3"/>
        <v>35</v>
      </c>
      <c r="K41" s="32">
        <f t="shared" si="3"/>
        <v>96</v>
      </c>
      <c r="L41" s="3">
        <f t="shared" si="3"/>
        <v>106</v>
      </c>
      <c r="M41" s="32">
        <f t="shared" si="3"/>
        <v>201</v>
      </c>
      <c r="N41" s="3">
        <f t="shared" si="3"/>
        <v>359</v>
      </c>
      <c r="O41" s="32">
        <f t="shared" si="3"/>
        <v>409</v>
      </c>
      <c r="P41" s="3">
        <f t="shared" si="3"/>
        <v>209</v>
      </c>
      <c r="Q41" s="32">
        <f t="shared" si="3"/>
        <v>318</v>
      </c>
      <c r="R41" s="3">
        <f t="shared" si="3"/>
        <v>208</v>
      </c>
      <c r="S41" s="32">
        <f t="shared" si="3"/>
        <v>208</v>
      </c>
      <c r="T41" s="3">
        <f t="shared" si="3"/>
        <v>14</v>
      </c>
      <c r="U41" s="32">
        <f t="shared" si="3"/>
        <v>115</v>
      </c>
      <c r="V41" s="3">
        <f t="shared" si="3"/>
        <v>153</v>
      </c>
      <c r="W41" s="32">
        <f t="shared" si="3"/>
        <v>235</v>
      </c>
      <c r="X41" s="3">
        <f t="shared" si="3"/>
        <v>219</v>
      </c>
      <c r="Y41" s="32">
        <f t="shared" si="3"/>
        <v>180</v>
      </c>
      <c r="Z41" s="3">
        <f t="shared" si="3"/>
        <v>407</v>
      </c>
      <c r="AA41" s="32">
        <f t="shared" si="3"/>
        <v>285</v>
      </c>
      <c r="AB41" s="11">
        <f t="shared" ref="AB41:AB62" si="5">B41+D41+F41+H41+J41+L41+N41+P41+R41+T41+V41+X41+Z41</f>
        <v>3565</v>
      </c>
      <c r="AC41" s="15">
        <f t="shared" si="4"/>
        <v>2288</v>
      </c>
    </row>
    <row r="42" spans="1:29" x14ac:dyDescent="0.15">
      <c r="A42" s="90" t="s">
        <v>19</v>
      </c>
      <c r="B42" s="3">
        <f t="shared" si="3"/>
        <v>844</v>
      </c>
      <c r="C42" s="32">
        <f t="shared" si="3"/>
        <v>286</v>
      </c>
      <c r="D42" s="3">
        <f t="shared" si="3"/>
        <v>288</v>
      </c>
      <c r="E42" s="32">
        <f t="shared" si="3"/>
        <v>227</v>
      </c>
      <c r="F42" s="3">
        <f t="shared" si="3"/>
        <v>884</v>
      </c>
      <c r="G42" s="32">
        <f t="shared" si="3"/>
        <v>372</v>
      </c>
      <c r="H42" s="3">
        <f t="shared" si="3"/>
        <v>774</v>
      </c>
      <c r="I42" s="32">
        <f t="shared" si="3"/>
        <v>499</v>
      </c>
      <c r="J42" s="3">
        <f t="shared" si="3"/>
        <v>81</v>
      </c>
      <c r="K42" s="32">
        <f t="shared" si="3"/>
        <v>218</v>
      </c>
      <c r="L42" s="3">
        <f t="shared" si="3"/>
        <v>225</v>
      </c>
      <c r="M42" s="32">
        <f t="shared" si="3"/>
        <v>504</v>
      </c>
      <c r="N42" s="3">
        <f t="shared" si="3"/>
        <v>773</v>
      </c>
      <c r="O42" s="32">
        <f t="shared" si="3"/>
        <v>910</v>
      </c>
      <c r="P42" s="3">
        <f t="shared" si="3"/>
        <v>468</v>
      </c>
      <c r="Q42" s="32">
        <f t="shared" si="3"/>
        <v>456</v>
      </c>
      <c r="R42" s="3">
        <f t="shared" si="3"/>
        <v>485</v>
      </c>
      <c r="S42" s="32">
        <f t="shared" si="3"/>
        <v>386</v>
      </c>
      <c r="T42" s="3">
        <f t="shared" si="3"/>
        <v>79</v>
      </c>
      <c r="U42" s="32">
        <f t="shared" si="3"/>
        <v>238</v>
      </c>
      <c r="V42" s="3">
        <f t="shared" si="3"/>
        <v>335</v>
      </c>
      <c r="W42" s="32">
        <f t="shared" si="3"/>
        <v>552</v>
      </c>
      <c r="X42" s="3">
        <f t="shared" si="3"/>
        <v>356</v>
      </c>
      <c r="Y42" s="32">
        <f t="shared" si="3"/>
        <v>295</v>
      </c>
      <c r="Z42" s="3">
        <f t="shared" si="3"/>
        <v>735</v>
      </c>
      <c r="AA42" s="32">
        <f t="shared" si="3"/>
        <v>507</v>
      </c>
      <c r="AB42" s="11">
        <f t="shared" si="5"/>
        <v>6327</v>
      </c>
      <c r="AC42" s="15">
        <f t="shared" si="4"/>
        <v>5450</v>
      </c>
    </row>
    <row r="43" spans="1:29" x14ac:dyDescent="0.15">
      <c r="A43" s="91" t="s">
        <v>20</v>
      </c>
      <c r="B43" s="3">
        <f t="shared" si="3"/>
        <v>917</v>
      </c>
      <c r="C43" s="32">
        <f t="shared" si="3"/>
        <v>542</v>
      </c>
      <c r="D43" s="3">
        <f t="shared" si="3"/>
        <v>296</v>
      </c>
      <c r="E43" s="32">
        <f t="shared" si="3"/>
        <v>341</v>
      </c>
      <c r="F43" s="3">
        <f t="shared" si="3"/>
        <v>933</v>
      </c>
      <c r="G43" s="32">
        <f t="shared" si="3"/>
        <v>488</v>
      </c>
      <c r="H43" s="3">
        <f t="shared" si="3"/>
        <v>970</v>
      </c>
      <c r="I43" s="32">
        <f t="shared" si="3"/>
        <v>713</v>
      </c>
      <c r="J43" s="3">
        <f t="shared" si="3"/>
        <v>111</v>
      </c>
      <c r="K43" s="32">
        <f t="shared" si="3"/>
        <v>309</v>
      </c>
      <c r="L43" s="3">
        <f t="shared" si="3"/>
        <v>316</v>
      </c>
      <c r="M43" s="32">
        <f t="shared" si="3"/>
        <v>737</v>
      </c>
      <c r="N43" s="3">
        <f t="shared" si="3"/>
        <v>801</v>
      </c>
      <c r="O43" s="32">
        <f t="shared" si="3"/>
        <v>1189</v>
      </c>
      <c r="P43" s="3">
        <f t="shared" si="3"/>
        <v>542</v>
      </c>
      <c r="Q43" s="32">
        <f t="shared" si="3"/>
        <v>545</v>
      </c>
      <c r="R43" s="3">
        <f t="shared" si="3"/>
        <v>682</v>
      </c>
      <c r="S43" s="32">
        <f t="shared" si="3"/>
        <v>508</v>
      </c>
      <c r="T43" s="3">
        <f t="shared" si="3"/>
        <v>147</v>
      </c>
      <c r="U43" s="32">
        <f t="shared" si="3"/>
        <v>261</v>
      </c>
      <c r="V43" s="3">
        <f t="shared" si="3"/>
        <v>315</v>
      </c>
      <c r="W43" s="32">
        <f t="shared" si="3"/>
        <v>602</v>
      </c>
      <c r="X43" s="3">
        <f t="shared" si="3"/>
        <v>422</v>
      </c>
      <c r="Y43" s="32">
        <f t="shared" si="3"/>
        <v>516</v>
      </c>
      <c r="Z43" s="3">
        <f t="shared" si="3"/>
        <v>878</v>
      </c>
      <c r="AA43" s="32">
        <f t="shared" si="3"/>
        <v>893</v>
      </c>
      <c r="AB43" s="11">
        <f t="shared" si="5"/>
        <v>7330</v>
      </c>
      <c r="AC43" s="15">
        <f t="shared" si="4"/>
        <v>7644</v>
      </c>
    </row>
    <row r="44" spans="1:29" x14ac:dyDescent="0.15">
      <c r="A44" s="90" t="s">
        <v>21</v>
      </c>
      <c r="B44" s="3">
        <f t="shared" si="3"/>
        <v>766</v>
      </c>
      <c r="C44" s="32">
        <f t="shared" si="3"/>
        <v>537</v>
      </c>
      <c r="D44" s="3">
        <f t="shared" si="3"/>
        <v>218</v>
      </c>
      <c r="E44" s="32">
        <f t="shared" si="3"/>
        <v>276</v>
      </c>
      <c r="F44" s="3">
        <f t="shared" si="3"/>
        <v>825</v>
      </c>
      <c r="G44" s="32">
        <f t="shared" si="3"/>
        <v>385</v>
      </c>
      <c r="H44" s="3">
        <f t="shared" si="3"/>
        <v>973</v>
      </c>
      <c r="I44" s="32">
        <f t="shared" si="3"/>
        <v>714</v>
      </c>
      <c r="J44" s="3">
        <f t="shared" si="3"/>
        <v>123</v>
      </c>
      <c r="K44" s="32">
        <f t="shared" si="3"/>
        <v>268</v>
      </c>
      <c r="L44" s="3">
        <f t="shared" si="3"/>
        <v>269</v>
      </c>
      <c r="M44" s="32">
        <f t="shared" si="3"/>
        <v>719</v>
      </c>
      <c r="N44" s="3">
        <f t="shared" si="3"/>
        <v>811</v>
      </c>
      <c r="O44" s="32">
        <f t="shared" si="3"/>
        <v>1030</v>
      </c>
      <c r="P44" s="3">
        <f t="shared" si="3"/>
        <v>513</v>
      </c>
      <c r="Q44" s="32">
        <f t="shared" si="3"/>
        <v>435</v>
      </c>
      <c r="R44" s="3">
        <f t="shared" si="3"/>
        <v>681</v>
      </c>
      <c r="S44" s="32">
        <f t="shared" si="3"/>
        <v>466</v>
      </c>
      <c r="T44" s="3">
        <f t="shared" si="3"/>
        <v>95</v>
      </c>
      <c r="U44" s="32">
        <f t="shared" si="3"/>
        <v>263</v>
      </c>
      <c r="V44" s="3">
        <f t="shared" si="3"/>
        <v>335</v>
      </c>
      <c r="W44" s="32">
        <f t="shared" si="3"/>
        <v>637</v>
      </c>
      <c r="X44" s="3">
        <f t="shared" si="3"/>
        <v>438</v>
      </c>
      <c r="Y44" s="32">
        <f t="shared" si="3"/>
        <v>366</v>
      </c>
      <c r="Z44" s="3">
        <f t="shared" si="3"/>
        <v>900</v>
      </c>
      <c r="AA44" s="32">
        <f t="shared" si="3"/>
        <v>747</v>
      </c>
      <c r="AB44" s="11">
        <f t="shared" si="5"/>
        <v>6947</v>
      </c>
      <c r="AC44" s="15">
        <f t="shared" si="4"/>
        <v>6843</v>
      </c>
    </row>
    <row r="45" spans="1:29" x14ac:dyDescent="0.15">
      <c r="A45" s="91" t="s">
        <v>22</v>
      </c>
      <c r="B45" s="3">
        <f t="shared" si="3"/>
        <v>786</v>
      </c>
      <c r="C45" s="32">
        <f t="shared" si="3"/>
        <v>799</v>
      </c>
      <c r="D45" s="3">
        <f t="shared" si="3"/>
        <v>283</v>
      </c>
      <c r="E45" s="32">
        <f t="shared" si="3"/>
        <v>262</v>
      </c>
      <c r="F45" s="3">
        <f t="shared" si="3"/>
        <v>1091</v>
      </c>
      <c r="G45" s="32">
        <f t="shared" si="3"/>
        <v>315</v>
      </c>
      <c r="H45" s="3">
        <f t="shared" si="3"/>
        <v>888</v>
      </c>
      <c r="I45" s="32">
        <f t="shared" si="3"/>
        <v>691</v>
      </c>
      <c r="J45" s="3">
        <f t="shared" si="3"/>
        <v>132</v>
      </c>
      <c r="K45" s="32">
        <f t="shared" si="3"/>
        <v>305</v>
      </c>
      <c r="L45" s="3">
        <f t="shared" si="3"/>
        <v>293</v>
      </c>
      <c r="M45" s="32">
        <f t="shared" si="3"/>
        <v>701</v>
      </c>
      <c r="N45" s="3">
        <f t="shared" si="3"/>
        <v>758</v>
      </c>
      <c r="O45" s="32">
        <f t="shared" si="3"/>
        <v>1097</v>
      </c>
      <c r="P45" s="3">
        <f t="shared" si="3"/>
        <v>426</v>
      </c>
      <c r="Q45" s="32">
        <f t="shared" si="3"/>
        <v>406</v>
      </c>
      <c r="R45" s="3">
        <f t="shared" si="3"/>
        <v>671</v>
      </c>
      <c r="S45" s="32">
        <f t="shared" si="3"/>
        <v>426</v>
      </c>
      <c r="T45" s="3">
        <f t="shared" si="3"/>
        <v>111</v>
      </c>
      <c r="U45" s="32">
        <f t="shared" si="3"/>
        <v>154</v>
      </c>
      <c r="V45" s="3">
        <f t="shared" si="3"/>
        <v>293</v>
      </c>
      <c r="W45" s="32">
        <f t="shared" si="3"/>
        <v>617</v>
      </c>
      <c r="X45" s="3">
        <f t="shared" si="3"/>
        <v>365</v>
      </c>
      <c r="Y45" s="32">
        <f t="shared" si="3"/>
        <v>249</v>
      </c>
      <c r="Z45" s="3">
        <f t="shared" si="3"/>
        <v>822</v>
      </c>
      <c r="AA45" s="32">
        <f t="shared" si="3"/>
        <v>781</v>
      </c>
      <c r="AB45" s="11">
        <f t="shared" si="5"/>
        <v>6919</v>
      </c>
      <c r="AC45" s="15">
        <f t="shared" si="4"/>
        <v>6803</v>
      </c>
    </row>
    <row r="46" spans="1:29" x14ac:dyDescent="0.15">
      <c r="A46" s="90" t="s">
        <v>23</v>
      </c>
      <c r="B46" s="3">
        <f t="shared" si="3"/>
        <v>587</v>
      </c>
      <c r="C46" s="32">
        <f t="shared" si="3"/>
        <v>605</v>
      </c>
      <c r="D46" s="3">
        <f t="shared" si="3"/>
        <v>241</v>
      </c>
      <c r="E46" s="32">
        <f t="shared" si="3"/>
        <v>237</v>
      </c>
      <c r="F46" s="3">
        <f t="shared" si="3"/>
        <v>885</v>
      </c>
      <c r="G46" s="32">
        <f t="shared" si="3"/>
        <v>318</v>
      </c>
      <c r="H46" s="3">
        <f t="shared" si="3"/>
        <v>737</v>
      </c>
      <c r="I46" s="32">
        <f t="shared" si="3"/>
        <v>709</v>
      </c>
      <c r="J46" s="3">
        <f t="shared" si="3"/>
        <v>143</v>
      </c>
      <c r="K46" s="32">
        <f t="shared" si="3"/>
        <v>226</v>
      </c>
      <c r="L46" s="3">
        <f t="shared" si="3"/>
        <v>268</v>
      </c>
      <c r="M46" s="32">
        <f t="shared" si="3"/>
        <v>644</v>
      </c>
      <c r="N46" s="3">
        <f t="shared" si="3"/>
        <v>637</v>
      </c>
      <c r="O46" s="32">
        <f t="shared" si="3"/>
        <v>1010</v>
      </c>
      <c r="P46" s="3">
        <f t="shared" si="3"/>
        <v>385</v>
      </c>
      <c r="Q46" s="32">
        <f t="shared" si="3"/>
        <v>344</v>
      </c>
      <c r="R46" s="3">
        <f t="shared" si="3"/>
        <v>599</v>
      </c>
      <c r="S46" s="32">
        <f t="shared" si="3"/>
        <v>402</v>
      </c>
      <c r="T46" s="3">
        <f t="shared" si="3"/>
        <v>99</v>
      </c>
      <c r="U46" s="32">
        <f t="shared" si="3"/>
        <v>154</v>
      </c>
      <c r="V46" s="3">
        <f t="shared" si="3"/>
        <v>297</v>
      </c>
      <c r="W46" s="32">
        <f t="shared" si="3"/>
        <v>654</v>
      </c>
      <c r="X46" s="3">
        <f t="shared" si="3"/>
        <v>296</v>
      </c>
      <c r="Y46" s="32">
        <f t="shared" si="3"/>
        <v>238</v>
      </c>
      <c r="Z46" s="3">
        <f t="shared" si="3"/>
        <v>739</v>
      </c>
      <c r="AA46" s="32">
        <f t="shared" si="3"/>
        <v>816</v>
      </c>
      <c r="AB46" s="11">
        <f t="shared" si="5"/>
        <v>5913</v>
      </c>
      <c r="AC46" s="15">
        <f t="shared" si="4"/>
        <v>6357</v>
      </c>
    </row>
    <row r="47" spans="1:29" x14ac:dyDescent="0.15">
      <c r="A47" s="91" t="s">
        <v>24</v>
      </c>
      <c r="B47" s="3">
        <f t="shared" si="3"/>
        <v>486</v>
      </c>
      <c r="C47" s="32">
        <f t="shared" si="3"/>
        <v>600</v>
      </c>
      <c r="D47" s="3">
        <f t="shared" si="3"/>
        <v>223</v>
      </c>
      <c r="E47" s="32">
        <f t="shared" si="3"/>
        <v>320</v>
      </c>
      <c r="F47" s="3">
        <f t="shared" si="3"/>
        <v>718</v>
      </c>
      <c r="G47" s="32">
        <f t="shared" si="3"/>
        <v>317</v>
      </c>
      <c r="H47" s="3">
        <f t="shared" si="3"/>
        <v>716</v>
      </c>
      <c r="I47" s="32">
        <f t="shared" si="3"/>
        <v>663</v>
      </c>
      <c r="J47" s="3">
        <f t="shared" si="3"/>
        <v>158</v>
      </c>
      <c r="K47" s="32">
        <f t="shared" si="3"/>
        <v>131</v>
      </c>
      <c r="L47" s="3">
        <f t="shared" si="3"/>
        <v>301</v>
      </c>
      <c r="M47" s="32">
        <f t="shared" si="3"/>
        <v>490</v>
      </c>
      <c r="N47" s="3">
        <f t="shared" si="3"/>
        <v>582</v>
      </c>
      <c r="O47" s="32">
        <f t="shared" si="3"/>
        <v>682</v>
      </c>
      <c r="P47" s="3">
        <f t="shared" si="3"/>
        <v>306</v>
      </c>
      <c r="Q47" s="32">
        <f t="shared" si="3"/>
        <v>292</v>
      </c>
      <c r="R47" s="3">
        <f t="shared" si="3"/>
        <v>483</v>
      </c>
      <c r="S47" s="32">
        <f t="shared" si="3"/>
        <v>389</v>
      </c>
      <c r="T47" s="3">
        <f t="shared" si="3"/>
        <v>101</v>
      </c>
      <c r="U47" s="32">
        <f t="shared" si="3"/>
        <v>106</v>
      </c>
      <c r="V47" s="3">
        <f t="shared" si="3"/>
        <v>332</v>
      </c>
      <c r="W47" s="32">
        <f t="shared" si="3"/>
        <v>535</v>
      </c>
      <c r="X47" s="3">
        <f t="shared" si="3"/>
        <v>265</v>
      </c>
      <c r="Y47" s="32">
        <f t="shared" si="3"/>
        <v>186</v>
      </c>
      <c r="Z47" s="3">
        <f t="shared" si="3"/>
        <v>615</v>
      </c>
      <c r="AA47" s="32">
        <f t="shared" si="3"/>
        <v>738</v>
      </c>
      <c r="AB47" s="11">
        <f t="shared" si="5"/>
        <v>5286</v>
      </c>
      <c r="AC47" s="15">
        <f t="shared" si="4"/>
        <v>5449</v>
      </c>
    </row>
    <row r="48" spans="1:29" x14ac:dyDescent="0.15">
      <c r="A48" s="90" t="s">
        <v>25</v>
      </c>
      <c r="B48" s="3">
        <f t="shared" si="3"/>
        <v>420</v>
      </c>
      <c r="C48" s="32">
        <f t="shared" si="3"/>
        <v>494</v>
      </c>
      <c r="D48" s="3">
        <f t="shared" si="3"/>
        <v>215</v>
      </c>
      <c r="E48" s="32">
        <f t="shared" si="3"/>
        <v>241</v>
      </c>
      <c r="F48" s="3">
        <f t="shared" si="3"/>
        <v>620</v>
      </c>
      <c r="G48" s="32">
        <f t="shared" si="3"/>
        <v>334</v>
      </c>
      <c r="H48" s="3">
        <f t="shared" si="3"/>
        <v>583</v>
      </c>
      <c r="I48" s="32">
        <f t="shared" si="3"/>
        <v>627</v>
      </c>
      <c r="J48" s="3">
        <f t="shared" si="3"/>
        <v>135</v>
      </c>
      <c r="K48" s="32">
        <f t="shared" si="3"/>
        <v>130</v>
      </c>
      <c r="L48" s="3">
        <f t="shared" si="3"/>
        <v>314</v>
      </c>
      <c r="M48" s="32">
        <f t="shared" si="3"/>
        <v>392</v>
      </c>
      <c r="N48" s="3">
        <f t="shared" si="3"/>
        <v>586</v>
      </c>
      <c r="O48" s="32">
        <f t="shared" si="3"/>
        <v>655</v>
      </c>
      <c r="P48" s="3">
        <f t="shared" si="3"/>
        <v>270</v>
      </c>
      <c r="Q48" s="32">
        <f t="shared" si="3"/>
        <v>252</v>
      </c>
      <c r="R48" s="3">
        <f t="shared" si="3"/>
        <v>423</v>
      </c>
      <c r="S48" s="32">
        <f t="shared" si="3"/>
        <v>404</v>
      </c>
      <c r="T48" s="3">
        <f t="shared" si="3"/>
        <v>84</v>
      </c>
      <c r="U48" s="32">
        <f t="shared" si="3"/>
        <v>84</v>
      </c>
      <c r="V48" s="3">
        <f t="shared" si="3"/>
        <v>338</v>
      </c>
      <c r="W48" s="32">
        <f t="shared" si="3"/>
        <v>460</v>
      </c>
      <c r="X48" s="3">
        <f t="shared" si="3"/>
        <v>224</v>
      </c>
      <c r="Y48" s="32">
        <f t="shared" si="3"/>
        <v>187</v>
      </c>
      <c r="Z48" s="3">
        <f t="shared" si="3"/>
        <v>653</v>
      </c>
      <c r="AA48" s="32">
        <f t="shared" si="3"/>
        <v>734</v>
      </c>
      <c r="AB48" s="11">
        <f t="shared" si="5"/>
        <v>4865</v>
      </c>
      <c r="AC48" s="15">
        <f t="shared" si="4"/>
        <v>4994</v>
      </c>
    </row>
    <row r="49" spans="1:29" x14ac:dyDescent="0.15">
      <c r="A49" s="91" t="s">
        <v>26</v>
      </c>
      <c r="B49" s="3">
        <f t="shared" si="3"/>
        <v>424</v>
      </c>
      <c r="C49" s="32">
        <f t="shared" si="3"/>
        <v>494</v>
      </c>
      <c r="D49" s="3">
        <f t="shared" si="3"/>
        <v>202</v>
      </c>
      <c r="E49" s="32">
        <f t="shared" si="3"/>
        <v>276</v>
      </c>
      <c r="F49" s="3">
        <f t="shared" si="3"/>
        <v>423</v>
      </c>
      <c r="G49" s="32">
        <f t="shared" si="3"/>
        <v>299</v>
      </c>
      <c r="H49" s="3">
        <f t="shared" si="3"/>
        <v>636</v>
      </c>
      <c r="I49" s="32">
        <f t="shared" si="3"/>
        <v>570</v>
      </c>
      <c r="J49" s="3">
        <f t="shared" si="3"/>
        <v>115</v>
      </c>
      <c r="K49" s="32">
        <f t="shared" si="3"/>
        <v>92</v>
      </c>
      <c r="L49" s="3">
        <f t="shared" si="3"/>
        <v>299</v>
      </c>
      <c r="M49" s="32">
        <f t="shared" si="3"/>
        <v>291</v>
      </c>
      <c r="N49" s="3">
        <f t="shared" si="3"/>
        <v>565</v>
      </c>
      <c r="O49" s="32">
        <f t="shared" si="3"/>
        <v>598</v>
      </c>
      <c r="P49" s="3">
        <f t="shared" si="3"/>
        <v>304</v>
      </c>
      <c r="Q49" s="32">
        <f t="shared" si="3"/>
        <v>239</v>
      </c>
      <c r="R49" s="3">
        <f t="shared" si="3"/>
        <v>391</v>
      </c>
      <c r="S49" s="32">
        <f t="shared" si="3"/>
        <v>352</v>
      </c>
      <c r="T49" s="3">
        <f t="shared" si="3"/>
        <v>91</v>
      </c>
      <c r="U49" s="32">
        <f t="shared" si="3"/>
        <v>89</v>
      </c>
      <c r="V49" s="3">
        <f t="shared" si="3"/>
        <v>323</v>
      </c>
      <c r="W49" s="32">
        <f t="shared" ref="W49:AA49" si="6">+W17/$B$65</f>
        <v>410</v>
      </c>
      <c r="X49" s="3">
        <f t="shared" si="6"/>
        <v>219</v>
      </c>
      <c r="Y49" s="32">
        <f t="shared" si="6"/>
        <v>158</v>
      </c>
      <c r="Z49" s="3">
        <f t="shared" si="6"/>
        <v>649</v>
      </c>
      <c r="AA49" s="32">
        <f t="shared" si="6"/>
        <v>688</v>
      </c>
      <c r="AB49" s="11">
        <f t="shared" si="5"/>
        <v>4641</v>
      </c>
      <c r="AC49" s="15">
        <f t="shared" si="4"/>
        <v>4556</v>
      </c>
    </row>
    <row r="50" spans="1:29" x14ac:dyDescent="0.15">
      <c r="A50" s="90" t="s">
        <v>27</v>
      </c>
      <c r="B50" s="3">
        <f t="shared" ref="B50:AA59" si="7">+B18/$B$65</f>
        <v>391</v>
      </c>
      <c r="C50" s="32">
        <f t="shared" si="7"/>
        <v>589</v>
      </c>
      <c r="D50" s="3">
        <f t="shared" si="7"/>
        <v>195</v>
      </c>
      <c r="E50" s="32">
        <f t="shared" si="7"/>
        <v>287</v>
      </c>
      <c r="F50" s="3">
        <f t="shared" si="7"/>
        <v>408</v>
      </c>
      <c r="G50" s="32">
        <f t="shared" si="7"/>
        <v>381</v>
      </c>
      <c r="H50" s="3">
        <f t="shared" si="7"/>
        <v>576</v>
      </c>
      <c r="I50" s="32">
        <f t="shared" si="7"/>
        <v>619</v>
      </c>
      <c r="J50" s="3">
        <f t="shared" si="7"/>
        <v>146</v>
      </c>
      <c r="K50" s="32">
        <f t="shared" si="7"/>
        <v>105</v>
      </c>
      <c r="L50" s="3">
        <f t="shared" si="7"/>
        <v>337</v>
      </c>
      <c r="M50" s="32">
        <f t="shared" si="7"/>
        <v>279</v>
      </c>
      <c r="N50" s="3">
        <f t="shared" si="7"/>
        <v>624</v>
      </c>
      <c r="O50" s="32">
        <f t="shared" si="7"/>
        <v>514</v>
      </c>
      <c r="P50" s="3">
        <f t="shared" si="7"/>
        <v>312</v>
      </c>
      <c r="Q50" s="32">
        <f t="shared" si="7"/>
        <v>252</v>
      </c>
      <c r="R50" s="3">
        <f t="shared" si="7"/>
        <v>398</v>
      </c>
      <c r="S50" s="32">
        <f t="shared" si="7"/>
        <v>381</v>
      </c>
      <c r="T50" s="3">
        <f t="shared" si="7"/>
        <v>126</v>
      </c>
      <c r="U50" s="32">
        <f t="shared" si="7"/>
        <v>75</v>
      </c>
      <c r="V50" s="3">
        <f t="shared" si="7"/>
        <v>398</v>
      </c>
      <c r="W50" s="32">
        <f t="shared" si="7"/>
        <v>352</v>
      </c>
      <c r="X50" s="3">
        <f t="shared" si="7"/>
        <v>275</v>
      </c>
      <c r="Y50" s="32">
        <f t="shared" si="7"/>
        <v>153</v>
      </c>
      <c r="Z50" s="3">
        <f t="shared" si="7"/>
        <v>671</v>
      </c>
      <c r="AA50" s="32">
        <f t="shared" si="7"/>
        <v>731</v>
      </c>
      <c r="AB50" s="11">
        <f t="shared" si="5"/>
        <v>4857</v>
      </c>
      <c r="AC50" s="15">
        <f t="shared" si="4"/>
        <v>4718</v>
      </c>
    </row>
    <row r="51" spans="1:29" x14ac:dyDescent="0.15">
      <c r="A51" s="91" t="s">
        <v>28</v>
      </c>
      <c r="B51" s="3">
        <f t="shared" si="7"/>
        <v>348</v>
      </c>
      <c r="C51" s="32">
        <f t="shared" si="7"/>
        <v>577</v>
      </c>
      <c r="D51" s="3">
        <f t="shared" si="7"/>
        <v>207</v>
      </c>
      <c r="E51" s="32">
        <f t="shared" si="7"/>
        <v>283</v>
      </c>
      <c r="F51" s="3">
        <f t="shared" si="7"/>
        <v>442</v>
      </c>
      <c r="G51" s="32">
        <f t="shared" si="7"/>
        <v>519</v>
      </c>
      <c r="H51" s="3">
        <f t="shared" si="7"/>
        <v>615</v>
      </c>
      <c r="I51" s="32">
        <f t="shared" si="7"/>
        <v>799</v>
      </c>
      <c r="J51" s="3">
        <f t="shared" si="7"/>
        <v>183</v>
      </c>
      <c r="K51" s="32">
        <f t="shared" si="7"/>
        <v>67</v>
      </c>
      <c r="L51" s="3">
        <f t="shared" si="7"/>
        <v>455</v>
      </c>
      <c r="M51" s="32">
        <f t="shared" si="7"/>
        <v>220</v>
      </c>
      <c r="N51" s="3">
        <f t="shared" si="7"/>
        <v>784</v>
      </c>
      <c r="O51" s="32">
        <f t="shared" si="7"/>
        <v>542</v>
      </c>
      <c r="P51" s="3">
        <f t="shared" si="7"/>
        <v>425</v>
      </c>
      <c r="Q51" s="32">
        <f t="shared" si="7"/>
        <v>251</v>
      </c>
      <c r="R51" s="3">
        <f t="shared" si="7"/>
        <v>446</v>
      </c>
      <c r="S51" s="32">
        <f t="shared" si="7"/>
        <v>434</v>
      </c>
      <c r="T51" s="3">
        <f t="shared" si="7"/>
        <v>125</v>
      </c>
      <c r="U51" s="32">
        <f t="shared" si="7"/>
        <v>56</v>
      </c>
      <c r="V51" s="3">
        <f t="shared" si="7"/>
        <v>509</v>
      </c>
      <c r="W51" s="32">
        <f t="shared" si="7"/>
        <v>370</v>
      </c>
      <c r="X51" s="3">
        <f t="shared" si="7"/>
        <v>308</v>
      </c>
      <c r="Y51" s="32">
        <f t="shared" si="7"/>
        <v>146</v>
      </c>
      <c r="Z51" s="3">
        <f t="shared" si="7"/>
        <v>668</v>
      </c>
      <c r="AA51" s="32">
        <f t="shared" si="7"/>
        <v>801</v>
      </c>
      <c r="AB51" s="11">
        <f t="shared" si="5"/>
        <v>5515</v>
      </c>
      <c r="AC51" s="15">
        <f t="shared" si="4"/>
        <v>5065</v>
      </c>
    </row>
    <row r="52" spans="1:29" x14ac:dyDescent="0.15">
      <c r="A52" s="90" t="s">
        <v>29</v>
      </c>
      <c r="B52" s="3">
        <f t="shared" si="7"/>
        <v>461</v>
      </c>
      <c r="C52" s="32">
        <f t="shared" si="7"/>
        <v>916</v>
      </c>
      <c r="D52" s="3">
        <f t="shared" si="7"/>
        <v>293</v>
      </c>
      <c r="E52" s="32">
        <f t="shared" si="7"/>
        <v>359</v>
      </c>
      <c r="F52" s="3">
        <f t="shared" si="7"/>
        <v>508</v>
      </c>
      <c r="G52" s="32">
        <f t="shared" si="7"/>
        <v>842</v>
      </c>
      <c r="H52" s="3">
        <f t="shared" si="7"/>
        <v>731</v>
      </c>
      <c r="I52" s="32">
        <f t="shared" si="7"/>
        <v>926</v>
      </c>
      <c r="J52" s="3">
        <f t="shared" si="7"/>
        <v>243</v>
      </c>
      <c r="K52" s="32">
        <f t="shared" si="7"/>
        <v>78</v>
      </c>
      <c r="L52" s="3">
        <f t="shared" si="7"/>
        <v>665</v>
      </c>
      <c r="M52" s="32">
        <f t="shared" si="7"/>
        <v>208</v>
      </c>
      <c r="N52" s="3">
        <f t="shared" si="7"/>
        <v>961</v>
      </c>
      <c r="O52" s="32">
        <f t="shared" si="7"/>
        <v>698</v>
      </c>
      <c r="P52" s="3">
        <f t="shared" si="7"/>
        <v>530</v>
      </c>
      <c r="Q52" s="32">
        <f t="shared" si="7"/>
        <v>413</v>
      </c>
      <c r="R52" s="3">
        <f t="shared" si="7"/>
        <v>534</v>
      </c>
      <c r="S52" s="32">
        <f t="shared" si="7"/>
        <v>593</v>
      </c>
      <c r="T52" s="3">
        <f t="shared" si="7"/>
        <v>309</v>
      </c>
      <c r="U52" s="32">
        <f t="shared" si="7"/>
        <v>46</v>
      </c>
      <c r="V52" s="3">
        <f t="shared" si="7"/>
        <v>629</v>
      </c>
      <c r="W52" s="32">
        <f t="shared" si="7"/>
        <v>413</v>
      </c>
      <c r="X52" s="3">
        <f t="shared" si="7"/>
        <v>469</v>
      </c>
      <c r="Y52" s="32">
        <f t="shared" si="7"/>
        <v>160</v>
      </c>
      <c r="Z52" s="3">
        <f t="shared" si="7"/>
        <v>797</v>
      </c>
      <c r="AA52" s="32">
        <f t="shared" si="7"/>
        <v>787</v>
      </c>
      <c r="AB52" s="11">
        <f t="shared" si="5"/>
        <v>7130</v>
      </c>
      <c r="AC52" s="15">
        <f t="shared" si="4"/>
        <v>6439</v>
      </c>
    </row>
    <row r="53" spans="1:29" x14ac:dyDescent="0.15">
      <c r="A53" s="91" t="s">
        <v>30</v>
      </c>
      <c r="B53" s="3">
        <f t="shared" si="7"/>
        <v>594</v>
      </c>
      <c r="C53" s="32">
        <f t="shared" si="7"/>
        <v>1134</v>
      </c>
      <c r="D53" s="3">
        <f t="shared" si="7"/>
        <v>335</v>
      </c>
      <c r="E53" s="32">
        <f t="shared" si="7"/>
        <v>429</v>
      </c>
      <c r="F53" s="3">
        <f t="shared" si="7"/>
        <v>609</v>
      </c>
      <c r="G53" s="32">
        <f t="shared" si="7"/>
        <v>1043</v>
      </c>
      <c r="H53" s="3">
        <f t="shared" si="7"/>
        <v>880</v>
      </c>
      <c r="I53" s="32">
        <f t="shared" si="7"/>
        <v>1287</v>
      </c>
      <c r="J53" s="3">
        <f t="shared" si="7"/>
        <v>312</v>
      </c>
      <c r="K53" s="32">
        <f t="shared" si="7"/>
        <v>81</v>
      </c>
      <c r="L53" s="3">
        <f t="shared" si="7"/>
        <v>839</v>
      </c>
      <c r="M53" s="32">
        <f t="shared" si="7"/>
        <v>272</v>
      </c>
      <c r="N53" s="3">
        <f t="shared" si="7"/>
        <v>1320</v>
      </c>
      <c r="O53" s="32">
        <f t="shared" si="7"/>
        <v>799</v>
      </c>
      <c r="P53" s="3">
        <f t="shared" si="7"/>
        <v>619</v>
      </c>
      <c r="Q53" s="32">
        <f t="shared" si="7"/>
        <v>600</v>
      </c>
      <c r="R53" s="3">
        <f t="shared" si="7"/>
        <v>494</v>
      </c>
      <c r="S53" s="32">
        <f t="shared" si="7"/>
        <v>724</v>
      </c>
      <c r="T53" s="3">
        <f t="shared" si="7"/>
        <v>326</v>
      </c>
      <c r="U53" s="32">
        <f t="shared" si="7"/>
        <v>52</v>
      </c>
      <c r="V53" s="3">
        <f t="shared" si="7"/>
        <v>814</v>
      </c>
      <c r="W53" s="32">
        <f t="shared" si="7"/>
        <v>433</v>
      </c>
      <c r="X53" s="3">
        <f t="shared" si="7"/>
        <v>663</v>
      </c>
      <c r="Y53" s="32">
        <f t="shared" si="7"/>
        <v>265</v>
      </c>
      <c r="Z53" s="3">
        <f t="shared" si="7"/>
        <v>799</v>
      </c>
      <c r="AA53" s="32">
        <f t="shared" si="7"/>
        <v>1193</v>
      </c>
      <c r="AB53" s="11">
        <f t="shared" si="5"/>
        <v>8604</v>
      </c>
      <c r="AC53" s="15">
        <f t="shared" si="4"/>
        <v>8312</v>
      </c>
    </row>
    <row r="54" spans="1:29" x14ac:dyDescent="0.15">
      <c r="A54" s="90" t="s">
        <v>31</v>
      </c>
      <c r="B54" s="3">
        <f t="shared" si="7"/>
        <v>559</v>
      </c>
      <c r="C54" s="32">
        <f t="shared" si="7"/>
        <v>1102</v>
      </c>
      <c r="D54" s="3">
        <f t="shared" si="7"/>
        <v>241</v>
      </c>
      <c r="E54" s="32">
        <f t="shared" si="7"/>
        <v>455</v>
      </c>
      <c r="F54" s="3">
        <f t="shared" si="7"/>
        <v>387</v>
      </c>
      <c r="G54" s="32">
        <f t="shared" si="7"/>
        <v>1055</v>
      </c>
      <c r="H54" s="3">
        <f t="shared" si="7"/>
        <v>802</v>
      </c>
      <c r="I54" s="32">
        <f t="shared" si="7"/>
        <v>1260</v>
      </c>
      <c r="J54" s="3">
        <f t="shared" si="7"/>
        <v>242</v>
      </c>
      <c r="K54" s="32">
        <f t="shared" si="7"/>
        <v>70</v>
      </c>
      <c r="L54" s="3">
        <f t="shared" si="7"/>
        <v>683</v>
      </c>
      <c r="M54" s="32">
        <f t="shared" si="7"/>
        <v>191</v>
      </c>
      <c r="N54" s="3">
        <f t="shared" si="7"/>
        <v>993</v>
      </c>
      <c r="O54" s="32">
        <f t="shared" si="7"/>
        <v>711</v>
      </c>
      <c r="P54" s="3">
        <f t="shared" si="7"/>
        <v>442</v>
      </c>
      <c r="Q54" s="32">
        <f t="shared" si="7"/>
        <v>496</v>
      </c>
      <c r="R54" s="3">
        <f t="shared" si="7"/>
        <v>459</v>
      </c>
      <c r="S54" s="32">
        <f t="shared" si="7"/>
        <v>576</v>
      </c>
      <c r="T54" s="3">
        <f t="shared" si="7"/>
        <v>186</v>
      </c>
      <c r="U54" s="32">
        <f t="shared" si="7"/>
        <v>53</v>
      </c>
      <c r="V54" s="3">
        <f t="shared" si="7"/>
        <v>710</v>
      </c>
      <c r="W54" s="32">
        <f t="shared" si="7"/>
        <v>406</v>
      </c>
      <c r="X54" s="3">
        <f t="shared" si="7"/>
        <v>517</v>
      </c>
      <c r="Y54" s="32">
        <f t="shared" si="7"/>
        <v>266</v>
      </c>
      <c r="Z54" s="3">
        <f t="shared" si="7"/>
        <v>534</v>
      </c>
      <c r="AA54" s="32">
        <f t="shared" si="7"/>
        <v>1011</v>
      </c>
      <c r="AB54" s="11">
        <f t="shared" si="5"/>
        <v>6755</v>
      </c>
      <c r="AC54" s="15">
        <f t="shared" si="4"/>
        <v>7652</v>
      </c>
    </row>
    <row r="55" spans="1:29" x14ac:dyDescent="0.15">
      <c r="A55" s="91" t="s">
        <v>32</v>
      </c>
      <c r="B55" s="3">
        <f t="shared" si="7"/>
        <v>637</v>
      </c>
      <c r="C55" s="32">
        <f t="shared" si="7"/>
        <v>790</v>
      </c>
      <c r="D55" s="3">
        <f t="shared" si="7"/>
        <v>110</v>
      </c>
      <c r="E55" s="32">
        <f t="shared" si="7"/>
        <v>313</v>
      </c>
      <c r="F55" s="3">
        <f t="shared" si="7"/>
        <v>337</v>
      </c>
      <c r="G55" s="32">
        <f t="shared" si="7"/>
        <v>860</v>
      </c>
      <c r="H55" s="3">
        <f t="shared" si="7"/>
        <v>670</v>
      </c>
      <c r="I55" s="32">
        <f t="shared" si="7"/>
        <v>905</v>
      </c>
      <c r="J55" s="3">
        <f t="shared" si="7"/>
        <v>272</v>
      </c>
      <c r="K55" s="32">
        <f t="shared" si="7"/>
        <v>61</v>
      </c>
      <c r="L55" s="3">
        <f t="shared" si="7"/>
        <v>551</v>
      </c>
      <c r="M55" s="32">
        <f t="shared" si="7"/>
        <v>197</v>
      </c>
      <c r="N55" s="3">
        <f t="shared" si="7"/>
        <v>762</v>
      </c>
      <c r="O55" s="32">
        <f t="shared" si="7"/>
        <v>575</v>
      </c>
      <c r="P55" s="3">
        <f t="shared" si="7"/>
        <v>298</v>
      </c>
      <c r="Q55" s="32">
        <f t="shared" si="7"/>
        <v>440</v>
      </c>
      <c r="R55" s="3">
        <f t="shared" si="7"/>
        <v>302</v>
      </c>
      <c r="S55" s="32">
        <f t="shared" si="7"/>
        <v>609</v>
      </c>
      <c r="T55" s="3">
        <f t="shared" si="7"/>
        <v>106</v>
      </c>
      <c r="U55" s="32">
        <f t="shared" si="7"/>
        <v>42</v>
      </c>
      <c r="V55" s="3">
        <f t="shared" si="7"/>
        <v>682</v>
      </c>
      <c r="W55" s="32">
        <f t="shared" si="7"/>
        <v>313</v>
      </c>
      <c r="X55" s="3">
        <f t="shared" si="7"/>
        <v>375</v>
      </c>
      <c r="Y55" s="32">
        <f t="shared" si="7"/>
        <v>194</v>
      </c>
      <c r="Z55" s="3">
        <f t="shared" si="7"/>
        <v>441</v>
      </c>
      <c r="AA55" s="32">
        <f t="shared" si="7"/>
        <v>848</v>
      </c>
      <c r="AB55" s="11">
        <f t="shared" si="5"/>
        <v>5543</v>
      </c>
      <c r="AC55" s="15">
        <f t="shared" si="4"/>
        <v>6147</v>
      </c>
    </row>
    <row r="56" spans="1:29" x14ac:dyDescent="0.15">
      <c r="A56" s="90" t="s">
        <v>33</v>
      </c>
      <c r="B56" s="3">
        <f t="shared" si="7"/>
        <v>521</v>
      </c>
      <c r="C56" s="32">
        <f t="shared" si="7"/>
        <v>549</v>
      </c>
      <c r="D56" s="3">
        <f t="shared" si="7"/>
        <v>86</v>
      </c>
      <c r="E56" s="32">
        <f t="shared" si="7"/>
        <v>240</v>
      </c>
      <c r="F56" s="3">
        <f t="shared" si="7"/>
        <v>314</v>
      </c>
      <c r="G56" s="32">
        <f t="shared" si="7"/>
        <v>749</v>
      </c>
      <c r="H56" s="3">
        <f t="shared" si="7"/>
        <v>573</v>
      </c>
      <c r="I56" s="32">
        <f t="shared" si="7"/>
        <v>714</v>
      </c>
      <c r="J56" s="3">
        <f t="shared" si="7"/>
        <v>81</v>
      </c>
      <c r="K56" s="32">
        <f t="shared" si="7"/>
        <v>42</v>
      </c>
      <c r="L56" s="3">
        <f t="shared" si="7"/>
        <v>390</v>
      </c>
      <c r="M56" s="32">
        <f t="shared" si="7"/>
        <v>183</v>
      </c>
      <c r="N56" s="3">
        <f t="shared" si="7"/>
        <v>660</v>
      </c>
      <c r="O56" s="32">
        <f t="shared" si="7"/>
        <v>572</v>
      </c>
      <c r="P56" s="3">
        <f t="shared" si="7"/>
        <v>209</v>
      </c>
      <c r="Q56" s="32">
        <f t="shared" si="7"/>
        <v>331</v>
      </c>
      <c r="R56" s="3">
        <f t="shared" si="7"/>
        <v>307</v>
      </c>
      <c r="S56" s="32">
        <f t="shared" si="7"/>
        <v>404</v>
      </c>
      <c r="T56" s="3">
        <f t="shared" si="7"/>
        <v>51</v>
      </c>
      <c r="U56" s="32">
        <f t="shared" si="7"/>
        <v>73</v>
      </c>
      <c r="V56" s="3">
        <f t="shared" si="7"/>
        <v>489</v>
      </c>
      <c r="W56" s="32">
        <f t="shared" si="7"/>
        <v>260</v>
      </c>
      <c r="X56" s="3">
        <f t="shared" si="7"/>
        <v>197</v>
      </c>
      <c r="Y56" s="32">
        <f t="shared" si="7"/>
        <v>163</v>
      </c>
      <c r="Z56" s="3">
        <f t="shared" si="7"/>
        <v>299</v>
      </c>
      <c r="AA56" s="32">
        <f t="shared" si="7"/>
        <v>599</v>
      </c>
      <c r="AB56" s="11">
        <f t="shared" si="5"/>
        <v>4177</v>
      </c>
      <c r="AC56" s="15">
        <f t="shared" si="4"/>
        <v>4879</v>
      </c>
    </row>
    <row r="57" spans="1:29" x14ac:dyDescent="0.15">
      <c r="A57" s="91" t="s">
        <v>34</v>
      </c>
      <c r="B57" s="3">
        <f t="shared" si="7"/>
        <v>109</v>
      </c>
      <c r="C57" s="32">
        <f t="shared" si="7"/>
        <v>246</v>
      </c>
      <c r="D57" s="3">
        <f t="shared" si="7"/>
        <v>26</v>
      </c>
      <c r="E57" s="32">
        <f t="shared" si="7"/>
        <v>142</v>
      </c>
      <c r="F57" s="3">
        <f t="shared" si="7"/>
        <v>100</v>
      </c>
      <c r="G57" s="32">
        <f t="shared" si="7"/>
        <v>459</v>
      </c>
      <c r="H57" s="3">
        <f t="shared" si="7"/>
        <v>186</v>
      </c>
      <c r="I57" s="32">
        <f t="shared" si="7"/>
        <v>396</v>
      </c>
      <c r="J57" s="3">
        <f t="shared" si="7"/>
        <v>15</v>
      </c>
      <c r="K57" s="32">
        <f t="shared" si="7"/>
        <v>38</v>
      </c>
      <c r="L57" s="3">
        <f t="shared" si="7"/>
        <v>416</v>
      </c>
      <c r="M57" s="32">
        <f t="shared" si="7"/>
        <v>97</v>
      </c>
      <c r="N57" s="3">
        <f t="shared" si="7"/>
        <v>372</v>
      </c>
      <c r="O57" s="32">
        <f t="shared" si="7"/>
        <v>327</v>
      </c>
      <c r="P57" s="3">
        <f t="shared" si="7"/>
        <v>165</v>
      </c>
      <c r="Q57" s="32">
        <f t="shared" si="7"/>
        <v>206</v>
      </c>
      <c r="R57" s="3">
        <f t="shared" si="7"/>
        <v>171</v>
      </c>
      <c r="S57" s="32">
        <f t="shared" si="7"/>
        <v>310</v>
      </c>
      <c r="T57" s="3">
        <f t="shared" si="7"/>
        <v>31</v>
      </c>
      <c r="U57" s="32">
        <f t="shared" si="7"/>
        <v>84</v>
      </c>
      <c r="V57" s="3">
        <f t="shared" si="7"/>
        <v>478</v>
      </c>
      <c r="W57" s="32">
        <f t="shared" si="7"/>
        <v>115</v>
      </c>
      <c r="X57" s="3">
        <f t="shared" si="7"/>
        <v>119</v>
      </c>
      <c r="Y57" s="32">
        <f t="shared" si="7"/>
        <v>111</v>
      </c>
      <c r="Z57" s="3">
        <f t="shared" si="7"/>
        <v>240</v>
      </c>
      <c r="AA57" s="32">
        <f t="shared" si="7"/>
        <v>342</v>
      </c>
      <c r="AB57" s="11">
        <f t="shared" si="5"/>
        <v>2428</v>
      </c>
      <c r="AC57" s="15">
        <f t="shared" si="4"/>
        <v>2873</v>
      </c>
    </row>
    <row r="58" spans="1:29" x14ac:dyDescent="0.15">
      <c r="A58" s="90" t="s">
        <v>35</v>
      </c>
      <c r="B58" s="3">
        <f t="shared" si="7"/>
        <v>0</v>
      </c>
      <c r="C58" s="32">
        <f t="shared" si="7"/>
        <v>151</v>
      </c>
      <c r="D58" s="3">
        <f t="shared" si="7"/>
        <v>1</v>
      </c>
      <c r="E58" s="32">
        <f t="shared" si="7"/>
        <v>85</v>
      </c>
      <c r="F58" s="3">
        <f t="shared" si="7"/>
        <v>5</v>
      </c>
      <c r="G58" s="32">
        <f t="shared" si="7"/>
        <v>163</v>
      </c>
      <c r="H58" s="3">
        <f t="shared" si="7"/>
        <v>25</v>
      </c>
      <c r="I58" s="32">
        <f t="shared" si="7"/>
        <v>143</v>
      </c>
      <c r="J58" s="3">
        <f t="shared" si="7"/>
        <v>4</v>
      </c>
      <c r="K58" s="32">
        <f t="shared" si="7"/>
        <v>14</v>
      </c>
      <c r="L58" s="3">
        <f t="shared" si="7"/>
        <v>57</v>
      </c>
      <c r="M58" s="32">
        <f t="shared" si="7"/>
        <v>23</v>
      </c>
      <c r="N58" s="3">
        <f t="shared" si="7"/>
        <v>51</v>
      </c>
      <c r="O58" s="32">
        <f t="shared" si="7"/>
        <v>53</v>
      </c>
      <c r="P58" s="3">
        <f t="shared" si="7"/>
        <v>32</v>
      </c>
      <c r="Q58" s="32">
        <f t="shared" si="7"/>
        <v>37</v>
      </c>
      <c r="R58" s="3">
        <f t="shared" si="7"/>
        <v>22</v>
      </c>
      <c r="S58" s="32">
        <f t="shared" si="7"/>
        <v>39</v>
      </c>
      <c r="T58" s="3">
        <f t="shared" si="7"/>
        <v>6</v>
      </c>
      <c r="U58" s="32">
        <f t="shared" si="7"/>
        <v>9</v>
      </c>
      <c r="V58" s="3">
        <f t="shared" si="7"/>
        <v>30</v>
      </c>
      <c r="W58" s="32">
        <f t="shared" si="7"/>
        <v>7</v>
      </c>
      <c r="X58" s="3">
        <f t="shared" si="7"/>
        <v>12</v>
      </c>
      <c r="Y58" s="32">
        <f t="shared" si="7"/>
        <v>27</v>
      </c>
      <c r="Z58" s="3">
        <f t="shared" si="7"/>
        <v>42</v>
      </c>
      <c r="AA58" s="32">
        <f t="shared" si="7"/>
        <v>62</v>
      </c>
      <c r="AB58" s="11">
        <f t="shared" si="5"/>
        <v>287</v>
      </c>
      <c r="AC58" s="15">
        <f t="shared" si="4"/>
        <v>813</v>
      </c>
    </row>
    <row r="59" spans="1:29" x14ac:dyDescent="0.15">
      <c r="A59" s="91" t="s">
        <v>36</v>
      </c>
      <c r="B59" s="3">
        <f t="shared" si="7"/>
        <v>0</v>
      </c>
      <c r="C59" s="32">
        <f t="shared" si="7"/>
        <v>20</v>
      </c>
      <c r="D59" s="3">
        <f t="shared" si="7"/>
        <v>0</v>
      </c>
      <c r="E59" s="32">
        <f t="shared" si="7"/>
        <v>5</v>
      </c>
      <c r="F59" s="3">
        <f t="shared" si="7"/>
        <v>0</v>
      </c>
      <c r="G59" s="32">
        <f t="shared" si="7"/>
        <v>1</v>
      </c>
      <c r="H59" s="3">
        <f t="shared" si="7"/>
        <v>0</v>
      </c>
      <c r="I59" s="32">
        <f t="shared" si="7"/>
        <v>1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27</v>
      </c>
    </row>
    <row r="60" spans="1:29" x14ac:dyDescent="0.15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15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 x14ac:dyDescent="0.2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 x14ac:dyDescent="0.2">
      <c r="A63" s="9" t="s">
        <v>47</v>
      </c>
      <c r="B63" s="14">
        <f>SUM(B39:B62)</f>
        <v>9479</v>
      </c>
      <c r="C63" s="45">
        <f>SUM(C39:C62)</f>
        <v>10431</v>
      </c>
      <c r="D63" s="14">
        <f t="shared" ref="D63:AC63" si="10">SUM(D39:D62)</f>
        <v>3668</v>
      </c>
      <c r="E63" s="45">
        <f t="shared" si="10"/>
        <v>4779</v>
      </c>
      <c r="F63" s="14">
        <f t="shared" si="10"/>
        <v>10410</v>
      </c>
      <c r="G63" s="45">
        <f t="shared" si="10"/>
        <v>8966</v>
      </c>
      <c r="H63" s="14">
        <f t="shared" si="10"/>
        <v>11957</v>
      </c>
      <c r="I63" s="45">
        <f t="shared" si="10"/>
        <v>12434</v>
      </c>
      <c r="J63" s="14">
        <f t="shared" si="10"/>
        <v>2539</v>
      </c>
      <c r="K63" s="45">
        <f t="shared" si="10"/>
        <v>2337</v>
      </c>
      <c r="L63" s="14">
        <f t="shared" si="10"/>
        <v>6793</v>
      </c>
      <c r="M63" s="45">
        <f t="shared" si="10"/>
        <v>6389</v>
      </c>
      <c r="N63" s="14">
        <f t="shared" si="10"/>
        <v>12440</v>
      </c>
      <c r="O63" s="45">
        <f t="shared" si="10"/>
        <v>12433</v>
      </c>
      <c r="P63" s="14">
        <f t="shared" si="10"/>
        <v>6482</v>
      </c>
      <c r="Q63" s="45">
        <f t="shared" si="10"/>
        <v>6345</v>
      </c>
      <c r="R63" s="14">
        <f t="shared" si="10"/>
        <v>7769</v>
      </c>
      <c r="S63" s="45">
        <f t="shared" si="10"/>
        <v>7627</v>
      </c>
      <c r="T63" s="14">
        <f t="shared" si="10"/>
        <v>2087</v>
      </c>
      <c r="U63" s="45">
        <f t="shared" si="10"/>
        <v>1954</v>
      </c>
      <c r="V63" s="14">
        <f t="shared" si="10"/>
        <v>7460</v>
      </c>
      <c r="W63" s="45">
        <f t="shared" si="10"/>
        <v>7371</v>
      </c>
      <c r="X63" s="14">
        <f t="shared" si="10"/>
        <v>5739</v>
      </c>
      <c r="Y63" s="45">
        <f t="shared" si="10"/>
        <v>3860</v>
      </c>
      <c r="Z63" s="14">
        <f t="shared" si="10"/>
        <v>10889</v>
      </c>
      <c r="AA63" s="45">
        <f t="shared" si="10"/>
        <v>12563</v>
      </c>
      <c r="AB63" s="14">
        <f t="shared" si="10"/>
        <v>97712</v>
      </c>
      <c r="AC63" s="45">
        <f t="shared" si="10"/>
        <v>97489</v>
      </c>
    </row>
    <row r="64" spans="1:29" ht="17" thickTop="1" x14ac:dyDescent="0.2">
      <c r="AB64" s="183" t="str">
        <f>IF(AB63='Daily Total'!D47,"Correct","Wrong")</f>
        <v>Wrong</v>
      </c>
      <c r="AC64" s="183" t="str">
        <f>IF(AC63='Daily Total'!E47,"Correct","Wrong")</f>
        <v>Wrong</v>
      </c>
    </row>
    <row r="65" spans="1:31" x14ac:dyDescent="0.15">
      <c r="A65" t="s">
        <v>82</v>
      </c>
      <c r="B65">
        <f>COUNTIF('Daily Total'!$G$7:$G$36,2)</f>
        <v>1</v>
      </c>
    </row>
    <row r="67" spans="1:31" s="8" customFormat="1" x14ac:dyDescent="0.15">
      <c r="A67" s="46" t="s">
        <v>54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4" t="s">
        <v>0</v>
      </c>
      <c r="B69" s="295" t="s">
        <v>1</v>
      </c>
      <c r="C69" s="296"/>
      <c r="D69" s="295" t="s">
        <v>2</v>
      </c>
      <c r="E69" s="296"/>
      <c r="F69" s="295" t="s">
        <v>3</v>
      </c>
      <c r="G69" s="296"/>
      <c r="H69" s="295" t="s">
        <v>4</v>
      </c>
      <c r="I69" s="296"/>
      <c r="J69" s="295" t="s">
        <v>5</v>
      </c>
      <c r="K69" s="296"/>
      <c r="L69" s="295" t="s">
        <v>6</v>
      </c>
      <c r="M69" s="296"/>
      <c r="N69" s="295" t="s">
        <v>7</v>
      </c>
      <c r="O69" s="296"/>
      <c r="P69" s="295" t="s">
        <v>8</v>
      </c>
      <c r="Q69" s="296"/>
      <c r="R69" s="295" t="s">
        <v>9</v>
      </c>
      <c r="S69" s="296"/>
      <c r="T69" s="295" t="s">
        <v>10</v>
      </c>
      <c r="U69" s="296"/>
      <c r="V69" s="295" t="s">
        <v>11</v>
      </c>
      <c r="W69" s="296"/>
      <c r="X69" s="295" t="s">
        <v>12</v>
      </c>
      <c r="Y69" s="296"/>
      <c r="Z69" s="295" t="s">
        <v>40</v>
      </c>
      <c r="AA69" s="296"/>
      <c r="AB69" s="295" t="s">
        <v>51</v>
      </c>
      <c r="AC69" s="296"/>
    </row>
    <row r="70" spans="1:31" s="70" customFormat="1" ht="15" thickTop="1" thickBot="1" x14ac:dyDescent="0.2">
      <c r="A70" s="305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 x14ac:dyDescent="0.15">
      <c r="A72" s="90" t="s">
        <v>17</v>
      </c>
      <c r="B72" s="85">
        <f>B8/B31</f>
        <v>1.1604599641312375E-2</v>
      </c>
      <c r="C72" s="86">
        <f t="shared" ref="C72:AC72" si="12">C8/C31</f>
        <v>0</v>
      </c>
      <c r="D72" s="85">
        <f t="shared" si="12"/>
        <v>1.2540894220283533E-2</v>
      </c>
      <c r="E72" s="86">
        <f t="shared" si="12"/>
        <v>2.0924879681941829E-4</v>
      </c>
      <c r="F72" s="85">
        <f t="shared" si="12"/>
        <v>2.1037463976945246E-2</v>
      </c>
      <c r="G72" s="86">
        <f t="shared" si="12"/>
        <v>2.2306491188935982E-4</v>
      </c>
      <c r="H72" s="85">
        <f t="shared" si="12"/>
        <v>1.2544952747344651E-2</v>
      </c>
      <c r="I72" s="86">
        <f t="shared" si="12"/>
        <v>1.6889174843171947E-3</v>
      </c>
      <c r="J72" s="85">
        <f t="shared" si="12"/>
        <v>3.1508467900748325E-3</v>
      </c>
      <c r="K72" s="86">
        <f t="shared" si="12"/>
        <v>2.5673940949935813E-3</v>
      </c>
      <c r="L72" s="85">
        <f t="shared" si="12"/>
        <v>1.324893272486383E-3</v>
      </c>
      <c r="M72" s="86">
        <f t="shared" si="12"/>
        <v>6.2607606824229148E-3</v>
      </c>
      <c r="N72" s="85">
        <f t="shared" si="12"/>
        <v>3.2958199356913184E-3</v>
      </c>
      <c r="O72" s="86">
        <f t="shared" si="12"/>
        <v>4.9867288667256498E-3</v>
      </c>
      <c r="P72" s="85">
        <f t="shared" si="12"/>
        <v>4.1653810552298677E-3</v>
      </c>
      <c r="Q72" s="86">
        <f t="shared" si="12"/>
        <v>5.0433412135539799E-3</v>
      </c>
      <c r="R72" s="85">
        <f t="shared" si="12"/>
        <v>1.6733170292186897E-3</v>
      </c>
      <c r="S72" s="86">
        <f t="shared" si="12"/>
        <v>2.0978104103841614E-3</v>
      </c>
      <c r="T72" s="85">
        <f t="shared" si="12"/>
        <v>0</v>
      </c>
      <c r="U72" s="86">
        <f t="shared" si="12"/>
        <v>0</v>
      </c>
      <c r="V72" s="85">
        <f t="shared" si="12"/>
        <v>0</v>
      </c>
      <c r="W72" s="86">
        <f t="shared" si="12"/>
        <v>0</v>
      </c>
      <c r="X72" s="85">
        <f t="shared" si="12"/>
        <v>0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6.3758801375470775E-3</v>
      </c>
      <c r="AC72" s="106">
        <f t="shared" si="12"/>
        <v>1.8463621536788765E-3</v>
      </c>
      <c r="AD72" s="18"/>
      <c r="AE72" s="18"/>
    </row>
    <row r="73" spans="1:31" s="8" customFormat="1" x14ac:dyDescent="0.15">
      <c r="A73" s="91" t="s">
        <v>18</v>
      </c>
      <c r="B73" s="85">
        <f>B9/B31</f>
        <v>5.4752611034919296E-2</v>
      </c>
      <c r="C73" s="86">
        <f t="shared" ref="C73:AC73" si="13">C9/C31</f>
        <v>0</v>
      </c>
      <c r="D73" s="85">
        <f t="shared" si="13"/>
        <v>4.4165757906215922E-2</v>
      </c>
      <c r="E73" s="86">
        <f t="shared" si="13"/>
        <v>0</v>
      </c>
      <c r="F73" s="85">
        <f t="shared" si="13"/>
        <v>6.7435158501440925E-2</v>
      </c>
      <c r="G73" s="86">
        <f t="shared" si="13"/>
        <v>7.1380771804595141E-3</v>
      </c>
      <c r="H73" s="85">
        <f t="shared" si="13"/>
        <v>3.9474784644977834E-2</v>
      </c>
      <c r="I73" s="86">
        <f t="shared" si="13"/>
        <v>1.4235161653530642E-2</v>
      </c>
      <c r="J73" s="85">
        <f t="shared" si="13"/>
        <v>1.3784954706577392E-2</v>
      </c>
      <c r="K73" s="86">
        <f t="shared" si="13"/>
        <v>4.1078305519897301E-2</v>
      </c>
      <c r="L73" s="85">
        <f t="shared" si="13"/>
        <v>1.56042985426174E-2</v>
      </c>
      <c r="M73" s="86">
        <f t="shared" si="13"/>
        <v>3.1460322429175146E-2</v>
      </c>
      <c r="N73" s="85">
        <f t="shared" si="13"/>
        <v>2.8858520900321545E-2</v>
      </c>
      <c r="O73" s="86">
        <f t="shared" si="13"/>
        <v>3.2896324298238556E-2</v>
      </c>
      <c r="P73" s="85">
        <f t="shared" si="13"/>
        <v>3.2243134834927495E-2</v>
      </c>
      <c r="Q73" s="86">
        <f t="shared" si="13"/>
        <v>5.0118203309692674E-2</v>
      </c>
      <c r="R73" s="85">
        <f t="shared" si="13"/>
        <v>2.6773072467499034E-2</v>
      </c>
      <c r="S73" s="86">
        <f t="shared" si="13"/>
        <v>2.7271535334994101E-2</v>
      </c>
      <c r="T73" s="85">
        <f t="shared" si="13"/>
        <v>6.7081935793004309E-3</v>
      </c>
      <c r="U73" s="86">
        <f t="shared" si="13"/>
        <v>5.8853633572159669E-2</v>
      </c>
      <c r="V73" s="85">
        <f t="shared" si="13"/>
        <v>2.0509383378016086E-2</v>
      </c>
      <c r="W73" s="86">
        <f t="shared" si="13"/>
        <v>3.1881698548365214E-2</v>
      </c>
      <c r="X73" s="85">
        <f t="shared" si="13"/>
        <v>3.8159958180867745E-2</v>
      </c>
      <c r="Y73" s="86">
        <f t="shared" si="13"/>
        <v>4.6632124352331605E-2</v>
      </c>
      <c r="Z73" s="85">
        <f t="shared" si="13"/>
        <v>3.7377169620718159E-2</v>
      </c>
      <c r="AA73" s="85">
        <f t="shared" si="13"/>
        <v>2.2685664252169068E-2</v>
      </c>
      <c r="AB73" s="105">
        <f t="shared" si="13"/>
        <v>3.6484771573604059E-2</v>
      </c>
      <c r="AC73" s="106">
        <f t="shared" si="13"/>
        <v>2.3469314486762607E-2</v>
      </c>
      <c r="AD73" s="18"/>
      <c r="AE73" s="18"/>
    </row>
    <row r="74" spans="1:31" s="8" customFormat="1" x14ac:dyDescent="0.15">
      <c r="A74" s="90" t="s">
        <v>19</v>
      </c>
      <c r="B74" s="85">
        <f>B10/B31</f>
        <v>8.9038928156978586E-2</v>
      </c>
      <c r="C74" s="86">
        <f t="shared" ref="C74:AC74" si="14">C10/C31</f>
        <v>2.7418272457099033E-2</v>
      </c>
      <c r="D74" s="85">
        <f t="shared" si="14"/>
        <v>7.8516902944383862E-2</v>
      </c>
      <c r="E74" s="86">
        <f t="shared" si="14"/>
        <v>4.749947687800795E-2</v>
      </c>
      <c r="F74" s="85">
        <f t="shared" si="14"/>
        <v>8.4918347742555231E-2</v>
      </c>
      <c r="G74" s="86">
        <f t="shared" si="14"/>
        <v>4.1490073611420923E-2</v>
      </c>
      <c r="H74" s="85">
        <f t="shared" si="14"/>
        <v>6.47319561762984E-2</v>
      </c>
      <c r="I74" s="86">
        <f t="shared" si="14"/>
        <v>4.0131896413060961E-2</v>
      </c>
      <c r="J74" s="85">
        <f t="shared" si="14"/>
        <v>3.1902323749507681E-2</v>
      </c>
      <c r="K74" s="86">
        <f t="shared" si="14"/>
        <v>9.3281985451433458E-2</v>
      </c>
      <c r="L74" s="85">
        <f t="shared" si="14"/>
        <v>3.3122331812159574E-2</v>
      </c>
      <c r="M74" s="86">
        <f t="shared" si="14"/>
        <v>7.8885584598528721E-2</v>
      </c>
      <c r="N74" s="85">
        <f t="shared" si="14"/>
        <v>6.2138263665594856E-2</v>
      </c>
      <c r="O74" s="86">
        <f t="shared" si="14"/>
        <v>7.3192310785811954E-2</v>
      </c>
      <c r="P74" s="85">
        <f t="shared" si="14"/>
        <v>7.2199938290651036E-2</v>
      </c>
      <c r="Q74" s="86">
        <f t="shared" si="14"/>
        <v>7.1867612293144215E-2</v>
      </c>
      <c r="R74" s="85">
        <f t="shared" si="14"/>
        <v>6.2427596859312651E-2</v>
      </c>
      <c r="S74" s="86">
        <f t="shared" si="14"/>
        <v>5.0609676150517896E-2</v>
      </c>
      <c r="T74" s="85">
        <f t="shared" si="14"/>
        <v>3.7853378054623861E-2</v>
      </c>
      <c r="U74" s="86">
        <f t="shared" si="14"/>
        <v>0.12180143295803481</v>
      </c>
      <c r="V74" s="85">
        <f t="shared" si="14"/>
        <v>4.4906166219839144E-2</v>
      </c>
      <c r="W74" s="86">
        <f t="shared" si="14"/>
        <v>7.488807488807489E-2</v>
      </c>
      <c r="X74" s="85">
        <f t="shared" si="14"/>
        <v>6.2031712841958526E-2</v>
      </c>
      <c r="Y74" s="86">
        <f t="shared" si="14"/>
        <v>7.6424870466321237E-2</v>
      </c>
      <c r="Z74" s="85">
        <f t="shared" si="14"/>
        <v>6.7499311231518047E-2</v>
      </c>
      <c r="AA74" s="85">
        <f t="shared" si="14"/>
        <v>4.0356602722279714E-2</v>
      </c>
      <c r="AB74" s="105">
        <f t="shared" si="14"/>
        <v>6.4751514655313577E-2</v>
      </c>
      <c r="AC74" s="106">
        <f t="shared" si="14"/>
        <v>5.5903742986388207E-2</v>
      </c>
      <c r="AD74" s="18"/>
      <c r="AE74" s="18"/>
    </row>
    <row r="75" spans="1:31" s="8" customFormat="1" x14ac:dyDescent="0.15">
      <c r="A75" s="91" t="s">
        <v>20</v>
      </c>
      <c r="B75" s="85">
        <f>B11/B31</f>
        <v>9.6740162464394971E-2</v>
      </c>
      <c r="C75" s="86">
        <f t="shared" ref="C75:AC75" si="15">C11/C31</f>
        <v>5.1960502348768096E-2</v>
      </c>
      <c r="D75" s="85">
        <f t="shared" si="15"/>
        <v>8.0697928026172303E-2</v>
      </c>
      <c r="E75" s="86">
        <f t="shared" si="15"/>
        <v>7.1353839715421641E-2</v>
      </c>
      <c r="F75" s="85">
        <f t="shared" si="15"/>
        <v>8.9625360230547554E-2</v>
      </c>
      <c r="G75" s="86">
        <f t="shared" si="15"/>
        <v>5.4427838501003793E-2</v>
      </c>
      <c r="H75" s="85">
        <f t="shared" si="15"/>
        <v>8.112402776616208E-2</v>
      </c>
      <c r="I75" s="86">
        <f t="shared" si="15"/>
        <v>5.7342769824674282E-2</v>
      </c>
      <c r="J75" s="85">
        <f t="shared" si="15"/>
        <v>4.3717999212288305E-2</v>
      </c>
      <c r="K75" s="86">
        <f t="shared" si="15"/>
        <v>0.13222079589216945</v>
      </c>
      <c r="L75" s="85">
        <f t="shared" si="15"/>
        <v>4.6518474900633003E-2</v>
      </c>
      <c r="M75" s="86">
        <f t="shared" si="15"/>
        <v>0.11535451557364219</v>
      </c>
      <c r="N75" s="85">
        <f t="shared" si="15"/>
        <v>6.4389067524115759E-2</v>
      </c>
      <c r="O75" s="86">
        <f t="shared" si="15"/>
        <v>9.5632590686077379E-2</v>
      </c>
      <c r="P75" s="85">
        <f t="shared" si="15"/>
        <v>8.3616167849429185E-2</v>
      </c>
      <c r="Q75" s="86">
        <f t="shared" si="15"/>
        <v>8.5894405043341213E-2</v>
      </c>
      <c r="R75" s="85">
        <f t="shared" si="15"/>
        <v>8.7784785686703559E-2</v>
      </c>
      <c r="S75" s="86">
        <f t="shared" si="15"/>
        <v>6.6605480529697128E-2</v>
      </c>
      <c r="T75" s="85">
        <f t="shared" si="15"/>
        <v>7.0436032582654531E-2</v>
      </c>
      <c r="U75" s="86">
        <f t="shared" si="15"/>
        <v>0.13357215967246674</v>
      </c>
      <c r="V75" s="85">
        <f t="shared" si="15"/>
        <v>4.2225201072386059E-2</v>
      </c>
      <c r="W75" s="86">
        <f t="shared" si="15"/>
        <v>8.1671415004748338E-2</v>
      </c>
      <c r="X75" s="85">
        <f t="shared" si="15"/>
        <v>7.3531974211535109E-2</v>
      </c>
      <c r="Y75" s="86">
        <f t="shared" si="15"/>
        <v>0.13367875647668392</v>
      </c>
      <c r="Z75" s="85">
        <f t="shared" si="15"/>
        <v>8.0631830287446041E-2</v>
      </c>
      <c r="AA75" s="85">
        <f t="shared" si="15"/>
        <v>7.1081747990129743E-2</v>
      </c>
      <c r="AB75" s="105">
        <f t="shared" si="15"/>
        <v>7.5016374652038642E-2</v>
      </c>
      <c r="AC75" s="106">
        <f t="shared" si="15"/>
        <v>7.8408846126229628E-2</v>
      </c>
      <c r="AD75" s="18"/>
      <c r="AE75" s="18"/>
    </row>
    <row r="76" spans="1:31" s="8" customFormat="1" x14ac:dyDescent="0.15">
      <c r="A76" s="90" t="s">
        <v>21</v>
      </c>
      <c r="B76" s="85">
        <f>B12/B31</f>
        <v>8.0810212047684349E-2</v>
      </c>
      <c r="C76" s="86">
        <f t="shared" ref="C76:AC76" si="16">C12/C31</f>
        <v>5.1481161921196436E-2</v>
      </c>
      <c r="D76" s="85">
        <f t="shared" si="16"/>
        <v>5.9432933478735003E-2</v>
      </c>
      <c r="E76" s="86">
        <f t="shared" si="16"/>
        <v>5.7752667922159447E-2</v>
      </c>
      <c r="F76" s="85">
        <f t="shared" si="16"/>
        <v>7.9250720461095103E-2</v>
      </c>
      <c r="G76" s="86">
        <f t="shared" si="16"/>
        <v>4.2939995538701765E-2</v>
      </c>
      <c r="H76" s="85">
        <f t="shared" si="16"/>
        <v>8.1374926821108973E-2</v>
      </c>
      <c r="I76" s="86">
        <f t="shared" si="16"/>
        <v>5.7423194466784622E-2</v>
      </c>
      <c r="J76" s="85">
        <f t="shared" si="16"/>
        <v>4.8444269397400548E-2</v>
      </c>
      <c r="K76" s="86">
        <f t="shared" si="16"/>
        <v>0.11467693624304665</v>
      </c>
      <c r="L76" s="85">
        <f t="shared" si="16"/>
        <v>3.9599587810981891E-2</v>
      </c>
      <c r="M76" s="86">
        <f t="shared" si="16"/>
        <v>0.11253717326655188</v>
      </c>
      <c r="N76" s="85">
        <f t="shared" si="16"/>
        <v>6.5192926045016072E-2</v>
      </c>
      <c r="O76" s="86">
        <f t="shared" si="16"/>
        <v>8.2844044076248693E-2</v>
      </c>
      <c r="P76" s="85">
        <f t="shared" si="16"/>
        <v>7.9142240049367485E-2</v>
      </c>
      <c r="Q76" s="86">
        <f t="shared" si="16"/>
        <v>6.8557919621749411E-2</v>
      </c>
      <c r="R76" s="85">
        <f t="shared" si="16"/>
        <v>8.7656068992148284E-2</v>
      </c>
      <c r="S76" s="86">
        <f t="shared" si="16"/>
        <v>6.1098728202438703E-2</v>
      </c>
      <c r="T76" s="85">
        <f t="shared" si="16"/>
        <v>4.5519885002395781E-2</v>
      </c>
      <c r="U76" s="86">
        <f t="shared" si="16"/>
        <v>0.13459570112589561</v>
      </c>
      <c r="V76" s="85">
        <f t="shared" si="16"/>
        <v>4.4906166219839144E-2</v>
      </c>
      <c r="W76" s="86">
        <f t="shared" si="16"/>
        <v>8.6419753086419748E-2</v>
      </c>
      <c r="X76" s="85">
        <f t="shared" si="16"/>
        <v>7.631991636173549E-2</v>
      </c>
      <c r="Y76" s="86">
        <f t="shared" si="16"/>
        <v>9.4818652849740934E-2</v>
      </c>
      <c r="Z76" s="85">
        <f t="shared" si="16"/>
        <v>8.265221783451189E-2</v>
      </c>
      <c r="AA76" s="85">
        <f t="shared" si="16"/>
        <v>5.9460319987264192E-2</v>
      </c>
      <c r="AB76" s="105">
        <f t="shared" si="16"/>
        <v>7.1096692320288188E-2</v>
      </c>
      <c r="AC76" s="106">
        <f t="shared" si="16"/>
        <v>7.0192534542358631E-2</v>
      </c>
      <c r="AD76" s="18"/>
      <c r="AE76" s="18"/>
    </row>
    <row r="77" spans="1:31" s="8" customFormat="1" x14ac:dyDescent="0.15">
      <c r="A77" s="91" t="s">
        <v>22</v>
      </c>
      <c r="B77" s="85">
        <f>B13/B31</f>
        <v>8.2920139255195702E-2</v>
      </c>
      <c r="C77" s="86">
        <f t="shared" ref="C77:AC77" si="17">C13/C31</f>
        <v>7.6598600325951491E-2</v>
      </c>
      <c r="D77" s="85">
        <f t="shared" si="17"/>
        <v>7.7153762268266091E-2</v>
      </c>
      <c r="E77" s="86">
        <f t="shared" si="17"/>
        <v>5.4823184766687592E-2</v>
      </c>
      <c r="F77" s="85">
        <f t="shared" si="17"/>
        <v>0.10480307396733909</v>
      </c>
      <c r="G77" s="86">
        <f t="shared" si="17"/>
        <v>3.513272362257417E-2</v>
      </c>
      <c r="H77" s="85">
        <f t="shared" si="17"/>
        <v>7.4266120264280339E-2</v>
      </c>
      <c r="I77" s="86">
        <f t="shared" si="17"/>
        <v>5.557342769824674E-2</v>
      </c>
      <c r="J77" s="85">
        <f t="shared" si="17"/>
        <v>5.1988972036234739E-2</v>
      </c>
      <c r="K77" s="86">
        <f t="shared" si="17"/>
        <v>0.13050919982884041</v>
      </c>
      <c r="L77" s="85">
        <f t="shared" si="17"/>
        <v>4.3132636537612248E-2</v>
      </c>
      <c r="M77" s="86">
        <f t="shared" si="17"/>
        <v>0.10971983095946157</v>
      </c>
      <c r="N77" s="85">
        <f t="shared" si="17"/>
        <v>6.0932475884244372E-2</v>
      </c>
      <c r="O77" s="86">
        <f t="shared" si="17"/>
        <v>8.8232928496742538E-2</v>
      </c>
      <c r="P77" s="85">
        <f t="shared" si="17"/>
        <v>6.5720456649182357E-2</v>
      </c>
      <c r="Q77" s="86">
        <f t="shared" si="17"/>
        <v>6.398739164696611E-2</v>
      </c>
      <c r="R77" s="85">
        <f t="shared" si="17"/>
        <v>8.6368902046595447E-2</v>
      </c>
      <c r="S77" s="86">
        <f t="shared" si="17"/>
        <v>5.5854202176478303E-2</v>
      </c>
      <c r="T77" s="85">
        <f t="shared" si="17"/>
        <v>5.3186391950167708E-2</v>
      </c>
      <c r="U77" s="86">
        <f t="shared" si="17"/>
        <v>7.8812691914022515E-2</v>
      </c>
      <c r="V77" s="85">
        <f t="shared" si="17"/>
        <v>3.927613941018767E-2</v>
      </c>
      <c r="W77" s="86">
        <f t="shared" si="17"/>
        <v>8.3706417039750375E-2</v>
      </c>
      <c r="X77" s="85">
        <f t="shared" si="17"/>
        <v>6.3599930301446242E-2</v>
      </c>
      <c r="Y77" s="86">
        <f t="shared" si="17"/>
        <v>6.4507772020725385E-2</v>
      </c>
      <c r="Z77" s="85">
        <f t="shared" si="17"/>
        <v>7.5489025622187525E-2</v>
      </c>
      <c r="AA77" s="85">
        <f t="shared" si="17"/>
        <v>6.2166679933136987E-2</v>
      </c>
      <c r="AB77" s="105">
        <f t="shared" si="17"/>
        <v>7.0810135909611924E-2</v>
      </c>
      <c r="AC77" s="106">
        <f t="shared" si="17"/>
        <v>6.9782231841541101E-2</v>
      </c>
      <c r="AD77" s="18"/>
      <c r="AE77" s="18"/>
    </row>
    <row r="78" spans="1:31" s="8" customFormat="1" x14ac:dyDescent="0.15">
      <c r="A78" s="90" t="s">
        <v>23</v>
      </c>
      <c r="B78" s="85">
        <f>B14/B31</f>
        <v>6.1926363540457857E-2</v>
      </c>
      <c r="C78" s="86">
        <f t="shared" ref="C78:AC78" si="18">C14/C31</f>
        <v>5.8000191736171026E-2</v>
      </c>
      <c r="D78" s="85">
        <f t="shared" si="18"/>
        <v>6.5703380588876772E-2</v>
      </c>
      <c r="E78" s="86">
        <f t="shared" si="18"/>
        <v>4.9591964846202131E-2</v>
      </c>
      <c r="F78" s="85">
        <f t="shared" si="18"/>
        <v>8.5014409221902024E-2</v>
      </c>
      <c r="G78" s="86">
        <f t="shared" si="18"/>
        <v>3.546732099040821E-2</v>
      </c>
      <c r="H78" s="85">
        <f t="shared" si="18"/>
        <v>6.1637534498620056E-2</v>
      </c>
      <c r="I78" s="86">
        <f t="shared" si="18"/>
        <v>5.7021071256232909E-2</v>
      </c>
      <c r="J78" s="85">
        <f t="shared" si="18"/>
        <v>5.6321386372587635E-2</v>
      </c>
      <c r="K78" s="86">
        <f t="shared" si="18"/>
        <v>9.6705177578091564E-2</v>
      </c>
      <c r="L78" s="85">
        <f t="shared" si="18"/>
        <v>3.9452377447372296E-2</v>
      </c>
      <c r="M78" s="86">
        <f t="shared" si="18"/>
        <v>0.10079824698700893</v>
      </c>
      <c r="N78" s="85">
        <f t="shared" si="18"/>
        <v>5.120578778135048E-2</v>
      </c>
      <c r="O78" s="86">
        <f t="shared" si="18"/>
        <v>8.1235421861175897E-2</v>
      </c>
      <c r="P78" s="85">
        <f t="shared" si="18"/>
        <v>5.9395248380129592E-2</v>
      </c>
      <c r="Q78" s="86">
        <f t="shared" si="18"/>
        <v>5.4215918045705282E-2</v>
      </c>
      <c r="R78" s="85">
        <f t="shared" si="18"/>
        <v>7.7101300038615012E-2</v>
      </c>
      <c r="S78" s="86">
        <f t="shared" si="18"/>
        <v>5.2707486560902059E-2</v>
      </c>
      <c r="T78" s="85">
        <f t="shared" si="18"/>
        <v>4.7436511739338764E-2</v>
      </c>
      <c r="U78" s="86">
        <f t="shared" si="18"/>
        <v>7.8812691914022515E-2</v>
      </c>
      <c r="V78" s="85">
        <f t="shared" si="18"/>
        <v>3.9812332439678286E-2</v>
      </c>
      <c r="W78" s="86">
        <f t="shared" si="18"/>
        <v>8.8726088726088725E-2</v>
      </c>
      <c r="X78" s="85">
        <f t="shared" si="18"/>
        <v>5.1576929778707092E-2</v>
      </c>
      <c r="Y78" s="86">
        <f t="shared" si="18"/>
        <v>6.1658031088082904E-2</v>
      </c>
      <c r="Z78" s="85">
        <f t="shared" si="18"/>
        <v>6.7866654421893657E-2</v>
      </c>
      <c r="AA78" s="85">
        <f t="shared" si="18"/>
        <v>6.4952638700947224E-2</v>
      </c>
      <c r="AB78" s="105">
        <f t="shared" si="18"/>
        <v>6.0514573440314391E-2</v>
      </c>
      <c r="AC78" s="106">
        <f t="shared" si="18"/>
        <v>6.5207356727425655E-2</v>
      </c>
      <c r="AD78" s="18"/>
      <c r="AE78" s="18"/>
    </row>
    <row r="79" spans="1:31" s="8" customFormat="1" x14ac:dyDescent="0.15">
      <c r="A79" s="91" t="s">
        <v>24</v>
      </c>
      <c r="B79" s="85">
        <f>B15/B31</f>
        <v>5.1271231142525582E-2</v>
      </c>
      <c r="C79" s="86">
        <f t="shared" ref="C79:AC79" si="19">C15/C31</f>
        <v>5.7520851308599366E-2</v>
      </c>
      <c r="D79" s="85">
        <f t="shared" si="19"/>
        <v>6.0796074154852782E-2</v>
      </c>
      <c r="E79" s="86">
        <f t="shared" si="19"/>
        <v>6.6959614982213853E-2</v>
      </c>
      <c r="F79" s="85">
        <f t="shared" si="19"/>
        <v>6.8972142170989431E-2</v>
      </c>
      <c r="G79" s="86">
        <f t="shared" si="19"/>
        <v>3.5355788534463528E-2</v>
      </c>
      <c r="H79" s="85">
        <f t="shared" si="19"/>
        <v>5.9881241113991804E-2</v>
      </c>
      <c r="I79" s="86">
        <f t="shared" si="19"/>
        <v>5.3321537719157153E-2</v>
      </c>
      <c r="J79" s="85">
        <f t="shared" si="19"/>
        <v>6.2229224103977944E-2</v>
      </c>
      <c r="K79" s="86">
        <f t="shared" si="19"/>
        <v>5.6054771074026531E-2</v>
      </c>
      <c r="L79" s="85">
        <f t="shared" si="19"/>
        <v>4.4310319446489034E-2</v>
      </c>
      <c r="M79" s="86">
        <f t="shared" si="19"/>
        <v>7.6694318359680699E-2</v>
      </c>
      <c r="N79" s="85">
        <f t="shared" si="19"/>
        <v>4.6784565916398714E-2</v>
      </c>
      <c r="O79" s="86">
        <f t="shared" si="19"/>
        <v>5.4854017533982141E-2</v>
      </c>
      <c r="P79" s="85">
        <f t="shared" si="19"/>
        <v>4.7207651959271832E-2</v>
      </c>
      <c r="Q79" s="86">
        <f t="shared" si="19"/>
        <v>4.602048857368006E-2</v>
      </c>
      <c r="R79" s="85">
        <f t="shared" si="19"/>
        <v>6.2170163470202086E-2</v>
      </c>
      <c r="S79" s="86">
        <f t="shared" si="19"/>
        <v>5.1003015602464924E-2</v>
      </c>
      <c r="T79" s="85">
        <f t="shared" si="19"/>
        <v>4.8394825107810256E-2</v>
      </c>
      <c r="U79" s="86">
        <f t="shared" si="19"/>
        <v>5.4247697031729783E-2</v>
      </c>
      <c r="V79" s="85">
        <f t="shared" si="19"/>
        <v>4.4504021447721177E-2</v>
      </c>
      <c r="W79" s="86">
        <f t="shared" si="19"/>
        <v>7.2581739248405913E-2</v>
      </c>
      <c r="X79" s="85">
        <f t="shared" si="19"/>
        <v>4.6175291862693847E-2</v>
      </c>
      <c r="Y79" s="86">
        <f t="shared" si="19"/>
        <v>4.8186528497409328E-2</v>
      </c>
      <c r="Z79" s="85">
        <f t="shared" si="19"/>
        <v>5.6479015520249795E-2</v>
      </c>
      <c r="AA79" s="85">
        <f t="shared" si="19"/>
        <v>5.874393058982727E-2</v>
      </c>
      <c r="AB79" s="105">
        <f t="shared" si="19"/>
        <v>5.4097756672670708E-2</v>
      </c>
      <c r="AC79" s="106">
        <f t="shared" si="19"/>
        <v>5.5893485418867767E-2</v>
      </c>
      <c r="AD79" s="18"/>
      <c r="AE79" s="18"/>
    </row>
    <row r="80" spans="1:31" s="8" customFormat="1" x14ac:dyDescent="0.15">
      <c r="A80" s="90" t="s">
        <v>25</v>
      </c>
      <c r="B80" s="85">
        <f>B16/B31</f>
        <v>4.4308471357738161E-2</v>
      </c>
      <c r="C80" s="86">
        <f t="shared" ref="C80:AC80" si="20">C16/C31</f>
        <v>4.7358834244080147E-2</v>
      </c>
      <c r="D80" s="85">
        <f t="shared" si="20"/>
        <v>5.8615049073064342E-2</v>
      </c>
      <c r="E80" s="86">
        <f t="shared" si="20"/>
        <v>5.0428960033479804E-2</v>
      </c>
      <c r="F80" s="85">
        <f t="shared" si="20"/>
        <v>5.9558117195004805E-2</v>
      </c>
      <c r="G80" s="86">
        <f t="shared" si="20"/>
        <v>3.7251840285523086E-2</v>
      </c>
      <c r="H80" s="85">
        <f t="shared" si="20"/>
        <v>4.875804967801288E-2</v>
      </c>
      <c r="I80" s="86">
        <f t="shared" si="20"/>
        <v>5.0426250603184813E-2</v>
      </c>
      <c r="J80" s="85">
        <f t="shared" si="20"/>
        <v>5.3170539582512798E-2</v>
      </c>
      <c r="K80" s="86">
        <f t="shared" si="20"/>
        <v>5.5626872058194263E-2</v>
      </c>
      <c r="L80" s="85">
        <f t="shared" si="20"/>
        <v>4.6224054173413812E-2</v>
      </c>
      <c r="M80" s="86">
        <f t="shared" si="20"/>
        <v>6.1355454687744559E-2</v>
      </c>
      <c r="N80" s="85">
        <f t="shared" si="20"/>
        <v>4.7106109324758845E-2</v>
      </c>
      <c r="O80" s="86">
        <f t="shared" si="20"/>
        <v>5.2682377543633876E-2</v>
      </c>
      <c r="P80" s="85">
        <f t="shared" si="20"/>
        <v>4.1653810552298672E-2</v>
      </c>
      <c r="Q80" s="86">
        <f t="shared" si="20"/>
        <v>3.971631205673759E-2</v>
      </c>
      <c r="R80" s="85">
        <f t="shared" si="20"/>
        <v>5.4447161796885059E-2</v>
      </c>
      <c r="S80" s="86">
        <f t="shared" si="20"/>
        <v>5.2969712862200077E-2</v>
      </c>
      <c r="T80" s="85">
        <f t="shared" si="20"/>
        <v>4.024916147580259E-2</v>
      </c>
      <c r="U80" s="86">
        <f t="shared" si="20"/>
        <v>4.2988741044012284E-2</v>
      </c>
      <c r="V80" s="85">
        <f t="shared" si="20"/>
        <v>4.5308310991957104E-2</v>
      </c>
      <c r="W80" s="86">
        <f t="shared" si="20"/>
        <v>6.2406729073395742E-2</v>
      </c>
      <c r="X80" s="85">
        <f t="shared" si="20"/>
        <v>3.9031190102805369E-2</v>
      </c>
      <c r="Y80" s="86">
        <f t="shared" si="20"/>
        <v>4.844559585492228E-2</v>
      </c>
      <c r="Z80" s="85">
        <f t="shared" si="20"/>
        <v>5.9968775828818072E-2</v>
      </c>
      <c r="AA80" s="85">
        <f t="shared" si="20"/>
        <v>5.842553530207753E-2</v>
      </c>
      <c r="AB80" s="105">
        <f t="shared" si="20"/>
        <v>4.9789176355002455E-2</v>
      </c>
      <c r="AC80" s="106">
        <f t="shared" si="20"/>
        <v>5.1226292197068389E-2</v>
      </c>
      <c r="AD80" s="18"/>
      <c r="AE80" s="18"/>
    </row>
    <row r="81" spans="1:31" s="8" customFormat="1" x14ac:dyDescent="0.15">
      <c r="A81" s="91" t="s">
        <v>26</v>
      </c>
      <c r="B81" s="85">
        <f>B17/B31</f>
        <v>4.4730456799240426E-2</v>
      </c>
      <c r="C81" s="86">
        <f t="shared" ref="C81:AC81" si="21">C17/C31</f>
        <v>4.7358834244080147E-2</v>
      </c>
      <c r="D81" s="85">
        <f t="shared" si="21"/>
        <v>5.5070883315158123E-2</v>
      </c>
      <c r="E81" s="86">
        <f t="shared" si="21"/>
        <v>5.7752667922159447E-2</v>
      </c>
      <c r="F81" s="85">
        <f t="shared" si="21"/>
        <v>4.0634005763688759E-2</v>
      </c>
      <c r="G81" s="86">
        <f t="shared" si="21"/>
        <v>3.3348204327459288E-2</v>
      </c>
      <c r="H81" s="85">
        <f t="shared" si="21"/>
        <v>5.3190599648741323E-2</v>
      </c>
      <c r="I81" s="86">
        <f t="shared" si="21"/>
        <v>4.5842046002895286E-2</v>
      </c>
      <c r="J81" s="85">
        <f t="shared" si="21"/>
        <v>4.5293422607325717E-2</v>
      </c>
      <c r="K81" s="86">
        <f t="shared" si="21"/>
        <v>3.9366709456568248E-2</v>
      </c>
      <c r="L81" s="85">
        <f t="shared" si="21"/>
        <v>4.4015898719269836E-2</v>
      </c>
      <c r="M81" s="86">
        <f t="shared" si="21"/>
        <v>4.5547033964626706E-2</v>
      </c>
      <c r="N81" s="85">
        <f t="shared" si="21"/>
        <v>4.5418006430868164E-2</v>
      </c>
      <c r="O81" s="86">
        <f t="shared" si="21"/>
        <v>4.8097804230676423E-2</v>
      </c>
      <c r="P81" s="85">
        <f t="shared" si="21"/>
        <v>4.689910521443999E-2</v>
      </c>
      <c r="Q81" s="86">
        <f t="shared" si="21"/>
        <v>3.7667454688731283E-2</v>
      </c>
      <c r="R81" s="85">
        <f t="shared" si="21"/>
        <v>5.0328227571115977E-2</v>
      </c>
      <c r="S81" s="86">
        <f t="shared" si="21"/>
        <v>4.6151829028451552E-2</v>
      </c>
      <c r="T81" s="85">
        <f t="shared" si="21"/>
        <v>4.3603258265452804E-2</v>
      </c>
      <c r="U81" s="86">
        <f t="shared" si="21"/>
        <v>4.5547594677584444E-2</v>
      </c>
      <c r="V81" s="85">
        <f t="shared" si="21"/>
        <v>4.3297587131367291E-2</v>
      </c>
      <c r="W81" s="86">
        <f t="shared" si="21"/>
        <v>5.5623388956722288E-2</v>
      </c>
      <c r="X81" s="85">
        <f t="shared" si="21"/>
        <v>3.8159958180867745E-2</v>
      </c>
      <c r="Y81" s="86">
        <f t="shared" si="21"/>
        <v>4.093264248704663E-2</v>
      </c>
      <c r="Z81" s="85">
        <f t="shared" si="21"/>
        <v>5.9601432638442461E-2</v>
      </c>
      <c r="AA81" s="85">
        <f t="shared" si="21"/>
        <v>5.4763989492955502E-2</v>
      </c>
      <c r="AB81" s="105">
        <f t="shared" si="21"/>
        <v>4.7496725069592273E-2</v>
      </c>
      <c r="AC81" s="106">
        <f t="shared" si="21"/>
        <v>4.6733477623116457E-2</v>
      </c>
      <c r="AD81" s="18"/>
      <c r="AE81" s="18"/>
    </row>
    <row r="82" spans="1:31" s="8" customFormat="1" x14ac:dyDescent="0.15">
      <c r="A82" s="90" t="s">
        <v>27</v>
      </c>
      <c r="B82" s="85">
        <f>B18/B31</f>
        <v>4.1249076906846711E-2</v>
      </c>
      <c r="C82" s="86">
        <f t="shared" ref="C82:AC82" si="22">C18/C31</f>
        <v>5.6466302367941715E-2</v>
      </c>
      <c r="D82" s="85">
        <f t="shared" si="22"/>
        <v>5.3162486368593241E-2</v>
      </c>
      <c r="E82" s="86">
        <f t="shared" si="22"/>
        <v>6.0054404687173046E-2</v>
      </c>
      <c r="F82" s="85">
        <f t="shared" si="22"/>
        <v>3.9193083573487032E-2</v>
      </c>
      <c r="G82" s="86">
        <f t="shared" si="22"/>
        <v>4.2493865714923043E-2</v>
      </c>
      <c r="H82" s="85">
        <f t="shared" si="22"/>
        <v>4.817261854980346E-2</v>
      </c>
      <c r="I82" s="86">
        <f t="shared" si="22"/>
        <v>4.9782853466302075E-2</v>
      </c>
      <c r="J82" s="85">
        <f t="shared" si="22"/>
        <v>5.7502953918865694E-2</v>
      </c>
      <c r="K82" s="86">
        <f t="shared" si="22"/>
        <v>4.4929396662387676E-2</v>
      </c>
      <c r="L82" s="85">
        <f t="shared" si="22"/>
        <v>4.9609892536434566E-2</v>
      </c>
      <c r="M82" s="86">
        <f t="shared" si="22"/>
        <v>4.3668805759899829E-2</v>
      </c>
      <c r="N82" s="85">
        <f t="shared" si="22"/>
        <v>5.0160771704180061E-2</v>
      </c>
      <c r="O82" s="86">
        <f t="shared" si="22"/>
        <v>4.1341590927370706E-2</v>
      </c>
      <c r="P82" s="85">
        <f t="shared" si="22"/>
        <v>4.8133292193767357E-2</v>
      </c>
      <c r="Q82" s="86">
        <f t="shared" si="22"/>
        <v>3.971631205673759E-2</v>
      </c>
      <c r="R82" s="85">
        <f t="shared" si="22"/>
        <v>5.122924443300296E-2</v>
      </c>
      <c r="S82" s="86">
        <f t="shared" si="22"/>
        <v>4.995411039727285E-2</v>
      </c>
      <c r="T82" s="85">
        <f t="shared" si="22"/>
        <v>6.0373742213703882E-2</v>
      </c>
      <c r="U82" s="86">
        <f t="shared" si="22"/>
        <v>3.8382804503582398E-2</v>
      </c>
      <c r="V82" s="85">
        <f t="shared" si="22"/>
        <v>5.3351206434316352E-2</v>
      </c>
      <c r="W82" s="86">
        <f t="shared" si="22"/>
        <v>4.7754714421381086E-2</v>
      </c>
      <c r="X82" s="85">
        <f t="shared" si="22"/>
        <v>4.7917755706569087E-2</v>
      </c>
      <c r="Y82" s="86">
        <f t="shared" si="22"/>
        <v>3.9637305699481866E-2</v>
      </c>
      <c r="Z82" s="85">
        <f t="shared" si="22"/>
        <v>6.1621820185508311E-2</v>
      </c>
      <c r="AA82" s="85">
        <f t="shared" si="22"/>
        <v>5.8186738836265225E-2</v>
      </c>
      <c r="AB82" s="105">
        <f t="shared" si="22"/>
        <v>4.9707303094809238E-2</v>
      </c>
      <c r="AC82" s="106">
        <f t="shared" si="22"/>
        <v>4.8395203561427444E-2</v>
      </c>
      <c r="AD82" s="18"/>
      <c r="AE82" s="18"/>
    </row>
    <row r="83" spans="1:31" s="8" customFormat="1" x14ac:dyDescent="0.15">
      <c r="A83" s="91" t="s">
        <v>28</v>
      </c>
      <c r="B83" s="85">
        <f>B19/B31</f>
        <v>3.6712733410697328E-2</v>
      </c>
      <c r="C83" s="86">
        <f t="shared" ref="C83:AC83" si="23">C19/C31</f>
        <v>5.5315885341769726E-2</v>
      </c>
      <c r="D83" s="85">
        <f t="shared" si="23"/>
        <v>5.6434023991275901E-2</v>
      </c>
      <c r="E83" s="86">
        <f t="shared" si="23"/>
        <v>5.9217409499895374E-2</v>
      </c>
      <c r="F83" s="85">
        <f t="shared" si="23"/>
        <v>4.2459173871277615E-2</v>
      </c>
      <c r="G83" s="86">
        <f t="shared" si="23"/>
        <v>5.7885344635288868E-2</v>
      </c>
      <c r="H83" s="85">
        <f t="shared" si="23"/>
        <v>5.1434306264113071E-2</v>
      </c>
      <c r="I83" s="86">
        <f t="shared" si="23"/>
        <v>6.4259289046163751E-2</v>
      </c>
      <c r="J83" s="85">
        <f t="shared" si="23"/>
        <v>7.2075620322961789E-2</v>
      </c>
      <c r="K83" s="86">
        <f t="shared" si="23"/>
        <v>2.8669234060761661E-2</v>
      </c>
      <c r="L83" s="85">
        <f t="shared" si="23"/>
        <v>6.6980715442367139E-2</v>
      </c>
      <c r="M83" s="86">
        <f t="shared" si="23"/>
        <v>3.4434183753326027E-2</v>
      </c>
      <c r="N83" s="85">
        <f t="shared" si="23"/>
        <v>6.3022508038585209E-2</v>
      </c>
      <c r="O83" s="86">
        <f t="shared" si="23"/>
        <v>4.3593662028472611E-2</v>
      </c>
      <c r="P83" s="85">
        <f t="shared" si="23"/>
        <v>6.5566183276766429E-2</v>
      </c>
      <c r="Q83" s="86">
        <f t="shared" si="23"/>
        <v>3.9558707643814028E-2</v>
      </c>
      <c r="R83" s="85">
        <f t="shared" si="23"/>
        <v>5.7407645771656586E-2</v>
      </c>
      <c r="S83" s="86">
        <f t="shared" si="23"/>
        <v>5.6903107381670384E-2</v>
      </c>
      <c r="T83" s="85">
        <f t="shared" si="23"/>
        <v>5.9894585529468136E-2</v>
      </c>
      <c r="U83" s="86">
        <f t="shared" si="23"/>
        <v>2.8659160696008188E-2</v>
      </c>
      <c r="V83" s="85">
        <f t="shared" si="23"/>
        <v>6.8230563002680961E-2</v>
      </c>
      <c r="W83" s="86">
        <f t="shared" si="23"/>
        <v>5.0196716863383527E-2</v>
      </c>
      <c r="X83" s="85">
        <f t="shared" si="23"/>
        <v>5.3667886391357382E-2</v>
      </c>
      <c r="Y83" s="86">
        <f t="shared" si="23"/>
        <v>3.7823834196891191E-2</v>
      </c>
      <c r="Z83" s="85">
        <f t="shared" si="23"/>
        <v>6.1346312792726607E-2</v>
      </c>
      <c r="AA83" s="85">
        <f t="shared" si="23"/>
        <v>6.37586563718857E-2</v>
      </c>
      <c r="AB83" s="105">
        <f t="shared" si="23"/>
        <v>5.6441378745701654E-2</v>
      </c>
      <c r="AC83" s="106">
        <f t="shared" si="23"/>
        <v>5.1954579491019497E-2</v>
      </c>
      <c r="AD83" s="18"/>
      <c r="AE83" s="18"/>
    </row>
    <row r="84" spans="1:31" s="8" customFormat="1" x14ac:dyDescent="0.15">
      <c r="A84" s="90" t="s">
        <v>29</v>
      </c>
      <c r="B84" s="85">
        <f>B20/B31</f>
        <v>4.8633822133136405E-2</v>
      </c>
      <c r="C84" s="86">
        <f t="shared" ref="C84:AC84" si="24">C20/C31</f>
        <v>8.7815166331128361E-2</v>
      </c>
      <c r="D84" s="85">
        <f t="shared" si="24"/>
        <v>7.9880043620501634E-2</v>
      </c>
      <c r="E84" s="86">
        <f t="shared" si="24"/>
        <v>7.5120318058171168E-2</v>
      </c>
      <c r="F84" s="85">
        <f t="shared" si="24"/>
        <v>4.8799231508165224E-2</v>
      </c>
      <c r="G84" s="86">
        <f t="shared" si="24"/>
        <v>9.3910327905420476E-2</v>
      </c>
      <c r="H84" s="85">
        <f t="shared" si="24"/>
        <v>6.1135736388726269E-2</v>
      </c>
      <c r="I84" s="86">
        <f t="shared" si="24"/>
        <v>7.4473218594177257E-2</v>
      </c>
      <c r="J84" s="85">
        <f t="shared" si="24"/>
        <v>9.5706971248523037E-2</v>
      </c>
      <c r="K84" s="86">
        <f t="shared" si="24"/>
        <v>3.3376123234916559E-2</v>
      </c>
      <c r="L84" s="85">
        <f t="shared" si="24"/>
        <v>9.7894891800382744E-2</v>
      </c>
      <c r="M84" s="86">
        <f t="shared" si="24"/>
        <v>3.2555955548599157E-2</v>
      </c>
      <c r="N84" s="85">
        <f t="shared" si="24"/>
        <v>7.72508038585209E-2</v>
      </c>
      <c r="O84" s="86">
        <f t="shared" si="24"/>
        <v>5.6140915306040373E-2</v>
      </c>
      <c r="P84" s="85">
        <f t="shared" si="24"/>
        <v>8.1764887380438134E-2</v>
      </c>
      <c r="Q84" s="86">
        <f t="shared" si="24"/>
        <v>6.5090622537431045E-2</v>
      </c>
      <c r="R84" s="85">
        <f t="shared" si="24"/>
        <v>6.8734714892521559E-2</v>
      </c>
      <c r="S84" s="86">
        <f t="shared" si="24"/>
        <v>7.7750098334862988E-2</v>
      </c>
      <c r="T84" s="85">
        <f t="shared" si="24"/>
        <v>0.14805941542884524</v>
      </c>
      <c r="U84" s="86">
        <f t="shared" si="24"/>
        <v>2.3541453428863868E-2</v>
      </c>
      <c r="V84" s="85">
        <f t="shared" si="24"/>
        <v>8.431635388739947E-2</v>
      </c>
      <c r="W84" s="86">
        <f t="shared" si="24"/>
        <v>5.6030389363722698E-2</v>
      </c>
      <c r="X84" s="85">
        <f t="shared" si="24"/>
        <v>8.1721554277748742E-2</v>
      </c>
      <c r="Y84" s="86">
        <f t="shared" si="24"/>
        <v>4.145077720207254E-2</v>
      </c>
      <c r="Z84" s="85">
        <f t="shared" si="24"/>
        <v>7.3193130682339971E-2</v>
      </c>
      <c r="AA84" s="85">
        <f t="shared" si="24"/>
        <v>6.2644272864761597E-2</v>
      </c>
      <c r="AB84" s="105">
        <f t="shared" si="24"/>
        <v>7.2969543147208119E-2</v>
      </c>
      <c r="AC84" s="106">
        <f t="shared" si="24"/>
        <v>6.6048477264101596E-2</v>
      </c>
      <c r="AD84" s="18"/>
      <c r="AE84" s="18"/>
    </row>
    <row r="85" spans="1:31" s="8" customFormat="1" x14ac:dyDescent="0.15">
      <c r="A85" s="91" t="s">
        <v>30</v>
      </c>
      <c r="B85" s="85">
        <f>B21/B31</f>
        <v>6.2664838063086828E-2</v>
      </c>
      <c r="C85" s="86">
        <f t="shared" ref="C85:AC85" si="25">C21/C31</f>
        <v>0.10871440897325281</v>
      </c>
      <c r="D85" s="85">
        <f t="shared" si="25"/>
        <v>9.1330425299890952E-2</v>
      </c>
      <c r="E85" s="86">
        <f t="shared" si="25"/>
        <v>8.9767733835530439E-2</v>
      </c>
      <c r="F85" s="85">
        <f t="shared" si="25"/>
        <v>5.8501440922190201E-2</v>
      </c>
      <c r="G85" s="86">
        <f t="shared" si="25"/>
        <v>0.11632835155030113</v>
      </c>
      <c r="H85" s="85">
        <f t="shared" si="25"/>
        <v>7.3597056117755286E-2</v>
      </c>
      <c r="I85" s="86">
        <f t="shared" si="25"/>
        <v>0.10350651439601094</v>
      </c>
      <c r="J85" s="85">
        <f t="shared" si="25"/>
        <v>0.12288302481291848</v>
      </c>
      <c r="K85" s="86">
        <f t="shared" si="25"/>
        <v>3.4659820282413351E-2</v>
      </c>
      <c r="L85" s="85">
        <f t="shared" si="25"/>
        <v>0.12350949506845282</v>
      </c>
      <c r="M85" s="86">
        <f t="shared" si="25"/>
        <v>4.2573172640475818E-2</v>
      </c>
      <c r="N85" s="85">
        <f t="shared" si="25"/>
        <v>0.10610932475884244</v>
      </c>
      <c r="O85" s="86">
        <f t="shared" si="25"/>
        <v>6.4264457492157964E-2</v>
      </c>
      <c r="P85" s="85">
        <f t="shared" si="25"/>
        <v>9.5495217525455103E-2</v>
      </c>
      <c r="Q85" s="86">
        <f t="shared" si="25"/>
        <v>9.4562647754137114E-2</v>
      </c>
      <c r="R85" s="85">
        <f t="shared" si="25"/>
        <v>6.3586047110310212E-2</v>
      </c>
      <c r="S85" s="86">
        <f t="shared" si="25"/>
        <v>9.4925921069883304E-2</v>
      </c>
      <c r="T85" s="85">
        <f t="shared" si="25"/>
        <v>0.1562050790608529</v>
      </c>
      <c r="U85" s="86">
        <f t="shared" si="25"/>
        <v>2.6612077789150462E-2</v>
      </c>
      <c r="V85" s="85">
        <f t="shared" si="25"/>
        <v>0.10911528150134048</v>
      </c>
      <c r="W85" s="86">
        <f t="shared" si="25"/>
        <v>5.8743725410392078E-2</v>
      </c>
      <c r="X85" s="85">
        <f t="shared" si="25"/>
        <v>0.11552535284892838</v>
      </c>
      <c r="Y85" s="86">
        <f t="shared" si="25"/>
        <v>6.8652849740932637E-2</v>
      </c>
      <c r="Z85" s="85">
        <f t="shared" si="25"/>
        <v>7.3376802277527783E-2</v>
      </c>
      <c r="AA85" s="85">
        <f t="shared" si="25"/>
        <v>9.4961394571360339E-2</v>
      </c>
      <c r="AB85" s="105">
        <f t="shared" si="25"/>
        <v>8.8054691337809077E-2</v>
      </c>
      <c r="AC85" s="106">
        <f t="shared" si="25"/>
        <v>8.5260901229882349E-2</v>
      </c>
      <c r="AD85" s="18"/>
      <c r="AE85" s="18"/>
    </row>
    <row r="86" spans="1:31" s="8" customFormat="1" x14ac:dyDescent="0.15">
      <c r="A86" s="90" t="s">
        <v>31</v>
      </c>
      <c r="B86" s="85">
        <f>B22/B31</f>
        <v>5.8972465449941974E-2</v>
      </c>
      <c r="C86" s="86">
        <f t="shared" ref="C86:AC86" si="26">C22/C31</f>
        <v>0.10564663023679417</v>
      </c>
      <c r="D86" s="85">
        <f t="shared" si="26"/>
        <v>6.5703380588876772E-2</v>
      </c>
      <c r="E86" s="86">
        <f t="shared" si="26"/>
        <v>9.5208202552835325E-2</v>
      </c>
      <c r="F86" s="85">
        <f t="shared" si="26"/>
        <v>3.7175792507204611E-2</v>
      </c>
      <c r="G86" s="86">
        <f t="shared" si="26"/>
        <v>0.11766674102163729</v>
      </c>
      <c r="H86" s="85">
        <f t="shared" si="26"/>
        <v>6.7073680689136064E-2</v>
      </c>
      <c r="I86" s="86">
        <f t="shared" si="26"/>
        <v>0.10133504905903169</v>
      </c>
      <c r="J86" s="85">
        <f t="shared" si="26"/>
        <v>9.5313115399763684E-2</v>
      </c>
      <c r="K86" s="86">
        <f t="shared" si="26"/>
        <v>2.9952931108258449E-2</v>
      </c>
      <c r="L86" s="85">
        <f t="shared" si="26"/>
        <v>0.10054467834535551</v>
      </c>
      <c r="M86" s="86">
        <f t="shared" si="26"/>
        <v>2.9895132258569417E-2</v>
      </c>
      <c r="N86" s="85">
        <f t="shared" si="26"/>
        <v>7.9823151125401934E-2</v>
      </c>
      <c r="O86" s="86">
        <f t="shared" si="26"/>
        <v>5.7186519745837688E-2</v>
      </c>
      <c r="P86" s="85">
        <f t="shared" si="26"/>
        <v>6.8188830607837092E-2</v>
      </c>
      <c r="Q86" s="86">
        <f t="shared" si="26"/>
        <v>7.8171788810086684E-2</v>
      </c>
      <c r="R86" s="85">
        <f t="shared" si="26"/>
        <v>5.9080962800875277E-2</v>
      </c>
      <c r="S86" s="86">
        <f t="shared" si="26"/>
        <v>7.5521174773829816E-2</v>
      </c>
      <c r="T86" s="85">
        <f t="shared" si="26"/>
        <v>8.9123143267848592E-2</v>
      </c>
      <c r="U86" s="86">
        <f t="shared" si="26"/>
        <v>2.7123848515864891E-2</v>
      </c>
      <c r="V86" s="85">
        <f t="shared" si="26"/>
        <v>9.5174262734584444E-2</v>
      </c>
      <c r="W86" s="86">
        <f t="shared" si="26"/>
        <v>5.5080721747388414E-2</v>
      </c>
      <c r="X86" s="85">
        <f t="shared" si="26"/>
        <v>9.0085380728349887E-2</v>
      </c>
      <c r="Y86" s="86">
        <f t="shared" si="26"/>
        <v>6.8911917098445602E-2</v>
      </c>
      <c r="Z86" s="85">
        <f t="shared" si="26"/>
        <v>4.9040315915143726E-2</v>
      </c>
      <c r="AA86" s="85">
        <f t="shared" si="26"/>
        <v>8.0474408978747108E-2</v>
      </c>
      <c r="AB86" s="105">
        <f t="shared" si="26"/>
        <v>6.9131734075650889E-2</v>
      </c>
      <c r="AC86" s="106">
        <f t="shared" si="26"/>
        <v>7.8490906666393134E-2</v>
      </c>
      <c r="AD86" s="18"/>
      <c r="AE86" s="18"/>
    </row>
    <row r="87" spans="1:31" s="8" customFormat="1" x14ac:dyDescent="0.15">
      <c r="A87" s="91" t="s">
        <v>32</v>
      </c>
      <c r="B87" s="85">
        <f>B23/B31</f>
        <v>6.7201181559236212E-2</v>
      </c>
      <c r="C87" s="86">
        <f t="shared" ref="C87:AC87" si="27">C23/C31</f>
        <v>7.5735787556322501E-2</v>
      </c>
      <c r="D87" s="85">
        <f t="shared" si="27"/>
        <v>2.9989094874591057E-2</v>
      </c>
      <c r="E87" s="86">
        <f t="shared" si="27"/>
        <v>6.5494873404477918E-2</v>
      </c>
      <c r="F87" s="85">
        <f t="shared" si="27"/>
        <v>3.2372718539865515E-2</v>
      </c>
      <c r="G87" s="86">
        <f t="shared" si="27"/>
        <v>9.5917912112424716E-2</v>
      </c>
      <c r="H87" s="85">
        <f t="shared" si="27"/>
        <v>5.603412227147278E-2</v>
      </c>
      <c r="I87" s="86">
        <f t="shared" si="27"/>
        <v>7.2784301109860061E-2</v>
      </c>
      <c r="J87" s="85">
        <f t="shared" si="27"/>
        <v>0.10712879086254432</v>
      </c>
      <c r="K87" s="86">
        <f t="shared" si="27"/>
        <v>2.6101839965768078E-2</v>
      </c>
      <c r="L87" s="85">
        <f t="shared" si="27"/>
        <v>8.1112910348888567E-2</v>
      </c>
      <c r="M87" s="86">
        <f t="shared" si="27"/>
        <v>3.0834246360932852E-2</v>
      </c>
      <c r="N87" s="85">
        <f t="shared" si="27"/>
        <v>6.1254019292604503E-2</v>
      </c>
      <c r="O87" s="86">
        <f t="shared" si="27"/>
        <v>4.6247888683342717E-2</v>
      </c>
      <c r="P87" s="85">
        <f t="shared" si="27"/>
        <v>4.5973464979944464E-2</v>
      </c>
      <c r="Q87" s="86">
        <f t="shared" si="27"/>
        <v>6.9345941686367221E-2</v>
      </c>
      <c r="R87" s="85">
        <f t="shared" si="27"/>
        <v>3.8872441755695715E-2</v>
      </c>
      <c r="S87" s="86">
        <f t="shared" si="27"/>
        <v>7.9847908745247151E-2</v>
      </c>
      <c r="T87" s="85">
        <f t="shared" si="27"/>
        <v>5.0790608528988979E-2</v>
      </c>
      <c r="U87" s="86">
        <f t="shared" si="27"/>
        <v>2.1494370522006142E-2</v>
      </c>
      <c r="V87" s="85">
        <f t="shared" si="27"/>
        <v>9.1420911528150128E-2</v>
      </c>
      <c r="W87" s="86">
        <f t="shared" si="27"/>
        <v>4.2463709130375796E-2</v>
      </c>
      <c r="X87" s="85">
        <f t="shared" si="27"/>
        <v>6.5342394145321489E-2</v>
      </c>
      <c r="Y87" s="86">
        <f t="shared" si="27"/>
        <v>5.0259067357512954E-2</v>
      </c>
      <c r="Z87" s="85">
        <f t="shared" si="27"/>
        <v>4.0499586738910826E-2</v>
      </c>
      <c r="AA87" s="85">
        <f t="shared" si="27"/>
        <v>6.7499801002945156E-2</v>
      </c>
      <c r="AB87" s="105">
        <f t="shared" si="27"/>
        <v>5.6727935156377925E-2</v>
      </c>
      <c r="AC87" s="106">
        <f t="shared" si="27"/>
        <v>6.3053267548133632E-2</v>
      </c>
      <c r="AD87" s="18"/>
      <c r="AE87" s="18"/>
    </row>
    <row r="88" spans="1:31" s="8" customFormat="1" x14ac:dyDescent="0.15">
      <c r="A88" s="90" t="s">
        <v>33</v>
      </c>
      <c r="B88" s="85">
        <f>B24/B31</f>
        <v>5.4963603755670429E-2</v>
      </c>
      <c r="C88" s="86">
        <f t="shared" ref="C88:AC88" si="28">C24/C31</f>
        <v>5.2631578947368418E-2</v>
      </c>
      <c r="D88" s="85">
        <f t="shared" si="28"/>
        <v>2.3446019629225736E-2</v>
      </c>
      <c r="E88" s="86">
        <f t="shared" si="28"/>
        <v>5.0219711236660386E-2</v>
      </c>
      <c r="F88" s="85">
        <f t="shared" si="28"/>
        <v>3.0163304514889529E-2</v>
      </c>
      <c r="G88" s="86">
        <f t="shared" si="28"/>
        <v>8.3537809502565244E-2</v>
      </c>
      <c r="H88" s="85">
        <f t="shared" si="28"/>
        <v>4.7921719494856567E-2</v>
      </c>
      <c r="I88" s="86">
        <f t="shared" si="28"/>
        <v>5.7423194466784622E-2</v>
      </c>
      <c r="J88" s="85">
        <f t="shared" si="28"/>
        <v>3.1902323749507681E-2</v>
      </c>
      <c r="K88" s="86">
        <f t="shared" si="28"/>
        <v>1.7971758664955071E-2</v>
      </c>
      <c r="L88" s="85">
        <f t="shared" si="28"/>
        <v>5.7412041807743265E-2</v>
      </c>
      <c r="M88" s="86">
        <f t="shared" si="28"/>
        <v>2.8642980122084834E-2</v>
      </c>
      <c r="N88" s="85">
        <f t="shared" si="28"/>
        <v>5.3054662379421219E-2</v>
      </c>
      <c r="O88" s="86">
        <f t="shared" si="28"/>
        <v>4.60065953510818E-2</v>
      </c>
      <c r="P88" s="85">
        <f t="shared" si="28"/>
        <v>3.2243134834927495E-2</v>
      </c>
      <c r="Q88" s="86">
        <f t="shared" si="28"/>
        <v>5.2167060677698975E-2</v>
      </c>
      <c r="R88" s="85">
        <f t="shared" si="28"/>
        <v>3.9516025228472133E-2</v>
      </c>
      <c r="S88" s="86">
        <f t="shared" si="28"/>
        <v>5.2969712862200077E-2</v>
      </c>
      <c r="T88" s="85">
        <f t="shared" si="28"/>
        <v>2.4436990896023001E-2</v>
      </c>
      <c r="U88" s="86">
        <f t="shared" si="28"/>
        <v>3.7359263050153531E-2</v>
      </c>
      <c r="V88" s="85">
        <f t="shared" si="28"/>
        <v>6.5549597855227876E-2</v>
      </c>
      <c r="W88" s="86">
        <f t="shared" si="28"/>
        <v>3.5273368606701938E-2</v>
      </c>
      <c r="X88" s="85">
        <f t="shared" si="28"/>
        <v>3.4326537724342222E-2</v>
      </c>
      <c r="Y88" s="86">
        <f t="shared" si="28"/>
        <v>4.2227979274611402E-2</v>
      </c>
      <c r="Z88" s="85">
        <f t="shared" si="28"/>
        <v>2.7458903480576728E-2</v>
      </c>
      <c r="AA88" s="85">
        <f t="shared" si="28"/>
        <v>4.7679694340523764E-2</v>
      </c>
      <c r="AB88" s="105">
        <f t="shared" si="28"/>
        <v>4.2748075978385459E-2</v>
      </c>
      <c r="AC88" s="106">
        <f t="shared" si="28"/>
        <v>5.0046671932217991E-2</v>
      </c>
      <c r="AD88" s="18"/>
      <c r="AE88" s="18"/>
    </row>
    <row r="89" spans="1:31" s="8" customFormat="1" x14ac:dyDescent="0.15">
      <c r="A89" s="91" t="s">
        <v>34</v>
      </c>
      <c r="B89" s="85">
        <f>B25/B31</f>
        <v>1.1499103280936807E-2</v>
      </c>
      <c r="C89" s="86">
        <f t="shared" ref="C89:AC89" si="29">C25/C31</f>
        <v>2.358354903652574E-2</v>
      </c>
      <c r="D89" s="85">
        <f t="shared" si="29"/>
        <v>7.0883315158124316E-3</v>
      </c>
      <c r="E89" s="86">
        <f t="shared" si="29"/>
        <v>2.9713329148357396E-2</v>
      </c>
      <c r="F89" s="85">
        <f t="shared" si="29"/>
        <v>9.6061479346781949E-3</v>
      </c>
      <c r="G89" s="86">
        <f t="shared" si="29"/>
        <v>5.1193397278608076E-2</v>
      </c>
      <c r="H89" s="85">
        <f t="shared" si="29"/>
        <v>1.5555741406707369E-2</v>
      </c>
      <c r="I89" s="86">
        <f t="shared" si="29"/>
        <v>3.1848158275695676E-2</v>
      </c>
      <c r="J89" s="85">
        <f t="shared" si="29"/>
        <v>5.9078377313903111E-3</v>
      </c>
      <c r="K89" s="86">
        <f t="shared" si="29"/>
        <v>1.6260162601626018E-2</v>
      </c>
      <c r="L89" s="85">
        <f t="shared" si="29"/>
        <v>6.1239511261592813E-2</v>
      </c>
      <c r="M89" s="86">
        <f t="shared" si="29"/>
        <v>1.5182344654875567E-2</v>
      </c>
      <c r="N89" s="85">
        <f t="shared" si="29"/>
        <v>2.990353697749196E-2</v>
      </c>
      <c r="O89" s="86">
        <f t="shared" si="29"/>
        <v>2.6300973216440118E-2</v>
      </c>
      <c r="P89" s="85">
        <f t="shared" si="29"/>
        <v>2.5455106448626967E-2</v>
      </c>
      <c r="Q89" s="86">
        <f t="shared" si="29"/>
        <v>3.2466509062253741E-2</v>
      </c>
      <c r="R89" s="85">
        <f t="shared" si="29"/>
        <v>2.2010554768953534E-2</v>
      </c>
      <c r="S89" s="86">
        <f t="shared" si="29"/>
        <v>4.0645076701193127E-2</v>
      </c>
      <c r="T89" s="85">
        <f t="shared" si="29"/>
        <v>1.4853857211308098E-2</v>
      </c>
      <c r="U89" s="86">
        <f t="shared" si="29"/>
        <v>4.2988741044012284E-2</v>
      </c>
      <c r="V89" s="85">
        <f t="shared" si="29"/>
        <v>6.4075067024128685E-2</v>
      </c>
      <c r="W89" s="86">
        <f t="shared" si="29"/>
        <v>1.5601682268348935E-2</v>
      </c>
      <c r="X89" s="85">
        <f t="shared" si="29"/>
        <v>2.073531974211535E-2</v>
      </c>
      <c r="Y89" s="86">
        <f t="shared" si="29"/>
        <v>2.8756476683937823E-2</v>
      </c>
      <c r="Z89" s="85">
        <f t="shared" si="29"/>
        <v>2.2040591422536504E-2</v>
      </c>
      <c r="AA89" s="85">
        <f t="shared" si="29"/>
        <v>2.7222797102602881E-2</v>
      </c>
      <c r="AB89" s="105">
        <f t="shared" si="29"/>
        <v>2.484853446864254E-2</v>
      </c>
      <c r="AC89" s="106">
        <f t="shared" si="29"/>
        <v>2.9469991486218958E-2</v>
      </c>
      <c r="AD89" s="18"/>
      <c r="AE89" s="18"/>
    </row>
    <row r="90" spans="1:31" s="8" customFormat="1" x14ac:dyDescent="0.15">
      <c r="A90" s="90" t="s">
        <v>35</v>
      </c>
      <c r="B90" s="85">
        <f>B26/B31</f>
        <v>0</v>
      </c>
      <c r="C90" s="86">
        <f t="shared" ref="C90:AC90" si="30">C26/C31</f>
        <v>1.4476080912664174E-2</v>
      </c>
      <c r="D90" s="85">
        <f t="shared" si="30"/>
        <v>2.7262813522355508E-4</v>
      </c>
      <c r="E90" s="86">
        <f t="shared" si="30"/>
        <v>1.7786147729650554E-2</v>
      </c>
      <c r="F90" s="85">
        <f t="shared" si="30"/>
        <v>4.8030739673390969E-4</v>
      </c>
      <c r="G90" s="86">
        <f t="shared" si="30"/>
        <v>1.8179790318982824E-2</v>
      </c>
      <c r="H90" s="85">
        <f t="shared" si="30"/>
        <v>2.0908254578907754E-3</v>
      </c>
      <c r="I90" s="86">
        <f t="shared" si="30"/>
        <v>1.1500723821778993E-2</v>
      </c>
      <c r="J90" s="85">
        <f t="shared" si="30"/>
        <v>1.5754233950374162E-3</v>
      </c>
      <c r="K90" s="86">
        <f t="shared" si="30"/>
        <v>5.9905862216516901E-3</v>
      </c>
      <c r="L90" s="85">
        <f t="shared" si="30"/>
        <v>8.3909907257470918E-3</v>
      </c>
      <c r="M90" s="86">
        <f t="shared" si="30"/>
        <v>3.5999373923931758E-3</v>
      </c>
      <c r="N90" s="85">
        <f t="shared" si="30"/>
        <v>4.0996784565916402E-3</v>
      </c>
      <c r="O90" s="86">
        <f t="shared" si="30"/>
        <v>4.2628488699428943E-3</v>
      </c>
      <c r="P90" s="85">
        <f t="shared" si="30"/>
        <v>4.9367479173094723E-3</v>
      </c>
      <c r="Q90" s="86">
        <f t="shared" si="30"/>
        <v>5.8313632781717886E-3</v>
      </c>
      <c r="R90" s="85">
        <f t="shared" si="30"/>
        <v>2.8317672802162441E-3</v>
      </c>
      <c r="S90" s="86">
        <f t="shared" si="30"/>
        <v>5.113412875311394E-3</v>
      </c>
      <c r="T90" s="85">
        <f t="shared" si="30"/>
        <v>2.8749401054144704E-3</v>
      </c>
      <c r="U90" s="86">
        <f t="shared" si="30"/>
        <v>4.6059365404298872E-3</v>
      </c>
      <c r="V90" s="85">
        <f t="shared" si="30"/>
        <v>4.0214477211796247E-3</v>
      </c>
      <c r="W90" s="86">
        <f t="shared" si="30"/>
        <v>9.4966761633428305E-4</v>
      </c>
      <c r="X90" s="85">
        <f t="shared" si="30"/>
        <v>2.0909566126502874E-3</v>
      </c>
      <c r="Y90" s="86">
        <f t="shared" si="30"/>
        <v>6.9948186528497412E-3</v>
      </c>
      <c r="Z90" s="85">
        <f t="shared" si="30"/>
        <v>3.8571034989438881E-3</v>
      </c>
      <c r="AA90" s="85">
        <f t="shared" si="30"/>
        <v>4.9351269601209903E-3</v>
      </c>
      <c r="AB90" s="105">
        <f t="shared" si="30"/>
        <v>2.9372032094317994E-3</v>
      </c>
      <c r="AC90" s="106">
        <f t="shared" si="30"/>
        <v>8.3394023941162597E-3</v>
      </c>
      <c r="AD90" s="18"/>
      <c r="AE90" s="18"/>
    </row>
    <row r="91" spans="1:31" s="8" customFormat="1" x14ac:dyDescent="0.15">
      <c r="A91" s="91" t="s">
        <v>36</v>
      </c>
      <c r="B91" s="85">
        <f>B27/B31</f>
        <v>0</v>
      </c>
      <c r="C91" s="86">
        <f t="shared" ref="C91:AC91" si="31">C27/C31</f>
        <v>1.9173617102866455E-3</v>
      </c>
      <c r="D91" s="85">
        <f t="shared" si="31"/>
        <v>0</v>
      </c>
      <c r="E91" s="86">
        <f t="shared" si="31"/>
        <v>1.0462439840970914E-3</v>
      </c>
      <c r="F91" s="85">
        <f t="shared" si="31"/>
        <v>0</v>
      </c>
      <c r="G91" s="86">
        <f t="shared" si="31"/>
        <v>1.1153245594467991E-4</v>
      </c>
      <c r="H91" s="85">
        <f t="shared" si="31"/>
        <v>0</v>
      </c>
      <c r="I91" s="86">
        <f t="shared" si="31"/>
        <v>8.0424642110342613E-5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0</v>
      </c>
      <c r="AC91" s="106">
        <f t="shared" si="31"/>
        <v>2.7695432305183148E-4</v>
      </c>
      <c r="AD91" s="18"/>
      <c r="AE91" s="18"/>
    </row>
    <row r="92" spans="1:31" s="8" customFormat="1" x14ac:dyDescent="0.15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 x14ac:dyDescent="0.15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4" thickBot="1" x14ac:dyDescent="0.2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1">
        <f>SUM(B71:B94)</f>
        <v>1.0000000000000002</v>
      </c>
      <c r="C95" s="82">
        <f t="shared" ref="C95:AC95" si="35">SUM(C71:C94)</f>
        <v>1</v>
      </c>
      <c r="D95" s="81">
        <f t="shared" si="35"/>
        <v>1</v>
      </c>
      <c r="E95" s="82">
        <f t="shared" si="35"/>
        <v>1.0000000000000002</v>
      </c>
      <c r="F95" s="81">
        <f t="shared" si="35"/>
        <v>1.0000000000000002</v>
      </c>
      <c r="G95" s="82">
        <f t="shared" si="35"/>
        <v>1</v>
      </c>
      <c r="H95" s="81">
        <f t="shared" si="35"/>
        <v>0.99999999999999989</v>
      </c>
      <c r="I95" s="82">
        <f t="shared" si="35"/>
        <v>1</v>
      </c>
      <c r="J95" s="81">
        <f t="shared" si="35"/>
        <v>1</v>
      </c>
      <c r="K95" s="81">
        <f t="shared" si="35"/>
        <v>1</v>
      </c>
      <c r="L95" s="81">
        <f t="shared" si="35"/>
        <v>1</v>
      </c>
      <c r="M95" s="82">
        <f t="shared" si="35"/>
        <v>1.0000000000000002</v>
      </c>
      <c r="N95" s="81">
        <f t="shared" si="35"/>
        <v>1</v>
      </c>
      <c r="O95" s="82">
        <f t="shared" si="35"/>
        <v>0.99999999999999978</v>
      </c>
      <c r="P95" s="81">
        <f t="shared" si="35"/>
        <v>1</v>
      </c>
      <c r="Q95" s="82">
        <f t="shared" si="35"/>
        <v>1</v>
      </c>
      <c r="R95" s="81">
        <f t="shared" si="35"/>
        <v>1</v>
      </c>
      <c r="S95" s="82">
        <f t="shared" si="35"/>
        <v>1</v>
      </c>
      <c r="T95" s="81">
        <f t="shared" si="35"/>
        <v>0.99999999999999989</v>
      </c>
      <c r="U95" s="82">
        <f t="shared" si="35"/>
        <v>0.99999999999999989</v>
      </c>
      <c r="V95" s="81">
        <f t="shared" si="35"/>
        <v>0.99999999999999978</v>
      </c>
      <c r="W95" s="82">
        <f t="shared" si="35"/>
        <v>1</v>
      </c>
      <c r="X95" s="81">
        <f t="shared" si="35"/>
        <v>1.0000000000000002</v>
      </c>
      <c r="Y95" s="82">
        <f t="shared" si="35"/>
        <v>1</v>
      </c>
      <c r="Z95" s="81">
        <f t="shared" si="35"/>
        <v>1</v>
      </c>
      <c r="AA95" s="81">
        <f t="shared" si="35"/>
        <v>1</v>
      </c>
      <c r="AB95" s="81">
        <f t="shared" si="35"/>
        <v>1</v>
      </c>
      <c r="AC95" s="83">
        <f t="shared" si="35"/>
        <v>1</v>
      </c>
      <c r="AD95" s="84"/>
    </row>
    <row r="96" spans="1:31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F15" sqref="F15"/>
    </sheetView>
  </sheetViews>
  <sheetFormatPr baseColWidth="10" defaultColWidth="8.83203125" defaultRowHeight="13" x14ac:dyDescent="0.15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6" t="s">
        <v>43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 t="s">
        <v>42</v>
      </c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3" spans="1:29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304" t="s">
        <v>0</v>
      </c>
      <c r="B5" s="293" t="s">
        <v>1</v>
      </c>
      <c r="C5" s="294"/>
      <c r="D5" s="293" t="s">
        <v>2</v>
      </c>
      <c r="E5" s="294"/>
      <c r="F5" s="293" t="s">
        <v>3</v>
      </c>
      <c r="G5" s="294"/>
      <c r="H5" s="293" t="s">
        <v>4</v>
      </c>
      <c r="I5" s="294"/>
      <c r="J5" s="293" t="s">
        <v>5</v>
      </c>
      <c r="K5" s="294"/>
      <c r="L5" s="293" t="s">
        <v>6</v>
      </c>
      <c r="M5" s="294"/>
      <c r="N5" s="293" t="s">
        <v>7</v>
      </c>
      <c r="O5" s="294"/>
      <c r="P5" s="309" t="s">
        <v>8</v>
      </c>
      <c r="Q5" s="294"/>
      <c r="R5" s="293" t="s">
        <v>9</v>
      </c>
      <c r="S5" s="294"/>
      <c r="T5" s="293" t="s">
        <v>10</v>
      </c>
      <c r="U5" s="294"/>
      <c r="V5" s="293" t="s">
        <v>11</v>
      </c>
      <c r="W5" s="294"/>
      <c r="X5" s="293" t="s">
        <v>12</v>
      </c>
      <c r="Y5" s="294"/>
      <c r="Z5" s="293" t="s">
        <v>40</v>
      </c>
      <c r="AA5" s="294"/>
      <c r="AB5" s="293" t="s">
        <v>41</v>
      </c>
      <c r="AC5" s="294"/>
    </row>
    <row r="6" spans="1:29" ht="15" thickTop="1" thickBot="1" x14ac:dyDescent="0.2">
      <c r="A6" s="305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SUM(Daily!B164,Daily!B381,Daily!B598,Daily!B815)</f>
        <v>0</v>
      </c>
      <c r="C7" s="42">
        <f>SUM(Daily!C164,Daily!C381,Daily!C598,Daily!C815)</f>
        <v>0</v>
      </c>
      <c r="D7" s="35">
        <f>SUM(Daily!D164,Daily!D381,Daily!D598,Daily!D815)</f>
        <v>0</v>
      </c>
      <c r="E7" s="42">
        <f>SUM(Daily!E164,Daily!E381,Daily!E598,Daily!E815)</f>
        <v>0</v>
      </c>
      <c r="F7" s="35">
        <f>SUM(Daily!F164,Daily!F381,Daily!F598,Daily!F815)</f>
        <v>0</v>
      </c>
      <c r="G7" s="42">
        <f>SUM(Daily!G164,Daily!G381,Daily!G598,Daily!G815)</f>
        <v>0</v>
      </c>
      <c r="H7" s="35">
        <f>SUM(Daily!H164,Daily!H381,Daily!H598,Daily!H815)</f>
        <v>0</v>
      </c>
      <c r="I7" s="42">
        <f>SUM(Daily!I164,Daily!I381,Daily!I598,Daily!I815)</f>
        <v>0</v>
      </c>
      <c r="J7" s="35">
        <f>SUM(Daily!J164,Daily!J381,Daily!J598,Daily!J815)</f>
        <v>0</v>
      </c>
      <c r="K7" s="42">
        <f>SUM(Daily!K164,Daily!K381,Daily!K598,Daily!K815)</f>
        <v>0</v>
      </c>
      <c r="L7" s="35">
        <f>SUM(Daily!L164,Daily!L381,Daily!L598,Daily!L815)</f>
        <v>0</v>
      </c>
      <c r="M7" s="42">
        <f>SUM(Daily!M164,Daily!M381,Daily!M598,Daily!M815)</f>
        <v>0</v>
      </c>
      <c r="N7" s="35">
        <f>SUM(Daily!N164,Daily!N381,Daily!N598,Daily!N815)</f>
        <v>0</v>
      </c>
      <c r="O7" s="42">
        <f>SUM(Daily!O164,Daily!O381,Daily!O598,Daily!O815)</f>
        <v>0</v>
      </c>
      <c r="P7" s="35">
        <f>SUM(Daily!P164,Daily!P381,Daily!P598,Daily!P815)</f>
        <v>0</v>
      </c>
      <c r="Q7" s="42">
        <f>SUM(Daily!Q164,Daily!Q381,Daily!Q598,Daily!Q815)</f>
        <v>0</v>
      </c>
      <c r="R7" s="35">
        <f>SUM(Daily!R164,Daily!R381,Daily!R598,Daily!R815)</f>
        <v>0</v>
      </c>
      <c r="S7" s="42">
        <f>SUM(Daily!S164,Daily!S381,Daily!S598,Daily!S815)</f>
        <v>0</v>
      </c>
      <c r="T7" s="35">
        <f>SUM(Daily!T164,Daily!T381,Daily!T598,Daily!T815)</f>
        <v>0</v>
      </c>
      <c r="U7" s="42">
        <f>SUM(Daily!U164,Daily!U381,Daily!U598,Daily!U815)</f>
        <v>0</v>
      </c>
      <c r="V7" s="35">
        <f>SUM(Daily!V164,Daily!V381,Daily!V598,Daily!V815)</f>
        <v>0</v>
      </c>
      <c r="W7" s="42">
        <f>SUM(Daily!W164,Daily!W381,Daily!W598,Daily!W815)</f>
        <v>0</v>
      </c>
      <c r="X7" s="35">
        <f>SUM(Daily!X164,Daily!X381,Daily!X598,Daily!X815)</f>
        <v>0</v>
      </c>
      <c r="Y7" s="42">
        <f>SUM(Daily!Y164,Daily!Y381,Daily!Y598,Daily!Y815)</f>
        <v>0</v>
      </c>
      <c r="Z7" s="35">
        <f>SUM(Daily!Z164,Daily!Z381,Daily!Z598,Daily!Z815)</f>
        <v>0</v>
      </c>
      <c r="AA7" s="42">
        <f>SUM(Daily!AA164,Daily!AA381,Daily!AA598,Daily!AA815)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15">
      <c r="A8" s="94" t="s">
        <v>17</v>
      </c>
      <c r="B8" s="3">
        <f>SUM(Daily!B165,Daily!B382,Daily!B599,Daily!B816)</f>
        <v>207</v>
      </c>
      <c r="C8" s="32">
        <f>SUM(Daily!C165,Daily!C382,Daily!C599,Daily!C816)</f>
        <v>0</v>
      </c>
      <c r="D8" s="3">
        <f>SUM(Daily!D165,Daily!D382,Daily!D599,Daily!D816)</f>
        <v>104</v>
      </c>
      <c r="E8" s="32">
        <f>SUM(Daily!E165,Daily!E382,Daily!E599,Daily!E816)</f>
        <v>2</v>
      </c>
      <c r="F8" s="3">
        <f>SUM(Daily!F165,Daily!F382,Daily!F599,Daily!F816)</f>
        <v>502</v>
      </c>
      <c r="G8" s="32">
        <f>SUM(Daily!G165,Daily!G382,Daily!G599,Daily!G816)</f>
        <v>6</v>
      </c>
      <c r="H8" s="3">
        <f>SUM(Daily!H165,Daily!H382,Daily!H599,Daily!H816)</f>
        <v>241</v>
      </c>
      <c r="I8" s="32">
        <f>SUM(Daily!I165,Daily!I382,Daily!I599,Daily!I816)</f>
        <v>30</v>
      </c>
      <c r="J8" s="3">
        <f>SUM(Daily!J165,Daily!J382,Daily!J599,Daily!J816)</f>
        <v>25</v>
      </c>
      <c r="K8" s="32">
        <f>SUM(Daily!K165,Daily!K382,Daily!K599,Daily!K816)</f>
        <v>14</v>
      </c>
      <c r="L8" s="3">
        <f>SUM(Daily!L165,Daily!L382,Daily!L599,Daily!L816)</f>
        <v>16</v>
      </c>
      <c r="M8" s="32">
        <f>SUM(Daily!M165,Daily!M382,Daily!M599,Daily!M816)</f>
        <v>61</v>
      </c>
      <c r="N8" s="3">
        <f>SUM(Daily!N165,Daily!N382,Daily!N599,Daily!N816)</f>
        <v>84</v>
      </c>
      <c r="O8" s="32">
        <f>SUM(Daily!O165,Daily!O382,Daily!O599,Daily!O816)</f>
        <v>97</v>
      </c>
      <c r="P8" s="3">
        <f>SUM(Daily!P165,Daily!P382,Daily!P599,Daily!P816)</f>
        <v>48</v>
      </c>
      <c r="Q8" s="32">
        <f>SUM(Daily!Q165,Daily!Q382,Daily!Q599,Daily!Q816)</f>
        <v>64</v>
      </c>
      <c r="R8" s="3">
        <f>SUM(Daily!R165,Daily!R382,Daily!R599,Daily!R816)</f>
        <v>24</v>
      </c>
      <c r="S8" s="32">
        <f>SUM(Daily!S165,Daily!S382,Daily!S599,Daily!S816)</f>
        <v>0</v>
      </c>
      <c r="T8" s="3">
        <f>SUM(Daily!T165,Daily!T382,Daily!T599,Daily!T816)</f>
        <v>0</v>
      </c>
      <c r="U8" s="32">
        <f>SUM(Daily!U165,Daily!U382,Daily!U599,Daily!U816)</f>
        <v>0</v>
      </c>
      <c r="V8" s="3">
        <f>SUM(Daily!V165,Daily!V382,Daily!V599,Daily!V816)</f>
        <v>0</v>
      </c>
      <c r="W8" s="32">
        <f>SUM(Daily!W165,Daily!W382,Daily!W599,Daily!W816)</f>
        <v>0</v>
      </c>
      <c r="X8" s="3">
        <f>SUM(Daily!X165,Daily!X382,Daily!X599,Daily!X816)</f>
        <v>0</v>
      </c>
      <c r="Y8" s="32">
        <f>SUM(Daily!Y165,Daily!Y382,Daily!Y599,Daily!Y816)</f>
        <v>0</v>
      </c>
      <c r="Z8" s="3">
        <f>SUM(Daily!Z165,Daily!Z382,Daily!Z599,Daily!Z816)</f>
        <v>0</v>
      </c>
      <c r="AA8" s="32">
        <f>SUM(Daily!AA165,Daily!AA382,Daily!AA599,Daily!AA816)</f>
        <v>0</v>
      </c>
      <c r="AB8" s="113">
        <f t="shared" ref="AB8:AC30" si="0">B8+D8+F8+H8+J8+L8+N8+P8+R8+T8+V8+X8+Z8</f>
        <v>1251</v>
      </c>
      <c r="AC8" s="19">
        <f t="shared" si="0"/>
        <v>274</v>
      </c>
    </row>
    <row r="9" spans="1:29" x14ac:dyDescent="0.15">
      <c r="A9" s="95" t="s">
        <v>18</v>
      </c>
      <c r="B9" s="3">
        <f>SUM(Daily!B166,Daily!B383,Daily!B600,Daily!B817)</f>
        <v>950</v>
      </c>
      <c r="C9" s="32">
        <f>SUM(Daily!C166,Daily!C383,Daily!C600,Daily!C817)</f>
        <v>0</v>
      </c>
      <c r="D9" s="3">
        <f>SUM(Daily!D166,Daily!D383,Daily!D600,Daily!D817)</f>
        <v>308</v>
      </c>
      <c r="E9" s="32">
        <f>SUM(Daily!E166,Daily!E383,Daily!E600,Daily!E817)</f>
        <v>30</v>
      </c>
      <c r="F9" s="3">
        <f>SUM(Daily!F166,Daily!F383,Daily!F600,Daily!F817)</f>
        <v>1327</v>
      </c>
      <c r="G9" s="32">
        <f>SUM(Daily!G166,Daily!G383,Daily!G600,Daily!G817)</f>
        <v>109</v>
      </c>
      <c r="H9" s="3">
        <f>SUM(Daily!H166,Daily!H383,Daily!H600,Daily!H817)</f>
        <v>793</v>
      </c>
      <c r="I9" s="32">
        <f>SUM(Daily!I166,Daily!I383,Daily!I600,Daily!I817)</f>
        <v>317</v>
      </c>
      <c r="J9" s="3">
        <f>SUM(Daily!J166,Daily!J383,Daily!J600,Daily!J817)</f>
        <v>64</v>
      </c>
      <c r="K9" s="32">
        <f>SUM(Daily!K166,Daily!K383,Daily!K600,Daily!K817)</f>
        <v>172</v>
      </c>
      <c r="L9" s="3">
        <f>SUM(Daily!L166,Daily!L383,Daily!L600,Daily!L817)</f>
        <v>121</v>
      </c>
      <c r="M9" s="32">
        <f>SUM(Daily!M166,Daily!M383,Daily!M600,Daily!M817)</f>
        <v>411</v>
      </c>
      <c r="N9" s="3">
        <f>SUM(Daily!N166,Daily!N383,Daily!N600,Daily!N817)</f>
        <v>594</v>
      </c>
      <c r="O9" s="32">
        <f>SUM(Daily!O166,Daily!O383,Daily!O600,Daily!O817)</f>
        <v>762</v>
      </c>
      <c r="P9" s="3">
        <f>SUM(Daily!P166,Daily!P383,Daily!P600,Daily!P817)</f>
        <v>403</v>
      </c>
      <c r="Q9" s="32">
        <f>SUM(Daily!Q166,Daily!Q383,Daily!Q600,Daily!Q817)</f>
        <v>518</v>
      </c>
      <c r="R9" s="3">
        <f>SUM(Daily!R166,Daily!R383,Daily!R600,Daily!R817)</f>
        <v>375</v>
      </c>
      <c r="S9" s="32">
        <f>SUM(Daily!S166,Daily!S383,Daily!S600,Daily!S817)</f>
        <v>398</v>
      </c>
      <c r="T9" s="3">
        <f>SUM(Daily!T166,Daily!T383,Daily!T600,Daily!T817)</f>
        <v>35</v>
      </c>
      <c r="U9" s="32">
        <f>SUM(Daily!U166,Daily!U383,Daily!U600,Daily!U817)</f>
        <v>204</v>
      </c>
      <c r="V9" s="3">
        <f>SUM(Daily!V166,Daily!V383,Daily!V600,Daily!V817)</f>
        <v>237</v>
      </c>
      <c r="W9" s="32">
        <f>SUM(Daily!W166,Daily!W383,Daily!W600,Daily!W817)</f>
        <v>501</v>
      </c>
      <c r="X9" s="3">
        <f>SUM(Daily!X166,Daily!X383,Daily!X600,Daily!X817)</f>
        <v>347</v>
      </c>
      <c r="Y9" s="32">
        <f>SUM(Daily!Y166,Daily!Y383,Daily!Y600,Daily!Y817)</f>
        <v>314</v>
      </c>
      <c r="Z9" s="3">
        <f>SUM(Daily!Z166,Daily!Z383,Daily!Z600,Daily!Z817)</f>
        <v>684</v>
      </c>
      <c r="AA9" s="32">
        <f>SUM(Daily!AA166,Daily!AA383,Daily!AA600,Daily!AA817)</f>
        <v>558</v>
      </c>
      <c r="AB9" s="113">
        <f t="shared" si="0"/>
        <v>6238</v>
      </c>
      <c r="AC9" s="19">
        <f t="shared" si="0"/>
        <v>4294</v>
      </c>
    </row>
    <row r="10" spans="1:29" x14ac:dyDescent="0.15">
      <c r="A10" s="94" t="s">
        <v>19</v>
      </c>
      <c r="B10" s="3">
        <f>SUM(Daily!B167,Daily!B384,Daily!B601,Daily!B818)</f>
        <v>1489</v>
      </c>
      <c r="C10" s="32">
        <f>SUM(Daily!C167,Daily!C384,Daily!C601,Daily!C818)</f>
        <v>459</v>
      </c>
      <c r="D10" s="3">
        <f>SUM(Daily!D167,Daily!D384,Daily!D601,Daily!D818)</f>
        <v>526</v>
      </c>
      <c r="E10" s="32">
        <f>SUM(Daily!E167,Daily!E384,Daily!E601,Daily!E818)</f>
        <v>313</v>
      </c>
      <c r="F10" s="3">
        <f>SUM(Daily!F167,Daily!F384,Daily!F601,Daily!F818)</f>
        <v>1714</v>
      </c>
      <c r="G10" s="32">
        <f>SUM(Daily!G167,Daily!G384,Daily!G601,Daily!G818)</f>
        <v>463</v>
      </c>
      <c r="H10" s="3">
        <f>SUM(Daily!H167,Daily!H384,Daily!H601,Daily!H818)</f>
        <v>1387</v>
      </c>
      <c r="I10" s="32">
        <f>SUM(Daily!I167,Daily!I384,Daily!I601,Daily!I818)</f>
        <v>850</v>
      </c>
      <c r="J10" s="3">
        <f>SUM(Daily!J167,Daily!J384,Daily!J601,Daily!J818)</f>
        <v>161</v>
      </c>
      <c r="K10" s="32">
        <f>SUM(Daily!K167,Daily!K384,Daily!K601,Daily!K818)</f>
        <v>326</v>
      </c>
      <c r="L10" s="3">
        <f>SUM(Daily!L167,Daily!L384,Daily!L601,Daily!L818)</f>
        <v>378</v>
      </c>
      <c r="M10" s="32">
        <f>SUM(Daily!M167,Daily!M384,Daily!M601,Daily!M818)</f>
        <v>888</v>
      </c>
      <c r="N10" s="3">
        <f>SUM(Daily!N167,Daily!N384,Daily!N601,Daily!N818)</f>
        <v>1316</v>
      </c>
      <c r="O10" s="32">
        <f>SUM(Daily!O167,Daily!O384,Daily!O601,Daily!O818)</f>
        <v>1512</v>
      </c>
      <c r="P10" s="3">
        <f>SUM(Daily!P167,Daily!P384,Daily!P601,Daily!P818)</f>
        <v>829</v>
      </c>
      <c r="Q10" s="32">
        <f>SUM(Daily!Q167,Daily!Q384,Daily!Q601,Daily!Q818)</f>
        <v>702</v>
      </c>
      <c r="R10" s="3">
        <f>SUM(Daily!R167,Daily!R384,Daily!R601,Daily!R818)</f>
        <v>939</v>
      </c>
      <c r="S10" s="32">
        <f>SUM(Daily!S167,Daily!S384,Daily!S601,Daily!S818)</f>
        <v>648</v>
      </c>
      <c r="T10" s="3">
        <f>SUM(Daily!T167,Daily!T384,Daily!T601,Daily!T818)</f>
        <v>109</v>
      </c>
      <c r="U10" s="32">
        <f>SUM(Daily!U167,Daily!U384,Daily!U601,Daily!U818)</f>
        <v>396</v>
      </c>
      <c r="V10" s="3">
        <f>SUM(Daily!V167,Daily!V384,Daily!V601,Daily!V818)</f>
        <v>604</v>
      </c>
      <c r="W10" s="32">
        <f>SUM(Daily!W167,Daily!W384,Daily!W601,Daily!W818)</f>
        <v>858</v>
      </c>
      <c r="X10" s="3">
        <f>SUM(Daily!X167,Daily!X384,Daily!X601,Daily!X818)</f>
        <v>698</v>
      </c>
      <c r="Y10" s="32">
        <f>SUM(Daily!Y167,Daily!Y384,Daily!Y601,Daily!Y818)</f>
        <v>545</v>
      </c>
      <c r="Z10" s="3">
        <f>SUM(Daily!Z167,Daily!Z384,Daily!Z601,Daily!Z818)</f>
        <v>1295</v>
      </c>
      <c r="AA10" s="32">
        <f>SUM(Daily!AA167,Daily!AA384,Daily!AA601,Daily!AA818)</f>
        <v>960</v>
      </c>
      <c r="AB10" s="113">
        <f t="shared" si="0"/>
        <v>11445</v>
      </c>
      <c r="AC10" s="19">
        <f t="shared" si="0"/>
        <v>8920</v>
      </c>
    </row>
    <row r="11" spans="1:29" x14ac:dyDescent="0.15">
      <c r="A11" s="95" t="s">
        <v>20</v>
      </c>
      <c r="B11" s="3">
        <f>SUM(Daily!B168,Daily!B385,Daily!B602,Daily!B819)</f>
        <v>1685</v>
      </c>
      <c r="C11" s="32">
        <f>SUM(Daily!C168,Daily!C385,Daily!C602,Daily!C819)</f>
        <v>947</v>
      </c>
      <c r="D11" s="3">
        <f>SUM(Daily!D168,Daily!D385,Daily!D602,Daily!D819)</f>
        <v>521</v>
      </c>
      <c r="E11" s="32">
        <f>SUM(Daily!E168,Daily!E385,Daily!E602,Daily!E819)</f>
        <v>550</v>
      </c>
      <c r="F11" s="3">
        <f>SUM(Daily!F168,Daily!F385,Daily!F602,Daily!F819)</f>
        <v>1874</v>
      </c>
      <c r="G11" s="32">
        <f>SUM(Daily!G168,Daily!G385,Daily!G602,Daily!G819)</f>
        <v>860</v>
      </c>
      <c r="H11" s="3">
        <f>SUM(Daily!H168,Daily!H385,Daily!H602,Daily!H819)</f>
        <v>1665</v>
      </c>
      <c r="I11" s="32">
        <f>SUM(Daily!I168,Daily!I385,Daily!I602,Daily!I819)</f>
        <v>1292</v>
      </c>
      <c r="J11" s="3">
        <f>SUM(Daily!J168,Daily!J385,Daily!J602,Daily!J819)</f>
        <v>214</v>
      </c>
      <c r="K11" s="32">
        <f>SUM(Daily!K168,Daily!K385,Daily!K602,Daily!K819)</f>
        <v>539</v>
      </c>
      <c r="L11" s="3">
        <f>SUM(Daily!L168,Daily!L385,Daily!L602,Daily!L819)</f>
        <v>545</v>
      </c>
      <c r="M11" s="32">
        <f>SUM(Daily!M168,Daily!M385,Daily!M602,Daily!M819)</f>
        <v>1463</v>
      </c>
      <c r="N11" s="3">
        <f>SUM(Daily!N168,Daily!N385,Daily!N602,Daily!N819)</f>
        <v>1620</v>
      </c>
      <c r="O11" s="32">
        <f>SUM(Daily!O168,Daily!O385,Daily!O602,Daily!O819)</f>
        <v>2337</v>
      </c>
      <c r="P11" s="3">
        <f>SUM(Daily!P168,Daily!P385,Daily!P602,Daily!P819)</f>
        <v>1125</v>
      </c>
      <c r="Q11" s="32">
        <f>SUM(Daily!Q168,Daily!Q385,Daily!Q602,Daily!Q819)</f>
        <v>991</v>
      </c>
      <c r="R11" s="3">
        <f>SUM(Daily!R168,Daily!R385,Daily!R602,Daily!R819)</f>
        <v>1365</v>
      </c>
      <c r="S11" s="32">
        <f>SUM(Daily!S168,Daily!S385,Daily!S602,Daily!S819)</f>
        <v>924</v>
      </c>
      <c r="T11" s="3">
        <f>SUM(Daily!T168,Daily!T385,Daily!T602,Daily!T819)</f>
        <v>269</v>
      </c>
      <c r="U11" s="32">
        <f>SUM(Daily!U168,Daily!U385,Daily!U602,Daily!U819)</f>
        <v>549</v>
      </c>
      <c r="V11" s="3">
        <f>SUM(Daily!V168,Daily!V385,Daily!V602,Daily!V819)</f>
        <v>629</v>
      </c>
      <c r="W11" s="32">
        <f>SUM(Daily!W168,Daily!W385,Daily!W602,Daily!W819)</f>
        <v>1217</v>
      </c>
      <c r="X11" s="3">
        <f>SUM(Daily!X168,Daily!X385,Daily!X602,Daily!X819)</f>
        <v>831</v>
      </c>
      <c r="Y11" s="32">
        <f>SUM(Daily!Y168,Daily!Y385,Daily!Y602,Daily!Y819)</f>
        <v>885</v>
      </c>
      <c r="Z11" s="3">
        <f>SUM(Daily!Z168,Daily!Z385,Daily!Z602,Daily!Z819)</f>
        <v>1723</v>
      </c>
      <c r="AA11" s="32">
        <f>SUM(Daily!AA168,Daily!AA385,Daily!AA602,Daily!AA819)</f>
        <v>1543</v>
      </c>
      <c r="AB11" s="113">
        <f t="shared" si="0"/>
        <v>14066</v>
      </c>
      <c r="AC11" s="19">
        <f t="shared" si="0"/>
        <v>14097</v>
      </c>
    </row>
    <row r="12" spans="1:29" x14ac:dyDescent="0.15">
      <c r="A12" s="94" t="s">
        <v>21</v>
      </c>
      <c r="B12" s="3">
        <f>SUM(Daily!B169,Daily!B386,Daily!B603,Daily!B820)</f>
        <v>1499</v>
      </c>
      <c r="C12" s="32">
        <f>SUM(Daily!C169,Daily!C386,Daily!C603,Daily!C820)</f>
        <v>1196</v>
      </c>
      <c r="D12" s="3">
        <f>SUM(Daily!D169,Daily!D386,Daily!D603,Daily!D820)</f>
        <v>492</v>
      </c>
      <c r="E12" s="32">
        <f>SUM(Daily!E169,Daily!E386,Daily!E603,Daily!E820)</f>
        <v>558</v>
      </c>
      <c r="F12" s="3">
        <f>SUM(Daily!F169,Daily!F386,Daily!F603,Daily!F820)</f>
        <v>1943</v>
      </c>
      <c r="G12" s="32">
        <f>SUM(Daily!G169,Daily!G386,Daily!G603,Daily!G820)</f>
        <v>846</v>
      </c>
      <c r="H12" s="3">
        <f>SUM(Daily!H169,Daily!H386,Daily!H603,Daily!H820)</f>
        <v>1793</v>
      </c>
      <c r="I12" s="32">
        <f>SUM(Daily!I169,Daily!I386,Daily!I603,Daily!I820)</f>
        <v>1484</v>
      </c>
      <c r="J12" s="3">
        <f>SUM(Daily!J169,Daily!J386,Daily!J603,Daily!J820)</f>
        <v>238</v>
      </c>
      <c r="K12" s="32">
        <f>SUM(Daily!K169,Daily!K386,Daily!K603,Daily!K820)</f>
        <v>514</v>
      </c>
      <c r="L12" s="3">
        <f>SUM(Daily!L169,Daily!L386,Daily!L603,Daily!L820)</f>
        <v>537</v>
      </c>
      <c r="M12" s="32">
        <f>SUM(Daily!M169,Daily!M386,Daily!M603,Daily!M820)</f>
        <v>1389</v>
      </c>
      <c r="N12" s="3">
        <f>SUM(Daily!N169,Daily!N386,Daily!N603,Daily!N820)</f>
        <v>1480</v>
      </c>
      <c r="O12" s="32">
        <f>SUM(Daily!O169,Daily!O386,Daily!O603,Daily!O820)</f>
        <v>2088</v>
      </c>
      <c r="P12" s="3">
        <f>SUM(Daily!P169,Daily!P386,Daily!P603,Daily!P820)</f>
        <v>960</v>
      </c>
      <c r="Q12" s="32">
        <f>SUM(Daily!Q169,Daily!Q386,Daily!Q603,Daily!Q820)</f>
        <v>902</v>
      </c>
      <c r="R12" s="3">
        <f>SUM(Daily!R169,Daily!R386,Daily!R603,Daily!R820)</f>
        <v>1322</v>
      </c>
      <c r="S12" s="32">
        <f>SUM(Daily!S169,Daily!S386,Daily!S603,Daily!S820)</f>
        <v>907</v>
      </c>
      <c r="T12" s="3">
        <f>SUM(Daily!T169,Daily!T386,Daily!T603,Daily!T820)</f>
        <v>154</v>
      </c>
      <c r="U12" s="32">
        <f>SUM(Daily!U169,Daily!U386,Daily!U603,Daily!U820)</f>
        <v>493</v>
      </c>
      <c r="V12" s="3">
        <f>SUM(Daily!V169,Daily!V386,Daily!V603,Daily!V820)</f>
        <v>596</v>
      </c>
      <c r="W12" s="32">
        <f>SUM(Daily!W169,Daily!W386,Daily!W603,Daily!W820)</f>
        <v>1312</v>
      </c>
      <c r="X12" s="3">
        <f>SUM(Daily!X169,Daily!X386,Daily!X603,Daily!X820)</f>
        <v>768</v>
      </c>
      <c r="Y12" s="32">
        <f>SUM(Daily!Y169,Daily!Y386,Daily!Y603,Daily!Y820)</f>
        <v>815</v>
      </c>
      <c r="Z12" s="3">
        <f>SUM(Daily!Z169,Daily!Z386,Daily!Z603,Daily!Z820)</f>
        <v>1725</v>
      </c>
      <c r="AA12" s="32">
        <f>SUM(Daily!AA169,Daily!AA386,Daily!AA603,Daily!AA820)</f>
        <v>1444</v>
      </c>
      <c r="AB12" s="113">
        <f t="shared" si="0"/>
        <v>13507</v>
      </c>
      <c r="AC12" s="19">
        <f t="shared" si="0"/>
        <v>13948</v>
      </c>
    </row>
    <row r="13" spans="1:29" x14ac:dyDescent="0.15">
      <c r="A13" s="95" t="s">
        <v>22</v>
      </c>
      <c r="B13" s="3">
        <f>SUM(Daily!B170,Daily!B387,Daily!B604,Daily!B821)</f>
        <v>1469</v>
      </c>
      <c r="C13" s="32">
        <f>SUM(Daily!C170,Daily!C387,Daily!C604,Daily!C821)</f>
        <v>1536</v>
      </c>
      <c r="D13" s="3">
        <f>SUM(Daily!D170,Daily!D387,Daily!D604,Daily!D821)</f>
        <v>454</v>
      </c>
      <c r="E13" s="32">
        <f>SUM(Daily!E170,Daily!E387,Daily!E604,Daily!E821)</f>
        <v>479</v>
      </c>
      <c r="F13" s="3">
        <f>SUM(Daily!F170,Daily!F387,Daily!F604,Daily!F821)</f>
        <v>1921</v>
      </c>
      <c r="G13" s="32">
        <f>SUM(Daily!G170,Daily!G387,Daily!G604,Daily!G821)</f>
        <v>598</v>
      </c>
      <c r="H13" s="3">
        <f>SUM(Daily!H170,Daily!H387,Daily!H604,Daily!H821)</f>
        <v>1803</v>
      </c>
      <c r="I13" s="32">
        <f>SUM(Daily!I170,Daily!I387,Daily!I604,Daily!I821)</f>
        <v>1415</v>
      </c>
      <c r="J13" s="3">
        <f>SUM(Daily!J170,Daily!J387,Daily!J604,Daily!J821)</f>
        <v>275</v>
      </c>
      <c r="K13" s="32">
        <f>SUM(Daily!K170,Daily!K387,Daily!K604,Daily!K821)</f>
        <v>633</v>
      </c>
      <c r="L13" s="3">
        <f>SUM(Daily!L170,Daily!L387,Daily!L604,Daily!L821)</f>
        <v>540</v>
      </c>
      <c r="M13" s="32">
        <f>SUM(Daily!M170,Daily!M387,Daily!M604,Daily!M821)</f>
        <v>1551</v>
      </c>
      <c r="N13" s="3">
        <f>SUM(Daily!N170,Daily!N387,Daily!N604,Daily!N821)</f>
        <v>1493</v>
      </c>
      <c r="O13" s="32">
        <f>SUM(Daily!O170,Daily!O387,Daily!O604,Daily!O821)</f>
        <v>2032</v>
      </c>
      <c r="P13" s="3">
        <f>SUM(Daily!P170,Daily!P387,Daily!P604,Daily!P821)</f>
        <v>984</v>
      </c>
      <c r="Q13" s="32">
        <f>SUM(Daily!Q170,Daily!Q387,Daily!Q604,Daily!Q821)</f>
        <v>752</v>
      </c>
      <c r="R13" s="3">
        <f>SUM(Daily!R170,Daily!R387,Daily!R604,Daily!R821)</f>
        <v>1394</v>
      </c>
      <c r="S13" s="32">
        <f>SUM(Daily!S170,Daily!S387,Daily!S604,Daily!S821)</f>
        <v>883</v>
      </c>
      <c r="T13" s="3">
        <f>SUM(Daily!T170,Daily!T387,Daily!T604,Daily!T821)</f>
        <v>179</v>
      </c>
      <c r="U13" s="32">
        <f>SUM(Daily!U170,Daily!U387,Daily!U604,Daily!U821)</f>
        <v>284</v>
      </c>
      <c r="V13" s="3">
        <f>SUM(Daily!V170,Daily!V387,Daily!V604,Daily!V821)</f>
        <v>595</v>
      </c>
      <c r="W13" s="32">
        <f>SUM(Daily!W170,Daily!W387,Daily!W604,Daily!W821)</f>
        <v>1333</v>
      </c>
      <c r="X13" s="3">
        <f>SUM(Daily!X170,Daily!X387,Daily!X604,Daily!X821)</f>
        <v>735</v>
      </c>
      <c r="Y13" s="32">
        <f>SUM(Daily!Y170,Daily!Y387,Daily!Y604,Daily!Y821)</f>
        <v>553</v>
      </c>
      <c r="Z13" s="3">
        <f>SUM(Daily!Z170,Daily!Z387,Daily!Z604,Daily!Z821)</f>
        <v>1622</v>
      </c>
      <c r="AA13" s="32">
        <f>SUM(Daily!AA170,Daily!AA387,Daily!AA604,Daily!AA821)</f>
        <v>1461</v>
      </c>
      <c r="AB13" s="113">
        <f t="shared" si="0"/>
        <v>13464</v>
      </c>
      <c r="AC13" s="19">
        <f t="shared" si="0"/>
        <v>13510</v>
      </c>
    </row>
    <row r="14" spans="1:29" x14ac:dyDescent="0.15">
      <c r="A14" s="94" t="s">
        <v>23</v>
      </c>
      <c r="B14" s="3">
        <f>SUM(Daily!B171,Daily!B388,Daily!B605,Daily!B822)</f>
        <v>1243</v>
      </c>
      <c r="C14" s="32">
        <f>SUM(Daily!C171,Daily!C388,Daily!C605,Daily!C822)</f>
        <v>1232</v>
      </c>
      <c r="D14" s="3">
        <f>SUM(Daily!D171,Daily!D388,Daily!D605,Daily!D822)</f>
        <v>428</v>
      </c>
      <c r="E14" s="32">
        <f>SUM(Daily!E171,Daily!E388,Daily!E605,Daily!E822)</f>
        <v>424</v>
      </c>
      <c r="F14" s="3">
        <f>SUM(Daily!F171,Daily!F388,Daily!F605,Daily!F822)</f>
        <v>1443</v>
      </c>
      <c r="G14" s="32">
        <f>SUM(Daily!G171,Daily!G388,Daily!G605,Daily!G822)</f>
        <v>559</v>
      </c>
      <c r="H14" s="3">
        <f>SUM(Daily!H171,Daily!H388,Daily!H605,Daily!H822)</f>
        <v>1400</v>
      </c>
      <c r="I14" s="32">
        <f>SUM(Daily!I171,Daily!I388,Daily!I605,Daily!I822)</f>
        <v>1407</v>
      </c>
      <c r="J14" s="3">
        <f>SUM(Daily!J171,Daily!J388,Daily!J605,Daily!J822)</f>
        <v>303</v>
      </c>
      <c r="K14" s="32">
        <f>SUM(Daily!K171,Daily!K388,Daily!K605,Daily!K822)</f>
        <v>424</v>
      </c>
      <c r="L14" s="3">
        <f>SUM(Daily!L171,Daily!L388,Daily!L605,Daily!L822)</f>
        <v>494</v>
      </c>
      <c r="M14" s="32">
        <f>SUM(Daily!M171,Daily!M388,Daily!M605,Daily!M822)</f>
        <v>1180</v>
      </c>
      <c r="N14" s="3">
        <f>SUM(Daily!N171,Daily!N388,Daily!N605,Daily!N822)</f>
        <v>1251</v>
      </c>
      <c r="O14" s="32">
        <f>SUM(Daily!O171,Daily!O388,Daily!O605,Daily!O822)</f>
        <v>1830</v>
      </c>
      <c r="P14" s="3">
        <f>SUM(Daily!P171,Daily!P388,Daily!P605,Daily!P822)</f>
        <v>700</v>
      </c>
      <c r="Q14" s="32">
        <f>SUM(Daily!Q171,Daily!Q388,Daily!Q605,Daily!Q822)</f>
        <v>585</v>
      </c>
      <c r="R14" s="3">
        <f>SUM(Daily!R171,Daily!R388,Daily!R605,Daily!R822)</f>
        <v>1138</v>
      </c>
      <c r="S14" s="32">
        <f>SUM(Daily!S171,Daily!S388,Daily!S605,Daily!S822)</f>
        <v>852</v>
      </c>
      <c r="T14" s="3">
        <f>SUM(Daily!T171,Daily!T388,Daily!T605,Daily!T822)</f>
        <v>168</v>
      </c>
      <c r="U14" s="32">
        <f>SUM(Daily!U171,Daily!U388,Daily!U605,Daily!U822)</f>
        <v>216</v>
      </c>
      <c r="V14" s="3">
        <f>SUM(Daily!V171,Daily!V388,Daily!V605,Daily!V822)</f>
        <v>642</v>
      </c>
      <c r="W14" s="32">
        <f>SUM(Daily!W171,Daily!W388,Daily!W605,Daily!W822)</f>
        <v>1334</v>
      </c>
      <c r="X14" s="3">
        <f>SUM(Daily!X171,Daily!X388,Daily!X605,Daily!X822)</f>
        <v>596</v>
      </c>
      <c r="Y14" s="32">
        <f>SUM(Daily!Y171,Daily!Y388,Daily!Y605,Daily!Y822)</f>
        <v>428</v>
      </c>
      <c r="Z14" s="3">
        <f>SUM(Daily!Z171,Daily!Z388,Daily!Z605,Daily!Z822)</f>
        <v>1447</v>
      </c>
      <c r="AA14" s="32">
        <f>SUM(Daily!AA171,Daily!AA388,Daily!AA605,Daily!AA822)</f>
        <v>1526</v>
      </c>
      <c r="AB14" s="113">
        <f t="shared" si="0"/>
        <v>11253</v>
      </c>
      <c r="AC14" s="19">
        <f t="shared" si="0"/>
        <v>11997</v>
      </c>
    </row>
    <row r="15" spans="1:29" x14ac:dyDescent="0.15">
      <c r="A15" s="95" t="s">
        <v>24</v>
      </c>
      <c r="B15" s="3">
        <f>SUM(Daily!B172,Daily!B389,Daily!B606,Daily!B823)</f>
        <v>1046</v>
      </c>
      <c r="C15" s="32">
        <f>SUM(Daily!C172,Daily!C389,Daily!C606,Daily!C823)</f>
        <v>1333</v>
      </c>
      <c r="D15" s="3">
        <f>SUM(Daily!D172,Daily!D389,Daily!D606,Daily!D823)</f>
        <v>425</v>
      </c>
      <c r="E15" s="32">
        <f>SUM(Daily!E172,Daily!E389,Daily!E606,Daily!E823)</f>
        <v>517</v>
      </c>
      <c r="F15" s="3">
        <f>SUM(Daily!F172,Daily!F389,Daily!F606,Daily!F823)</f>
        <v>1445</v>
      </c>
      <c r="G15" s="32">
        <f>SUM(Daily!G172,Daily!G389,Daily!G606,Daily!G823)</f>
        <v>606</v>
      </c>
      <c r="H15" s="3">
        <f>SUM(Daily!H172,Daily!H389,Daily!H606,Daily!H823)</f>
        <v>1442</v>
      </c>
      <c r="I15" s="32">
        <f>SUM(Daily!I172,Daily!I389,Daily!I606,Daily!I823)</f>
        <v>1247</v>
      </c>
      <c r="J15" s="3">
        <f>SUM(Daily!J172,Daily!J389,Daily!J606,Daily!J823)</f>
        <v>269</v>
      </c>
      <c r="K15" s="32">
        <f>SUM(Daily!K172,Daily!K389,Daily!K606,Daily!K823)</f>
        <v>282</v>
      </c>
      <c r="L15" s="3">
        <f>SUM(Daily!L172,Daily!L389,Daily!L606,Daily!L823)</f>
        <v>588</v>
      </c>
      <c r="M15" s="32">
        <f>SUM(Daily!M172,Daily!M389,Daily!M606,Daily!M823)</f>
        <v>963</v>
      </c>
      <c r="N15" s="3">
        <f>SUM(Daily!N172,Daily!N389,Daily!N606,Daily!N823)</f>
        <v>1224</v>
      </c>
      <c r="O15" s="32">
        <f>SUM(Daily!O172,Daily!O389,Daily!O606,Daily!O823)</f>
        <v>1486</v>
      </c>
      <c r="P15" s="3">
        <f>SUM(Daily!P172,Daily!P389,Daily!P606,Daily!P823)</f>
        <v>683</v>
      </c>
      <c r="Q15" s="32">
        <f>SUM(Daily!Q172,Daily!Q389,Daily!Q606,Daily!Q823)</f>
        <v>578</v>
      </c>
      <c r="R15" s="3">
        <f>SUM(Daily!R172,Daily!R389,Daily!R606,Daily!R823)</f>
        <v>1009</v>
      </c>
      <c r="S15" s="32">
        <f>SUM(Daily!S172,Daily!S389,Daily!S606,Daily!S823)</f>
        <v>789</v>
      </c>
      <c r="T15" s="3">
        <f>SUM(Daily!T172,Daily!T389,Daily!T606,Daily!T823)</f>
        <v>218</v>
      </c>
      <c r="U15" s="32">
        <f>SUM(Daily!U172,Daily!U389,Daily!U606,Daily!U823)</f>
        <v>213</v>
      </c>
      <c r="V15" s="3">
        <f>SUM(Daily!V172,Daily!V389,Daily!V606,Daily!V823)</f>
        <v>646</v>
      </c>
      <c r="W15" s="32">
        <f>SUM(Daily!W172,Daily!W389,Daily!W606,Daily!W823)</f>
        <v>1115</v>
      </c>
      <c r="X15" s="3">
        <f>SUM(Daily!X172,Daily!X389,Daily!X606,Daily!X823)</f>
        <v>510</v>
      </c>
      <c r="Y15" s="32">
        <f>SUM(Daily!Y172,Daily!Y389,Daily!Y606,Daily!Y823)</f>
        <v>395</v>
      </c>
      <c r="Z15" s="3">
        <f>SUM(Daily!Z172,Daily!Z389,Daily!Z606,Daily!Z823)</f>
        <v>1310</v>
      </c>
      <c r="AA15" s="32">
        <f>SUM(Daily!AA172,Daily!AA389,Daily!AA606,Daily!AA823)</f>
        <v>1619</v>
      </c>
      <c r="AB15" s="113">
        <f t="shared" si="0"/>
        <v>10815</v>
      </c>
      <c r="AC15" s="19">
        <f t="shared" si="0"/>
        <v>11143</v>
      </c>
    </row>
    <row r="16" spans="1:29" x14ac:dyDescent="0.15">
      <c r="A16" s="94" t="s">
        <v>25</v>
      </c>
      <c r="B16" s="3">
        <f>SUM(Daily!B173,Daily!B390,Daily!B607,Daily!B824)</f>
        <v>920</v>
      </c>
      <c r="C16" s="32">
        <f>SUM(Daily!C173,Daily!C390,Daily!C607,Daily!C824)</f>
        <v>1000</v>
      </c>
      <c r="D16" s="3">
        <f>SUM(Daily!D173,Daily!D390,Daily!D607,Daily!D824)</f>
        <v>373</v>
      </c>
      <c r="E16" s="32">
        <f>SUM(Daily!E173,Daily!E390,Daily!E607,Daily!E824)</f>
        <v>404</v>
      </c>
      <c r="F16" s="3">
        <f>SUM(Daily!F173,Daily!F390,Daily!F607,Daily!F824)</f>
        <v>1092</v>
      </c>
      <c r="G16" s="32">
        <f>SUM(Daily!G173,Daily!G390,Daily!G607,Daily!G824)</f>
        <v>494</v>
      </c>
      <c r="H16" s="3">
        <f>SUM(Daily!H173,Daily!H390,Daily!H607,Daily!H824)</f>
        <v>1336</v>
      </c>
      <c r="I16" s="32">
        <f>SUM(Daily!I173,Daily!I390,Daily!I607,Daily!I824)</f>
        <v>1254</v>
      </c>
      <c r="J16" s="3">
        <f>SUM(Daily!J173,Daily!J390,Daily!J607,Daily!J824)</f>
        <v>274</v>
      </c>
      <c r="K16" s="32">
        <f>SUM(Daily!K173,Daily!K390,Daily!K607,Daily!K824)</f>
        <v>222</v>
      </c>
      <c r="L16" s="3">
        <f>SUM(Daily!L173,Daily!L390,Daily!L607,Daily!L824)</f>
        <v>543</v>
      </c>
      <c r="M16" s="32">
        <f>SUM(Daily!M173,Daily!M390,Daily!M607,Daily!M824)</f>
        <v>772</v>
      </c>
      <c r="N16" s="3">
        <f>SUM(Daily!N173,Daily!N390,Daily!N607,Daily!N824)</f>
        <v>1190</v>
      </c>
      <c r="O16" s="32">
        <f>SUM(Daily!O173,Daily!O390,Daily!O607,Daily!O824)</f>
        <v>1228</v>
      </c>
      <c r="P16" s="3">
        <f>SUM(Daily!P173,Daily!P390,Daily!P607,Daily!P824)</f>
        <v>587</v>
      </c>
      <c r="Q16" s="32">
        <f>SUM(Daily!Q173,Daily!Q390,Daily!Q607,Daily!Q824)</f>
        <v>551</v>
      </c>
      <c r="R16" s="3">
        <f>SUM(Daily!R173,Daily!R390,Daily!R607,Daily!R824)</f>
        <v>914</v>
      </c>
      <c r="S16" s="32">
        <f>SUM(Daily!S173,Daily!S390,Daily!S607,Daily!S824)</f>
        <v>890</v>
      </c>
      <c r="T16" s="3">
        <f>SUM(Daily!T173,Daily!T390,Daily!T607,Daily!T824)</f>
        <v>161</v>
      </c>
      <c r="U16" s="32">
        <f>SUM(Daily!U173,Daily!U390,Daily!U607,Daily!U824)</f>
        <v>185</v>
      </c>
      <c r="V16" s="3">
        <f>SUM(Daily!V173,Daily!V390,Daily!V607,Daily!V824)</f>
        <v>644</v>
      </c>
      <c r="W16" s="32">
        <f>SUM(Daily!W173,Daily!W390,Daily!W607,Daily!W824)</f>
        <v>962</v>
      </c>
      <c r="X16" s="3">
        <f>SUM(Daily!X173,Daily!X390,Daily!X607,Daily!X824)</f>
        <v>540</v>
      </c>
      <c r="Y16" s="32">
        <f>SUM(Daily!Y173,Daily!Y390,Daily!Y607,Daily!Y824)</f>
        <v>388</v>
      </c>
      <c r="Z16" s="3">
        <f>SUM(Daily!Z173,Daily!Z390,Daily!Z607,Daily!Z824)</f>
        <v>1395</v>
      </c>
      <c r="AA16" s="32">
        <f>SUM(Daily!AA173,Daily!AA390,Daily!AA607,Daily!AA824)</f>
        <v>1514</v>
      </c>
      <c r="AB16" s="113">
        <f t="shared" si="0"/>
        <v>9969</v>
      </c>
      <c r="AC16" s="19">
        <f t="shared" si="0"/>
        <v>9864</v>
      </c>
    </row>
    <row r="17" spans="1:29" x14ac:dyDescent="0.15">
      <c r="A17" s="95" t="s">
        <v>26</v>
      </c>
      <c r="B17" s="3">
        <f>SUM(Daily!B174,Daily!B391,Daily!B608,Daily!B825)</f>
        <v>903</v>
      </c>
      <c r="C17" s="32">
        <f>SUM(Daily!C174,Daily!C391,Daily!C608,Daily!C825)</f>
        <v>1168</v>
      </c>
      <c r="D17" s="3">
        <f>SUM(Daily!D174,Daily!D391,Daily!D608,Daily!D825)</f>
        <v>395</v>
      </c>
      <c r="E17" s="32">
        <f>SUM(Daily!E174,Daily!E391,Daily!E608,Daily!E825)</f>
        <v>565</v>
      </c>
      <c r="F17" s="3">
        <f>SUM(Daily!F174,Daily!F391,Daily!F608,Daily!F825)</f>
        <v>867</v>
      </c>
      <c r="G17" s="32">
        <f>SUM(Daily!G174,Daily!G391,Daily!G608,Daily!G825)</f>
        <v>631</v>
      </c>
      <c r="H17" s="3">
        <f>SUM(Daily!H174,Daily!H391,Daily!H608,Daily!H825)</f>
        <v>1274</v>
      </c>
      <c r="I17" s="32">
        <f>SUM(Daily!I174,Daily!I391,Daily!I608,Daily!I825)</f>
        <v>1344</v>
      </c>
      <c r="J17" s="3">
        <f>SUM(Daily!J174,Daily!J391,Daily!J608,Daily!J825)</f>
        <v>249</v>
      </c>
      <c r="K17" s="32">
        <f>SUM(Daily!K174,Daily!K391,Daily!K608,Daily!K825)</f>
        <v>191</v>
      </c>
      <c r="L17" s="3">
        <f>SUM(Daily!L174,Daily!L391,Daily!L608,Daily!L825)</f>
        <v>571</v>
      </c>
      <c r="M17" s="32">
        <f>SUM(Daily!M174,Daily!M391,Daily!M608,Daily!M825)</f>
        <v>616</v>
      </c>
      <c r="N17" s="3">
        <f>SUM(Daily!N174,Daily!N391,Daily!N608,Daily!N825)</f>
        <v>1163</v>
      </c>
      <c r="O17" s="32">
        <f>SUM(Daily!O174,Daily!O391,Daily!O608,Daily!O825)</f>
        <v>1183</v>
      </c>
      <c r="P17" s="3">
        <f>SUM(Daily!P174,Daily!P391,Daily!P608,Daily!P825)</f>
        <v>650</v>
      </c>
      <c r="Q17" s="32">
        <f>SUM(Daily!Q174,Daily!Q391,Daily!Q608,Daily!Q825)</f>
        <v>534</v>
      </c>
      <c r="R17" s="3">
        <f>SUM(Daily!R174,Daily!R391,Daily!R608,Daily!R825)</f>
        <v>835</v>
      </c>
      <c r="S17" s="32">
        <f>SUM(Daily!S174,Daily!S391,Daily!S608,Daily!S825)</f>
        <v>792</v>
      </c>
      <c r="T17" s="3">
        <f>SUM(Daily!T174,Daily!T391,Daily!T608,Daily!T825)</f>
        <v>153</v>
      </c>
      <c r="U17" s="32">
        <f>SUM(Daily!U174,Daily!U391,Daily!U608,Daily!U825)</f>
        <v>144</v>
      </c>
      <c r="V17" s="3">
        <f>SUM(Daily!V174,Daily!V391,Daily!V608,Daily!V825)</f>
        <v>647</v>
      </c>
      <c r="W17" s="32">
        <f>SUM(Daily!W174,Daily!W391,Daily!W608,Daily!W825)</f>
        <v>797</v>
      </c>
      <c r="X17" s="3">
        <f>SUM(Daily!X174,Daily!X391,Daily!X608,Daily!X825)</f>
        <v>540</v>
      </c>
      <c r="Y17" s="32">
        <f>SUM(Daily!Y174,Daily!Y391,Daily!Y608,Daily!Y825)</f>
        <v>354</v>
      </c>
      <c r="Z17" s="3">
        <f>SUM(Daily!Z174,Daily!Z391,Daily!Z608,Daily!Z825)</f>
        <v>1297</v>
      </c>
      <c r="AA17" s="32">
        <f>SUM(Daily!AA174,Daily!AA391,Daily!AA608,Daily!AA825)</f>
        <v>1435</v>
      </c>
      <c r="AB17" s="113">
        <f t="shared" si="0"/>
        <v>9544</v>
      </c>
      <c r="AC17" s="19">
        <f t="shared" si="0"/>
        <v>9754</v>
      </c>
    </row>
    <row r="18" spans="1:29" x14ac:dyDescent="0.15">
      <c r="A18" s="94" t="s">
        <v>27</v>
      </c>
      <c r="B18" s="3">
        <f>SUM(Daily!B175,Daily!B392,Daily!B609,Daily!B826)</f>
        <v>845</v>
      </c>
      <c r="C18" s="32">
        <f>SUM(Daily!C175,Daily!C392,Daily!C609,Daily!C826)</f>
        <v>1109</v>
      </c>
      <c r="D18" s="3">
        <f>SUM(Daily!D175,Daily!D392,Daily!D609,Daily!D826)</f>
        <v>386</v>
      </c>
      <c r="E18" s="32">
        <f>SUM(Daily!E175,Daily!E392,Daily!E609,Daily!E826)</f>
        <v>596</v>
      </c>
      <c r="F18" s="3">
        <f>SUM(Daily!F175,Daily!F392,Daily!F609,Daily!F826)</f>
        <v>818</v>
      </c>
      <c r="G18" s="32">
        <f>SUM(Daily!G175,Daily!G392,Daily!G609,Daily!G826)</f>
        <v>678</v>
      </c>
      <c r="H18" s="3">
        <f>SUM(Daily!H175,Daily!H392,Daily!H609,Daily!H826)</f>
        <v>1241</v>
      </c>
      <c r="I18" s="32">
        <f>SUM(Daily!I175,Daily!I392,Daily!I609,Daily!I826)</f>
        <v>1271</v>
      </c>
      <c r="J18" s="3">
        <f>SUM(Daily!J175,Daily!J392,Daily!J609,Daily!J826)</f>
        <v>261</v>
      </c>
      <c r="K18" s="32">
        <f>SUM(Daily!K175,Daily!K392,Daily!K609,Daily!K826)</f>
        <v>192</v>
      </c>
      <c r="L18" s="3">
        <f>SUM(Daily!L175,Daily!L392,Daily!L609,Daily!L826)</f>
        <v>703</v>
      </c>
      <c r="M18" s="32">
        <f>SUM(Daily!M175,Daily!M392,Daily!M609,Daily!M826)</f>
        <v>504</v>
      </c>
      <c r="N18" s="3">
        <f>SUM(Daily!N175,Daily!N392,Daily!N609,Daily!N826)</f>
        <v>1324</v>
      </c>
      <c r="O18" s="32">
        <f>SUM(Daily!O175,Daily!O392,Daily!O609,Daily!O826)</f>
        <v>991</v>
      </c>
      <c r="P18" s="3">
        <f>SUM(Daily!P175,Daily!P392,Daily!P609,Daily!P826)</f>
        <v>691</v>
      </c>
      <c r="Q18" s="32">
        <f>SUM(Daily!Q175,Daily!Q392,Daily!Q609,Daily!Q826)</f>
        <v>468</v>
      </c>
      <c r="R18" s="3">
        <f>SUM(Daily!R175,Daily!R392,Daily!R609,Daily!R826)</f>
        <v>940</v>
      </c>
      <c r="S18" s="32">
        <f>SUM(Daily!S175,Daily!S392,Daily!S609,Daily!S826)</f>
        <v>632</v>
      </c>
      <c r="T18" s="3">
        <f>SUM(Daily!T175,Daily!T392,Daily!T609,Daily!T826)</f>
        <v>191</v>
      </c>
      <c r="U18" s="32">
        <f>SUM(Daily!U175,Daily!U392,Daily!U609,Daily!U826)</f>
        <v>124</v>
      </c>
      <c r="V18" s="3">
        <f>SUM(Daily!V175,Daily!V392,Daily!V609,Daily!V826)</f>
        <v>800</v>
      </c>
      <c r="W18" s="32">
        <f>SUM(Daily!W175,Daily!W392,Daily!W609,Daily!W826)</f>
        <v>648</v>
      </c>
      <c r="X18" s="3">
        <f>SUM(Daily!X175,Daily!X392,Daily!X609,Daily!X826)</f>
        <v>571</v>
      </c>
      <c r="Y18" s="32">
        <f>SUM(Daily!Y175,Daily!Y392,Daily!Y609,Daily!Y826)</f>
        <v>273</v>
      </c>
      <c r="Z18" s="3">
        <f>SUM(Daily!Z175,Daily!Z392,Daily!Z609,Daily!Z826)</f>
        <v>1204</v>
      </c>
      <c r="AA18" s="32">
        <f>SUM(Daily!AA175,Daily!AA392,Daily!AA609,Daily!AA826)</f>
        <v>1431</v>
      </c>
      <c r="AB18" s="113">
        <f t="shared" si="0"/>
        <v>9975</v>
      </c>
      <c r="AC18" s="19">
        <f t="shared" si="0"/>
        <v>8917</v>
      </c>
    </row>
    <row r="19" spans="1:29" x14ac:dyDescent="0.15">
      <c r="A19" s="95" t="s">
        <v>28</v>
      </c>
      <c r="B19" s="3">
        <f>SUM(Daily!B176,Daily!B393,Daily!B610,Daily!B827)</f>
        <v>766</v>
      </c>
      <c r="C19" s="32">
        <f>SUM(Daily!C176,Daily!C393,Daily!C610,Daily!C827)</f>
        <v>1256</v>
      </c>
      <c r="D19" s="3">
        <f>SUM(Daily!D176,Daily!D393,Daily!D610,Daily!D827)</f>
        <v>409</v>
      </c>
      <c r="E19" s="32">
        <f>SUM(Daily!E176,Daily!E393,Daily!E610,Daily!E827)</f>
        <v>585</v>
      </c>
      <c r="F19" s="3">
        <f>SUM(Daily!F176,Daily!F393,Daily!F610,Daily!F827)</f>
        <v>853</v>
      </c>
      <c r="G19" s="32">
        <f>SUM(Daily!G176,Daily!G393,Daily!G610,Daily!G827)</f>
        <v>1051</v>
      </c>
      <c r="H19" s="3">
        <f>SUM(Daily!H176,Daily!H393,Daily!H610,Daily!H827)</f>
        <v>1371</v>
      </c>
      <c r="I19" s="32">
        <f>SUM(Daily!I176,Daily!I393,Daily!I610,Daily!I827)</f>
        <v>1607</v>
      </c>
      <c r="J19" s="3">
        <f>SUM(Daily!J176,Daily!J393,Daily!J610,Daily!J827)</f>
        <v>339</v>
      </c>
      <c r="K19" s="32">
        <f>SUM(Daily!K176,Daily!K393,Daily!K610,Daily!K827)</f>
        <v>175</v>
      </c>
      <c r="L19" s="3">
        <f>SUM(Daily!L176,Daily!L393,Daily!L610,Daily!L827)</f>
        <v>993</v>
      </c>
      <c r="M19" s="32">
        <f>SUM(Daily!M176,Daily!M393,Daily!M610,Daily!M827)</f>
        <v>524</v>
      </c>
      <c r="N19" s="3">
        <f>SUM(Daily!N176,Daily!N393,Daily!N610,Daily!N827)</f>
        <v>1657</v>
      </c>
      <c r="O19" s="32">
        <f>SUM(Daily!O176,Daily!O393,Daily!O610,Daily!O827)</f>
        <v>1039</v>
      </c>
      <c r="P19" s="3">
        <f>SUM(Daily!P176,Daily!P393,Daily!P610,Daily!P827)</f>
        <v>759</v>
      </c>
      <c r="Q19" s="32">
        <f>SUM(Daily!Q176,Daily!Q393,Daily!Q610,Daily!Q827)</f>
        <v>578</v>
      </c>
      <c r="R19" s="3">
        <f>SUM(Daily!R176,Daily!R393,Daily!R610,Daily!R827)</f>
        <v>861</v>
      </c>
      <c r="S19" s="32">
        <f>SUM(Daily!S176,Daily!S393,Daily!S610,Daily!S827)</f>
        <v>898</v>
      </c>
      <c r="T19" s="3">
        <f>SUM(Daily!T176,Daily!T393,Daily!T610,Daily!T827)</f>
        <v>337</v>
      </c>
      <c r="U19" s="32">
        <f>SUM(Daily!U176,Daily!U393,Daily!U610,Daily!U827)</f>
        <v>98</v>
      </c>
      <c r="V19" s="3">
        <f>SUM(Daily!V176,Daily!V393,Daily!V610,Daily!V827)</f>
        <v>1007</v>
      </c>
      <c r="W19" s="32">
        <f>SUM(Daily!W176,Daily!W393,Daily!W610,Daily!W827)</f>
        <v>827</v>
      </c>
      <c r="X19" s="3">
        <f>SUM(Daily!X176,Daily!X393,Daily!X610,Daily!X827)</f>
        <v>686</v>
      </c>
      <c r="Y19" s="32">
        <f>SUM(Daily!Y176,Daily!Y393,Daily!Y610,Daily!Y827)</f>
        <v>279</v>
      </c>
      <c r="Z19" s="3">
        <f>SUM(Daily!Z176,Daily!Z393,Daily!Z610,Daily!Z827)</f>
        <v>1428</v>
      </c>
      <c r="AA19" s="32">
        <f>SUM(Daily!AA176,Daily!AA393,Daily!AA610,Daily!AA827)</f>
        <v>1550</v>
      </c>
      <c r="AB19" s="113">
        <f t="shared" si="0"/>
        <v>11466</v>
      </c>
      <c r="AC19" s="19">
        <f t="shared" si="0"/>
        <v>10467</v>
      </c>
    </row>
    <row r="20" spans="1:29" x14ac:dyDescent="0.15">
      <c r="A20" s="94" t="s">
        <v>29</v>
      </c>
      <c r="B20" s="3">
        <f>SUM(Daily!B177,Daily!B394,Daily!B611,Daily!B828)</f>
        <v>942</v>
      </c>
      <c r="C20" s="32">
        <f>SUM(Daily!C177,Daily!C394,Daily!C611,Daily!C828)</f>
        <v>1982</v>
      </c>
      <c r="D20" s="3">
        <f>SUM(Daily!D177,Daily!D394,Daily!D611,Daily!D828)</f>
        <v>529</v>
      </c>
      <c r="E20" s="32">
        <f>SUM(Daily!E177,Daily!E394,Daily!E611,Daily!E828)</f>
        <v>724</v>
      </c>
      <c r="F20" s="3">
        <f>SUM(Daily!F177,Daily!F394,Daily!F611,Daily!F828)</f>
        <v>932</v>
      </c>
      <c r="G20" s="32">
        <f>SUM(Daily!G177,Daily!G394,Daily!G611,Daily!G828)</f>
        <v>1556</v>
      </c>
      <c r="H20" s="3">
        <f>SUM(Daily!H177,Daily!H394,Daily!H611,Daily!H828)</f>
        <v>1576</v>
      </c>
      <c r="I20" s="32">
        <f>SUM(Daily!I177,Daily!I394,Daily!I611,Daily!I828)</f>
        <v>2014</v>
      </c>
      <c r="J20" s="3">
        <f>SUM(Daily!J177,Daily!J394,Daily!J611,Daily!J828)</f>
        <v>477</v>
      </c>
      <c r="K20" s="32">
        <f>SUM(Daily!K177,Daily!K394,Daily!K611,Daily!K828)</f>
        <v>164</v>
      </c>
      <c r="L20" s="3">
        <f>SUM(Daily!L177,Daily!L394,Daily!L611,Daily!L828)</f>
        <v>1228</v>
      </c>
      <c r="M20" s="32">
        <f>SUM(Daily!M177,Daily!M394,Daily!M611,Daily!M828)</f>
        <v>499</v>
      </c>
      <c r="N20" s="3">
        <f>SUM(Daily!N177,Daily!N394,Daily!N611,Daily!N828)</f>
        <v>1881</v>
      </c>
      <c r="O20" s="32">
        <f>SUM(Daily!O177,Daily!O394,Daily!O611,Daily!O828)</f>
        <v>1430</v>
      </c>
      <c r="P20" s="3">
        <f>SUM(Daily!P177,Daily!P394,Daily!P611,Daily!P828)</f>
        <v>1059</v>
      </c>
      <c r="Q20" s="32">
        <f>SUM(Daily!Q177,Daily!Q394,Daily!Q611,Daily!Q828)</f>
        <v>706</v>
      </c>
      <c r="R20" s="3">
        <f>SUM(Daily!R177,Daily!R394,Daily!R611,Daily!R828)</f>
        <v>1071</v>
      </c>
      <c r="S20" s="32">
        <f>SUM(Daily!S177,Daily!S394,Daily!S611,Daily!S828)</f>
        <v>1265</v>
      </c>
      <c r="T20" s="3">
        <f>SUM(Daily!T177,Daily!T394,Daily!T611,Daily!T828)</f>
        <v>564</v>
      </c>
      <c r="U20" s="32">
        <f>SUM(Daily!U177,Daily!U394,Daily!U611,Daily!U828)</f>
        <v>104</v>
      </c>
      <c r="V20" s="3">
        <f>SUM(Daily!V177,Daily!V394,Daily!V611,Daily!V828)</f>
        <v>1251</v>
      </c>
      <c r="W20" s="32">
        <f>SUM(Daily!W177,Daily!W394,Daily!W611,Daily!W828)</f>
        <v>932</v>
      </c>
      <c r="X20" s="3">
        <f>SUM(Daily!X177,Daily!X394,Daily!X611,Daily!X828)</f>
        <v>1120</v>
      </c>
      <c r="Y20" s="32">
        <f>SUM(Daily!Y177,Daily!Y394,Daily!Y611,Daily!Y828)</f>
        <v>429</v>
      </c>
      <c r="Z20" s="3">
        <f>SUM(Daily!Z177,Daily!Z394,Daily!Z611,Daily!Z828)</f>
        <v>1603</v>
      </c>
      <c r="AA20" s="32">
        <f>SUM(Daily!AA177,Daily!AA394,Daily!AA611,Daily!AA828)</f>
        <v>2035</v>
      </c>
      <c r="AB20" s="113">
        <f t="shared" si="0"/>
        <v>14233</v>
      </c>
      <c r="AC20" s="19">
        <f t="shared" si="0"/>
        <v>13840</v>
      </c>
    </row>
    <row r="21" spans="1:29" x14ac:dyDescent="0.15">
      <c r="A21" s="95" t="s">
        <v>30</v>
      </c>
      <c r="B21" s="3">
        <f>SUM(Daily!B178,Daily!B395,Daily!B612,Daily!B829)</f>
        <v>1209</v>
      </c>
      <c r="C21" s="32">
        <f>SUM(Daily!C178,Daily!C395,Daily!C612,Daily!C829)</f>
        <v>2060</v>
      </c>
      <c r="D21" s="3">
        <f>SUM(Daily!D178,Daily!D395,Daily!D612,Daily!D829)</f>
        <v>576</v>
      </c>
      <c r="E21" s="32">
        <f>SUM(Daily!E178,Daily!E395,Daily!E612,Daily!E829)</f>
        <v>877</v>
      </c>
      <c r="F21" s="3">
        <f>SUM(Daily!F178,Daily!F395,Daily!F612,Daily!F829)</f>
        <v>1193</v>
      </c>
      <c r="G21" s="32">
        <f>SUM(Daily!G178,Daily!G395,Daily!G612,Daily!G829)</f>
        <v>1972</v>
      </c>
      <c r="H21" s="3">
        <f>SUM(Daily!H178,Daily!H395,Daily!H612,Daily!H829)</f>
        <v>1814</v>
      </c>
      <c r="I21" s="32">
        <f>SUM(Daily!I178,Daily!I395,Daily!I612,Daily!I829)</f>
        <v>2261</v>
      </c>
      <c r="J21" s="3">
        <f>SUM(Daily!J178,Daily!J395,Daily!J612,Daily!J829)</f>
        <v>567</v>
      </c>
      <c r="K21" s="32">
        <f>SUM(Daily!K178,Daily!K395,Daily!K612,Daily!K829)</f>
        <v>166</v>
      </c>
      <c r="L21" s="3">
        <f>SUM(Daily!L178,Daily!L395,Daily!L612,Daily!L829)</f>
        <v>1621</v>
      </c>
      <c r="M21" s="32">
        <f>SUM(Daily!M178,Daily!M395,Daily!M612,Daily!M829)</f>
        <v>514</v>
      </c>
      <c r="N21" s="3">
        <f>SUM(Daily!N178,Daily!N395,Daily!N612,Daily!N829)</f>
        <v>2438</v>
      </c>
      <c r="O21" s="32">
        <f>SUM(Daily!O178,Daily!O395,Daily!O612,Daily!O829)</f>
        <v>1630</v>
      </c>
      <c r="P21" s="3">
        <f>SUM(Daily!P178,Daily!P395,Daily!P612,Daily!P829)</f>
        <v>1228</v>
      </c>
      <c r="Q21" s="32">
        <f>SUM(Daily!Q178,Daily!Q395,Daily!Q612,Daily!Q829)</f>
        <v>1053</v>
      </c>
      <c r="R21" s="3">
        <f>SUM(Daily!R178,Daily!R395,Daily!R612,Daily!R829)</f>
        <v>1192</v>
      </c>
      <c r="S21" s="32">
        <f>SUM(Daily!S178,Daily!S395,Daily!S612,Daily!S829)</f>
        <v>1303</v>
      </c>
      <c r="T21" s="3">
        <f>SUM(Daily!T178,Daily!T395,Daily!T612,Daily!T829)</f>
        <v>608</v>
      </c>
      <c r="U21" s="32">
        <f>SUM(Daily!U178,Daily!U395,Daily!U612,Daily!U829)</f>
        <v>94</v>
      </c>
      <c r="V21" s="3">
        <f>SUM(Daily!V178,Daily!V395,Daily!V612,Daily!V829)</f>
        <v>1662</v>
      </c>
      <c r="W21" s="32">
        <f>SUM(Daily!W178,Daily!W395,Daily!W612,Daily!W829)</f>
        <v>914</v>
      </c>
      <c r="X21" s="3">
        <f>SUM(Daily!X178,Daily!X395,Daily!X612,Daily!X829)</f>
        <v>1300</v>
      </c>
      <c r="Y21" s="32">
        <f>SUM(Daily!Y178,Daily!Y395,Daily!Y612,Daily!Y829)</f>
        <v>473</v>
      </c>
      <c r="Z21" s="3">
        <f>SUM(Daily!Z178,Daily!Z395,Daily!Z612,Daily!Z829)</f>
        <v>1693</v>
      </c>
      <c r="AA21" s="32">
        <f>SUM(Daily!AA178,Daily!AA395,Daily!AA612,Daily!AA829)</f>
        <v>2267</v>
      </c>
      <c r="AB21" s="113">
        <f t="shared" si="0"/>
        <v>17101</v>
      </c>
      <c r="AC21" s="19">
        <f t="shared" si="0"/>
        <v>15584</v>
      </c>
    </row>
    <row r="22" spans="1:29" x14ac:dyDescent="0.15">
      <c r="A22" s="94" t="s">
        <v>31</v>
      </c>
      <c r="B22" s="3">
        <f>SUM(Daily!B179,Daily!B396,Daily!B613,Daily!B830)</f>
        <v>1147</v>
      </c>
      <c r="C22" s="32">
        <f>SUM(Daily!C179,Daily!C396,Daily!C613,Daily!C830)</f>
        <v>2619</v>
      </c>
      <c r="D22" s="3">
        <f>SUM(Daily!D179,Daily!D396,Daily!D613,Daily!D830)</f>
        <v>509</v>
      </c>
      <c r="E22" s="32">
        <f>SUM(Daily!E179,Daily!E396,Daily!E613,Daily!E830)</f>
        <v>882</v>
      </c>
      <c r="F22" s="3">
        <f>SUM(Daily!F179,Daily!F396,Daily!F613,Daily!F830)</f>
        <v>794</v>
      </c>
      <c r="G22" s="32">
        <f>SUM(Daily!G179,Daily!G396,Daily!G613,Daily!G830)</f>
        <v>2277</v>
      </c>
      <c r="H22" s="3">
        <f>SUM(Daily!H179,Daily!H396,Daily!H613,Daily!H830)</f>
        <v>1648</v>
      </c>
      <c r="I22" s="32">
        <f>SUM(Daily!I179,Daily!I396,Daily!I613,Daily!I830)</f>
        <v>2457</v>
      </c>
      <c r="J22" s="3">
        <f>SUM(Daily!J179,Daily!J396,Daily!J613,Daily!J830)</f>
        <v>466</v>
      </c>
      <c r="K22" s="32">
        <f>SUM(Daily!K179,Daily!K396,Daily!K613,Daily!K830)</f>
        <v>155</v>
      </c>
      <c r="L22" s="3">
        <f>SUM(Daily!L179,Daily!L396,Daily!L613,Daily!L830)</f>
        <v>1451</v>
      </c>
      <c r="M22" s="32">
        <f>SUM(Daily!M179,Daily!M396,Daily!M613,Daily!M830)</f>
        <v>426</v>
      </c>
      <c r="N22" s="3">
        <f>SUM(Daily!N179,Daily!N396,Daily!N613,Daily!N830)</f>
        <v>1898</v>
      </c>
      <c r="O22" s="32">
        <f>SUM(Daily!O179,Daily!O396,Daily!O613,Daily!O830)</f>
        <v>1337</v>
      </c>
      <c r="P22" s="3">
        <f>SUM(Daily!P179,Daily!P396,Daily!P613,Daily!P830)</f>
        <v>953</v>
      </c>
      <c r="Q22" s="32">
        <f>SUM(Daily!Q179,Daily!Q396,Daily!Q613,Daily!Q830)</f>
        <v>1080</v>
      </c>
      <c r="R22" s="3">
        <f>SUM(Daily!R179,Daily!R396,Daily!R613,Daily!R830)</f>
        <v>975</v>
      </c>
      <c r="S22" s="32">
        <f>SUM(Daily!S179,Daily!S396,Daily!S613,Daily!S830)</f>
        <v>1308</v>
      </c>
      <c r="T22" s="3">
        <f>SUM(Daily!T179,Daily!T396,Daily!T613,Daily!T830)</f>
        <v>347</v>
      </c>
      <c r="U22" s="32">
        <f>SUM(Daily!U179,Daily!U396,Daily!U613,Daily!U830)</f>
        <v>88</v>
      </c>
      <c r="V22" s="3">
        <f>SUM(Daily!V179,Daily!V396,Daily!V613,Daily!V830)</f>
        <v>1501</v>
      </c>
      <c r="W22" s="32">
        <f>SUM(Daily!W179,Daily!W396,Daily!W613,Daily!W830)</f>
        <v>852</v>
      </c>
      <c r="X22" s="3">
        <f>SUM(Daily!X179,Daily!X396,Daily!X613,Daily!X830)</f>
        <v>1037</v>
      </c>
      <c r="Y22" s="32">
        <f>SUM(Daily!Y179,Daily!Y396,Daily!Y613,Daily!Y830)</f>
        <v>525</v>
      </c>
      <c r="Z22" s="3">
        <f>SUM(Daily!Z179,Daily!Z396,Daily!Z613,Daily!Z830)</f>
        <v>1317</v>
      </c>
      <c r="AA22" s="32">
        <f>SUM(Daily!AA179,Daily!AA396,Daily!AA613,Daily!AA830)</f>
        <v>2298</v>
      </c>
      <c r="AB22" s="113">
        <f t="shared" si="0"/>
        <v>14043</v>
      </c>
      <c r="AC22" s="19">
        <f t="shared" si="0"/>
        <v>16304</v>
      </c>
    </row>
    <row r="23" spans="1:29" x14ac:dyDescent="0.15">
      <c r="A23" s="95" t="s">
        <v>32</v>
      </c>
      <c r="B23" s="3">
        <f>SUM(Daily!B180,Daily!B397,Daily!B614,Daily!B831)</f>
        <v>1343</v>
      </c>
      <c r="C23" s="32">
        <f>SUM(Daily!C180,Daily!C397,Daily!C614,Daily!C831)</f>
        <v>1684</v>
      </c>
      <c r="D23" s="3">
        <f>SUM(Daily!D180,Daily!D397,Daily!D614,Daily!D831)</f>
        <v>279</v>
      </c>
      <c r="E23" s="32">
        <f>SUM(Daily!E180,Daily!E397,Daily!E614,Daily!E831)</f>
        <v>739</v>
      </c>
      <c r="F23" s="3">
        <f>SUM(Daily!F180,Daily!F397,Daily!F614,Daily!F831)</f>
        <v>740</v>
      </c>
      <c r="G23" s="32">
        <f>SUM(Daily!G180,Daily!G397,Daily!G614,Daily!G831)</f>
        <v>1907</v>
      </c>
      <c r="H23" s="3">
        <f>SUM(Daily!H180,Daily!H397,Daily!H614,Daily!H831)</f>
        <v>1554</v>
      </c>
      <c r="I23" s="32">
        <f>SUM(Daily!I180,Daily!I397,Daily!I614,Daily!I831)</f>
        <v>2043</v>
      </c>
      <c r="J23" s="3">
        <f>SUM(Daily!J180,Daily!J397,Daily!J614,Daily!J831)</f>
        <v>432</v>
      </c>
      <c r="K23" s="32">
        <f>SUM(Daily!K180,Daily!K397,Daily!K614,Daily!K831)</f>
        <v>143</v>
      </c>
      <c r="L23" s="3">
        <f>SUM(Daily!L180,Daily!L397,Daily!L614,Daily!L831)</f>
        <v>1139</v>
      </c>
      <c r="M23" s="32">
        <f>SUM(Daily!M180,Daily!M397,Daily!M614,Daily!M831)</f>
        <v>378</v>
      </c>
      <c r="N23" s="3">
        <f>SUM(Daily!N180,Daily!N397,Daily!N614,Daily!N831)</f>
        <v>1577</v>
      </c>
      <c r="O23" s="32">
        <f>SUM(Daily!O180,Daily!O397,Daily!O614,Daily!O831)</f>
        <v>1343</v>
      </c>
      <c r="P23" s="3">
        <f>SUM(Daily!P180,Daily!P397,Daily!P614,Daily!P831)</f>
        <v>643</v>
      </c>
      <c r="Q23" s="32">
        <f>SUM(Daily!Q180,Daily!Q397,Daily!Q614,Daily!Q831)</f>
        <v>919</v>
      </c>
      <c r="R23" s="3">
        <f>SUM(Daily!R180,Daily!R397,Daily!R614,Daily!R831)</f>
        <v>688</v>
      </c>
      <c r="S23" s="32">
        <f>SUM(Daily!S180,Daily!S397,Daily!S614,Daily!S831)</f>
        <v>1151</v>
      </c>
      <c r="T23" s="3">
        <f>SUM(Daily!T180,Daily!T397,Daily!T614,Daily!T831)</f>
        <v>223</v>
      </c>
      <c r="U23" s="32">
        <f>SUM(Daily!U180,Daily!U397,Daily!U614,Daily!U831)</f>
        <v>84</v>
      </c>
      <c r="V23" s="3">
        <f>SUM(Daily!V180,Daily!V397,Daily!V614,Daily!V831)</f>
        <v>1565</v>
      </c>
      <c r="W23" s="32">
        <f>SUM(Daily!W180,Daily!W397,Daily!W614,Daily!W831)</f>
        <v>669</v>
      </c>
      <c r="X23" s="3">
        <f>SUM(Daily!X180,Daily!X397,Daily!X614,Daily!X831)</f>
        <v>702</v>
      </c>
      <c r="Y23" s="32">
        <f>SUM(Daily!Y180,Daily!Y397,Daily!Y614,Daily!Y831)</f>
        <v>371</v>
      </c>
      <c r="Z23" s="3">
        <f>SUM(Daily!Z180,Daily!Z397,Daily!Z614,Daily!Z831)</f>
        <v>1076</v>
      </c>
      <c r="AA23" s="32">
        <f>SUM(Daily!AA180,Daily!AA397,Daily!AA614,Daily!AA831)</f>
        <v>1762</v>
      </c>
      <c r="AB23" s="113">
        <f t="shared" si="0"/>
        <v>11961</v>
      </c>
      <c r="AC23" s="19">
        <f t="shared" si="0"/>
        <v>13193</v>
      </c>
    </row>
    <row r="24" spans="1:29" x14ac:dyDescent="0.15">
      <c r="A24" s="94" t="s">
        <v>33</v>
      </c>
      <c r="B24" s="3">
        <f>SUM(Daily!B181,Daily!B398,Daily!B615,Daily!B832)</f>
        <v>930</v>
      </c>
      <c r="C24" s="32">
        <f>SUM(Daily!C181,Daily!C398,Daily!C615,Daily!C832)</f>
        <v>1193</v>
      </c>
      <c r="D24" s="3">
        <f>SUM(Daily!D181,Daily!D398,Daily!D615,Daily!D832)</f>
        <v>206</v>
      </c>
      <c r="E24" s="32">
        <f>SUM(Daily!E181,Daily!E398,Daily!E615,Daily!E832)</f>
        <v>524</v>
      </c>
      <c r="F24" s="3">
        <f>SUM(Daily!F181,Daily!F398,Daily!F615,Daily!F832)</f>
        <v>666</v>
      </c>
      <c r="G24" s="32">
        <f>SUM(Daily!G181,Daily!G398,Daily!G615,Daily!G832)</f>
        <v>1486</v>
      </c>
      <c r="H24" s="3">
        <f>SUM(Daily!H181,Daily!H398,Daily!H615,Daily!H832)</f>
        <v>1249</v>
      </c>
      <c r="I24" s="32">
        <f>SUM(Daily!I181,Daily!I398,Daily!I615,Daily!I832)</f>
        <v>1468</v>
      </c>
      <c r="J24" s="3">
        <f>SUM(Daily!J181,Daily!J398,Daily!J615,Daily!J832)</f>
        <v>306</v>
      </c>
      <c r="K24" s="32">
        <f>SUM(Daily!K181,Daily!K398,Daily!K615,Daily!K832)</f>
        <v>92</v>
      </c>
      <c r="L24" s="3">
        <f>SUM(Daily!L181,Daily!L398,Daily!L615,Daily!L832)</f>
        <v>969</v>
      </c>
      <c r="M24" s="32">
        <f>SUM(Daily!M181,Daily!M398,Daily!M615,Daily!M832)</f>
        <v>388</v>
      </c>
      <c r="N24" s="3">
        <f>SUM(Daily!N181,Daily!N398,Daily!N615,Daily!N832)</f>
        <v>1247</v>
      </c>
      <c r="O24" s="32">
        <f>SUM(Daily!O181,Daily!O398,Daily!O615,Daily!O832)</f>
        <v>1227</v>
      </c>
      <c r="P24" s="3">
        <f>SUM(Daily!P181,Daily!P398,Daily!P615,Daily!P832)</f>
        <v>428</v>
      </c>
      <c r="Q24" s="32">
        <f>SUM(Daily!Q181,Daily!Q398,Daily!Q615,Daily!Q832)</f>
        <v>742</v>
      </c>
      <c r="R24" s="3">
        <f>SUM(Daily!R181,Daily!R398,Daily!R615,Daily!R832)</f>
        <v>585</v>
      </c>
      <c r="S24" s="32">
        <f>SUM(Daily!S181,Daily!S398,Daily!S615,Daily!S832)</f>
        <v>895</v>
      </c>
      <c r="T24" s="3">
        <f>SUM(Daily!T181,Daily!T398,Daily!T615,Daily!T832)</f>
        <v>135</v>
      </c>
      <c r="U24" s="32">
        <f>SUM(Daily!U181,Daily!U398,Daily!U615,Daily!U832)</f>
        <v>107</v>
      </c>
      <c r="V24" s="3">
        <f>SUM(Daily!V181,Daily!V398,Daily!V615,Daily!V832)</f>
        <v>1153</v>
      </c>
      <c r="W24" s="32">
        <f>SUM(Daily!W181,Daily!W398,Daily!W615,Daily!W832)</f>
        <v>550</v>
      </c>
      <c r="X24" s="3">
        <f>SUM(Daily!X181,Daily!X398,Daily!X615,Daily!X832)</f>
        <v>469</v>
      </c>
      <c r="Y24" s="32">
        <f>SUM(Daily!Y181,Daily!Y398,Daily!Y615,Daily!Y832)</f>
        <v>341</v>
      </c>
      <c r="Z24" s="3">
        <f>SUM(Daily!Z181,Daily!Z398,Daily!Z615,Daily!Z832)</f>
        <v>709</v>
      </c>
      <c r="AA24" s="32">
        <f>SUM(Daily!AA181,Daily!AA398,Daily!AA615,Daily!AA832)</f>
        <v>1314</v>
      </c>
      <c r="AB24" s="113">
        <f t="shared" si="0"/>
        <v>9052</v>
      </c>
      <c r="AC24" s="19">
        <f t="shared" si="0"/>
        <v>10327</v>
      </c>
    </row>
    <row r="25" spans="1:29" x14ac:dyDescent="0.15">
      <c r="A25" s="95" t="s">
        <v>34</v>
      </c>
      <c r="B25" s="3">
        <f>SUM(Daily!B182,Daily!B399,Daily!B616,Daily!B833)</f>
        <v>428</v>
      </c>
      <c r="C25" s="32">
        <f>SUM(Daily!C182,Daily!C399,Daily!C616,Daily!C833)</f>
        <v>835</v>
      </c>
      <c r="D25" s="3">
        <f>SUM(Daily!D182,Daily!D399,Daily!D616,Daily!D833)</f>
        <v>74</v>
      </c>
      <c r="E25" s="32">
        <f>SUM(Daily!E182,Daily!E399,Daily!E616,Daily!E833)</f>
        <v>373</v>
      </c>
      <c r="F25" s="3">
        <f>SUM(Daily!F182,Daily!F399,Daily!F616,Daily!F833)</f>
        <v>190</v>
      </c>
      <c r="G25" s="32">
        <f>SUM(Daily!G182,Daily!G399,Daily!G616,Daily!G833)</f>
        <v>1250</v>
      </c>
      <c r="H25" s="3">
        <f>SUM(Daily!H182,Daily!H399,Daily!H616,Daily!H833)</f>
        <v>451</v>
      </c>
      <c r="I25" s="32">
        <f>SUM(Daily!I182,Daily!I399,Daily!I616,Daily!I833)</f>
        <v>1097</v>
      </c>
      <c r="J25" s="3">
        <f>SUM(Daily!J182,Daily!J399,Daily!J616,Daily!J833)</f>
        <v>68</v>
      </c>
      <c r="K25" s="32">
        <f>SUM(Daily!K182,Daily!K399,Daily!K616,Daily!K833)</f>
        <v>95</v>
      </c>
      <c r="L25" s="3">
        <f>SUM(Daily!L182,Daily!L399,Daily!L616,Daily!L833)</f>
        <v>1016</v>
      </c>
      <c r="M25" s="32">
        <f>SUM(Daily!M182,Daily!M399,Daily!M616,Daily!M833)</f>
        <v>221</v>
      </c>
      <c r="N25" s="3">
        <f>SUM(Daily!N182,Daily!N399,Daily!N616,Daily!N833)</f>
        <v>1234</v>
      </c>
      <c r="O25" s="32">
        <f>SUM(Daily!O182,Daily!O399,Daily!O616,Daily!O833)</f>
        <v>750</v>
      </c>
      <c r="P25" s="3">
        <f>SUM(Daily!P182,Daily!P399,Daily!P616,Daily!P833)</f>
        <v>385</v>
      </c>
      <c r="Q25" s="32">
        <f>SUM(Daily!Q182,Daily!Q399,Daily!Q616,Daily!Q833)</f>
        <v>505</v>
      </c>
      <c r="R25" s="3">
        <f>SUM(Daily!R182,Daily!R399,Daily!R616,Daily!R833)</f>
        <v>405</v>
      </c>
      <c r="S25" s="32">
        <f>SUM(Daily!S182,Daily!S399,Daily!S616,Daily!S833)</f>
        <v>704</v>
      </c>
      <c r="T25" s="3">
        <f>SUM(Daily!T182,Daily!T399,Daily!T616,Daily!T833)</f>
        <v>92</v>
      </c>
      <c r="U25" s="32">
        <f>SUM(Daily!U182,Daily!U399,Daily!U616,Daily!U833)</f>
        <v>146</v>
      </c>
      <c r="V25" s="3">
        <f>SUM(Daily!V182,Daily!V399,Daily!V616,Daily!V833)</f>
        <v>1024</v>
      </c>
      <c r="W25" s="32">
        <f>SUM(Daily!W182,Daily!W399,Daily!W616,Daily!W833)</f>
        <v>311</v>
      </c>
      <c r="X25" s="3">
        <f>SUM(Daily!X182,Daily!X399,Daily!X616,Daily!X833)</f>
        <v>227</v>
      </c>
      <c r="Y25" s="32">
        <f>SUM(Daily!Y182,Daily!Y399,Daily!Y616,Daily!Y833)</f>
        <v>302</v>
      </c>
      <c r="Z25" s="3">
        <f>SUM(Daily!Z182,Daily!Z399,Daily!Z616,Daily!Z833)</f>
        <v>527</v>
      </c>
      <c r="AA25" s="32">
        <f>SUM(Daily!AA182,Daily!AA399,Daily!AA616,Daily!AA833)</f>
        <v>905</v>
      </c>
      <c r="AB25" s="113">
        <f>B25+D25+F25+H25+J25+L25+N25+P25+R25+T25+V25+X25+Z25</f>
        <v>6121</v>
      </c>
      <c r="AC25" s="19">
        <f t="shared" si="0"/>
        <v>7494</v>
      </c>
    </row>
    <row r="26" spans="1:29" x14ac:dyDescent="0.15">
      <c r="A26" s="94" t="s">
        <v>35</v>
      </c>
      <c r="B26" s="3">
        <f>SUM(Daily!B183,Daily!B400,Daily!B617,Daily!B834)</f>
        <v>0</v>
      </c>
      <c r="C26" s="32">
        <f>SUM(Daily!C183,Daily!C400,Daily!C617,Daily!C834)</f>
        <v>355</v>
      </c>
      <c r="D26" s="3">
        <f>SUM(Daily!D183,Daily!D400,Daily!D617,Daily!D834)</f>
        <v>3</v>
      </c>
      <c r="E26" s="32">
        <f>SUM(Daily!E183,Daily!E400,Daily!E617,Daily!E834)</f>
        <v>161</v>
      </c>
      <c r="F26" s="3">
        <f>SUM(Daily!F183,Daily!F400,Daily!F617,Daily!F834)</f>
        <v>7</v>
      </c>
      <c r="G26" s="32">
        <f>SUM(Daily!G183,Daily!G400,Daily!G617,Daily!G834)</f>
        <v>304</v>
      </c>
      <c r="H26" s="3">
        <f>SUM(Daily!H183,Daily!H400,Daily!H617,Daily!H834)</f>
        <v>50</v>
      </c>
      <c r="I26" s="32">
        <f>SUM(Daily!I183,Daily!I400,Daily!I617,Daily!I834)</f>
        <v>282</v>
      </c>
      <c r="J26" s="3">
        <f>SUM(Daily!J183,Daily!J400,Daily!J617,Daily!J834)</f>
        <v>12</v>
      </c>
      <c r="K26" s="32">
        <f>SUM(Daily!K183,Daily!K400,Daily!K617,Daily!K834)</f>
        <v>30</v>
      </c>
      <c r="L26" s="3">
        <f>SUM(Daily!L183,Daily!L400,Daily!L617,Daily!L834)</f>
        <v>147</v>
      </c>
      <c r="M26" s="32">
        <f>SUM(Daily!M183,Daily!M400,Daily!M617,Daily!M834)</f>
        <v>42</v>
      </c>
      <c r="N26" s="3">
        <f>SUM(Daily!N183,Daily!N400,Daily!N617,Daily!N834)</f>
        <v>118</v>
      </c>
      <c r="O26" s="32">
        <f>SUM(Daily!O183,Daily!O400,Daily!O617,Daily!O834)</f>
        <v>126</v>
      </c>
      <c r="P26" s="3">
        <f>SUM(Daily!P183,Daily!P400,Daily!P617,Daily!P834)</f>
        <v>46</v>
      </c>
      <c r="Q26" s="32">
        <f>SUM(Daily!Q183,Daily!Q400,Daily!Q617,Daily!Q834)</f>
        <v>109</v>
      </c>
      <c r="R26" s="3">
        <f>SUM(Daily!R183,Daily!R400,Daily!R617,Daily!R834)</f>
        <v>58</v>
      </c>
      <c r="S26" s="32">
        <f>SUM(Daily!S183,Daily!S400,Daily!S617,Daily!S834)</f>
        <v>65</v>
      </c>
      <c r="T26" s="3">
        <f>SUM(Daily!T183,Daily!T400,Daily!T617,Daily!T834)</f>
        <v>14</v>
      </c>
      <c r="U26" s="32">
        <f>SUM(Daily!U183,Daily!U400,Daily!U617,Daily!U834)</f>
        <v>13</v>
      </c>
      <c r="V26" s="3">
        <f>SUM(Daily!V183,Daily!V400,Daily!V617,Daily!V834)</f>
        <v>104</v>
      </c>
      <c r="W26" s="32">
        <f>SUM(Daily!W183,Daily!W400,Daily!W617,Daily!W834)</f>
        <v>37</v>
      </c>
      <c r="X26" s="3">
        <f>SUM(Daily!X183,Daily!X400,Daily!X617,Daily!X834)</f>
        <v>38</v>
      </c>
      <c r="Y26" s="32">
        <f>SUM(Daily!Y183,Daily!Y400,Daily!Y617,Daily!Y834)</f>
        <v>50</v>
      </c>
      <c r="Z26" s="3">
        <f>SUM(Daily!Z183,Daily!Z400,Daily!Z617,Daily!Z834)</f>
        <v>69</v>
      </c>
      <c r="AA26" s="32">
        <f>SUM(Daily!AA183,Daily!AA400,Daily!AA617,Daily!AA834)</f>
        <v>114</v>
      </c>
      <c r="AB26" s="113">
        <f>B26+D26+F26+H26+J26+L26+N26+P26+R26+T26+V26+X26+Z26</f>
        <v>666</v>
      </c>
      <c r="AC26" s="19">
        <f t="shared" si="0"/>
        <v>1688</v>
      </c>
    </row>
    <row r="27" spans="1:29" x14ac:dyDescent="0.15">
      <c r="A27" s="95" t="s">
        <v>36</v>
      </c>
      <c r="B27" s="3">
        <f>SUM(Daily!B184,Daily!B401,Daily!B618,Daily!B835)</f>
        <v>0</v>
      </c>
      <c r="C27" s="32">
        <f>SUM(Daily!C184,Daily!C401,Daily!C618,Daily!C835)</f>
        <v>25</v>
      </c>
      <c r="D27" s="3">
        <f>SUM(Daily!D184,Daily!D401,Daily!D618,Daily!D835)</f>
        <v>0</v>
      </c>
      <c r="E27" s="32">
        <f>SUM(Daily!E184,Daily!E401,Daily!E618,Daily!E835)</f>
        <v>6</v>
      </c>
      <c r="F27" s="3">
        <f>SUM(Daily!F184,Daily!F401,Daily!F618,Daily!F835)</f>
        <v>1</v>
      </c>
      <c r="G27" s="32">
        <f>SUM(Daily!G184,Daily!G401,Daily!G618,Daily!G835)</f>
        <v>6</v>
      </c>
      <c r="H27" s="3">
        <f>SUM(Daily!H184,Daily!H401,Daily!H618,Daily!H835)</f>
        <v>0</v>
      </c>
      <c r="I27" s="32">
        <f>SUM(Daily!I184,Daily!I401,Daily!I618,Daily!I835)</f>
        <v>2</v>
      </c>
      <c r="J27" s="3">
        <f>SUM(Daily!J184,Daily!J401,Daily!J618,Daily!J835)</f>
        <v>0</v>
      </c>
      <c r="K27" s="32">
        <f>SUM(Daily!K184,Daily!K401,Daily!K618,Daily!K835)</f>
        <v>0</v>
      </c>
      <c r="L27" s="3">
        <f>SUM(Daily!L184,Daily!L401,Daily!L618,Daily!L835)</f>
        <v>0</v>
      </c>
      <c r="M27" s="32">
        <f>SUM(Daily!M184,Daily!M401,Daily!M618,Daily!M835)</f>
        <v>0</v>
      </c>
      <c r="N27" s="3">
        <f>SUM(Daily!N184,Daily!N401,Daily!N618,Daily!N835)</f>
        <v>0</v>
      </c>
      <c r="O27" s="32">
        <f>SUM(Daily!O184,Daily!O401,Daily!O618,Daily!O835)</f>
        <v>0</v>
      </c>
      <c r="P27" s="3">
        <f>SUM(Daily!P184,Daily!P401,Daily!P618,Daily!P835)</f>
        <v>0</v>
      </c>
      <c r="Q27" s="32">
        <f>SUM(Daily!Q184,Daily!Q401,Daily!Q618,Daily!Q835)</f>
        <v>0</v>
      </c>
      <c r="R27" s="3">
        <f>SUM(Daily!R184,Daily!R401,Daily!R618,Daily!R835)</f>
        <v>0</v>
      </c>
      <c r="S27" s="32">
        <f>SUM(Daily!S184,Daily!S401,Daily!S618,Daily!S835)</f>
        <v>0</v>
      </c>
      <c r="T27" s="3">
        <f>SUM(Daily!T184,Daily!T401,Daily!T618,Daily!T835)</f>
        <v>0</v>
      </c>
      <c r="U27" s="32">
        <f>SUM(Daily!U184,Daily!U401,Daily!U618,Daily!U835)</f>
        <v>0</v>
      </c>
      <c r="V27" s="3">
        <f>SUM(Daily!V184,Daily!V401,Daily!V618,Daily!V835)</f>
        <v>0</v>
      </c>
      <c r="W27" s="32">
        <f>SUM(Daily!W184,Daily!W401,Daily!W618,Daily!W835)</f>
        <v>0</v>
      </c>
      <c r="X27" s="3">
        <f>SUM(Daily!X184,Daily!X401,Daily!X618,Daily!X835)</f>
        <v>0</v>
      </c>
      <c r="Y27" s="32">
        <f>SUM(Daily!Y184,Daily!Y401,Daily!Y618,Daily!Y835)</f>
        <v>0</v>
      </c>
      <c r="Z27" s="3">
        <f>SUM(Daily!Z184,Daily!Z401,Daily!Z618,Daily!Z835)</f>
        <v>0</v>
      </c>
      <c r="AA27" s="32">
        <f>SUM(Daily!AA184,Daily!AA401,Daily!AA618,Daily!AA835)</f>
        <v>0</v>
      </c>
      <c r="AB27" s="113">
        <f t="shared" si="0"/>
        <v>1</v>
      </c>
      <c r="AC27" s="19">
        <f t="shared" si="0"/>
        <v>39</v>
      </c>
    </row>
    <row r="28" spans="1:29" x14ac:dyDescent="0.15">
      <c r="A28" s="94" t="s">
        <v>37</v>
      </c>
      <c r="B28" s="3">
        <f>SUM(Daily!B185,Daily!B402,Daily!B619,Daily!B836)</f>
        <v>0</v>
      </c>
      <c r="C28" s="32">
        <f>SUM(Daily!C185,Daily!C402,Daily!C619,Daily!C836)</f>
        <v>0</v>
      </c>
      <c r="D28" s="3">
        <f>SUM(Daily!D185,Daily!D402,Daily!D619,Daily!D836)</f>
        <v>0</v>
      </c>
      <c r="E28" s="32">
        <f>SUM(Daily!E185,Daily!E402,Daily!E619,Daily!E836)</f>
        <v>0</v>
      </c>
      <c r="F28" s="3">
        <f>SUM(Daily!F185,Daily!F402,Daily!F619,Daily!F836)</f>
        <v>0</v>
      </c>
      <c r="G28" s="32">
        <f>SUM(Daily!G185,Daily!G402,Daily!G619,Daily!G836)</f>
        <v>0</v>
      </c>
      <c r="H28" s="3">
        <f>SUM(Daily!H185,Daily!H402,Daily!H619,Daily!H836)</f>
        <v>0</v>
      </c>
      <c r="I28" s="32">
        <f>SUM(Daily!I185,Daily!I402,Daily!I619,Daily!I836)</f>
        <v>0</v>
      </c>
      <c r="J28" s="3">
        <f>SUM(Daily!J185,Daily!J402,Daily!J619,Daily!J836)</f>
        <v>0</v>
      </c>
      <c r="K28" s="32">
        <f>SUM(Daily!K185,Daily!K402,Daily!K619,Daily!K836)</f>
        <v>0</v>
      </c>
      <c r="L28" s="3">
        <f>SUM(Daily!L185,Daily!L402,Daily!L619,Daily!L836)</f>
        <v>0</v>
      </c>
      <c r="M28" s="32">
        <f>SUM(Daily!M185,Daily!M402,Daily!M619,Daily!M836)</f>
        <v>0</v>
      </c>
      <c r="N28" s="3">
        <f>SUM(Daily!N185,Daily!N402,Daily!N619,Daily!N836)</f>
        <v>0</v>
      </c>
      <c r="O28" s="32">
        <f>SUM(Daily!O185,Daily!O402,Daily!O619,Daily!O836)</f>
        <v>0</v>
      </c>
      <c r="P28" s="3">
        <f>SUM(Daily!P185,Daily!P402,Daily!P619,Daily!P836)</f>
        <v>0</v>
      </c>
      <c r="Q28" s="32">
        <f>SUM(Daily!Q185,Daily!Q402,Daily!Q619,Daily!Q836)</f>
        <v>0</v>
      </c>
      <c r="R28" s="3">
        <f>SUM(Daily!R185,Daily!R402,Daily!R619,Daily!R836)</f>
        <v>0</v>
      </c>
      <c r="S28" s="32">
        <f>SUM(Daily!S185,Daily!S402,Daily!S619,Daily!S836)</f>
        <v>0</v>
      </c>
      <c r="T28" s="3">
        <f>SUM(Daily!T185,Daily!T402,Daily!T619,Daily!T836)</f>
        <v>0</v>
      </c>
      <c r="U28" s="32">
        <f>SUM(Daily!U185,Daily!U402,Daily!U619,Daily!U836)</f>
        <v>0</v>
      </c>
      <c r="V28" s="3">
        <f>SUM(Daily!V185,Daily!V402,Daily!V619,Daily!V836)</f>
        <v>0</v>
      </c>
      <c r="W28" s="32">
        <f>SUM(Daily!W185,Daily!W402,Daily!W619,Daily!W836)</f>
        <v>0</v>
      </c>
      <c r="X28" s="3">
        <f>SUM(Daily!X185,Daily!X402,Daily!X619,Daily!X836)</f>
        <v>0</v>
      </c>
      <c r="Y28" s="32">
        <f>SUM(Daily!Y185,Daily!Y402,Daily!Y619,Daily!Y836)</f>
        <v>0</v>
      </c>
      <c r="Z28" s="3">
        <f>SUM(Daily!Z185,Daily!Z402,Daily!Z619,Daily!Z836)</f>
        <v>0</v>
      </c>
      <c r="AA28" s="32">
        <f>SUM(Daily!AA185,Daily!AA402,Daily!AA619,Daily!AA836)</f>
        <v>0</v>
      </c>
      <c r="AB28" s="113">
        <f t="shared" si="0"/>
        <v>0</v>
      </c>
      <c r="AC28" s="19">
        <f t="shared" si="0"/>
        <v>0</v>
      </c>
    </row>
    <row r="29" spans="1:29" x14ac:dyDescent="0.15">
      <c r="A29" s="95" t="s">
        <v>38</v>
      </c>
      <c r="B29" s="3">
        <f>SUM(Daily!B186,Daily!B403,Daily!B620,Daily!B837)</f>
        <v>0</v>
      </c>
      <c r="C29" s="32">
        <f>SUM(Daily!C186,Daily!C403,Daily!C620,Daily!C837)</f>
        <v>0</v>
      </c>
      <c r="D29" s="3">
        <f>SUM(Daily!D186,Daily!D403,Daily!D620,Daily!D837)</f>
        <v>0</v>
      </c>
      <c r="E29" s="32">
        <f>SUM(Daily!E186,Daily!E403,Daily!E620,Daily!E837)</f>
        <v>0</v>
      </c>
      <c r="F29" s="3">
        <f>SUM(Daily!F186,Daily!F403,Daily!F620,Daily!F837)</f>
        <v>0</v>
      </c>
      <c r="G29" s="32">
        <f>SUM(Daily!G186,Daily!G403,Daily!G620,Daily!G837)</f>
        <v>0</v>
      </c>
      <c r="H29" s="3">
        <f>SUM(Daily!H186,Daily!H403,Daily!H620,Daily!H837)</f>
        <v>0</v>
      </c>
      <c r="I29" s="32">
        <f>SUM(Daily!I186,Daily!I403,Daily!I620,Daily!I837)</f>
        <v>0</v>
      </c>
      <c r="J29" s="3">
        <f>SUM(Daily!J186,Daily!J403,Daily!J620,Daily!J837)</f>
        <v>0</v>
      </c>
      <c r="K29" s="32">
        <f>SUM(Daily!K186,Daily!K403,Daily!K620,Daily!K837)</f>
        <v>0</v>
      </c>
      <c r="L29" s="3">
        <f>SUM(Daily!L186,Daily!L403,Daily!L620,Daily!L837)</f>
        <v>0</v>
      </c>
      <c r="M29" s="32">
        <f>SUM(Daily!M186,Daily!M403,Daily!M620,Daily!M837)</f>
        <v>0</v>
      </c>
      <c r="N29" s="3">
        <f>SUM(Daily!N186,Daily!N403,Daily!N620,Daily!N837)</f>
        <v>0</v>
      </c>
      <c r="O29" s="32">
        <f>SUM(Daily!O186,Daily!O403,Daily!O620,Daily!O837)</f>
        <v>0</v>
      </c>
      <c r="P29" s="3">
        <f>SUM(Daily!P186,Daily!P403,Daily!P620,Daily!P837)</f>
        <v>0</v>
      </c>
      <c r="Q29" s="32">
        <f>SUM(Daily!Q186,Daily!Q403,Daily!Q620,Daily!Q837)</f>
        <v>0</v>
      </c>
      <c r="R29" s="3">
        <f>SUM(Daily!R186,Daily!R403,Daily!R620,Daily!R837)</f>
        <v>0</v>
      </c>
      <c r="S29" s="32">
        <f>SUM(Daily!S186,Daily!S403,Daily!S620,Daily!S837)</f>
        <v>0</v>
      </c>
      <c r="T29" s="3">
        <f>SUM(Daily!T186,Daily!T403,Daily!T620,Daily!T837)</f>
        <v>0</v>
      </c>
      <c r="U29" s="32">
        <f>SUM(Daily!U186,Daily!U403,Daily!U620,Daily!U837)</f>
        <v>0</v>
      </c>
      <c r="V29" s="3">
        <f>SUM(Daily!V186,Daily!V403,Daily!V620,Daily!V837)</f>
        <v>0</v>
      </c>
      <c r="W29" s="32">
        <f>SUM(Daily!W186,Daily!W403,Daily!W620,Daily!W837)</f>
        <v>0</v>
      </c>
      <c r="X29" s="3">
        <f>SUM(Daily!X186,Daily!X403,Daily!X620,Daily!X837)</f>
        <v>0</v>
      </c>
      <c r="Y29" s="32">
        <f>SUM(Daily!Y186,Daily!Y403,Daily!Y620,Daily!Y837)</f>
        <v>0</v>
      </c>
      <c r="Z29" s="3">
        <f>SUM(Daily!Z186,Daily!Z403,Daily!Z620,Daily!Z837)</f>
        <v>0</v>
      </c>
      <c r="AA29" s="32">
        <f>SUM(Daily!AA186,Daily!AA403,Daily!AA620,Daily!AA837)</f>
        <v>0</v>
      </c>
      <c r="AB29" s="113">
        <f t="shared" si="0"/>
        <v>0</v>
      </c>
      <c r="AC29" s="19">
        <f t="shared" si="0"/>
        <v>0</v>
      </c>
    </row>
    <row r="30" spans="1:29" ht="14" thickBot="1" x14ac:dyDescent="0.2">
      <c r="A30" s="90" t="s">
        <v>39</v>
      </c>
      <c r="B30" s="16">
        <f>SUM(Daily!B187,Daily!B404,Daily!B621,Daily!B838)</f>
        <v>0</v>
      </c>
      <c r="C30" s="43">
        <f>SUM(Daily!C187,Daily!C404,Daily!C621,Daily!C838)</f>
        <v>0</v>
      </c>
      <c r="D30" s="16">
        <f>SUM(Daily!D187,Daily!D404,Daily!D621,Daily!D838)</f>
        <v>0</v>
      </c>
      <c r="E30" s="43">
        <f>SUM(Daily!E187,Daily!E404,Daily!E621,Daily!E838)</f>
        <v>0</v>
      </c>
      <c r="F30" s="16">
        <f>SUM(Daily!F187,Daily!F404,Daily!F621,Daily!F838)</f>
        <v>0</v>
      </c>
      <c r="G30" s="43">
        <f>SUM(Daily!G187,Daily!G404,Daily!G621,Daily!G838)</f>
        <v>0</v>
      </c>
      <c r="H30" s="16">
        <f>SUM(Daily!H187,Daily!H404,Daily!H621,Daily!H838)</f>
        <v>0</v>
      </c>
      <c r="I30" s="43">
        <f>SUM(Daily!I187,Daily!I404,Daily!I621,Daily!I838)</f>
        <v>0</v>
      </c>
      <c r="J30" s="16">
        <f>SUM(Daily!J187,Daily!J404,Daily!J621,Daily!J838)</f>
        <v>0</v>
      </c>
      <c r="K30" s="43">
        <f>SUM(Daily!K187,Daily!K404,Daily!K621,Daily!K838)</f>
        <v>0</v>
      </c>
      <c r="L30" s="16">
        <f>SUM(Daily!L187,Daily!L404,Daily!L621,Daily!L838)</f>
        <v>0</v>
      </c>
      <c r="M30" s="43">
        <f>SUM(Daily!M187,Daily!M404,Daily!M621,Daily!M838)</f>
        <v>0</v>
      </c>
      <c r="N30" s="16">
        <f>SUM(Daily!N187,Daily!N404,Daily!N621,Daily!N838)</f>
        <v>0</v>
      </c>
      <c r="O30" s="43">
        <f>SUM(Daily!O187,Daily!O404,Daily!O621,Daily!O838)</f>
        <v>0</v>
      </c>
      <c r="P30" s="16">
        <f>SUM(Daily!P187,Daily!P404,Daily!P621,Daily!P838)</f>
        <v>0</v>
      </c>
      <c r="Q30" s="43">
        <f>SUM(Daily!Q187,Daily!Q404,Daily!Q621,Daily!Q838)</f>
        <v>0</v>
      </c>
      <c r="R30" s="16">
        <f>SUM(Daily!R187,Daily!R404,Daily!R621,Daily!R838)</f>
        <v>0</v>
      </c>
      <c r="S30" s="43">
        <f>SUM(Daily!S187,Daily!S404,Daily!S621,Daily!S838)</f>
        <v>0</v>
      </c>
      <c r="T30" s="16">
        <f>SUM(Daily!T187,Daily!T404,Daily!T621,Daily!T838)</f>
        <v>0</v>
      </c>
      <c r="U30" s="43">
        <f>SUM(Daily!U187,Daily!U404,Daily!U621,Daily!U838)</f>
        <v>0</v>
      </c>
      <c r="V30" s="16">
        <f>SUM(Daily!V187,Daily!V404,Daily!V621,Daily!V838)</f>
        <v>0</v>
      </c>
      <c r="W30" s="43">
        <f>SUM(Daily!W187,Daily!W404,Daily!W621,Daily!W838)</f>
        <v>0</v>
      </c>
      <c r="X30" s="16">
        <f>SUM(Daily!X187,Daily!X404,Daily!X621,Daily!X838)</f>
        <v>0</v>
      </c>
      <c r="Y30" s="43">
        <f>SUM(Daily!Y187,Daily!Y404,Daily!Y621,Daily!Y838)</f>
        <v>0</v>
      </c>
      <c r="Z30" s="16">
        <f>SUM(Daily!Z187,Daily!Z404,Daily!Z621,Daily!Z838)</f>
        <v>0</v>
      </c>
      <c r="AA30" s="43">
        <f>SUM(Daily!AA187,Daily!AA404,Daily!AA621,Daily!AA838)</f>
        <v>0</v>
      </c>
      <c r="AB30" s="114">
        <f t="shared" si="0"/>
        <v>0</v>
      </c>
      <c r="AC30" s="115">
        <f t="shared" si="0"/>
        <v>0</v>
      </c>
    </row>
    <row r="31" spans="1:29" ht="15" thickTop="1" thickBot="1" x14ac:dyDescent="0.2">
      <c r="A31" s="44" t="s">
        <v>13</v>
      </c>
      <c r="B31" s="53">
        <f>SUM(B7:B30)</f>
        <v>19021</v>
      </c>
      <c r="C31" s="49">
        <f t="shared" ref="C31:AC31" si="1">SUM(C7:C30)</f>
        <v>21989</v>
      </c>
      <c r="D31" s="48">
        <f t="shared" si="1"/>
        <v>6997</v>
      </c>
      <c r="E31" s="54">
        <f t="shared" si="1"/>
        <v>9309</v>
      </c>
      <c r="F31" s="53">
        <f t="shared" si="1"/>
        <v>20322</v>
      </c>
      <c r="G31" s="49">
        <f t="shared" si="1"/>
        <v>17659</v>
      </c>
      <c r="H31" s="48">
        <f t="shared" si="1"/>
        <v>24088</v>
      </c>
      <c r="I31" s="54">
        <f t="shared" si="1"/>
        <v>25142</v>
      </c>
      <c r="J31" s="53">
        <f t="shared" si="1"/>
        <v>5000</v>
      </c>
      <c r="K31" s="49">
        <f t="shared" si="1"/>
        <v>4529</v>
      </c>
      <c r="L31" s="48">
        <f t="shared" si="1"/>
        <v>13600</v>
      </c>
      <c r="M31" s="54">
        <f t="shared" si="1"/>
        <v>12790</v>
      </c>
      <c r="N31" s="53">
        <f t="shared" si="1"/>
        <v>24789</v>
      </c>
      <c r="O31" s="49">
        <f t="shared" si="1"/>
        <v>24428</v>
      </c>
      <c r="P31" s="48">
        <f t="shared" si="1"/>
        <v>13161</v>
      </c>
      <c r="Q31" s="54">
        <f t="shared" si="1"/>
        <v>12337</v>
      </c>
      <c r="R31" s="53">
        <f t="shared" si="1"/>
        <v>16090</v>
      </c>
      <c r="S31" s="49">
        <f t="shared" si="1"/>
        <v>15304</v>
      </c>
      <c r="T31" s="48">
        <f t="shared" si="1"/>
        <v>3957</v>
      </c>
      <c r="U31" s="54">
        <f t="shared" si="1"/>
        <v>3542</v>
      </c>
      <c r="V31" s="53">
        <f t="shared" si="1"/>
        <v>15307</v>
      </c>
      <c r="W31" s="49">
        <f t="shared" si="1"/>
        <v>15169</v>
      </c>
      <c r="X31" s="48">
        <f t="shared" si="1"/>
        <v>11715</v>
      </c>
      <c r="Y31" s="54">
        <f t="shared" si="1"/>
        <v>7720</v>
      </c>
      <c r="Z31" s="53">
        <f t="shared" si="1"/>
        <v>22124</v>
      </c>
      <c r="AA31" s="49">
        <f t="shared" si="1"/>
        <v>25736</v>
      </c>
      <c r="AB31" s="48">
        <f t="shared" si="1"/>
        <v>196171</v>
      </c>
      <c r="AC31" s="49">
        <f t="shared" si="1"/>
        <v>195654</v>
      </c>
    </row>
    <row r="32" spans="1:29" ht="17" thickTop="1" x14ac:dyDescent="0.2">
      <c r="AB32" s="183" t="str">
        <f>IF(AB31='Daily Total'!D48,"Correct","Wrong")</f>
        <v>Wrong</v>
      </c>
      <c r="AC32" s="183" t="str">
        <f>IF(AC31='Daily Total'!E48,"Correct","Wrong")</f>
        <v>Wrong</v>
      </c>
    </row>
    <row r="35" spans="1:29" x14ac:dyDescent="0.15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4" t="s">
        <v>0</v>
      </c>
      <c r="B37" s="295" t="s">
        <v>1</v>
      </c>
      <c r="C37" s="296"/>
      <c r="D37" s="295" t="s">
        <v>2</v>
      </c>
      <c r="E37" s="296"/>
      <c r="F37" s="295" t="s">
        <v>3</v>
      </c>
      <c r="G37" s="296"/>
      <c r="H37" s="295" t="s">
        <v>4</v>
      </c>
      <c r="I37" s="296"/>
      <c r="J37" s="295" t="s">
        <v>5</v>
      </c>
      <c r="K37" s="296"/>
      <c r="L37" s="295" t="s">
        <v>6</v>
      </c>
      <c r="M37" s="296"/>
      <c r="N37" s="295" t="s">
        <v>7</v>
      </c>
      <c r="O37" s="296"/>
      <c r="P37" s="295" t="s">
        <v>8</v>
      </c>
      <c r="Q37" s="296"/>
      <c r="R37" s="295" t="s">
        <v>9</v>
      </c>
      <c r="S37" s="296"/>
      <c r="T37" s="295" t="s">
        <v>10</v>
      </c>
      <c r="U37" s="296"/>
      <c r="V37" s="295" t="s">
        <v>11</v>
      </c>
      <c r="W37" s="296"/>
      <c r="X37" s="295" t="s">
        <v>12</v>
      </c>
      <c r="Y37" s="296"/>
      <c r="Z37" s="295" t="s">
        <v>40</v>
      </c>
      <c r="AA37" s="296"/>
      <c r="AB37" s="295" t="s">
        <v>47</v>
      </c>
      <c r="AC37" s="296"/>
    </row>
    <row r="38" spans="1:29" ht="15" thickTop="1" thickBot="1" x14ac:dyDescent="0.2">
      <c r="A38" s="305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15">
      <c r="A40" s="94" t="s">
        <v>17</v>
      </c>
      <c r="B40" s="3">
        <f t="shared" ref="B40:AA49" si="3">+B8/$B$65</f>
        <v>69</v>
      </c>
      <c r="C40" s="32">
        <f t="shared" si="3"/>
        <v>0</v>
      </c>
      <c r="D40" s="3">
        <f t="shared" si="3"/>
        <v>34.666666666666664</v>
      </c>
      <c r="E40" s="32">
        <f t="shared" si="3"/>
        <v>0.66666666666666663</v>
      </c>
      <c r="F40" s="3">
        <f t="shared" si="3"/>
        <v>167.33333333333334</v>
      </c>
      <c r="G40" s="32">
        <f t="shared" si="3"/>
        <v>2</v>
      </c>
      <c r="H40" s="3">
        <f t="shared" si="3"/>
        <v>80.333333333333329</v>
      </c>
      <c r="I40" s="32">
        <f t="shared" si="3"/>
        <v>10</v>
      </c>
      <c r="J40" s="3">
        <f t="shared" si="3"/>
        <v>8.3333333333333339</v>
      </c>
      <c r="K40" s="32">
        <f t="shared" si="3"/>
        <v>4.666666666666667</v>
      </c>
      <c r="L40" s="3">
        <f t="shared" si="3"/>
        <v>5.333333333333333</v>
      </c>
      <c r="M40" s="32">
        <f t="shared" si="3"/>
        <v>20.333333333333332</v>
      </c>
      <c r="N40" s="3">
        <f t="shared" si="3"/>
        <v>28</v>
      </c>
      <c r="O40" s="32">
        <f t="shared" si="3"/>
        <v>32.333333333333336</v>
      </c>
      <c r="P40" s="3">
        <f t="shared" si="3"/>
        <v>16</v>
      </c>
      <c r="Q40" s="32">
        <f t="shared" si="3"/>
        <v>21.333333333333332</v>
      </c>
      <c r="R40" s="3">
        <f t="shared" si="3"/>
        <v>8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416.99999999999994</v>
      </c>
      <c r="AC40" s="19">
        <f t="shared" ref="AC40:AC62" si="5">C40+E40+G40+I40+K40+M40+O40+Q40+S40+U40+W40+Y40+AA40</f>
        <v>91.333333333333329</v>
      </c>
    </row>
    <row r="41" spans="1:29" x14ac:dyDescent="0.15">
      <c r="A41" s="95" t="s">
        <v>18</v>
      </c>
      <c r="B41" s="3">
        <f t="shared" si="3"/>
        <v>316.66666666666669</v>
      </c>
      <c r="C41" s="32">
        <f t="shared" si="3"/>
        <v>0</v>
      </c>
      <c r="D41" s="3">
        <f t="shared" si="3"/>
        <v>102.66666666666667</v>
      </c>
      <c r="E41" s="32">
        <f t="shared" si="3"/>
        <v>10</v>
      </c>
      <c r="F41" s="3">
        <f t="shared" si="3"/>
        <v>442.33333333333331</v>
      </c>
      <c r="G41" s="32">
        <f t="shared" si="3"/>
        <v>36.333333333333336</v>
      </c>
      <c r="H41" s="3">
        <f t="shared" si="3"/>
        <v>264.33333333333331</v>
      </c>
      <c r="I41" s="32">
        <f t="shared" si="3"/>
        <v>105.66666666666667</v>
      </c>
      <c r="J41" s="3">
        <f t="shared" si="3"/>
        <v>21.333333333333332</v>
      </c>
      <c r="K41" s="32">
        <f t="shared" si="3"/>
        <v>57.333333333333336</v>
      </c>
      <c r="L41" s="3">
        <f t="shared" si="3"/>
        <v>40.333333333333336</v>
      </c>
      <c r="M41" s="32">
        <f t="shared" si="3"/>
        <v>137</v>
      </c>
      <c r="N41" s="3">
        <f t="shared" si="3"/>
        <v>198</v>
      </c>
      <c r="O41" s="32">
        <f t="shared" si="3"/>
        <v>254</v>
      </c>
      <c r="P41" s="3">
        <f t="shared" si="3"/>
        <v>134.33333333333334</v>
      </c>
      <c r="Q41" s="32">
        <f t="shared" si="3"/>
        <v>172.66666666666666</v>
      </c>
      <c r="R41" s="3">
        <f t="shared" si="3"/>
        <v>125</v>
      </c>
      <c r="S41" s="32">
        <f t="shared" si="3"/>
        <v>132.66666666666666</v>
      </c>
      <c r="T41" s="3">
        <f t="shared" si="3"/>
        <v>11.666666666666666</v>
      </c>
      <c r="U41" s="32">
        <f t="shared" si="3"/>
        <v>68</v>
      </c>
      <c r="V41" s="3">
        <f t="shared" si="3"/>
        <v>79</v>
      </c>
      <c r="W41" s="32">
        <f t="shared" si="3"/>
        <v>167</v>
      </c>
      <c r="X41" s="3">
        <f t="shared" si="3"/>
        <v>115.66666666666667</v>
      </c>
      <c r="Y41" s="32">
        <f t="shared" si="3"/>
        <v>104.66666666666667</v>
      </c>
      <c r="Z41" s="3">
        <f t="shared" si="3"/>
        <v>228</v>
      </c>
      <c r="AA41" s="32">
        <f t="shared" si="3"/>
        <v>186</v>
      </c>
      <c r="AB41" s="113">
        <f t="shared" si="4"/>
        <v>2079.333333333333</v>
      </c>
      <c r="AC41" s="19">
        <f t="shared" si="5"/>
        <v>1431.3333333333333</v>
      </c>
    </row>
    <row r="42" spans="1:29" x14ac:dyDescent="0.15">
      <c r="A42" s="94" t="s">
        <v>19</v>
      </c>
      <c r="B42" s="3">
        <f t="shared" si="3"/>
        <v>496.33333333333331</v>
      </c>
      <c r="C42" s="32">
        <f t="shared" si="3"/>
        <v>153</v>
      </c>
      <c r="D42" s="3">
        <f t="shared" si="3"/>
        <v>175.33333333333334</v>
      </c>
      <c r="E42" s="32">
        <f t="shared" si="3"/>
        <v>104.33333333333333</v>
      </c>
      <c r="F42" s="3">
        <f t="shared" si="3"/>
        <v>571.33333333333337</v>
      </c>
      <c r="G42" s="32">
        <f t="shared" si="3"/>
        <v>154.33333333333334</v>
      </c>
      <c r="H42" s="3">
        <f t="shared" si="3"/>
        <v>462.33333333333331</v>
      </c>
      <c r="I42" s="32">
        <f t="shared" si="3"/>
        <v>283.33333333333331</v>
      </c>
      <c r="J42" s="3">
        <f t="shared" si="3"/>
        <v>53.666666666666664</v>
      </c>
      <c r="K42" s="32">
        <f t="shared" si="3"/>
        <v>108.66666666666667</v>
      </c>
      <c r="L42" s="3">
        <f t="shared" si="3"/>
        <v>126</v>
      </c>
      <c r="M42" s="32">
        <f t="shared" si="3"/>
        <v>296</v>
      </c>
      <c r="N42" s="3">
        <f t="shared" si="3"/>
        <v>438.66666666666669</v>
      </c>
      <c r="O42" s="32">
        <f t="shared" si="3"/>
        <v>504</v>
      </c>
      <c r="P42" s="3">
        <f t="shared" si="3"/>
        <v>276.33333333333331</v>
      </c>
      <c r="Q42" s="32">
        <f t="shared" si="3"/>
        <v>234</v>
      </c>
      <c r="R42" s="3">
        <f t="shared" si="3"/>
        <v>313</v>
      </c>
      <c r="S42" s="32">
        <f t="shared" si="3"/>
        <v>216</v>
      </c>
      <c r="T42" s="3">
        <f t="shared" si="3"/>
        <v>36.333333333333336</v>
      </c>
      <c r="U42" s="32">
        <f t="shared" si="3"/>
        <v>132</v>
      </c>
      <c r="V42" s="3">
        <f t="shared" si="3"/>
        <v>201.33333333333334</v>
      </c>
      <c r="W42" s="32">
        <f t="shared" si="3"/>
        <v>286</v>
      </c>
      <c r="X42" s="3">
        <f t="shared" si="3"/>
        <v>232.66666666666666</v>
      </c>
      <c r="Y42" s="32">
        <f t="shared" si="3"/>
        <v>181.66666666666666</v>
      </c>
      <c r="Z42" s="3">
        <f t="shared" si="3"/>
        <v>431.66666666666669</v>
      </c>
      <c r="AA42" s="32">
        <f t="shared" si="3"/>
        <v>320</v>
      </c>
      <c r="AB42" s="113">
        <f t="shared" si="4"/>
        <v>3815</v>
      </c>
      <c r="AC42" s="19">
        <f t="shared" si="5"/>
        <v>2973.333333333333</v>
      </c>
    </row>
    <row r="43" spans="1:29" x14ac:dyDescent="0.15">
      <c r="A43" s="95" t="s">
        <v>20</v>
      </c>
      <c r="B43" s="3">
        <f t="shared" si="3"/>
        <v>561.66666666666663</v>
      </c>
      <c r="C43" s="32">
        <f t="shared" si="3"/>
        <v>315.66666666666669</v>
      </c>
      <c r="D43" s="3">
        <f t="shared" si="3"/>
        <v>173.66666666666666</v>
      </c>
      <c r="E43" s="32">
        <f t="shared" si="3"/>
        <v>183.33333333333334</v>
      </c>
      <c r="F43" s="3">
        <f t="shared" si="3"/>
        <v>624.66666666666663</v>
      </c>
      <c r="G43" s="32">
        <f t="shared" si="3"/>
        <v>286.66666666666669</v>
      </c>
      <c r="H43" s="3">
        <f t="shared" si="3"/>
        <v>555</v>
      </c>
      <c r="I43" s="32">
        <f t="shared" si="3"/>
        <v>430.66666666666669</v>
      </c>
      <c r="J43" s="3">
        <f t="shared" si="3"/>
        <v>71.333333333333329</v>
      </c>
      <c r="K43" s="32">
        <f t="shared" si="3"/>
        <v>179.66666666666666</v>
      </c>
      <c r="L43" s="3">
        <f t="shared" si="3"/>
        <v>181.66666666666666</v>
      </c>
      <c r="M43" s="32">
        <f t="shared" si="3"/>
        <v>487.66666666666669</v>
      </c>
      <c r="N43" s="3">
        <f t="shared" si="3"/>
        <v>540</v>
      </c>
      <c r="O43" s="32">
        <f t="shared" si="3"/>
        <v>779</v>
      </c>
      <c r="P43" s="3">
        <f t="shared" si="3"/>
        <v>375</v>
      </c>
      <c r="Q43" s="32">
        <f t="shared" si="3"/>
        <v>330.33333333333331</v>
      </c>
      <c r="R43" s="3">
        <f t="shared" si="3"/>
        <v>455</v>
      </c>
      <c r="S43" s="32">
        <f t="shared" si="3"/>
        <v>308</v>
      </c>
      <c r="T43" s="3">
        <f t="shared" si="3"/>
        <v>89.666666666666671</v>
      </c>
      <c r="U43" s="32">
        <f t="shared" si="3"/>
        <v>183</v>
      </c>
      <c r="V43" s="3">
        <f t="shared" si="3"/>
        <v>209.66666666666666</v>
      </c>
      <c r="W43" s="32">
        <f t="shared" si="3"/>
        <v>405.66666666666669</v>
      </c>
      <c r="X43" s="3">
        <f t="shared" si="3"/>
        <v>277</v>
      </c>
      <c r="Y43" s="32">
        <f t="shared" si="3"/>
        <v>295</v>
      </c>
      <c r="Z43" s="3">
        <f t="shared" si="3"/>
        <v>574.33333333333337</v>
      </c>
      <c r="AA43" s="32">
        <f t="shared" si="3"/>
        <v>514.33333333333337</v>
      </c>
      <c r="AB43" s="113">
        <f t="shared" si="4"/>
        <v>4688.6666666666661</v>
      </c>
      <c r="AC43" s="19">
        <f t="shared" si="5"/>
        <v>4699</v>
      </c>
    </row>
    <row r="44" spans="1:29" x14ac:dyDescent="0.15">
      <c r="A44" s="94" t="s">
        <v>21</v>
      </c>
      <c r="B44" s="3">
        <f t="shared" si="3"/>
        <v>499.66666666666669</v>
      </c>
      <c r="C44" s="32">
        <f t="shared" si="3"/>
        <v>398.66666666666669</v>
      </c>
      <c r="D44" s="3">
        <f t="shared" si="3"/>
        <v>164</v>
      </c>
      <c r="E44" s="32">
        <f t="shared" si="3"/>
        <v>186</v>
      </c>
      <c r="F44" s="3">
        <f t="shared" si="3"/>
        <v>647.66666666666663</v>
      </c>
      <c r="G44" s="32">
        <f t="shared" si="3"/>
        <v>282</v>
      </c>
      <c r="H44" s="3">
        <f t="shared" si="3"/>
        <v>597.66666666666663</v>
      </c>
      <c r="I44" s="32">
        <f t="shared" si="3"/>
        <v>494.66666666666669</v>
      </c>
      <c r="J44" s="3">
        <f t="shared" si="3"/>
        <v>79.333333333333329</v>
      </c>
      <c r="K44" s="32">
        <f t="shared" si="3"/>
        <v>171.33333333333334</v>
      </c>
      <c r="L44" s="3">
        <f t="shared" si="3"/>
        <v>179</v>
      </c>
      <c r="M44" s="32">
        <f t="shared" si="3"/>
        <v>463</v>
      </c>
      <c r="N44" s="3">
        <f t="shared" si="3"/>
        <v>493.33333333333331</v>
      </c>
      <c r="O44" s="32">
        <f t="shared" si="3"/>
        <v>696</v>
      </c>
      <c r="P44" s="3">
        <f t="shared" si="3"/>
        <v>320</v>
      </c>
      <c r="Q44" s="32">
        <f t="shared" si="3"/>
        <v>300.66666666666669</v>
      </c>
      <c r="R44" s="3">
        <f t="shared" si="3"/>
        <v>440.66666666666669</v>
      </c>
      <c r="S44" s="32">
        <f t="shared" si="3"/>
        <v>302.33333333333331</v>
      </c>
      <c r="T44" s="3">
        <f t="shared" si="3"/>
        <v>51.333333333333336</v>
      </c>
      <c r="U44" s="32">
        <f t="shared" si="3"/>
        <v>164.33333333333334</v>
      </c>
      <c r="V44" s="3">
        <f t="shared" si="3"/>
        <v>198.66666666666666</v>
      </c>
      <c r="W44" s="32">
        <f t="shared" si="3"/>
        <v>437.33333333333331</v>
      </c>
      <c r="X44" s="3">
        <f t="shared" si="3"/>
        <v>256</v>
      </c>
      <c r="Y44" s="32">
        <f t="shared" si="3"/>
        <v>271.66666666666669</v>
      </c>
      <c r="Z44" s="3">
        <f t="shared" si="3"/>
        <v>575</v>
      </c>
      <c r="AA44" s="32">
        <f t="shared" si="3"/>
        <v>481.33333333333331</v>
      </c>
      <c r="AB44" s="113">
        <f t="shared" si="4"/>
        <v>4502.333333333333</v>
      </c>
      <c r="AC44" s="19">
        <f t="shared" si="5"/>
        <v>4649.3333333333339</v>
      </c>
    </row>
    <row r="45" spans="1:29" x14ac:dyDescent="0.15">
      <c r="A45" s="95" t="s">
        <v>22</v>
      </c>
      <c r="B45" s="3">
        <f t="shared" si="3"/>
        <v>489.66666666666669</v>
      </c>
      <c r="C45" s="32">
        <f t="shared" si="3"/>
        <v>512</v>
      </c>
      <c r="D45" s="3">
        <f t="shared" si="3"/>
        <v>151.33333333333334</v>
      </c>
      <c r="E45" s="32">
        <f t="shared" si="3"/>
        <v>159.66666666666666</v>
      </c>
      <c r="F45" s="3">
        <f t="shared" si="3"/>
        <v>640.33333333333337</v>
      </c>
      <c r="G45" s="32">
        <f t="shared" si="3"/>
        <v>199.33333333333334</v>
      </c>
      <c r="H45" s="3">
        <f t="shared" si="3"/>
        <v>601</v>
      </c>
      <c r="I45" s="32">
        <f t="shared" si="3"/>
        <v>471.66666666666669</v>
      </c>
      <c r="J45" s="3">
        <f t="shared" si="3"/>
        <v>91.666666666666671</v>
      </c>
      <c r="K45" s="32">
        <f t="shared" si="3"/>
        <v>211</v>
      </c>
      <c r="L45" s="3">
        <f t="shared" si="3"/>
        <v>180</v>
      </c>
      <c r="M45" s="32">
        <f t="shared" si="3"/>
        <v>517</v>
      </c>
      <c r="N45" s="3">
        <f t="shared" si="3"/>
        <v>497.66666666666669</v>
      </c>
      <c r="O45" s="32">
        <f t="shared" si="3"/>
        <v>677.33333333333337</v>
      </c>
      <c r="P45" s="3">
        <f t="shared" si="3"/>
        <v>328</v>
      </c>
      <c r="Q45" s="32">
        <f t="shared" si="3"/>
        <v>250.66666666666666</v>
      </c>
      <c r="R45" s="3">
        <f t="shared" si="3"/>
        <v>464.66666666666669</v>
      </c>
      <c r="S45" s="32">
        <f t="shared" si="3"/>
        <v>294.33333333333331</v>
      </c>
      <c r="T45" s="3">
        <f t="shared" si="3"/>
        <v>59.666666666666664</v>
      </c>
      <c r="U45" s="32">
        <f t="shared" si="3"/>
        <v>94.666666666666671</v>
      </c>
      <c r="V45" s="3">
        <f t="shared" si="3"/>
        <v>198.33333333333334</v>
      </c>
      <c r="W45" s="32">
        <f t="shared" si="3"/>
        <v>444.33333333333331</v>
      </c>
      <c r="X45" s="3">
        <f t="shared" si="3"/>
        <v>245</v>
      </c>
      <c r="Y45" s="32">
        <f t="shared" si="3"/>
        <v>184.33333333333334</v>
      </c>
      <c r="Z45" s="3">
        <f t="shared" si="3"/>
        <v>540.66666666666663</v>
      </c>
      <c r="AA45" s="32">
        <f t="shared" si="3"/>
        <v>487</v>
      </c>
      <c r="AB45" s="113">
        <f t="shared" si="4"/>
        <v>4488</v>
      </c>
      <c r="AC45" s="19">
        <f t="shared" si="5"/>
        <v>4503.3333333333339</v>
      </c>
    </row>
    <row r="46" spans="1:29" x14ac:dyDescent="0.15">
      <c r="A46" s="94" t="s">
        <v>23</v>
      </c>
      <c r="B46" s="3">
        <f t="shared" si="3"/>
        <v>414.33333333333331</v>
      </c>
      <c r="C46" s="32">
        <f t="shared" si="3"/>
        <v>410.66666666666669</v>
      </c>
      <c r="D46" s="3">
        <f t="shared" si="3"/>
        <v>142.66666666666666</v>
      </c>
      <c r="E46" s="32">
        <f t="shared" si="3"/>
        <v>141.33333333333334</v>
      </c>
      <c r="F46" s="3">
        <f t="shared" si="3"/>
        <v>481</v>
      </c>
      <c r="G46" s="32">
        <f t="shared" si="3"/>
        <v>186.33333333333334</v>
      </c>
      <c r="H46" s="3">
        <f t="shared" si="3"/>
        <v>466.66666666666669</v>
      </c>
      <c r="I46" s="32">
        <f t="shared" si="3"/>
        <v>469</v>
      </c>
      <c r="J46" s="3">
        <f t="shared" si="3"/>
        <v>101</v>
      </c>
      <c r="K46" s="32">
        <f t="shared" si="3"/>
        <v>141.33333333333334</v>
      </c>
      <c r="L46" s="3">
        <f t="shared" si="3"/>
        <v>164.66666666666666</v>
      </c>
      <c r="M46" s="32">
        <f t="shared" si="3"/>
        <v>393.33333333333331</v>
      </c>
      <c r="N46" s="3">
        <f t="shared" si="3"/>
        <v>417</v>
      </c>
      <c r="O46" s="32">
        <f t="shared" si="3"/>
        <v>610</v>
      </c>
      <c r="P46" s="3">
        <f t="shared" si="3"/>
        <v>233.33333333333334</v>
      </c>
      <c r="Q46" s="32">
        <f t="shared" si="3"/>
        <v>195</v>
      </c>
      <c r="R46" s="3">
        <f t="shared" si="3"/>
        <v>379.33333333333331</v>
      </c>
      <c r="S46" s="32">
        <f t="shared" si="3"/>
        <v>284</v>
      </c>
      <c r="T46" s="3">
        <f t="shared" si="3"/>
        <v>56</v>
      </c>
      <c r="U46" s="32">
        <f t="shared" si="3"/>
        <v>72</v>
      </c>
      <c r="V46" s="3">
        <f t="shared" si="3"/>
        <v>214</v>
      </c>
      <c r="W46" s="32">
        <f t="shared" si="3"/>
        <v>444.66666666666669</v>
      </c>
      <c r="X46" s="3">
        <f t="shared" si="3"/>
        <v>198.66666666666666</v>
      </c>
      <c r="Y46" s="32">
        <f t="shared" si="3"/>
        <v>142.66666666666666</v>
      </c>
      <c r="Z46" s="3">
        <f t="shared" si="3"/>
        <v>482.33333333333331</v>
      </c>
      <c r="AA46" s="32">
        <f t="shared" si="3"/>
        <v>508.66666666666669</v>
      </c>
      <c r="AB46" s="113">
        <f t="shared" si="4"/>
        <v>3751.0000000000005</v>
      </c>
      <c r="AC46" s="19">
        <f t="shared" si="5"/>
        <v>3998.9999999999995</v>
      </c>
    </row>
    <row r="47" spans="1:29" x14ac:dyDescent="0.15">
      <c r="A47" s="95" t="s">
        <v>24</v>
      </c>
      <c r="B47" s="3">
        <f t="shared" si="3"/>
        <v>348.66666666666669</v>
      </c>
      <c r="C47" s="32">
        <f t="shared" si="3"/>
        <v>444.33333333333331</v>
      </c>
      <c r="D47" s="3">
        <f t="shared" si="3"/>
        <v>141.66666666666666</v>
      </c>
      <c r="E47" s="32">
        <f t="shared" si="3"/>
        <v>172.33333333333334</v>
      </c>
      <c r="F47" s="3">
        <f t="shared" si="3"/>
        <v>481.66666666666669</v>
      </c>
      <c r="G47" s="32">
        <f t="shared" si="3"/>
        <v>202</v>
      </c>
      <c r="H47" s="3">
        <f t="shared" si="3"/>
        <v>480.66666666666669</v>
      </c>
      <c r="I47" s="32">
        <f t="shared" si="3"/>
        <v>415.66666666666669</v>
      </c>
      <c r="J47" s="3">
        <f t="shared" si="3"/>
        <v>89.666666666666671</v>
      </c>
      <c r="K47" s="32">
        <f t="shared" si="3"/>
        <v>94</v>
      </c>
      <c r="L47" s="3">
        <f t="shared" si="3"/>
        <v>196</v>
      </c>
      <c r="M47" s="32">
        <f t="shared" si="3"/>
        <v>321</v>
      </c>
      <c r="N47" s="3">
        <f t="shared" si="3"/>
        <v>408</v>
      </c>
      <c r="O47" s="32">
        <f t="shared" si="3"/>
        <v>495.33333333333331</v>
      </c>
      <c r="P47" s="3">
        <f t="shared" si="3"/>
        <v>227.66666666666666</v>
      </c>
      <c r="Q47" s="32">
        <f t="shared" si="3"/>
        <v>192.66666666666666</v>
      </c>
      <c r="R47" s="3">
        <f t="shared" si="3"/>
        <v>336.33333333333331</v>
      </c>
      <c r="S47" s="32">
        <f t="shared" si="3"/>
        <v>263</v>
      </c>
      <c r="T47" s="3">
        <f t="shared" si="3"/>
        <v>72.666666666666671</v>
      </c>
      <c r="U47" s="32">
        <f t="shared" si="3"/>
        <v>71</v>
      </c>
      <c r="V47" s="3">
        <f t="shared" si="3"/>
        <v>215.33333333333334</v>
      </c>
      <c r="W47" s="32">
        <f t="shared" si="3"/>
        <v>371.66666666666669</v>
      </c>
      <c r="X47" s="3">
        <f t="shared" si="3"/>
        <v>170</v>
      </c>
      <c r="Y47" s="32">
        <f t="shared" si="3"/>
        <v>131.66666666666666</v>
      </c>
      <c r="Z47" s="3">
        <f t="shared" si="3"/>
        <v>436.66666666666669</v>
      </c>
      <c r="AA47" s="32">
        <f t="shared" si="3"/>
        <v>539.66666666666663</v>
      </c>
      <c r="AB47" s="113">
        <f t="shared" si="4"/>
        <v>3605</v>
      </c>
      <c r="AC47" s="19">
        <f t="shared" si="5"/>
        <v>3714.3333333333326</v>
      </c>
    </row>
    <row r="48" spans="1:29" x14ac:dyDescent="0.15">
      <c r="A48" s="94" t="s">
        <v>25</v>
      </c>
      <c r="B48" s="3">
        <f t="shared" si="3"/>
        <v>306.66666666666669</v>
      </c>
      <c r="C48" s="32">
        <f t="shared" si="3"/>
        <v>333.33333333333331</v>
      </c>
      <c r="D48" s="3">
        <f t="shared" si="3"/>
        <v>124.33333333333333</v>
      </c>
      <c r="E48" s="32">
        <f t="shared" si="3"/>
        <v>134.66666666666666</v>
      </c>
      <c r="F48" s="3">
        <f t="shared" si="3"/>
        <v>364</v>
      </c>
      <c r="G48" s="32">
        <f t="shared" si="3"/>
        <v>164.66666666666666</v>
      </c>
      <c r="H48" s="3">
        <f t="shared" si="3"/>
        <v>445.33333333333331</v>
      </c>
      <c r="I48" s="32">
        <f t="shared" si="3"/>
        <v>418</v>
      </c>
      <c r="J48" s="3">
        <f t="shared" si="3"/>
        <v>91.333333333333329</v>
      </c>
      <c r="K48" s="32">
        <f t="shared" si="3"/>
        <v>74</v>
      </c>
      <c r="L48" s="3">
        <f t="shared" si="3"/>
        <v>181</v>
      </c>
      <c r="M48" s="32">
        <f t="shared" si="3"/>
        <v>257.33333333333331</v>
      </c>
      <c r="N48" s="3">
        <f t="shared" si="3"/>
        <v>396.66666666666669</v>
      </c>
      <c r="O48" s="32">
        <f t="shared" si="3"/>
        <v>409.33333333333331</v>
      </c>
      <c r="P48" s="3">
        <f t="shared" si="3"/>
        <v>195.66666666666666</v>
      </c>
      <c r="Q48" s="32">
        <f t="shared" si="3"/>
        <v>183.66666666666666</v>
      </c>
      <c r="R48" s="3">
        <f t="shared" si="3"/>
        <v>304.66666666666669</v>
      </c>
      <c r="S48" s="32">
        <f t="shared" si="3"/>
        <v>296.66666666666669</v>
      </c>
      <c r="T48" s="3">
        <f t="shared" si="3"/>
        <v>53.666666666666664</v>
      </c>
      <c r="U48" s="32">
        <f t="shared" si="3"/>
        <v>61.666666666666664</v>
      </c>
      <c r="V48" s="3">
        <f t="shared" si="3"/>
        <v>214.66666666666666</v>
      </c>
      <c r="W48" s="32">
        <f t="shared" si="3"/>
        <v>320.66666666666669</v>
      </c>
      <c r="X48" s="3">
        <f t="shared" si="3"/>
        <v>180</v>
      </c>
      <c r="Y48" s="32">
        <f t="shared" si="3"/>
        <v>129.33333333333334</v>
      </c>
      <c r="Z48" s="3">
        <f t="shared" si="3"/>
        <v>465</v>
      </c>
      <c r="AA48" s="32">
        <f t="shared" si="3"/>
        <v>504.66666666666669</v>
      </c>
      <c r="AB48" s="113">
        <f t="shared" si="4"/>
        <v>3322.9999999999995</v>
      </c>
      <c r="AC48" s="19">
        <f t="shared" si="5"/>
        <v>3287.9999999999995</v>
      </c>
    </row>
    <row r="49" spans="1:29" x14ac:dyDescent="0.15">
      <c r="A49" s="95" t="s">
        <v>26</v>
      </c>
      <c r="B49" s="3">
        <f t="shared" si="3"/>
        <v>301</v>
      </c>
      <c r="C49" s="32">
        <f t="shared" si="3"/>
        <v>389.33333333333331</v>
      </c>
      <c r="D49" s="3">
        <f t="shared" si="3"/>
        <v>131.66666666666666</v>
      </c>
      <c r="E49" s="32">
        <f t="shared" si="3"/>
        <v>188.33333333333334</v>
      </c>
      <c r="F49" s="3">
        <f t="shared" si="3"/>
        <v>289</v>
      </c>
      <c r="G49" s="32">
        <f t="shared" si="3"/>
        <v>210.33333333333334</v>
      </c>
      <c r="H49" s="3">
        <f t="shared" si="3"/>
        <v>424.66666666666669</v>
      </c>
      <c r="I49" s="32">
        <f t="shared" si="3"/>
        <v>448</v>
      </c>
      <c r="J49" s="3">
        <f t="shared" si="3"/>
        <v>83</v>
      </c>
      <c r="K49" s="32">
        <f t="shared" si="3"/>
        <v>63.666666666666664</v>
      </c>
      <c r="L49" s="3">
        <f t="shared" si="3"/>
        <v>190.33333333333334</v>
      </c>
      <c r="M49" s="32">
        <f t="shared" si="3"/>
        <v>205.33333333333334</v>
      </c>
      <c r="N49" s="3">
        <f t="shared" si="3"/>
        <v>387.66666666666669</v>
      </c>
      <c r="O49" s="32">
        <f t="shared" si="3"/>
        <v>394.33333333333331</v>
      </c>
      <c r="P49" s="3">
        <f t="shared" si="3"/>
        <v>216.66666666666666</v>
      </c>
      <c r="Q49" s="32">
        <f t="shared" si="3"/>
        <v>178</v>
      </c>
      <c r="R49" s="3">
        <f t="shared" si="3"/>
        <v>278.33333333333331</v>
      </c>
      <c r="S49" s="32">
        <f t="shared" si="3"/>
        <v>264</v>
      </c>
      <c r="T49" s="3">
        <f t="shared" si="3"/>
        <v>51</v>
      </c>
      <c r="U49" s="32">
        <f t="shared" si="3"/>
        <v>48</v>
      </c>
      <c r="V49" s="3">
        <f t="shared" si="3"/>
        <v>215.66666666666666</v>
      </c>
      <c r="W49" s="32">
        <f t="shared" ref="W49:AA49" si="6">+W17/$B$65</f>
        <v>265.66666666666669</v>
      </c>
      <c r="X49" s="3">
        <f t="shared" si="6"/>
        <v>180</v>
      </c>
      <c r="Y49" s="32">
        <f t="shared" si="6"/>
        <v>118</v>
      </c>
      <c r="Z49" s="3">
        <f t="shared" si="6"/>
        <v>432.33333333333331</v>
      </c>
      <c r="AA49" s="32">
        <f t="shared" si="6"/>
        <v>478.33333333333331</v>
      </c>
      <c r="AB49" s="113">
        <f t="shared" si="4"/>
        <v>3181.3333333333335</v>
      </c>
      <c r="AC49" s="19">
        <f t="shared" si="5"/>
        <v>3251.333333333333</v>
      </c>
    </row>
    <row r="50" spans="1:29" x14ac:dyDescent="0.15">
      <c r="A50" s="94" t="s">
        <v>27</v>
      </c>
      <c r="B50" s="3">
        <f t="shared" ref="B50:AA59" si="7">+B18/$B$65</f>
        <v>281.66666666666669</v>
      </c>
      <c r="C50" s="32">
        <f t="shared" si="7"/>
        <v>369.66666666666669</v>
      </c>
      <c r="D50" s="3">
        <f t="shared" si="7"/>
        <v>128.66666666666666</v>
      </c>
      <c r="E50" s="32">
        <f t="shared" si="7"/>
        <v>198.66666666666666</v>
      </c>
      <c r="F50" s="3">
        <f t="shared" si="7"/>
        <v>272.66666666666669</v>
      </c>
      <c r="G50" s="32">
        <f t="shared" si="7"/>
        <v>226</v>
      </c>
      <c r="H50" s="3">
        <f t="shared" si="7"/>
        <v>413.66666666666669</v>
      </c>
      <c r="I50" s="32">
        <f t="shared" si="7"/>
        <v>423.66666666666669</v>
      </c>
      <c r="J50" s="3">
        <f t="shared" si="7"/>
        <v>87</v>
      </c>
      <c r="K50" s="32">
        <f t="shared" si="7"/>
        <v>64</v>
      </c>
      <c r="L50" s="3">
        <f t="shared" si="7"/>
        <v>234.33333333333334</v>
      </c>
      <c r="M50" s="32">
        <f t="shared" si="7"/>
        <v>168</v>
      </c>
      <c r="N50" s="3">
        <f t="shared" si="7"/>
        <v>441.33333333333331</v>
      </c>
      <c r="O50" s="32">
        <f t="shared" si="7"/>
        <v>330.33333333333331</v>
      </c>
      <c r="P50" s="3">
        <f t="shared" si="7"/>
        <v>230.33333333333334</v>
      </c>
      <c r="Q50" s="32">
        <f t="shared" si="7"/>
        <v>156</v>
      </c>
      <c r="R50" s="3">
        <f t="shared" si="7"/>
        <v>313.33333333333331</v>
      </c>
      <c r="S50" s="32">
        <f t="shared" si="7"/>
        <v>210.66666666666666</v>
      </c>
      <c r="T50" s="3">
        <f t="shared" si="7"/>
        <v>63.666666666666664</v>
      </c>
      <c r="U50" s="32">
        <f t="shared" si="7"/>
        <v>41.333333333333336</v>
      </c>
      <c r="V50" s="3">
        <f t="shared" si="7"/>
        <v>266.66666666666669</v>
      </c>
      <c r="W50" s="32">
        <f t="shared" si="7"/>
        <v>216</v>
      </c>
      <c r="X50" s="3">
        <f t="shared" si="7"/>
        <v>190.33333333333334</v>
      </c>
      <c r="Y50" s="32">
        <f t="shared" si="7"/>
        <v>91</v>
      </c>
      <c r="Z50" s="3">
        <f t="shared" si="7"/>
        <v>401.33333333333331</v>
      </c>
      <c r="AA50" s="32">
        <f t="shared" si="7"/>
        <v>477</v>
      </c>
      <c r="AB50" s="113">
        <f t="shared" si="4"/>
        <v>3325</v>
      </c>
      <c r="AC50" s="19">
        <f t="shared" si="5"/>
        <v>2972.3333333333335</v>
      </c>
    </row>
    <row r="51" spans="1:29" x14ac:dyDescent="0.15">
      <c r="A51" s="95" t="s">
        <v>28</v>
      </c>
      <c r="B51" s="3">
        <f t="shared" si="7"/>
        <v>255.33333333333334</v>
      </c>
      <c r="C51" s="32">
        <f t="shared" si="7"/>
        <v>418.66666666666669</v>
      </c>
      <c r="D51" s="3">
        <f t="shared" si="7"/>
        <v>136.33333333333334</v>
      </c>
      <c r="E51" s="32">
        <f t="shared" si="7"/>
        <v>195</v>
      </c>
      <c r="F51" s="3">
        <f t="shared" si="7"/>
        <v>284.33333333333331</v>
      </c>
      <c r="G51" s="32">
        <f t="shared" si="7"/>
        <v>350.33333333333331</v>
      </c>
      <c r="H51" s="3">
        <f t="shared" si="7"/>
        <v>457</v>
      </c>
      <c r="I51" s="32">
        <f t="shared" si="7"/>
        <v>535.66666666666663</v>
      </c>
      <c r="J51" s="3">
        <f t="shared" si="7"/>
        <v>113</v>
      </c>
      <c r="K51" s="32">
        <f t="shared" si="7"/>
        <v>58.333333333333336</v>
      </c>
      <c r="L51" s="3">
        <f t="shared" si="7"/>
        <v>331</v>
      </c>
      <c r="M51" s="32">
        <f t="shared" si="7"/>
        <v>174.66666666666666</v>
      </c>
      <c r="N51" s="3">
        <f t="shared" si="7"/>
        <v>552.33333333333337</v>
      </c>
      <c r="O51" s="32">
        <f t="shared" si="7"/>
        <v>346.33333333333331</v>
      </c>
      <c r="P51" s="3">
        <f t="shared" si="7"/>
        <v>253</v>
      </c>
      <c r="Q51" s="32">
        <f t="shared" si="7"/>
        <v>192.66666666666666</v>
      </c>
      <c r="R51" s="3">
        <f t="shared" si="7"/>
        <v>287</v>
      </c>
      <c r="S51" s="32">
        <f t="shared" si="7"/>
        <v>299.33333333333331</v>
      </c>
      <c r="T51" s="3">
        <f t="shared" si="7"/>
        <v>112.33333333333333</v>
      </c>
      <c r="U51" s="32">
        <f t="shared" si="7"/>
        <v>32.666666666666664</v>
      </c>
      <c r="V51" s="3">
        <f t="shared" si="7"/>
        <v>335.66666666666669</v>
      </c>
      <c r="W51" s="32">
        <f t="shared" si="7"/>
        <v>275.66666666666669</v>
      </c>
      <c r="X51" s="3">
        <f t="shared" si="7"/>
        <v>228.66666666666666</v>
      </c>
      <c r="Y51" s="32">
        <f t="shared" si="7"/>
        <v>93</v>
      </c>
      <c r="Z51" s="3">
        <f t="shared" si="7"/>
        <v>476</v>
      </c>
      <c r="AA51" s="32">
        <f t="shared" si="7"/>
        <v>516.66666666666663</v>
      </c>
      <c r="AB51" s="113">
        <f t="shared" si="4"/>
        <v>3822</v>
      </c>
      <c r="AC51" s="19">
        <f t="shared" si="5"/>
        <v>3488.9999999999995</v>
      </c>
    </row>
    <row r="52" spans="1:29" x14ac:dyDescent="0.15">
      <c r="A52" s="94" t="s">
        <v>29</v>
      </c>
      <c r="B52" s="3">
        <f t="shared" si="7"/>
        <v>314</v>
      </c>
      <c r="C52" s="32">
        <f t="shared" si="7"/>
        <v>660.66666666666663</v>
      </c>
      <c r="D52" s="3">
        <f t="shared" si="7"/>
        <v>176.33333333333334</v>
      </c>
      <c r="E52" s="32">
        <f t="shared" si="7"/>
        <v>241.33333333333334</v>
      </c>
      <c r="F52" s="3">
        <f t="shared" si="7"/>
        <v>310.66666666666669</v>
      </c>
      <c r="G52" s="32">
        <f t="shared" si="7"/>
        <v>518.66666666666663</v>
      </c>
      <c r="H52" s="3">
        <f t="shared" si="7"/>
        <v>525.33333333333337</v>
      </c>
      <c r="I52" s="32">
        <f t="shared" si="7"/>
        <v>671.33333333333337</v>
      </c>
      <c r="J52" s="3">
        <f t="shared" si="7"/>
        <v>159</v>
      </c>
      <c r="K52" s="32">
        <f t="shared" si="7"/>
        <v>54.666666666666664</v>
      </c>
      <c r="L52" s="3">
        <f t="shared" si="7"/>
        <v>409.33333333333331</v>
      </c>
      <c r="M52" s="32">
        <f t="shared" si="7"/>
        <v>166.33333333333334</v>
      </c>
      <c r="N52" s="3">
        <f t="shared" si="7"/>
        <v>627</v>
      </c>
      <c r="O52" s="32">
        <f t="shared" si="7"/>
        <v>476.66666666666669</v>
      </c>
      <c r="P52" s="3">
        <f t="shared" si="7"/>
        <v>353</v>
      </c>
      <c r="Q52" s="32">
        <f t="shared" si="7"/>
        <v>235.33333333333334</v>
      </c>
      <c r="R52" s="3">
        <f t="shared" si="7"/>
        <v>357</v>
      </c>
      <c r="S52" s="32">
        <f t="shared" si="7"/>
        <v>421.66666666666669</v>
      </c>
      <c r="T52" s="3">
        <f t="shared" si="7"/>
        <v>188</v>
      </c>
      <c r="U52" s="32">
        <f t="shared" si="7"/>
        <v>34.666666666666664</v>
      </c>
      <c r="V52" s="3">
        <f t="shared" si="7"/>
        <v>417</v>
      </c>
      <c r="W52" s="32">
        <f t="shared" si="7"/>
        <v>310.66666666666669</v>
      </c>
      <c r="X52" s="3">
        <f t="shared" si="7"/>
        <v>373.33333333333331</v>
      </c>
      <c r="Y52" s="32">
        <f t="shared" si="7"/>
        <v>143</v>
      </c>
      <c r="Z52" s="3">
        <f t="shared" si="7"/>
        <v>534.33333333333337</v>
      </c>
      <c r="AA52" s="32">
        <f t="shared" si="7"/>
        <v>678.33333333333337</v>
      </c>
      <c r="AB52" s="113">
        <f t="shared" si="4"/>
        <v>4744.333333333333</v>
      </c>
      <c r="AC52" s="19">
        <f t="shared" si="5"/>
        <v>4613.333333333333</v>
      </c>
    </row>
    <row r="53" spans="1:29" x14ac:dyDescent="0.15">
      <c r="A53" s="95" t="s">
        <v>30</v>
      </c>
      <c r="B53" s="3">
        <f t="shared" si="7"/>
        <v>403</v>
      </c>
      <c r="C53" s="32">
        <f t="shared" si="7"/>
        <v>686.66666666666663</v>
      </c>
      <c r="D53" s="3">
        <f t="shared" si="7"/>
        <v>192</v>
      </c>
      <c r="E53" s="32">
        <f t="shared" si="7"/>
        <v>292.33333333333331</v>
      </c>
      <c r="F53" s="3">
        <f t="shared" si="7"/>
        <v>397.66666666666669</v>
      </c>
      <c r="G53" s="32">
        <f t="shared" si="7"/>
        <v>657.33333333333337</v>
      </c>
      <c r="H53" s="3">
        <f t="shared" si="7"/>
        <v>604.66666666666663</v>
      </c>
      <c r="I53" s="32">
        <f t="shared" si="7"/>
        <v>753.66666666666663</v>
      </c>
      <c r="J53" s="3">
        <f t="shared" si="7"/>
        <v>189</v>
      </c>
      <c r="K53" s="32">
        <f t="shared" si="7"/>
        <v>55.333333333333336</v>
      </c>
      <c r="L53" s="3">
        <f t="shared" si="7"/>
        <v>540.33333333333337</v>
      </c>
      <c r="M53" s="32">
        <f t="shared" si="7"/>
        <v>171.33333333333334</v>
      </c>
      <c r="N53" s="3">
        <f t="shared" si="7"/>
        <v>812.66666666666663</v>
      </c>
      <c r="O53" s="32">
        <f t="shared" si="7"/>
        <v>543.33333333333337</v>
      </c>
      <c r="P53" s="3">
        <f t="shared" si="7"/>
        <v>409.33333333333331</v>
      </c>
      <c r="Q53" s="32">
        <f t="shared" si="7"/>
        <v>351</v>
      </c>
      <c r="R53" s="3">
        <f t="shared" si="7"/>
        <v>397.33333333333331</v>
      </c>
      <c r="S53" s="32">
        <f t="shared" si="7"/>
        <v>434.33333333333331</v>
      </c>
      <c r="T53" s="3">
        <f t="shared" si="7"/>
        <v>202.66666666666666</v>
      </c>
      <c r="U53" s="32">
        <f t="shared" si="7"/>
        <v>31.333333333333332</v>
      </c>
      <c r="V53" s="3">
        <f t="shared" si="7"/>
        <v>554</v>
      </c>
      <c r="W53" s="32">
        <f t="shared" si="7"/>
        <v>304.66666666666669</v>
      </c>
      <c r="X53" s="3">
        <f t="shared" si="7"/>
        <v>433.33333333333331</v>
      </c>
      <c r="Y53" s="32">
        <f t="shared" si="7"/>
        <v>157.66666666666666</v>
      </c>
      <c r="Z53" s="3">
        <f t="shared" si="7"/>
        <v>564.33333333333337</v>
      </c>
      <c r="AA53" s="32">
        <f t="shared" si="7"/>
        <v>755.66666666666663</v>
      </c>
      <c r="AB53" s="113">
        <f t="shared" si="4"/>
        <v>5700.333333333333</v>
      </c>
      <c r="AC53" s="19">
        <f t="shared" si="5"/>
        <v>5194.6666666666679</v>
      </c>
    </row>
    <row r="54" spans="1:29" x14ac:dyDescent="0.15">
      <c r="A54" s="94" t="s">
        <v>31</v>
      </c>
      <c r="B54" s="3">
        <f t="shared" si="7"/>
        <v>382.33333333333331</v>
      </c>
      <c r="C54" s="32">
        <f t="shared" si="7"/>
        <v>873</v>
      </c>
      <c r="D54" s="3">
        <f t="shared" si="7"/>
        <v>169.66666666666666</v>
      </c>
      <c r="E54" s="32">
        <f t="shared" si="7"/>
        <v>294</v>
      </c>
      <c r="F54" s="3">
        <f t="shared" si="7"/>
        <v>264.66666666666669</v>
      </c>
      <c r="G54" s="32">
        <f t="shared" si="7"/>
        <v>759</v>
      </c>
      <c r="H54" s="3">
        <f t="shared" si="7"/>
        <v>549.33333333333337</v>
      </c>
      <c r="I54" s="32">
        <f t="shared" si="7"/>
        <v>819</v>
      </c>
      <c r="J54" s="3">
        <f t="shared" si="7"/>
        <v>155.33333333333334</v>
      </c>
      <c r="K54" s="32">
        <f t="shared" si="7"/>
        <v>51.666666666666664</v>
      </c>
      <c r="L54" s="3">
        <f t="shared" si="7"/>
        <v>483.66666666666669</v>
      </c>
      <c r="M54" s="32">
        <f t="shared" si="7"/>
        <v>142</v>
      </c>
      <c r="N54" s="3">
        <f t="shared" si="7"/>
        <v>632.66666666666663</v>
      </c>
      <c r="O54" s="32">
        <f t="shared" si="7"/>
        <v>445.66666666666669</v>
      </c>
      <c r="P54" s="3">
        <f t="shared" si="7"/>
        <v>317.66666666666669</v>
      </c>
      <c r="Q54" s="32">
        <f t="shared" si="7"/>
        <v>360</v>
      </c>
      <c r="R54" s="3">
        <f t="shared" si="7"/>
        <v>325</v>
      </c>
      <c r="S54" s="32">
        <f t="shared" si="7"/>
        <v>436</v>
      </c>
      <c r="T54" s="3">
        <f t="shared" si="7"/>
        <v>115.66666666666667</v>
      </c>
      <c r="U54" s="32">
        <f t="shared" si="7"/>
        <v>29.333333333333332</v>
      </c>
      <c r="V54" s="3">
        <f t="shared" si="7"/>
        <v>500.33333333333331</v>
      </c>
      <c r="W54" s="32">
        <f t="shared" si="7"/>
        <v>284</v>
      </c>
      <c r="X54" s="3">
        <f t="shared" si="7"/>
        <v>345.66666666666669</v>
      </c>
      <c r="Y54" s="32">
        <f t="shared" si="7"/>
        <v>175</v>
      </c>
      <c r="Z54" s="3">
        <f t="shared" si="7"/>
        <v>439</v>
      </c>
      <c r="AA54" s="32">
        <f t="shared" si="7"/>
        <v>766</v>
      </c>
      <c r="AB54" s="113">
        <f t="shared" si="4"/>
        <v>4681</v>
      </c>
      <c r="AC54" s="19">
        <f t="shared" si="5"/>
        <v>5434.6666666666661</v>
      </c>
    </row>
    <row r="55" spans="1:29" x14ac:dyDescent="0.15">
      <c r="A55" s="95" t="s">
        <v>32</v>
      </c>
      <c r="B55" s="3">
        <f t="shared" si="7"/>
        <v>447.66666666666669</v>
      </c>
      <c r="C55" s="32">
        <f t="shared" si="7"/>
        <v>561.33333333333337</v>
      </c>
      <c r="D55" s="3">
        <f t="shared" si="7"/>
        <v>93</v>
      </c>
      <c r="E55" s="32">
        <f t="shared" si="7"/>
        <v>246.33333333333334</v>
      </c>
      <c r="F55" s="3">
        <f t="shared" si="7"/>
        <v>246.66666666666666</v>
      </c>
      <c r="G55" s="32">
        <f t="shared" si="7"/>
        <v>635.66666666666663</v>
      </c>
      <c r="H55" s="3">
        <f t="shared" si="7"/>
        <v>518</v>
      </c>
      <c r="I55" s="32">
        <f t="shared" si="7"/>
        <v>681</v>
      </c>
      <c r="J55" s="3">
        <f t="shared" si="7"/>
        <v>144</v>
      </c>
      <c r="K55" s="32">
        <f t="shared" si="7"/>
        <v>47.666666666666664</v>
      </c>
      <c r="L55" s="3">
        <f t="shared" si="7"/>
        <v>379.66666666666669</v>
      </c>
      <c r="M55" s="32">
        <f t="shared" si="7"/>
        <v>126</v>
      </c>
      <c r="N55" s="3">
        <f t="shared" si="7"/>
        <v>525.66666666666663</v>
      </c>
      <c r="O55" s="32">
        <f t="shared" si="7"/>
        <v>447.66666666666669</v>
      </c>
      <c r="P55" s="3">
        <f t="shared" si="7"/>
        <v>214.33333333333334</v>
      </c>
      <c r="Q55" s="32">
        <f t="shared" si="7"/>
        <v>306.33333333333331</v>
      </c>
      <c r="R55" s="3">
        <f t="shared" si="7"/>
        <v>229.33333333333334</v>
      </c>
      <c r="S55" s="32">
        <f t="shared" si="7"/>
        <v>383.66666666666669</v>
      </c>
      <c r="T55" s="3">
        <f t="shared" si="7"/>
        <v>74.333333333333329</v>
      </c>
      <c r="U55" s="32">
        <f t="shared" si="7"/>
        <v>28</v>
      </c>
      <c r="V55" s="3">
        <f t="shared" si="7"/>
        <v>521.66666666666663</v>
      </c>
      <c r="W55" s="32">
        <f t="shared" si="7"/>
        <v>223</v>
      </c>
      <c r="X55" s="3">
        <f t="shared" si="7"/>
        <v>234</v>
      </c>
      <c r="Y55" s="32">
        <f t="shared" si="7"/>
        <v>123.66666666666667</v>
      </c>
      <c r="Z55" s="3">
        <f t="shared" si="7"/>
        <v>358.66666666666669</v>
      </c>
      <c r="AA55" s="32">
        <f t="shared" si="7"/>
        <v>587.33333333333337</v>
      </c>
      <c r="AB55" s="113">
        <f t="shared" si="4"/>
        <v>3987.0000000000005</v>
      </c>
      <c r="AC55" s="19">
        <f t="shared" si="5"/>
        <v>4397.6666666666661</v>
      </c>
    </row>
    <row r="56" spans="1:29" x14ac:dyDescent="0.15">
      <c r="A56" s="94" t="s">
        <v>33</v>
      </c>
      <c r="B56" s="3">
        <f t="shared" si="7"/>
        <v>310</v>
      </c>
      <c r="C56" s="32">
        <f t="shared" si="7"/>
        <v>397.66666666666669</v>
      </c>
      <c r="D56" s="3">
        <f t="shared" si="7"/>
        <v>68.666666666666671</v>
      </c>
      <c r="E56" s="32">
        <f t="shared" si="7"/>
        <v>174.66666666666666</v>
      </c>
      <c r="F56" s="3">
        <f t="shared" si="7"/>
        <v>222</v>
      </c>
      <c r="G56" s="32">
        <f t="shared" si="7"/>
        <v>495.33333333333331</v>
      </c>
      <c r="H56" s="3">
        <f t="shared" si="7"/>
        <v>416.33333333333331</v>
      </c>
      <c r="I56" s="32">
        <f t="shared" si="7"/>
        <v>489.33333333333331</v>
      </c>
      <c r="J56" s="3">
        <f t="shared" si="7"/>
        <v>102</v>
      </c>
      <c r="K56" s="32">
        <f t="shared" si="7"/>
        <v>30.666666666666668</v>
      </c>
      <c r="L56" s="3">
        <f t="shared" si="7"/>
        <v>323</v>
      </c>
      <c r="M56" s="32">
        <f t="shared" si="7"/>
        <v>129.33333333333334</v>
      </c>
      <c r="N56" s="3">
        <f t="shared" si="7"/>
        <v>415.66666666666669</v>
      </c>
      <c r="O56" s="32">
        <f t="shared" si="7"/>
        <v>409</v>
      </c>
      <c r="P56" s="3">
        <f t="shared" si="7"/>
        <v>142.66666666666666</v>
      </c>
      <c r="Q56" s="32">
        <f t="shared" si="7"/>
        <v>247.33333333333334</v>
      </c>
      <c r="R56" s="3">
        <f t="shared" si="7"/>
        <v>195</v>
      </c>
      <c r="S56" s="32">
        <f t="shared" si="7"/>
        <v>298.33333333333331</v>
      </c>
      <c r="T56" s="3">
        <f t="shared" si="7"/>
        <v>45</v>
      </c>
      <c r="U56" s="32">
        <f t="shared" si="7"/>
        <v>35.666666666666664</v>
      </c>
      <c r="V56" s="3">
        <f t="shared" si="7"/>
        <v>384.33333333333331</v>
      </c>
      <c r="W56" s="32">
        <f t="shared" si="7"/>
        <v>183.33333333333334</v>
      </c>
      <c r="X56" s="3">
        <f t="shared" si="7"/>
        <v>156.33333333333334</v>
      </c>
      <c r="Y56" s="32">
        <f t="shared" si="7"/>
        <v>113.66666666666667</v>
      </c>
      <c r="Z56" s="3">
        <f t="shared" si="7"/>
        <v>236.33333333333334</v>
      </c>
      <c r="AA56" s="32">
        <f t="shared" si="7"/>
        <v>438</v>
      </c>
      <c r="AB56" s="113">
        <f t="shared" si="4"/>
        <v>3017.3333333333339</v>
      </c>
      <c r="AC56" s="19">
        <f t="shared" si="5"/>
        <v>3442.3333333333335</v>
      </c>
    </row>
    <row r="57" spans="1:29" x14ac:dyDescent="0.15">
      <c r="A57" s="95" t="s">
        <v>34</v>
      </c>
      <c r="B57" s="3">
        <f t="shared" si="7"/>
        <v>142.66666666666666</v>
      </c>
      <c r="C57" s="32">
        <f t="shared" si="7"/>
        <v>278.33333333333331</v>
      </c>
      <c r="D57" s="3">
        <f t="shared" si="7"/>
        <v>24.666666666666668</v>
      </c>
      <c r="E57" s="32">
        <f t="shared" si="7"/>
        <v>124.33333333333333</v>
      </c>
      <c r="F57" s="3">
        <f t="shared" si="7"/>
        <v>63.333333333333336</v>
      </c>
      <c r="G57" s="32">
        <f t="shared" si="7"/>
        <v>416.66666666666669</v>
      </c>
      <c r="H57" s="3">
        <f t="shared" si="7"/>
        <v>150.33333333333334</v>
      </c>
      <c r="I57" s="32">
        <f t="shared" si="7"/>
        <v>365.66666666666669</v>
      </c>
      <c r="J57" s="3">
        <f t="shared" si="7"/>
        <v>22.666666666666668</v>
      </c>
      <c r="K57" s="32">
        <f t="shared" si="7"/>
        <v>31.666666666666668</v>
      </c>
      <c r="L57" s="3">
        <f t="shared" si="7"/>
        <v>338.66666666666669</v>
      </c>
      <c r="M57" s="32">
        <f t="shared" si="7"/>
        <v>73.666666666666671</v>
      </c>
      <c r="N57" s="3">
        <f t="shared" si="7"/>
        <v>411.33333333333331</v>
      </c>
      <c r="O57" s="32">
        <f t="shared" si="7"/>
        <v>250</v>
      </c>
      <c r="P57" s="3">
        <f t="shared" si="7"/>
        <v>128.33333333333334</v>
      </c>
      <c r="Q57" s="32">
        <f t="shared" si="7"/>
        <v>168.33333333333334</v>
      </c>
      <c r="R57" s="3">
        <f t="shared" si="7"/>
        <v>135</v>
      </c>
      <c r="S57" s="32">
        <f t="shared" si="7"/>
        <v>234.66666666666666</v>
      </c>
      <c r="T57" s="3">
        <f t="shared" si="7"/>
        <v>30.666666666666668</v>
      </c>
      <c r="U57" s="32">
        <f t="shared" si="7"/>
        <v>48.666666666666664</v>
      </c>
      <c r="V57" s="3">
        <f t="shared" si="7"/>
        <v>341.33333333333331</v>
      </c>
      <c r="W57" s="32">
        <f t="shared" si="7"/>
        <v>103.66666666666667</v>
      </c>
      <c r="X57" s="3">
        <f t="shared" si="7"/>
        <v>75.666666666666671</v>
      </c>
      <c r="Y57" s="32">
        <f t="shared" si="7"/>
        <v>100.66666666666667</v>
      </c>
      <c r="Z57" s="3">
        <f t="shared" si="7"/>
        <v>175.66666666666666</v>
      </c>
      <c r="AA57" s="32">
        <f t="shared" si="7"/>
        <v>301.66666666666669</v>
      </c>
      <c r="AB57" s="113">
        <f>B57+D57+F57+H57+J57+L57+N57+P57+R57+T57+V57+X57+Z57</f>
        <v>2040.3333333333335</v>
      </c>
      <c r="AC57" s="19">
        <f t="shared" si="5"/>
        <v>2498</v>
      </c>
    </row>
    <row r="58" spans="1:29" x14ac:dyDescent="0.15">
      <c r="A58" s="94" t="s">
        <v>35</v>
      </c>
      <c r="B58" s="3">
        <f t="shared" si="7"/>
        <v>0</v>
      </c>
      <c r="C58" s="32">
        <f t="shared" si="7"/>
        <v>118.33333333333333</v>
      </c>
      <c r="D58" s="3">
        <f t="shared" si="7"/>
        <v>1</v>
      </c>
      <c r="E58" s="32">
        <f t="shared" si="7"/>
        <v>53.666666666666664</v>
      </c>
      <c r="F58" s="3">
        <f t="shared" si="7"/>
        <v>2.3333333333333335</v>
      </c>
      <c r="G58" s="32">
        <f t="shared" si="7"/>
        <v>101.33333333333333</v>
      </c>
      <c r="H58" s="3">
        <f t="shared" si="7"/>
        <v>16.666666666666668</v>
      </c>
      <c r="I58" s="32">
        <f t="shared" si="7"/>
        <v>94</v>
      </c>
      <c r="J58" s="3">
        <f t="shared" si="7"/>
        <v>4</v>
      </c>
      <c r="K58" s="32">
        <f t="shared" si="7"/>
        <v>10</v>
      </c>
      <c r="L58" s="3">
        <f t="shared" si="7"/>
        <v>49</v>
      </c>
      <c r="M58" s="32">
        <f t="shared" si="7"/>
        <v>14</v>
      </c>
      <c r="N58" s="3">
        <f t="shared" si="7"/>
        <v>39.333333333333336</v>
      </c>
      <c r="O58" s="32">
        <f t="shared" si="7"/>
        <v>42</v>
      </c>
      <c r="P58" s="3">
        <f t="shared" si="7"/>
        <v>15.333333333333334</v>
      </c>
      <c r="Q58" s="32">
        <f t="shared" si="7"/>
        <v>36.333333333333336</v>
      </c>
      <c r="R58" s="3">
        <f t="shared" si="7"/>
        <v>19.333333333333332</v>
      </c>
      <c r="S58" s="32">
        <f t="shared" si="7"/>
        <v>21.666666666666668</v>
      </c>
      <c r="T58" s="3">
        <f t="shared" si="7"/>
        <v>4.666666666666667</v>
      </c>
      <c r="U58" s="32">
        <f t="shared" si="7"/>
        <v>4.333333333333333</v>
      </c>
      <c r="V58" s="3">
        <f t="shared" si="7"/>
        <v>34.666666666666664</v>
      </c>
      <c r="W58" s="32">
        <f t="shared" si="7"/>
        <v>12.333333333333334</v>
      </c>
      <c r="X58" s="3">
        <f t="shared" si="7"/>
        <v>12.666666666666666</v>
      </c>
      <c r="Y58" s="32">
        <f t="shared" si="7"/>
        <v>16.666666666666668</v>
      </c>
      <c r="Z58" s="3">
        <f t="shared" si="7"/>
        <v>23</v>
      </c>
      <c r="AA58" s="32">
        <f t="shared" si="7"/>
        <v>38</v>
      </c>
      <c r="AB58" s="113">
        <f>B58+D58+F58+H58+J58+L58+N58+P58+R58+T58+V58+X58+Z58</f>
        <v>221.99999999999997</v>
      </c>
      <c r="AC58" s="19">
        <f t="shared" si="5"/>
        <v>562.66666666666663</v>
      </c>
    </row>
    <row r="59" spans="1:29" x14ac:dyDescent="0.15">
      <c r="A59" s="95" t="s">
        <v>36</v>
      </c>
      <c r="B59" s="3">
        <f t="shared" si="7"/>
        <v>0</v>
      </c>
      <c r="C59" s="32">
        <f t="shared" si="7"/>
        <v>8.3333333333333339</v>
      </c>
      <c r="D59" s="3">
        <f t="shared" si="7"/>
        <v>0</v>
      </c>
      <c r="E59" s="32">
        <f t="shared" si="7"/>
        <v>2</v>
      </c>
      <c r="F59" s="3">
        <f t="shared" si="7"/>
        <v>0.33333333333333331</v>
      </c>
      <c r="G59" s="32">
        <f t="shared" si="7"/>
        <v>2</v>
      </c>
      <c r="H59" s="3">
        <f t="shared" si="7"/>
        <v>0</v>
      </c>
      <c r="I59" s="32">
        <f t="shared" si="7"/>
        <v>0.66666666666666663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0.33333333333333331</v>
      </c>
      <c r="AC59" s="19">
        <f t="shared" si="5"/>
        <v>13</v>
      </c>
    </row>
    <row r="60" spans="1:29" x14ac:dyDescent="0.15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15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 x14ac:dyDescent="0.2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 x14ac:dyDescent="0.2">
      <c r="A63" s="9" t="s">
        <v>47</v>
      </c>
      <c r="B63" s="53">
        <f>SUM(B39:B62)</f>
        <v>6340.333333333333</v>
      </c>
      <c r="C63" s="49">
        <f t="shared" ref="C63:AA63" si="11">SUM(C39:C62)</f>
        <v>7329.6666666666661</v>
      </c>
      <c r="D63" s="48">
        <f t="shared" si="11"/>
        <v>2332.333333333333</v>
      </c>
      <c r="E63" s="54">
        <f t="shared" si="11"/>
        <v>3103</v>
      </c>
      <c r="F63" s="53">
        <f t="shared" si="11"/>
        <v>6774</v>
      </c>
      <c r="G63" s="49">
        <f t="shared" si="11"/>
        <v>5886.3333333333339</v>
      </c>
      <c r="H63" s="48">
        <f t="shared" si="11"/>
        <v>8029.333333333333</v>
      </c>
      <c r="I63" s="54">
        <f t="shared" si="11"/>
        <v>8380.6666666666661</v>
      </c>
      <c r="J63" s="53">
        <f t="shared" si="11"/>
        <v>1666.6666666666667</v>
      </c>
      <c r="K63" s="49">
        <f t="shared" si="11"/>
        <v>1509.666666666667</v>
      </c>
      <c r="L63" s="48">
        <f t="shared" si="11"/>
        <v>4533.333333333333</v>
      </c>
      <c r="M63" s="54">
        <f t="shared" si="11"/>
        <v>4263.3333333333339</v>
      </c>
      <c r="N63" s="53">
        <f t="shared" si="11"/>
        <v>8263.0000000000018</v>
      </c>
      <c r="O63" s="49">
        <f t="shared" si="11"/>
        <v>8142.6666666666661</v>
      </c>
      <c r="P63" s="48">
        <f t="shared" si="11"/>
        <v>4386.9999999999991</v>
      </c>
      <c r="Q63" s="54">
        <f t="shared" si="11"/>
        <v>4112.3333333333339</v>
      </c>
      <c r="R63" s="53">
        <f t="shared" si="11"/>
        <v>5363.333333333333</v>
      </c>
      <c r="S63" s="49">
        <f t="shared" si="11"/>
        <v>5101.3333333333339</v>
      </c>
      <c r="T63" s="48">
        <f t="shared" si="11"/>
        <v>1319.0000000000002</v>
      </c>
      <c r="U63" s="54">
        <f t="shared" si="11"/>
        <v>1180.6666666666665</v>
      </c>
      <c r="V63" s="53">
        <f t="shared" si="11"/>
        <v>5102.333333333333</v>
      </c>
      <c r="W63" s="49">
        <f t="shared" si="11"/>
        <v>5056.3333333333321</v>
      </c>
      <c r="X63" s="48">
        <f t="shared" si="11"/>
        <v>3905</v>
      </c>
      <c r="Y63" s="54">
        <f t="shared" si="11"/>
        <v>2573.333333333333</v>
      </c>
      <c r="Z63" s="53">
        <f t="shared" si="11"/>
        <v>7374.6666666666661</v>
      </c>
      <c r="AA63" s="49">
        <f t="shared" si="11"/>
        <v>8578.6666666666661</v>
      </c>
      <c r="AB63" s="48">
        <f>SUM(AB39:AB62)</f>
        <v>65390.333333333343</v>
      </c>
      <c r="AC63" s="49">
        <f>SUM(AC39:AC62)</f>
        <v>65218</v>
      </c>
    </row>
    <row r="64" spans="1:29" ht="17" thickTop="1" x14ac:dyDescent="0.2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 x14ac:dyDescent="0.15">
      <c r="A65" t="s">
        <v>82</v>
      </c>
      <c r="B65">
        <f>COUNTIF('Daily Total'!$G$7:$G$37,3)</f>
        <v>3</v>
      </c>
    </row>
    <row r="67" spans="1:31" s="8" customFormat="1" x14ac:dyDescent="0.15">
      <c r="A67" s="46" t="s">
        <v>53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4" t="s">
        <v>0</v>
      </c>
      <c r="B69" s="295" t="s">
        <v>1</v>
      </c>
      <c r="C69" s="296"/>
      <c r="D69" s="295" t="s">
        <v>2</v>
      </c>
      <c r="E69" s="296"/>
      <c r="F69" s="295" t="s">
        <v>3</v>
      </c>
      <c r="G69" s="296"/>
      <c r="H69" s="295" t="s">
        <v>4</v>
      </c>
      <c r="I69" s="296"/>
      <c r="J69" s="295" t="s">
        <v>5</v>
      </c>
      <c r="K69" s="296"/>
      <c r="L69" s="295" t="s">
        <v>6</v>
      </c>
      <c r="M69" s="296"/>
      <c r="N69" s="295" t="s">
        <v>7</v>
      </c>
      <c r="O69" s="296"/>
      <c r="P69" s="295" t="s">
        <v>8</v>
      </c>
      <c r="Q69" s="296"/>
      <c r="R69" s="295" t="s">
        <v>9</v>
      </c>
      <c r="S69" s="296"/>
      <c r="T69" s="295" t="s">
        <v>10</v>
      </c>
      <c r="U69" s="296"/>
      <c r="V69" s="295" t="s">
        <v>11</v>
      </c>
      <c r="W69" s="296"/>
      <c r="X69" s="295" t="s">
        <v>12</v>
      </c>
      <c r="Y69" s="296"/>
      <c r="Z69" s="295" t="s">
        <v>40</v>
      </c>
      <c r="AA69" s="296"/>
      <c r="AB69" s="295" t="s">
        <v>51</v>
      </c>
      <c r="AC69" s="296"/>
    </row>
    <row r="70" spans="1:31" s="70" customFormat="1" ht="15" thickTop="1" thickBot="1" x14ac:dyDescent="0.2">
      <c r="A70" s="305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>
        <f>B7/B31</f>
        <v>0</v>
      </c>
      <c r="C71" s="63">
        <f t="shared" ref="C71:AC71" si="12">C7/C31</f>
        <v>0</v>
      </c>
      <c r="D71" s="62">
        <f t="shared" si="12"/>
        <v>0</v>
      </c>
      <c r="E71" s="63">
        <f t="shared" si="12"/>
        <v>0</v>
      </c>
      <c r="F71" s="62">
        <f t="shared" si="12"/>
        <v>0</v>
      </c>
      <c r="G71" s="63">
        <f t="shared" si="12"/>
        <v>0</v>
      </c>
      <c r="H71" s="62">
        <f t="shared" si="12"/>
        <v>0</v>
      </c>
      <c r="I71" s="63">
        <f t="shared" si="12"/>
        <v>0</v>
      </c>
      <c r="J71" s="62">
        <f t="shared" si="12"/>
        <v>0</v>
      </c>
      <c r="K71" s="63">
        <f t="shared" si="12"/>
        <v>0</v>
      </c>
      <c r="L71" s="62">
        <f t="shared" si="12"/>
        <v>0</v>
      </c>
      <c r="M71" s="63">
        <f t="shared" si="12"/>
        <v>0</v>
      </c>
      <c r="N71" s="62">
        <f t="shared" si="12"/>
        <v>0</v>
      </c>
      <c r="O71" s="63">
        <f t="shared" si="12"/>
        <v>0</v>
      </c>
      <c r="P71" s="62">
        <f t="shared" si="12"/>
        <v>0</v>
      </c>
      <c r="Q71" s="63">
        <f t="shared" si="12"/>
        <v>0</v>
      </c>
      <c r="R71" s="62">
        <f t="shared" si="12"/>
        <v>0</v>
      </c>
      <c r="S71" s="63">
        <f t="shared" si="12"/>
        <v>0</v>
      </c>
      <c r="T71" s="62">
        <f t="shared" si="12"/>
        <v>0</v>
      </c>
      <c r="U71" s="63">
        <f t="shared" si="12"/>
        <v>0</v>
      </c>
      <c r="V71" s="62">
        <f t="shared" si="12"/>
        <v>0</v>
      </c>
      <c r="W71" s="63">
        <f t="shared" si="12"/>
        <v>0</v>
      </c>
      <c r="X71" s="62">
        <f t="shared" si="12"/>
        <v>0</v>
      </c>
      <c r="Y71" s="63">
        <f t="shared" si="12"/>
        <v>0</v>
      </c>
      <c r="Z71" s="62">
        <f t="shared" si="12"/>
        <v>0</v>
      </c>
      <c r="AA71" s="62">
        <f t="shared" si="12"/>
        <v>0</v>
      </c>
      <c r="AB71" s="103">
        <f t="shared" si="12"/>
        <v>0</v>
      </c>
      <c r="AC71" s="104">
        <f t="shared" si="12"/>
        <v>0</v>
      </c>
      <c r="AD71" s="18"/>
      <c r="AE71" s="18"/>
    </row>
    <row r="72" spans="1:31" s="8" customFormat="1" x14ac:dyDescent="0.15">
      <c r="A72" s="90" t="s">
        <v>17</v>
      </c>
      <c r="B72" s="85">
        <f>B8/B31</f>
        <v>1.0882708585247884E-2</v>
      </c>
      <c r="C72" s="86">
        <f t="shared" ref="C72:AC72" si="13">C8/C31</f>
        <v>0</v>
      </c>
      <c r="D72" s="85">
        <f t="shared" si="13"/>
        <v>1.4863512934114621E-2</v>
      </c>
      <c r="E72" s="86">
        <f t="shared" si="13"/>
        <v>2.1484584810398539E-4</v>
      </c>
      <c r="F72" s="85">
        <f t="shared" si="13"/>
        <v>2.4702293081389628E-2</v>
      </c>
      <c r="G72" s="86">
        <f t="shared" si="13"/>
        <v>3.397700889065066E-4</v>
      </c>
      <c r="H72" s="85">
        <f t="shared" si="13"/>
        <v>1.0004981733643307E-2</v>
      </c>
      <c r="I72" s="86">
        <f t="shared" si="13"/>
        <v>1.193222496221462E-3</v>
      </c>
      <c r="J72" s="85">
        <f t="shared" si="13"/>
        <v>5.0000000000000001E-3</v>
      </c>
      <c r="K72" s="86">
        <f t="shared" si="13"/>
        <v>3.0911901081916537E-3</v>
      </c>
      <c r="L72" s="85">
        <f t="shared" si="13"/>
        <v>1.176470588235294E-3</v>
      </c>
      <c r="M72" s="86">
        <f t="shared" si="13"/>
        <v>4.769351055512119E-3</v>
      </c>
      <c r="N72" s="85">
        <f t="shared" si="13"/>
        <v>3.3885997821614428E-3</v>
      </c>
      <c r="O72" s="86">
        <f t="shared" si="13"/>
        <v>3.9708531193712133E-3</v>
      </c>
      <c r="P72" s="85">
        <f t="shared" si="13"/>
        <v>3.6471392751310692E-3</v>
      </c>
      <c r="Q72" s="86">
        <f t="shared" si="13"/>
        <v>5.1876469157817948E-3</v>
      </c>
      <c r="R72" s="85">
        <f t="shared" si="13"/>
        <v>1.4916096954630206E-3</v>
      </c>
      <c r="S72" s="86">
        <f t="shared" si="13"/>
        <v>0</v>
      </c>
      <c r="T72" s="85">
        <f t="shared" si="13"/>
        <v>0</v>
      </c>
      <c r="U72" s="86">
        <f t="shared" si="13"/>
        <v>0</v>
      </c>
      <c r="V72" s="85">
        <f t="shared" si="13"/>
        <v>0</v>
      </c>
      <c r="W72" s="86">
        <f t="shared" si="13"/>
        <v>0</v>
      </c>
      <c r="X72" s="85">
        <f t="shared" si="13"/>
        <v>0</v>
      </c>
      <c r="Y72" s="86">
        <f t="shared" si="13"/>
        <v>0</v>
      </c>
      <c r="Z72" s="85">
        <f t="shared" si="13"/>
        <v>0</v>
      </c>
      <c r="AA72" s="85">
        <f t="shared" si="13"/>
        <v>0</v>
      </c>
      <c r="AB72" s="105">
        <f t="shared" si="13"/>
        <v>6.3770893761055407E-3</v>
      </c>
      <c r="AC72" s="106">
        <f t="shared" si="13"/>
        <v>1.4004313737516227E-3</v>
      </c>
      <c r="AD72" s="18"/>
      <c r="AE72" s="18"/>
    </row>
    <row r="73" spans="1:31" s="8" customFormat="1" x14ac:dyDescent="0.15">
      <c r="A73" s="91" t="s">
        <v>18</v>
      </c>
      <c r="B73" s="85">
        <f>B9/B31</f>
        <v>4.9944797855002367E-2</v>
      </c>
      <c r="C73" s="86">
        <f t="shared" ref="C73:AC73" si="14">C9/C31</f>
        <v>0</v>
      </c>
      <c r="D73" s="85">
        <f t="shared" si="14"/>
        <v>4.401886522795484E-2</v>
      </c>
      <c r="E73" s="86">
        <f t="shared" si="14"/>
        <v>3.2226877215597808E-3</v>
      </c>
      <c r="F73" s="85">
        <f t="shared" si="14"/>
        <v>6.5298691073713222E-2</v>
      </c>
      <c r="G73" s="86">
        <f t="shared" si="14"/>
        <v>6.172489948468203E-3</v>
      </c>
      <c r="H73" s="85">
        <f t="shared" si="14"/>
        <v>3.2920956492859518E-2</v>
      </c>
      <c r="I73" s="86">
        <f t="shared" si="14"/>
        <v>1.2608384376740117E-2</v>
      </c>
      <c r="J73" s="85">
        <f t="shared" si="14"/>
        <v>1.2800000000000001E-2</v>
      </c>
      <c r="K73" s="86">
        <f t="shared" si="14"/>
        <v>3.7977478472068886E-2</v>
      </c>
      <c r="L73" s="85">
        <f t="shared" si="14"/>
        <v>8.8970588235294124E-3</v>
      </c>
      <c r="M73" s="86">
        <f t="shared" si="14"/>
        <v>3.2134480062548869E-2</v>
      </c>
      <c r="N73" s="85">
        <f t="shared" si="14"/>
        <v>2.3962241316713057E-2</v>
      </c>
      <c r="O73" s="86">
        <f t="shared" si="14"/>
        <v>3.1193712133617161E-2</v>
      </c>
      <c r="P73" s="85">
        <f t="shared" si="14"/>
        <v>3.0620773497454602E-2</v>
      </c>
      <c r="Q73" s="86">
        <f t="shared" si="14"/>
        <v>4.1987517224608903E-2</v>
      </c>
      <c r="R73" s="85">
        <f t="shared" si="14"/>
        <v>2.3306401491609695E-2</v>
      </c>
      <c r="S73" s="86">
        <f t="shared" si="14"/>
        <v>2.6006272869837952E-2</v>
      </c>
      <c r="T73" s="85">
        <f t="shared" si="14"/>
        <v>8.845084660096033E-3</v>
      </c>
      <c r="U73" s="86">
        <f t="shared" si="14"/>
        <v>5.7594579333709768E-2</v>
      </c>
      <c r="V73" s="85">
        <f t="shared" si="14"/>
        <v>1.5483112301561377E-2</v>
      </c>
      <c r="W73" s="86">
        <f t="shared" si="14"/>
        <v>3.3027885819763993E-2</v>
      </c>
      <c r="X73" s="85">
        <f t="shared" si="14"/>
        <v>2.9620145113102861E-2</v>
      </c>
      <c r="Y73" s="86">
        <f t="shared" si="14"/>
        <v>4.0673575129533679E-2</v>
      </c>
      <c r="Z73" s="85">
        <f t="shared" si="14"/>
        <v>3.0916651600072318E-2</v>
      </c>
      <c r="AA73" s="85">
        <f t="shared" si="14"/>
        <v>2.1681691016474977E-2</v>
      </c>
      <c r="AB73" s="105">
        <f t="shared" si="14"/>
        <v>3.1798787792283262E-2</v>
      </c>
      <c r="AC73" s="106">
        <f t="shared" si="14"/>
        <v>2.1946906273319227E-2</v>
      </c>
      <c r="AD73" s="18"/>
      <c r="AE73" s="18"/>
    </row>
    <row r="74" spans="1:31" s="8" customFormat="1" x14ac:dyDescent="0.15">
      <c r="A74" s="90" t="s">
        <v>19</v>
      </c>
      <c r="B74" s="85">
        <f>B10/B31</f>
        <v>7.8281898953787912E-2</v>
      </c>
      <c r="C74" s="86">
        <f t="shared" ref="C74:AC74" si="15">C10/C31</f>
        <v>2.0874073400336531E-2</v>
      </c>
      <c r="D74" s="85">
        <f t="shared" si="15"/>
        <v>7.5175075032156632E-2</v>
      </c>
      <c r="E74" s="86">
        <f t="shared" si="15"/>
        <v>3.3623375228273716E-2</v>
      </c>
      <c r="F74" s="85">
        <f t="shared" si="15"/>
        <v>8.4342092313748646E-2</v>
      </c>
      <c r="G74" s="86">
        <f t="shared" si="15"/>
        <v>2.6218925193952091E-2</v>
      </c>
      <c r="H74" s="85">
        <f t="shared" si="15"/>
        <v>5.758053802723348E-2</v>
      </c>
      <c r="I74" s="86">
        <f t="shared" si="15"/>
        <v>3.3807970726274762E-2</v>
      </c>
      <c r="J74" s="85">
        <f t="shared" si="15"/>
        <v>3.2199999999999999E-2</v>
      </c>
      <c r="K74" s="86">
        <f t="shared" si="15"/>
        <v>7.1980569662177085E-2</v>
      </c>
      <c r="L74" s="85">
        <f t="shared" si="15"/>
        <v>2.7794117647058823E-2</v>
      </c>
      <c r="M74" s="86">
        <f t="shared" si="15"/>
        <v>6.9429241594996097E-2</v>
      </c>
      <c r="N74" s="85">
        <f t="shared" si="15"/>
        <v>5.3088063253862602E-2</v>
      </c>
      <c r="O74" s="86">
        <f t="shared" si="15"/>
        <v>6.1896184706074997E-2</v>
      </c>
      <c r="P74" s="85">
        <f t="shared" si="15"/>
        <v>6.2989134564242835E-2</v>
      </c>
      <c r="Q74" s="86">
        <f t="shared" si="15"/>
        <v>5.6902002107481559E-2</v>
      </c>
      <c r="R74" s="85">
        <f t="shared" si="15"/>
        <v>5.835922933499068E-2</v>
      </c>
      <c r="S74" s="86">
        <f t="shared" si="15"/>
        <v>4.2341871406168324E-2</v>
      </c>
      <c r="T74" s="85">
        <f t="shared" si="15"/>
        <v>2.7546120798584785E-2</v>
      </c>
      <c r="U74" s="86">
        <f t="shared" si="15"/>
        <v>0.11180124223602485</v>
      </c>
      <c r="V74" s="85">
        <f t="shared" si="15"/>
        <v>3.9459071013261904E-2</v>
      </c>
      <c r="W74" s="86">
        <f t="shared" si="15"/>
        <v>5.6562726613488032E-2</v>
      </c>
      <c r="X74" s="85">
        <f t="shared" si="15"/>
        <v>5.9581732821169443E-2</v>
      </c>
      <c r="Y74" s="86">
        <f t="shared" si="15"/>
        <v>7.0595854922279794E-2</v>
      </c>
      <c r="Z74" s="85">
        <f t="shared" si="15"/>
        <v>5.8533719038148614E-2</v>
      </c>
      <c r="AA74" s="85">
        <f t="shared" si="15"/>
        <v>3.7301834006838668E-2</v>
      </c>
      <c r="AB74" s="105">
        <f t="shared" si="15"/>
        <v>5.8341956762212557E-2</v>
      </c>
      <c r="AC74" s="106">
        <f t="shared" si="15"/>
        <v>4.5590685598045529E-2</v>
      </c>
      <c r="AD74" s="18"/>
      <c r="AE74" s="18"/>
    </row>
    <row r="75" spans="1:31" s="8" customFormat="1" x14ac:dyDescent="0.15">
      <c r="A75" s="91" t="s">
        <v>20</v>
      </c>
      <c r="B75" s="85">
        <f>B11/B31</f>
        <v>8.8586299353346304E-2</v>
      </c>
      <c r="C75" s="86">
        <f t="shared" ref="C75:AC75" si="16">C11/C31</f>
        <v>4.3066988039474285E-2</v>
      </c>
      <c r="D75" s="85">
        <f t="shared" si="16"/>
        <v>7.4460483064170357E-2</v>
      </c>
      <c r="E75" s="86">
        <f t="shared" si="16"/>
        <v>5.9082608228595984E-2</v>
      </c>
      <c r="F75" s="85">
        <f t="shared" si="16"/>
        <v>9.2215333136502306E-2</v>
      </c>
      <c r="G75" s="86">
        <f t="shared" si="16"/>
        <v>4.8700379409932611E-2</v>
      </c>
      <c r="H75" s="85">
        <f t="shared" si="16"/>
        <v>6.9121554300896712E-2</v>
      </c>
      <c r="I75" s="86">
        <f t="shared" si="16"/>
        <v>5.1388115503937633E-2</v>
      </c>
      <c r="J75" s="85">
        <f t="shared" si="16"/>
        <v>4.2799999999999998E-2</v>
      </c>
      <c r="K75" s="86">
        <f t="shared" si="16"/>
        <v>0.11901081916537867</v>
      </c>
      <c r="L75" s="85">
        <f t="shared" si="16"/>
        <v>4.0073529411764709E-2</v>
      </c>
      <c r="M75" s="86">
        <f t="shared" si="16"/>
        <v>0.1143862392494136</v>
      </c>
      <c r="N75" s="85">
        <f t="shared" si="16"/>
        <v>6.5351567227399252E-2</v>
      </c>
      <c r="O75" s="86">
        <f t="shared" si="16"/>
        <v>9.5668904535778615E-2</v>
      </c>
      <c r="P75" s="85">
        <f t="shared" si="16"/>
        <v>8.5479826760884434E-2</v>
      </c>
      <c r="Q75" s="86">
        <f t="shared" si="16"/>
        <v>8.0327470211558727E-2</v>
      </c>
      <c r="R75" s="85">
        <f t="shared" si="16"/>
        <v>8.4835301429459289E-2</v>
      </c>
      <c r="S75" s="86">
        <f t="shared" si="16"/>
        <v>6.0376372190277049E-2</v>
      </c>
      <c r="T75" s="85">
        <f t="shared" si="16"/>
        <v>6.798079353045236E-2</v>
      </c>
      <c r="U75" s="86">
        <f t="shared" si="16"/>
        <v>0.15499717673630717</v>
      </c>
      <c r="V75" s="85">
        <f t="shared" si="16"/>
        <v>4.1092310707519439E-2</v>
      </c>
      <c r="W75" s="86">
        <f t="shared" si="16"/>
        <v>8.022941525479596E-2</v>
      </c>
      <c r="X75" s="85">
        <f t="shared" si="16"/>
        <v>7.0934699103713195E-2</v>
      </c>
      <c r="Y75" s="86">
        <f t="shared" si="16"/>
        <v>0.11463730569948187</v>
      </c>
      <c r="Z75" s="85">
        <f t="shared" si="16"/>
        <v>7.7879226179714336E-2</v>
      </c>
      <c r="AA75" s="85">
        <f t="shared" si="16"/>
        <v>5.9954926950575069E-2</v>
      </c>
      <c r="AB75" s="105">
        <f t="shared" si="16"/>
        <v>7.1702749132134716E-2</v>
      </c>
      <c r="AC75" s="106">
        <f t="shared" si="16"/>
        <v>7.2050660860498633E-2</v>
      </c>
      <c r="AD75" s="18"/>
      <c r="AE75" s="18"/>
    </row>
    <row r="76" spans="1:31" s="8" customFormat="1" x14ac:dyDescent="0.15">
      <c r="A76" s="90" t="s">
        <v>21</v>
      </c>
      <c r="B76" s="85">
        <f>B12/B31</f>
        <v>7.8807633668051102E-2</v>
      </c>
      <c r="C76" s="86">
        <f t="shared" ref="C76:AC76" si="17">C12/C31</f>
        <v>5.4390831779526125E-2</v>
      </c>
      <c r="D76" s="85">
        <f t="shared" si="17"/>
        <v>7.0315849649849937E-2</v>
      </c>
      <c r="E76" s="86">
        <f t="shared" si="17"/>
        <v>5.9941991621011922E-2</v>
      </c>
      <c r="F76" s="85">
        <f t="shared" si="17"/>
        <v>9.5610668241314825E-2</v>
      </c>
      <c r="G76" s="86">
        <f t="shared" si="17"/>
        <v>4.7907582535817429E-2</v>
      </c>
      <c r="H76" s="85">
        <f t="shared" si="17"/>
        <v>7.4435403520425103E-2</v>
      </c>
      <c r="I76" s="86">
        <f t="shared" si="17"/>
        <v>5.9024739479754992E-2</v>
      </c>
      <c r="J76" s="85">
        <f t="shared" si="17"/>
        <v>4.7600000000000003E-2</v>
      </c>
      <c r="K76" s="86">
        <f t="shared" si="17"/>
        <v>0.11349083682932215</v>
      </c>
      <c r="L76" s="85">
        <f t="shared" si="17"/>
        <v>3.9485294117647056E-2</v>
      </c>
      <c r="M76" s="86">
        <f t="shared" si="17"/>
        <v>0.10860046911649726</v>
      </c>
      <c r="N76" s="85">
        <f t="shared" si="17"/>
        <v>5.9703900923796849E-2</v>
      </c>
      <c r="O76" s="86">
        <f t="shared" si="17"/>
        <v>8.5475683641722616E-2</v>
      </c>
      <c r="P76" s="85">
        <f t="shared" si="17"/>
        <v>7.2942785502621385E-2</v>
      </c>
      <c r="Q76" s="86">
        <f t="shared" si="17"/>
        <v>7.3113398719299671E-2</v>
      </c>
      <c r="R76" s="85">
        <f t="shared" si="17"/>
        <v>8.2162834058421383E-2</v>
      </c>
      <c r="S76" s="86">
        <f t="shared" si="17"/>
        <v>5.9265551489806584E-2</v>
      </c>
      <c r="T76" s="85">
        <f t="shared" si="17"/>
        <v>3.8918372504422545E-2</v>
      </c>
      <c r="U76" s="86">
        <f t="shared" si="17"/>
        <v>0.13918690005646528</v>
      </c>
      <c r="V76" s="85">
        <f t="shared" si="17"/>
        <v>3.8936434311099499E-2</v>
      </c>
      <c r="W76" s="86">
        <f t="shared" si="17"/>
        <v>8.6492188015030655E-2</v>
      </c>
      <c r="X76" s="85">
        <f t="shared" si="17"/>
        <v>6.5556978233034566E-2</v>
      </c>
      <c r="Y76" s="86">
        <f t="shared" si="17"/>
        <v>0.1055699481865285</v>
      </c>
      <c r="Z76" s="85">
        <f t="shared" si="17"/>
        <v>7.7969625745796425E-2</v>
      </c>
      <c r="AA76" s="85">
        <f t="shared" si="17"/>
        <v>5.6108175318619835E-2</v>
      </c>
      <c r="AB76" s="105">
        <f t="shared" si="17"/>
        <v>6.885319440692049E-2</v>
      </c>
      <c r="AC76" s="106">
        <f t="shared" si="17"/>
        <v>7.1289112412728589E-2</v>
      </c>
      <c r="AD76" s="18"/>
      <c r="AE76" s="18"/>
    </row>
    <row r="77" spans="1:31" s="8" customFormat="1" x14ac:dyDescent="0.15">
      <c r="A77" s="91" t="s">
        <v>22</v>
      </c>
      <c r="B77" s="85">
        <f>B13/B31</f>
        <v>7.723042952526156E-2</v>
      </c>
      <c r="C77" s="86">
        <f t="shared" ref="C77:AC77" si="18">C13/C31</f>
        <v>6.9853108372368009E-2</v>
      </c>
      <c r="D77" s="85">
        <f t="shared" si="18"/>
        <v>6.4884950693154211E-2</v>
      </c>
      <c r="E77" s="86">
        <f t="shared" si="18"/>
        <v>5.1455580620904502E-2</v>
      </c>
      <c r="F77" s="85">
        <f t="shared" si="18"/>
        <v>9.4528097628186203E-2</v>
      </c>
      <c r="G77" s="86">
        <f t="shared" si="18"/>
        <v>3.3863752194348493E-2</v>
      </c>
      <c r="H77" s="85">
        <f t="shared" si="18"/>
        <v>7.4850547990700761E-2</v>
      </c>
      <c r="I77" s="86">
        <f t="shared" si="18"/>
        <v>5.6280327738445629E-2</v>
      </c>
      <c r="J77" s="85">
        <f t="shared" si="18"/>
        <v>5.5E-2</v>
      </c>
      <c r="K77" s="86">
        <f t="shared" si="18"/>
        <v>0.13976595274895121</v>
      </c>
      <c r="L77" s="85">
        <f t="shared" si="18"/>
        <v>3.9705882352941174E-2</v>
      </c>
      <c r="M77" s="86">
        <f t="shared" si="18"/>
        <v>0.12126661454261141</v>
      </c>
      <c r="N77" s="85">
        <f t="shared" si="18"/>
        <v>6.0228327080559925E-2</v>
      </c>
      <c r="O77" s="86">
        <f t="shared" si="18"/>
        <v>8.3183232356312434E-2</v>
      </c>
      <c r="P77" s="85">
        <f t="shared" si="18"/>
        <v>7.476635514018691E-2</v>
      </c>
      <c r="Q77" s="86">
        <f t="shared" si="18"/>
        <v>6.0954851260436087E-2</v>
      </c>
      <c r="R77" s="85">
        <f t="shared" si="18"/>
        <v>8.6637663144810445E-2</v>
      </c>
      <c r="S77" s="86">
        <f t="shared" si="18"/>
        <v>5.7697334030318868E-2</v>
      </c>
      <c r="T77" s="85">
        <f t="shared" si="18"/>
        <v>4.5236290118776848E-2</v>
      </c>
      <c r="U77" s="86">
        <f t="shared" si="18"/>
        <v>8.0180688876341055E-2</v>
      </c>
      <c r="V77" s="85">
        <f t="shared" si="18"/>
        <v>3.8871104723329199E-2</v>
      </c>
      <c r="W77" s="86">
        <f t="shared" si="18"/>
        <v>8.7876590414661476E-2</v>
      </c>
      <c r="X77" s="85">
        <f t="shared" si="18"/>
        <v>6.2740076824583865E-2</v>
      </c>
      <c r="Y77" s="86">
        <f t="shared" si="18"/>
        <v>7.16321243523316E-2</v>
      </c>
      <c r="Z77" s="85">
        <f t="shared" si="18"/>
        <v>7.3314048092569153E-2</v>
      </c>
      <c r="AA77" s="85">
        <f t="shared" si="18"/>
        <v>5.6768728629157598E-2</v>
      </c>
      <c r="AB77" s="105">
        <f t="shared" si="18"/>
        <v>6.8633997889596315E-2</v>
      </c>
      <c r="AC77" s="106">
        <f t="shared" si="18"/>
        <v>6.9050466640089139E-2</v>
      </c>
      <c r="AD77" s="18"/>
      <c r="AE77" s="18"/>
    </row>
    <row r="78" spans="1:31" s="8" customFormat="1" x14ac:dyDescent="0.15">
      <c r="A78" s="90" t="s">
        <v>23</v>
      </c>
      <c r="B78" s="85">
        <f>B14/B31</f>
        <v>6.5348824982913625E-2</v>
      </c>
      <c r="C78" s="86">
        <f t="shared" ref="C78:AC78" si="19">C14/C31</f>
        <v>5.6028014007003503E-2</v>
      </c>
      <c r="D78" s="85">
        <f t="shared" si="19"/>
        <v>6.1169072459625551E-2</v>
      </c>
      <c r="E78" s="86">
        <f t="shared" si="19"/>
        <v>4.5547319798044904E-2</v>
      </c>
      <c r="F78" s="85">
        <f t="shared" si="19"/>
        <v>7.1006790670209624E-2</v>
      </c>
      <c r="G78" s="86">
        <f t="shared" si="19"/>
        <v>3.1655246616456197E-2</v>
      </c>
      <c r="H78" s="85">
        <f t="shared" si="19"/>
        <v>5.8120225838591832E-2</v>
      </c>
      <c r="I78" s="86">
        <f t="shared" si="19"/>
        <v>5.5962135072786572E-2</v>
      </c>
      <c r="J78" s="85">
        <f t="shared" si="19"/>
        <v>6.0600000000000001E-2</v>
      </c>
      <c r="K78" s="86">
        <f t="shared" si="19"/>
        <v>9.3618900419518661E-2</v>
      </c>
      <c r="L78" s="85">
        <f t="shared" si="19"/>
        <v>3.6323529411764706E-2</v>
      </c>
      <c r="M78" s="86">
        <f t="shared" si="19"/>
        <v>9.2259577795152467E-2</v>
      </c>
      <c r="N78" s="85">
        <f t="shared" si="19"/>
        <v>5.0465932470047201E-2</v>
      </c>
      <c r="O78" s="86">
        <f t="shared" si="19"/>
        <v>7.4914033076797115E-2</v>
      </c>
      <c r="P78" s="85">
        <f t="shared" si="19"/>
        <v>5.3187447762328088E-2</v>
      </c>
      <c r="Q78" s="86">
        <f t="shared" si="19"/>
        <v>4.7418335089567963E-2</v>
      </c>
      <c r="R78" s="85">
        <f t="shared" si="19"/>
        <v>7.0727159726538216E-2</v>
      </c>
      <c r="S78" s="86">
        <f t="shared" si="19"/>
        <v>5.5671719811813902E-2</v>
      </c>
      <c r="T78" s="85">
        <f t="shared" si="19"/>
        <v>4.2456406368460958E-2</v>
      </c>
      <c r="U78" s="86">
        <f t="shared" si="19"/>
        <v>6.0982495765104464E-2</v>
      </c>
      <c r="V78" s="85">
        <f t="shared" si="19"/>
        <v>4.1941595348533353E-2</v>
      </c>
      <c r="W78" s="86">
        <f t="shared" si="19"/>
        <v>8.7942514338453431E-2</v>
      </c>
      <c r="X78" s="85">
        <f t="shared" si="19"/>
        <v>5.0874946649594535E-2</v>
      </c>
      <c r="Y78" s="86">
        <f t="shared" si="19"/>
        <v>5.5440414507772019E-2</v>
      </c>
      <c r="Z78" s="85">
        <f t="shared" si="19"/>
        <v>6.5404086060386904E-2</v>
      </c>
      <c r="AA78" s="85">
        <f t="shared" si="19"/>
        <v>5.9294373640037298E-2</v>
      </c>
      <c r="AB78" s="105">
        <f t="shared" si="19"/>
        <v>5.7363218824393006E-2</v>
      </c>
      <c r="AC78" s="106">
        <f t="shared" si="19"/>
        <v>6.1317427704008096E-2</v>
      </c>
      <c r="AD78" s="18"/>
      <c r="AE78" s="18"/>
    </row>
    <row r="79" spans="1:31" s="8" customFormat="1" x14ac:dyDescent="0.15">
      <c r="A79" s="91" t="s">
        <v>24</v>
      </c>
      <c r="B79" s="85">
        <f>B15/B31</f>
        <v>5.4991851111928919E-2</v>
      </c>
      <c r="C79" s="86">
        <f t="shared" ref="C79:AC79" si="20">C15/C31</f>
        <v>6.0621219700759468E-2</v>
      </c>
      <c r="D79" s="85">
        <f t="shared" si="20"/>
        <v>6.0740317278833784E-2</v>
      </c>
      <c r="E79" s="86">
        <f t="shared" si="20"/>
        <v>5.5537651734880226E-2</v>
      </c>
      <c r="F79" s="85">
        <f t="shared" si="20"/>
        <v>7.1105206180494041E-2</v>
      </c>
      <c r="G79" s="86">
        <f t="shared" si="20"/>
        <v>3.4316778979557164E-2</v>
      </c>
      <c r="H79" s="85">
        <f t="shared" si="20"/>
        <v>5.9863832613749585E-2</v>
      </c>
      <c r="I79" s="86">
        <f t="shared" si="20"/>
        <v>4.9598281759605442E-2</v>
      </c>
      <c r="J79" s="85">
        <f t="shared" si="20"/>
        <v>5.3800000000000001E-2</v>
      </c>
      <c r="K79" s="86">
        <f t="shared" si="20"/>
        <v>6.2265400750717598E-2</v>
      </c>
      <c r="L79" s="85">
        <f t="shared" si="20"/>
        <v>4.3235294117647059E-2</v>
      </c>
      <c r="M79" s="86">
        <f t="shared" si="20"/>
        <v>7.5293197810789678E-2</v>
      </c>
      <c r="N79" s="85">
        <f t="shared" si="20"/>
        <v>4.937673968292388E-2</v>
      </c>
      <c r="O79" s="86">
        <f t="shared" si="20"/>
        <v>6.0831832323563123E-2</v>
      </c>
      <c r="P79" s="85">
        <f t="shared" si="20"/>
        <v>5.1895752602385839E-2</v>
      </c>
      <c r="Q79" s="86">
        <f t="shared" si="20"/>
        <v>4.685093620815433E-2</v>
      </c>
      <c r="R79" s="85">
        <f t="shared" si="20"/>
        <v>6.2709757613424483E-2</v>
      </c>
      <c r="S79" s="86">
        <f t="shared" si="20"/>
        <v>5.1555148980658654E-2</v>
      </c>
      <c r="T79" s="85">
        <f t="shared" si="20"/>
        <v>5.5092241597169571E-2</v>
      </c>
      <c r="U79" s="86">
        <f t="shared" si="20"/>
        <v>6.0135516657255784E-2</v>
      </c>
      <c r="V79" s="85">
        <f t="shared" si="20"/>
        <v>4.2202913699614555E-2</v>
      </c>
      <c r="W79" s="86">
        <f t="shared" si="20"/>
        <v>7.3505175028017664E-2</v>
      </c>
      <c r="X79" s="85">
        <f t="shared" si="20"/>
        <v>4.353393085787452E-2</v>
      </c>
      <c r="Y79" s="86">
        <f t="shared" si="20"/>
        <v>5.1165803108808292E-2</v>
      </c>
      <c r="Z79" s="85">
        <f t="shared" si="20"/>
        <v>5.9211715783764239E-2</v>
      </c>
      <c r="AA79" s="85">
        <f t="shared" si="20"/>
        <v>6.2907988809449797E-2</v>
      </c>
      <c r="AB79" s="105">
        <f t="shared" si="20"/>
        <v>5.5130472903742143E-2</v>
      </c>
      <c r="AC79" s="106">
        <f t="shared" si="20"/>
        <v>5.6952579553701942E-2</v>
      </c>
      <c r="AD79" s="18"/>
      <c r="AE79" s="18"/>
    </row>
    <row r="80" spans="1:31" s="8" customFormat="1" x14ac:dyDescent="0.15">
      <c r="A80" s="90" t="s">
        <v>25</v>
      </c>
      <c r="B80" s="85">
        <f>B16/B31</f>
        <v>4.8367593712212817E-2</v>
      </c>
      <c r="C80" s="86">
        <f t="shared" ref="C80:AC80" si="21">C16/C31</f>
        <v>4.5477284096593754E-2</v>
      </c>
      <c r="D80" s="85">
        <f t="shared" si="21"/>
        <v>5.3308560811776477E-2</v>
      </c>
      <c r="E80" s="86">
        <f t="shared" si="21"/>
        <v>4.3398861317005051E-2</v>
      </c>
      <c r="F80" s="85">
        <f t="shared" si="21"/>
        <v>5.3734868615293772E-2</v>
      </c>
      <c r="G80" s="86">
        <f t="shared" si="21"/>
        <v>2.7974403986635709E-2</v>
      </c>
      <c r="H80" s="85">
        <f t="shared" si="21"/>
        <v>5.546330122882763E-2</v>
      </c>
      <c r="I80" s="86">
        <f t="shared" si="21"/>
        <v>4.9876700342057115E-2</v>
      </c>
      <c r="J80" s="85">
        <f t="shared" si="21"/>
        <v>5.4800000000000001E-2</v>
      </c>
      <c r="K80" s="86">
        <f t="shared" si="21"/>
        <v>4.9017443144181938E-2</v>
      </c>
      <c r="L80" s="85">
        <f t="shared" si="21"/>
        <v>3.9926470588235292E-2</v>
      </c>
      <c r="M80" s="86">
        <f t="shared" si="21"/>
        <v>6.0359655981235341E-2</v>
      </c>
      <c r="N80" s="85">
        <f t="shared" si="21"/>
        <v>4.8005163580620437E-2</v>
      </c>
      <c r="O80" s="86">
        <f t="shared" si="21"/>
        <v>5.0270181758637629E-2</v>
      </c>
      <c r="P80" s="85">
        <f t="shared" si="21"/>
        <v>4.4601474052123696E-2</v>
      </c>
      <c r="Q80" s="86">
        <f t="shared" si="21"/>
        <v>4.4662397665558885E-2</v>
      </c>
      <c r="R80" s="85">
        <f t="shared" si="21"/>
        <v>5.6805469235550028E-2</v>
      </c>
      <c r="S80" s="86">
        <f t="shared" si="21"/>
        <v>5.8154730789336119E-2</v>
      </c>
      <c r="T80" s="85">
        <f t="shared" si="21"/>
        <v>4.0687389436441748E-2</v>
      </c>
      <c r="U80" s="86">
        <f t="shared" si="21"/>
        <v>5.223037831733484E-2</v>
      </c>
      <c r="V80" s="85">
        <f t="shared" si="21"/>
        <v>4.2072254524073954E-2</v>
      </c>
      <c r="W80" s="86">
        <f t="shared" si="21"/>
        <v>6.3418814687850225E-2</v>
      </c>
      <c r="X80" s="85">
        <f t="shared" si="21"/>
        <v>4.6094750320102434E-2</v>
      </c>
      <c r="Y80" s="86">
        <f t="shared" si="21"/>
        <v>5.0259067357512954E-2</v>
      </c>
      <c r="Z80" s="85">
        <f t="shared" si="21"/>
        <v>6.305369734225276E-2</v>
      </c>
      <c r="AA80" s="85">
        <f t="shared" si="21"/>
        <v>5.8828100714951821E-2</v>
      </c>
      <c r="AB80" s="105">
        <f t="shared" si="21"/>
        <v>5.0817908865224727E-2</v>
      </c>
      <c r="AC80" s="106">
        <f t="shared" si="21"/>
        <v>5.0415529455058422E-2</v>
      </c>
      <c r="AD80" s="18"/>
      <c r="AE80" s="18"/>
    </row>
    <row r="81" spans="1:31" s="8" customFormat="1" x14ac:dyDescent="0.15">
      <c r="A81" s="91" t="s">
        <v>26</v>
      </c>
      <c r="B81" s="85">
        <f>B17/B31</f>
        <v>4.7473844697965409E-2</v>
      </c>
      <c r="C81" s="86">
        <f t="shared" ref="C81:AC81" si="22">C17/C31</f>
        <v>5.3117467824821504E-2</v>
      </c>
      <c r="D81" s="85">
        <f t="shared" si="22"/>
        <v>5.6452765470916107E-2</v>
      </c>
      <c r="E81" s="86">
        <f t="shared" si="22"/>
        <v>6.069395208937587E-2</v>
      </c>
      <c r="F81" s="85">
        <f t="shared" si="22"/>
        <v>4.2663123708296426E-2</v>
      </c>
      <c r="G81" s="86">
        <f t="shared" si="22"/>
        <v>3.5732487683334278E-2</v>
      </c>
      <c r="H81" s="85">
        <f t="shared" si="22"/>
        <v>5.2889405513118562E-2</v>
      </c>
      <c r="I81" s="86">
        <f t="shared" si="22"/>
        <v>5.3456367830721503E-2</v>
      </c>
      <c r="J81" s="85">
        <f t="shared" si="22"/>
        <v>4.9799999999999997E-2</v>
      </c>
      <c r="K81" s="86">
        <f t="shared" si="22"/>
        <v>4.2172665047471851E-2</v>
      </c>
      <c r="L81" s="85">
        <f t="shared" si="22"/>
        <v>4.1985294117647058E-2</v>
      </c>
      <c r="M81" s="86">
        <f t="shared" si="22"/>
        <v>4.8162627052384673E-2</v>
      </c>
      <c r="N81" s="85">
        <f t="shared" si="22"/>
        <v>4.6915970793497117E-2</v>
      </c>
      <c r="O81" s="86">
        <f t="shared" si="22"/>
        <v>4.8428033404290159E-2</v>
      </c>
      <c r="P81" s="85">
        <f t="shared" si="22"/>
        <v>4.9388344350733228E-2</v>
      </c>
      <c r="Q81" s="86">
        <f t="shared" si="22"/>
        <v>4.3284428953554346E-2</v>
      </c>
      <c r="R81" s="85">
        <f t="shared" si="22"/>
        <v>5.1895587321317591E-2</v>
      </c>
      <c r="S81" s="86">
        <f t="shared" si="22"/>
        <v>5.1751176163094617E-2</v>
      </c>
      <c r="T81" s="85">
        <f t="shared" si="22"/>
        <v>3.8665655799848368E-2</v>
      </c>
      <c r="U81" s="86">
        <f t="shared" si="22"/>
        <v>4.0654997176736304E-2</v>
      </c>
      <c r="V81" s="85">
        <f t="shared" si="22"/>
        <v>4.2268243287384856E-2</v>
      </c>
      <c r="W81" s="86">
        <f t="shared" si="22"/>
        <v>5.2541367262179443E-2</v>
      </c>
      <c r="X81" s="85">
        <f t="shared" si="22"/>
        <v>4.6094750320102434E-2</v>
      </c>
      <c r="Y81" s="86">
        <f t="shared" si="22"/>
        <v>4.5854922279792744E-2</v>
      </c>
      <c r="Z81" s="85">
        <f t="shared" si="22"/>
        <v>5.8624118604230703E-2</v>
      </c>
      <c r="AA81" s="85">
        <f t="shared" si="22"/>
        <v>5.5758470624805719E-2</v>
      </c>
      <c r="AB81" s="105">
        <f t="shared" si="22"/>
        <v>4.8651431659113731E-2</v>
      </c>
      <c r="AC81" s="106">
        <f t="shared" si="22"/>
        <v>4.9853312480194631E-2</v>
      </c>
      <c r="AD81" s="18"/>
      <c r="AE81" s="18"/>
    </row>
    <row r="82" spans="1:31" s="8" customFormat="1" x14ac:dyDescent="0.15">
      <c r="A82" s="90" t="s">
        <v>27</v>
      </c>
      <c r="B82" s="85">
        <f>B18/B31</f>
        <v>4.4424583355238946E-2</v>
      </c>
      <c r="C82" s="86">
        <f t="shared" ref="C82:AC82" si="23">C18/C31</f>
        <v>5.043430806312247E-2</v>
      </c>
      <c r="D82" s="85">
        <f t="shared" si="23"/>
        <v>5.5166499928540801E-2</v>
      </c>
      <c r="E82" s="86">
        <f t="shared" si="23"/>
        <v>6.4024062734987647E-2</v>
      </c>
      <c r="F82" s="85">
        <f t="shared" si="23"/>
        <v>4.0251943706328119E-2</v>
      </c>
      <c r="G82" s="86">
        <f t="shared" si="23"/>
        <v>3.8394020046435245E-2</v>
      </c>
      <c r="H82" s="85">
        <f t="shared" si="23"/>
        <v>5.1519428761208901E-2</v>
      </c>
      <c r="I82" s="86">
        <f t="shared" si="23"/>
        <v>5.0552859756582608E-2</v>
      </c>
      <c r="J82" s="85">
        <f t="shared" si="23"/>
        <v>5.2200000000000003E-2</v>
      </c>
      <c r="K82" s="86">
        <f t="shared" si="23"/>
        <v>4.2393464340914108E-2</v>
      </c>
      <c r="L82" s="85">
        <f t="shared" si="23"/>
        <v>5.1691176470588233E-2</v>
      </c>
      <c r="M82" s="86">
        <f t="shared" si="23"/>
        <v>3.9405785770132915E-2</v>
      </c>
      <c r="N82" s="85">
        <f t="shared" si="23"/>
        <v>5.3410787042639879E-2</v>
      </c>
      <c r="O82" s="86">
        <f t="shared" si="23"/>
        <v>4.0568200425740955E-2</v>
      </c>
      <c r="P82" s="85">
        <f t="shared" si="23"/>
        <v>5.2503609148241016E-2</v>
      </c>
      <c r="Q82" s="86">
        <f t="shared" si="23"/>
        <v>3.7934668071654375E-2</v>
      </c>
      <c r="R82" s="85">
        <f t="shared" si="23"/>
        <v>5.8421379738968306E-2</v>
      </c>
      <c r="S82" s="86">
        <f t="shared" si="23"/>
        <v>4.1296393099843176E-2</v>
      </c>
      <c r="T82" s="85">
        <f t="shared" si="23"/>
        <v>4.8268890573666921E-2</v>
      </c>
      <c r="U82" s="86">
        <f t="shared" si="23"/>
        <v>3.5008469791078488E-2</v>
      </c>
      <c r="V82" s="85">
        <f t="shared" si="23"/>
        <v>5.2263670216240933E-2</v>
      </c>
      <c r="W82" s="86">
        <f t="shared" si="23"/>
        <v>4.2718702617179777E-2</v>
      </c>
      <c r="X82" s="85">
        <f t="shared" si="23"/>
        <v>4.8740930431071278E-2</v>
      </c>
      <c r="Y82" s="86">
        <f t="shared" si="23"/>
        <v>3.5362694300518131E-2</v>
      </c>
      <c r="Z82" s="85">
        <f t="shared" si="23"/>
        <v>5.4420538781413848E-2</v>
      </c>
      <c r="AA82" s="85">
        <f t="shared" si="23"/>
        <v>5.5603046316443895E-2</v>
      </c>
      <c r="AB82" s="105">
        <f t="shared" si="23"/>
        <v>5.0848494425781592E-2</v>
      </c>
      <c r="AC82" s="106">
        <f t="shared" si="23"/>
        <v>4.557535240782197E-2</v>
      </c>
      <c r="AD82" s="18"/>
      <c r="AE82" s="18"/>
    </row>
    <row r="83" spans="1:31" s="8" customFormat="1" x14ac:dyDescent="0.15">
      <c r="A83" s="91" t="s">
        <v>28</v>
      </c>
      <c r="B83" s="85">
        <f>B19/B31</f>
        <v>4.0271279112559802E-2</v>
      </c>
      <c r="C83" s="86">
        <f t="shared" ref="C83:AC83" si="24">C19/C31</f>
        <v>5.7119468825321755E-2</v>
      </c>
      <c r="D83" s="85">
        <f t="shared" si="24"/>
        <v>5.8453622981277688E-2</v>
      </c>
      <c r="E83" s="86">
        <f t="shared" si="24"/>
        <v>6.284241057041573E-2</v>
      </c>
      <c r="F83" s="85">
        <f t="shared" si="24"/>
        <v>4.1974215136305483E-2</v>
      </c>
      <c r="G83" s="86">
        <f t="shared" si="24"/>
        <v>5.9516393906789741E-2</v>
      </c>
      <c r="H83" s="85">
        <f t="shared" si="24"/>
        <v>5.6916306874792426E-2</v>
      </c>
      <c r="I83" s="86">
        <f t="shared" si="24"/>
        <v>6.3916951714262982E-2</v>
      </c>
      <c r="J83" s="85">
        <f t="shared" si="24"/>
        <v>6.7799999999999999E-2</v>
      </c>
      <c r="K83" s="86">
        <f t="shared" si="24"/>
        <v>3.8639876352395672E-2</v>
      </c>
      <c r="L83" s="85">
        <f t="shared" si="24"/>
        <v>7.301470588235294E-2</v>
      </c>
      <c r="M83" s="86">
        <f t="shared" si="24"/>
        <v>4.0969507427677875E-2</v>
      </c>
      <c r="N83" s="85">
        <f t="shared" si="24"/>
        <v>6.6844164750494164E-2</v>
      </c>
      <c r="O83" s="86">
        <f t="shared" si="24"/>
        <v>4.2533158670378254E-2</v>
      </c>
      <c r="P83" s="85">
        <f t="shared" si="24"/>
        <v>5.7670389788010028E-2</v>
      </c>
      <c r="Q83" s="86">
        <f t="shared" si="24"/>
        <v>4.685093620815433E-2</v>
      </c>
      <c r="R83" s="85">
        <f t="shared" si="24"/>
        <v>5.3511497824735861E-2</v>
      </c>
      <c r="S83" s="86">
        <f t="shared" si="24"/>
        <v>5.8677469942498693E-2</v>
      </c>
      <c r="T83" s="85">
        <f t="shared" si="24"/>
        <v>8.516552944149608E-2</v>
      </c>
      <c r="U83" s="86">
        <f t="shared" si="24"/>
        <v>2.766798418972332E-2</v>
      </c>
      <c r="V83" s="85">
        <f t="shared" si="24"/>
        <v>6.5786894884693276E-2</v>
      </c>
      <c r="W83" s="86">
        <f t="shared" si="24"/>
        <v>5.451908497593777E-2</v>
      </c>
      <c r="X83" s="85">
        <f t="shared" si="24"/>
        <v>5.8557405036278279E-2</v>
      </c>
      <c r="Y83" s="86">
        <f t="shared" si="24"/>
        <v>3.6139896373056993E-2</v>
      </c>
      <c r="Z83" s="85">
        <f t="shared" si="24"/>
        <v>6.4545290182607129E-2</v>
      </c>
      <c r="AA83" s="85">
        <f t="shared" si="24"/>
        <v>6.0226919490208267E-2</v>
      </c>
      <c r="AB83" s="105">
        <f t="shared" si="24"/>
        <v>5.8449006224161576E-2</v>
      </c>
      <c r="AC83" s="106">
        <f t="shared" si="24"/>
        <v>5.3497500689993559E-2</v>
      </c>
      <c r="AD83" s="18"/>
      <c r="AE83" s="18"/>
    </row>
    <row r="84" spans="1:31" s="8" customFormat="1" x14ac:dyDescent="0.15">
      <c r="A84" s="90" t="s">
        <v>29</v>
      </c>
      <c r="B84" s="85">
        <f>B20/B31</f>
        <v>4.952421008359182E-2</v>
      </c>
      <c r="C84" s="86">
        <f t="shared" ref="C84:AC84" si="25">C20/C31</f>
        <v>9.0135977079448815E-2</v>
      </c>
      <c r="D84" s="85">
        <f t="shared" si="25"/>
        <v>7.5603830212948406E-2</v>
      </c>
      <c r="E84" s="86">
        <f t="shared" si="25"/>
        <v>7.7774197013642715E-2</v>
      </c>
      <c r="F84" s="85">
        <f t="shared" si="25"/>
        <v>4.5861627792540105E-2</v>
      </c>
      <c r="G84" s="86">
        <f t="shared" si="25"/>
        <v>8.811370972308738E-2</v>
      </c>
      <c r="H84" s="85">
        <f t="shared" si="25"/>
        <v>6.5426768515443379E-2</v>
      </c>
      <c r="I84" s="86">
        <f t="shared" si="25"/>
        <v>8.0105003579667489E-2</v>
      </c>
      <c r="J84" s="85">
        <f t="shared" si="25"/>
        <v>9.5399999999999999E-2</v>
      </c>
      <c r="K84" s="86">
        <f t="shared" si="25"/>
        <v>3.62110841245308E-2</v>
      </c>
      <c r="L84" s="85">
        <f t="shared" si="25"/>
        <v>9.029411764705883E-2</v>
      </c>
      <c r="M84" s="86">
        <f t="shared" si="25"/>
        <v>3.9014855355746676E-2</v>
      </c>
      <c r="N84" s="85">
        <f t="shared" si="25"/>
        <v>7.588043083625802E-2</v>
      </c>
      <c r="O84" s="86">
        <f t="shared" si="25"/>
        <v>5.8539381038152941E-2</v>
      </c>
      <c r="P84" s="85">
        <f t="shared" si="25"/>
        <v>8.0465010257579211E-2</v>
      </c>
      <c r="Q84" s="86">
        <f t="shared" si="25"/>
        <v>5.7226230039717919E-2</v>
      </c>
      <c r="R84" s="85">
        <f t="shared" si="25"/>
        <v>6.6563082660037284E-2</v>
      </c>
      <c r="S84" s="86">
        <f t="shared" si="25"/>
        <v>8.2658128593831676E-2</v>
      </c>
      <c r="T84" s="85">
        <f t="shared" si="25"/>
        <v>0.14253222137983321</v>
      </c>
      <c r="U84" s="86">
        <f t="shared" si="25"/>
        <v>2.9361942405420668E-2</v>
      </c>
      <c r="V84" s="85">
        <f t="shared" si="25"/>
        <v>8.1727314300646767E-2</v>
      </c>
      <c r="W84" s="86">
        <f t="shared" si="25"/>
        <v>6.1441096974091898E-2</v>
      </c>
      <c r="X84" s="85">
        <f t="shared" si="25"/>
        <v>9.5603926589842084E-2</v>
      </c>
      <c r="Y84" s="86">
        <f t="shared" si="25"/>
        <v>5.5569948186528495E-2</v>
      </c>
      <c r="Z84" s="85">
        <f t="shared" si="25"/>
        <v>7.2455252214789365E-2</v>
      </c>
      <c r="AA84" s="85">
        <f t="shared" si="25"/>
        <v>7.907211687907989E-2</v>
      </c>
      <c r="AB84" s="105">
        <f t="shared" si="25"/>
        <v>7.2554047234300686E-2</v>
      </c>
      <c r="AC84" s="106">
        <f t="shared" si="25"/>
        <v>7.0737117564680513E-2</v>
      </c>
      <c r="AD84" s="18"/>
      <c r="AE84" s="18"/>
    </row>
    <row r="85" spans="1:31" s="8" customFormat="1" x14ac:dyDescent="0.15">
      <c r="A85" s="91" t="s">
        <v>30</v>
      </c>
      <c r="B85" s="85">
        <f>B21/B31</f>
        <v>6.3561326954418795E-2</v>
      </c>
      <c r="C85" s="86">
        <f t="shared" ref="C85:AC85" si="26">C21/C31</f>
        <v>9.368320523898313E-2</v>
      </c>
      <c r="D85" s="85">
        <f t="shared" si="26"/>
        <v>8.2320994712019438E-2</v>
      </c>
      <c r="E85" s="86">
        <f t="shared" si="26"/>
        <v>9.4209904393597596E-2</v>
      </c>
      <c r="F85" s="85">
        <f t="shared" si="26"/>
        <v>5.8704851884657024E-2</v>
      </c>
      <c r="G85" s="86">
        <f t="shared" si="26"/>
        <v>0.1116711025539385</v>
      </c>
      <c r="H85" s="85">
        <f t="shared" si="26"/>
        <v>7.5307206908003979E-2</v>
      </c>
      <c r="I85" s="86">
        <f t="shared" si="26"/>
        <v>8.9929202131890859E-2</v>
      </c>
      <c r="J85" s="85">
        <f t="shared" si="26"/>
        <v>0.1134</v>
      </c>
      <c r="K85" s="86">
        <f t="shared" si="26"/>
        <v>3.6652682711415321E-2</v>
      </c>
      <c r="L85" s="85">
        <f t="shared" si="26"/>
        <v>0.11919117647058823</v>
      </c>
      <c r="M85" s="86">
        <f t="shared" si="26"/>
        <v>4.0187646598905398E-2</v>
      </c>
      <c r="N85" s="85">
        <f t="shared" si="26"/>
        <v>9.8350074629876161E-2</v>
      </c>
      <c r="O85" s="86">
        <f t="shared" si="26"/>
        <v>6.6726707057475035E-2</v>
      </c>
      <c r="P85" s="85">
        <f t="shared" si="26"/>
        <v>9.3305979788769852E-2</v>
      </c>
      <c r="Q85" s="86">
        <f t="shared" si="26"/>
        <v>8.5353003161222338E-2</v>
      </c>
      <c r="R85" s="85">
        <f t="shared" si="26"/>
        <v>7.4083281541330023E-2</v>
      </c>
      <c r="S85" s="86">
        <f t="shared" si="26"/>
        <v>8.5141139571353899E-2</v>
      </c>
      <c r="T85" s="85">
        <f t="shared" si="26"/>
        <v>0.15365175638109679</v>
      </c>
      <c r="U85" s="86">
        <f t="shared" si="26"/>
        <v>2.6538678712591756E-2</v>
      </c>
      <c r="V85" s="85">
        <f t="shared" si="26"/>
        <v>0.10857777487424054</v>
      </c>
      <c r="W85" s="86">
        <f t="shared" si="26"/>
        <v>6.0254466345836907E-2</v>
      </c>
      <c r="X85" s="85">
        <f t="shared" si="26"/>
        <v>0.11096884336320956</v>
      </c>
      <c r="Y85" s="86">
        <f t="shared" si="26"/>
        <v>6.126943005181347E-2</v>
      </c>
      <c r="Z85" s="85">
        <f t="shared" si="26"/>
        <v>7.65232326884831E-2</v>
      </c>
      <c r="AA85" s="85">
        <f t="shared" si="26"/>
        <v>8.8086726764065898E-2</v>
      </c>
      <c r="AB85" s="105">
        <f t="shared" si="26"/>
        <v>8.71739451804803E-2</v>
      </c>
      <c r="AC85" s="106">
        <f t="shared" si="26"/>
        <v>7.9650812147975508E-2</v>
      </c>
      <c r="AD85" s="18"/>
      <c r="AE85" s="18"/>
    </row>
    <row r="86" spans="1:31" s="8" customFormat="1" x14ac:dyDescent="0.15">
      <c r="A86" s="90" t="s">
        <v>31</v>
      </c>
      <c r="B86" s="85">
        <f>B22/B31</f>
        <v>6.0301771725987066E-2</v>
      </c>
      <c r="C86" s="86">
        <f t="shared" ref="C86:AC86" si="27">C22/C31</f>
        <v>0.11910500704897904</v>
      </c>
      <c r="D86" s="85">
        <f t="shared" si="27"/>
        <v>7.2745462341003292E-2</v>
      </c>
      <c r="E86" s="86">
        <f t="shared" si="27"/>
        <v>9.4747019013857556E-2</v>
      </c>
      <c r="F86" s="85">
        <f t="shared" si="27"/>
        <v>3.9070957582915067E-2</v>
      </c>
      <c r="G86" s="86">
        <f t="shared" si="27"/>
        <v>0.12894274874001926</v>
      </c>
      <c r="H86" s="85">
        <f t="shared" si="27"/>
        <v>6.8415808701428091E-2</v>
      </c>
      <c r="I86" s="86">
        <f t="shared" si="27"/>
        <v>9.7724922440537751E-2</v>
      </c>
      <c r="J86" s="85">
        <f t="shared" si="27"/>
        <v>9.3200000000000005E-2</v>
      </c>
      <c r="K86" s="86">
        <f t="shared" si="27"/>
        <v>3.422389048355045E-2</v>
      </c>
      <c r="L86" s="85">
        <f t="shared" si="27"/>
        <v>0.10669117647058823</v>
      </c>
      <c r="M86" s="86">
        <f t="shared" si="27"/>
        <v>3.3307271305707584E-2</v>
      </c>
      <c r="N86" s="85">
        <f t="shared" si="27"/>
        <v>7.6566218887409734E-2</v>
      </c>
      <c r="O86" s="86">
        <f t="shared" si="27"/>
        <v>5.4732274439168165E-2</v>
      </c>
      <c r="P86" s="85">
        <f t="shared" si="27"/>
        <v>7.2410911024998095E-2</v>
      </c>
      <c r="Q86" s="86">
        <f t="shared" si="27"/>
        <v>8.7541541703817782E-2</v>
      </c>
      <c r="R86" s="85">
        <f t="shared" si="27"/>
        <v>6.0596643878185211E-2</v>
      </c>
      <c r="S86" s="86">
        <f t="shared" si="27"/>
        <v>8.5467851542080503E-2</v>
      </c>
      <c r="T86" s="85">
        <f t="shared" si="27"/>
        <v>8.7692696487237806E-2</v>
      </c>
      <c r="U86" s="86">
        <f t="shared" si="27"/>
        <v>2.4844720496894408E-2</v>
      </c>
      <c r="V86" s="85">
        <f t="shared" si="27"/>
        <v>9.8059711243222061E-2</v>
      </c>
      <c r="W86" s="86">
        <f t="shared" si="27"/>
        <v>5.6167183070736371E-2</v>
      </c>
      <c r="X86" s="85">
        <f t="shared" si="27"/>
        <v>8.8518992744344854E-2</v>
      </c>
      <c r="Y86" s="86">
        <f t="shared" si="27"/>
        <v>6.8005181347150265E-2</v>
      </c>
      <c r="Z86" s="85">
        <f t="shared" si="27"/>
        <v>5.9528114265051529E-2</v>
      </c>
      <c r="AA86" s="85">
        <f t="shared" si="27"/>
        <v>8.9291265153870064E-2</v>
      </c>
      <c r="AB86" s="105">
        <f t="shared" si="27"/>
        <v>7.1585504483333423E-2</v>
      </c>
      <c r="AC86" s="106">
        <f t="shared" si="27"/>
        <v>8.333077780162941E-2</v>
      </c>
      <c r="AD86" s="18"/>
      <c r="AE86" s="18"/>
    </row>
    <row r="87" spans="1:31" s="8" customFormat="1" x14ac:dyDescent="0.15">
      <c r="A87" s="91" t="s">
        <v>32</v>
      </c>
      <c r="B87" s="85">
        <f>B23/B31</f>
        <v>7.0606172125545444E-2</v>
      </c>
      <c r="C87" s="86">
        <f t="shared" ref="C87:AC87" si="28">C23/C31</f>
        <v>7.6583746418663876E-2</v>
      </c>
      <c r="D87" s="85">
        <f t="shared" si="28"/>
        <v>3.9874231813634413E-2</v>
      </c>
      <c r="E87" s="86">
        <f t="shared" si="28"/>
        <v>7.9385540874422608E-2</v>
      </c>
      <c r="F87" s="85">
        <f t="shared" si="28"/>
        <v>3.6413738805235706E-2</v>
      </c>
      <c r="G87" s="86">
        <f t="shared" si="28"/>
        <v>0.10799025992411801</v>
      </c>
      <c r="H87" s="85">
        <f t="shared" si="28"/>
        <v>6.4513450680836928E-2</v>
      </c>
      <c r="I87" s="86">
        <f t="shared" si="28"/>
        <v>8.1258451992681571E-2</v>
      </c>
      <c r="J87" s="85">
        <f t="shared" si="28"/>
        <v>8.6400000000000005E-2</v>
      </c>
      <c r="K87" s="86">
        <f t="shared" si="28"/>
        <v>3.157429896224332E-2</v>
      </c>
      <c r="L87" s="85">
        <f t="shared" si="28"/>
        <v>8.3750000000000005E-2</v>
      </c>
      <c r="M87" s="86">
        <f t="shared" si="28"/>
        <v>2.9554339327599686E-2</v>
      </c>
      <c r="N87" s="85">
        <f t="shared" si="28"/>
        <v>6.3616926862721371E-2</v>
      </c>
      <c r="O87" s="86">
        <f t="shared" si="28"/>
        <v>5.497789421974783E-2</v>
      </c>
      <c r="P87" s="85">
        <f t="shared" si="28"/>
        <v>4.8856469873109945E-2</v>
      </c>
      <c r="Q87" s="86">
        <f t="shared" si="28"/>
        <v>7.4491367431304203E-2</v>
      </c>
      <c r="R87" s="85">
        <f t="shared" si="28"/>
        <v>4.2759477936606588E-2</v>
      </c>
      <c r="S87" s="86">
        <f t="shared" si="28"/>
        <v>7.5209095661265032E-2</v>
      </c>
      <c r="T87" s="85">
        <f t="shared" si="28"/>
        <v>5.6355825120040434E-2</v>
      </c>
      <c r="U87" s="86">
        <f t="shared" si="28"/>
        <v>2.3715415019762844E-2</v>
      </c>
      <c r="V87" s="85">
        <f t="shared" si="28"/>
        <v>0.10224080486052133</v>
      </c>
      <c r="W87" s="86">
        <f t="shared" si="28"/>
        <v>4.4103105016810598E-2</v>
      </c>
      <c r="X87" s="85">
        <f t="shared" si="28"/>
        <v>5.9923175416133165E-2</v>
      </c>
      <c r="Y87" s="86">
        <f t="shared" si="28"/>
        <v>4.8056994818652853E-2</v>
      </c>
      <c r="Z87" s="85">
        <f t="shared" si="28"/>
        <v>4.8634966552160548E-2</v>
      </c>
      <c r="AA87" s="85">
        <f t="shared" si="28"/>
        <v>6.8464407833385144E-2</v>
      </c>
      <c r="AB87" s="105">
        <f t="shared" si="28"/>
        <v>6.0972314970102616E-2</v>
      </c>
      <c r="AC87" s="106">
        <f t="shared" si="28"/>
        <v>6.743025953979985E-2</v>
      </c>
      <c r="AD87" s="18"/>
      <c r="AE87" s="18"/>
    </row>
    <row r="88" spans="1:31" s="8" customFormat="1" x14ac:dyDescent="0.15">
      <c r="A88" s="90" t="s">
        <v>33</v>
      </c>
      <c r="B88" s="85">
        <f>B24/B31</f>
        <v>4.8893328426476E-2</v>
      </c>
      <c r="C88" s="86">
        <f t="shared" ref="C88:AC88" si="29">C24/C31</f>
        <v>5.4254399927236345E-2</v>
      </c>
      <c r="D88" s="85">
        <f t="shared" si="29"/>
        <v>2.9441189081034731E-2</v>
      </c>
      <c r="E88" s="86">
        <f t="shared" si="29"/>
        <v>5.6289612203244174E-2</v>
      </c>
      <c r="F88" s="85">
        <f t="shared" si="29"/>
        <v>3.2772364924712132E-2</v>
      </c>
      <c r="G88" s="86">
        <f t="shared" si="29"/>
        <v>8.4149725352511473E-2</v>
      </c>
      <c r="H88" s="85">
        <f t="shared" si="29"/>
        <v>5.1851544337429424E-2</v>
      </c>
      <c r="I88" s="86">
        <f t="shared" si="29"/>
        <v>5.8388354148436877E-2</v>
      </c>
      <c r="J88" s="85">
        <f t="shared" si="29"/>
        <v>6.1199999999999997E-2</v>
      </c>
      <c r="K88" s="86">
        <f t="shared" si="29"/>
        <v>2.0313534996688011E-2</v>
      </c>
      <c r="L88" s="85">
        <f t="shared" si="29"/>
        <v>7.1249999999999994E-2</v>
      </c>
      <c r="M88" s="86">
        <f t="shared" si="29"/>
        <v>3.0336200156372166E-2</v>
      </c>
      <c r="N88" s="85">
        <f t="shared" si="29"/>
        <v>5.0304570575658555E-2</v>
      </c>
      <c r="O88" s="86">
        <f t="shared" si="29"/>
        <v>5.0229245128541017E-2</v>
      </c>
      <c r="P88" s="85">
        <f t="shared" si="29"/>
        <v>3.2520325203252036E-2</v>
      </c>
      <c r="Q88" s="86">
        <f t="shared" si="29"/>
        <v>6.0144281429845181E-2</v>
      </c>
      <c r="R88" s="85">
        <f t="shared" si="29"/>
        <v>3.6357986326911125E-2</v>
      </c>
      <c r="S88" s="86">
        <f t="shared" si="29"/>
        <v>5.848144276006273E-2</v>
      </c>
      <c r="T88" s="85">
        <f t="shared" si="29"/>
        <v>3.4116755117513269E-2</v>
      </c>
      <c r="U88" s="86">
        <f t="shared" si="29"/>
        <v>3.020892151326934E-2</v>
      </c>
      <c r="V88" s="85">
        <f t="shared" si="29"/>
        <v>7.5325014699157242E-2</v>
      </c>
      <c r="W88" s="86">
        <f t="shared" si="29"/>
        <v>3.6258158085569252E-2</v>
      </c>
      <c r="X88" s="85">
        <f t="shared" si="29"/>
        <v>4.003414425949637E-2</v>
      </c>
      <c r="Y88" s="86">
        <f t="shared" si="29"/>
        <v>4.4170984455958552E-2</v>
      </c>
      <c r="Z88" s="85">
        <f t="shared" si="29"/>
        <v>3.2046646176098356E-2</v>
      </c>
      <c r="AA88" s="85">
        <f t="shared" si="29"/>
        <v>5.1056885296860428E-2</v>
      </c>
      <c r="AB88" s="105">
        <f t="shared" si="29"/>
        <v>4.6143415693451123E-2</v>
      </c>
      <c r="AC88" s="106">
        <f t="shared" si="29"/>
        <v>5.278195181289419E-2</v>
      </c>
      <c r="AD88" s="18"/>
      <c r="AE88" s="18"/>
    </row>
    <row r="89" spans="1:31" s="8" customFormat="1" x14ac:dyDescent="0.15">
      <c r="A89" s="91" t="s">
        <v>34</v>
      </c>
      <c r="B89" s="85">
        <f>B25/B31</f>
        <v>2.2501445770464222E-2</v>
      </c>
      <c r="C89" s="86">
        <f t="shared" ref="C89:AC89" si="30">C25/C31</f>
        <v>3.7973532220655783E-2</v>
      </c>
      <c r="D89" s="85">
        <f t="shared" si="30"/>
        <v>1.0575961126196942E-2</v>
      </c>
      <c r="E89" s="86">
        <f t="shared" si="30"/>
        <v>4.0068750671393275E-2</v>
      </c>
      <c r="F89" s="85">
        <f t="shared" si="30"/>
        <v>9.3494734770199778E-3</v>
      </c>
      <c r="G89" s="86">
        <f t="shared" si="30"/>
        <v>7.0785435188855536E-2</v>
      </c>
      <c r="H89" s="85">
        <f t="shared" si="30"/>
        <v>1.8723015609432084E-2</v>
      </c>
      <c r="I89" s="86">
        <f t="shared" si="30"/>
        <v>4.3632169278498133E-2</v>
      </c>
      <c r="J89" s="85">
        <f t="shared" si="30"/>
        <v>1.3599999999999999E-2</v>
      </c>
      <c r="K89" s="86">
        <f t="shared" si="30"/>
        <v>2.0975932877014793E-2</v>
      </c>
      <c r="L89" s="85">
        <f t="shared" si="30"/>
        <v>7.4705882352941178E-2</v>
      </c>
      <c r="M89" s="86">
        <f t="shared" si="30"/>
        <v>1.7279124315871777E-2</v>
      </c>
      <c r="N89" s="85">
        <f t="shared" si="30"/>
        <v>4.9780144418895479E-2</v>
      </c>
      <c r="O89" s="86">
        <f t="shared" si="30"/>
        <v>3.0702472572457836E-2</v>
      </c>
      <c r="P89" s="85">
        <f t="shared" si="30"/>
        <v>2.9253096269280451E-2</v>
      </c>
      <c r="Q89" s="86">
        <f t="shared" si="30"/>
        <v>4.0933776444840725E-2</v>
      </c>
      <c r="R89" s="85">
        <f t="shared" si="30"/>
        <v>2.517091361093847E-2</v>
      </c>
      <c r="S89" s="86">
        <f t="shared" si="30"/>
        <v>4.6001045478306322E-2</v>
      </c>
      <c r="T89" s="85">
        <f t="shared" si="30"/>
        <v>2.3249936820823856E-2</v>
      </c>
      <c r="U89" s="86">
        <f t="shared" si="30"/>
        <v>4.1219649915302088E-2</v>
      </c>
      <c r="V89" s="85">
        <f t="shared" si="30"/>
        <v>6.6897497876788392E-2</v>
      </c>
      <c r="W89" s="86">
        <f t="shared" si="30"/>
        <v>2.0502340299294614E-2</v>
      </c>
      <c r="X89" s="85">
        <f t="shared" si="30"/>
        <v>1.937686726419121E-2</v>
      </c>
      <c r="Y89" s="86">
        <f t="shared" si="30"/>
        <v>3.9119170984455956E-2</v>
      </c>
      <c r="Z89" s="85">
        <f t="shared" si="30"/>
        <v>2.382028566262882E-2</v>
      </c>
      <c r="AA89" s="85">
        <f t="shared" si="30"/>
        <v>3.516474976686354E-2</v>
      </c>
      <c r="AB89" s="105">
        <f t="shared" si="30"/>
        <v>3.1202369361424471E-2</v>
      </c>
      <c r="AC89" s="106">
        <f t="shared" si="30"/>
        <v>3.8302309178447666E-2</v>
      </c>
      <c r="AD89" s="18"/>
      <c r="AE89" s="18"/>
    </row>
    <row r="90" spans="1:31" s="8" customFormat="1" x14ac:dyDescent="0.15">
      <c r="A90" s="90" t="s">
        <v>35</v>
      </c>
      <c r="B90" s="85">
        <f>B26/B31</f>
        <v>0</v>
      </c>
      <c r="C90" s="86">
        <f t="shared" ref="C90:AC90" si="31">C26/C31</f>
        <v>1.6144435854290783E-2</v>
      </c>
      <c r="D90" s="85">
        <f t="shared" si="31"/>
        <v>4.2875518079176791E-4</v>
      </c>
      <c r="E90" s="86">
        <f t="shared" si="31"/>
        <v>1.7295090772370823E-2</v>
      </c>
      <c r="F90" s="85">
        <f t="shared" si="31"/>
        <v>3.4445428599547286E-4</v>
      </c>
      <c r="G90" s="86">
        <f t="shared" si="31"/>
        <v>1.7215017837929669E-2</v>
      </c>
      <c r="H90" s="85">
        <f t="shared" si="31"/>
        <v>2.0757223513782797E-3</v>
      </c>
      <c r="I90" s="86">
        <f t="shared" si="31"/>
        <v>1.1216291464481744E-2</v>
      </c>
      <c r="J90" s="85">
        <f t="shared" si="31"/>
        <v>2.3999999999999998E-3</v>
      </c>
      <c r="K90" s="86">
        <f t="shared" si="31"/>
        <v>6.6239788032678298E-3</v>
      </c>
      <c r="L90" s="85">
        <f t="shared" si="31"/>
        <v>1.0808823529411765E-2</v>
      </c>
      <c r="M90" s="86">
        <f t="shared" si="31"/>
        <v>3.2838154808444097E-3</v>
      </c>
      <c r="N90" s="85">
        <f t="shared" si="31"/>
        <v>4.7601758844648834E-3</v>
      </c>
      <c r="O90" s="86">
        <f t="shared" si="31"/>
        <v>5.1580153921729167E-3</v>
      </c>
      <c r="P90" s="85">
        <f t="shared" si="31"/>
        <v>3.4951751386672744E-3</v>
      </c>
      <c r="Q90" s="86">
        <f t="shared" si="31"/>
        <v>8.8352111534408685E-3</v>
      </c>
      <c r="R90" s="85">
        <f t="shared" si="31"/>
        <v>3.6047234307022996E-3</v>
      </c>
      <c r="S90" s="86">
        <f t="shared" si="31"/>
        <v>4.2472556194458966E-3</v>
      </c>
      <c r="T90" s="85">
        <f t="shared" si="31"/>
        <v>3.5380338640384128E-3</v>
      </c>
      <c r="U90" s="86">
        <f t="shared" si="31"/>
        <v>3.6702428006775835E-3</v>
      </c>
      <c r="V90" s="85">
        <f t="shared" si="31"/>
        <v>6.7942771281113215E-3</v>
      </c>
      <c r="W90" s="86">
        <f t="shared" si="31"/>
        <v>2.4391851803019318E-3</v>
      </c>
      <c r="X90" s="85">
        <f t="shared" si="31"/>
        <v>3.2437046521553562E-3</v>
      </c>
      <c r="Y90" s="86">
        <f t="shared" si="31"/>
        <v>6.4766839378238338E-3</v>
      </c>
      <c r="Z90" s="85">
        <f t="shared" si="31"/>
        <v>3.1187850298318568E-3</v>
      </c>
      <c r="AA90" s="85">
        <f t="shared" si="31"/>
        <v>4.4295927883120922E-3</v>
      </c>
      <c r="AB90" s="105">
        <f t="shared" si="31"/>
        <v>3.3949972218115828E-3</v>
      </c>
      <c r="AC90" s="106">
        <f t="shared" si="31"/>
        <v>8.6274750324552528E-3</v>
      </c>
      <c r="AD90" s="18"/>
      <c r="AE90" s="18"/>
    </row>
    <row r="91" spans="1:31" s="8" customFormat="1" x14ac:dyDescent="0.15">
      <c r="A91" s="91" t="s">
        <v>36</v>
      </c>
      <c r="B91" s="85">
        <f>B27/B31</f>
        <v>0</v>
      </c>
      <c r="C91" s="86">
        <f t="shared" ref="C91:AC91" si="32">C27/C31</f>
        <v>1.1369321024148438E-3</v>
      </c>
      <c r="D91" s="85">
        <f t="shared" si="32"/>
        <v>0</v>
      </c>
      <c r="E91" s="86">
        <f t="shared" si="32"/>
        <v>6.4453754431195622E-4</v>
      </c>
      <c r="F91" s="85">
        <f t="shared" si="32"/>
        <v>4.9207755142210412E-5</v>
      </c>
      <c r="G91" s="86">
        <f t="shared" si="32"/>
        <v>3.397700889065066E-4</v>
      </c>
      <c r="H91" s="85">
        <f t="shared" si="32"/>
        <v>0</v>
      </c>
      <c r="I91" s="86">
        <f t="shared" si="32"/>
        <v>7.9548166414764135E-5</v>
      </c>
      <c r="J91" s="85">
        <f t="shared" si="32"/>
        <v>0</v>
      </c>
      <c r="K91" s="86">
        <f t="shared" si="32"/>
        <v>0</v>
      </c>
      <c r="L91" s="85">
        <f t="shared" si="32"/>
        <v>0</v>
      </c>
      <c r="M91" s="86">
        <f t="shared" si="32"/>
        <v>0</v>
      </c>
      <c r="N91" s="85">
        <f t="shared" si="32"/>
        <v>0</v>
      </c>
      <c r="O91" s="86">
        <f t="shared" si="32"/>
        <v>0</v>
      </c>
      <c r="P91" s="85">
        <f t="shared" si="32"/>
        <v>0</v>
      </c>
      <c r="Q91" s="86">
        <f t="shared" si="32"/>
        <v>0</v>
      </c>
      <c r="R91" s="85">
        <f t="shared" si="32"/>
        <v>0</v>
      </c>
      <c r="S91" s="86">
        <f t="shared" si="32"/>
        <v>0</v>
      </c>
      <c r="T91" s="85">
        <f t="shared" si="32"/>
        <v>0</v>
      </c>
      <c r="U91" s="86">
        <f t="shared" si="32"/>
        <v>0</v>
      </c>
      <c r="V91" s="85">
        <f t="shared" si="32"/>
        <v>0</v>
      </c>
      <c r="W91" s="86">
        <f t="shared" si="32"/>
        <v>0</v>
      </c>
      <c r="X91" s="85">
        <f t="shared" si="32"/>
        <v>0</v>
      </c>
      <c r="Y91" s="86">
        <f t="shared" si="32"/>
        <v>0</v>
      </c>
      <c r="Z91" s="85">
        <f t="shared" si="32"/>
        <v>0</v>
      </c>
      <c r="AA91" s="85">
        <f t="shared" si="32"/>
        <v>0</v>
      </c>
      <c r="AB91" s="105">
        <f t="shared" si="32"/>
        <v>5.0975934261435177E-6</v>
      </c>
      <c r="AC91" s="106">
        <f t="shared" si="32"/>
        <v>1.9933147290625289E-4</v>
      </c>
      <c r="AD91" s="18"/>
      <c r="AE91" s="18"/>
    </row>
    <row r="92" spans="1:31" s="8" customFormat="1" x14ac:dyDescent="0.15">
      <c r="A92" s="90" t="s">
        <v>37</v>
      </c>
      <c r="B92" s="85">
        <f>B28/B31</f>
        <v>0</v>
      </c>
      <c r="C92" s="86">
        <f t="shared" ref="C92:AC92" si="33">C28/C31</f>
        <v>0</v>
      </c>
      <c r="D92" s="85">
        <f t="shared" si="33"/>
        <v>0</v>
      </c>
      <c r="E92" s="86">
        <f t="shared" si="33"/>
        <v>0</v>
      </c>
      <c r="F92" s="85">
        <f t="shared" si="33"/>
        <v>0</v>
      </c>
      <c r="G92" s="86">
        <f t="shared" si="33"/>
        <v>0</v>
      </c>
      <c r="H92" s="85">
        <f t="shared" si="33"/>
        <v>0</v>
      </c>
      <c r="I92" s="86">
        <f t="shared" si="33"/>
        <v>0</v>
      </c>
      <c r="J92" s="85">
        <f t="shared" si="33"/>
        <v>0</v>
      </c>
      <c r="K92" s="86">
        <f t="shared" si="33"/>
        <v>0</v>
      </c>
      <c r="L92" s="85">
        <f t="shared" si="33"/>
        <v>0</v>
      </c>
      <c r="M92" s="86">
        <f t="shared" si="33"/>
        <v>0</v>
      </c>
      <c r="N92" s="85">
        <f t="shared" si="33"/>
        <v>0</v>
      </c>
      <c r="O92" s="86">
        <f t="shared" si="33"/>
        <v>0</v>
      </c>
      <c r="P92" s="85">
        <f t="shared" si="33"/>
        <v>0</v>
      </c>
      <c r="Q92" s="86">
        <f t="shared" si="33"/>
        <v>0</v>
      </c>
      <c r="R92" s="85">
        <f t="shared" si="33"/>
        <v>0</v>
      </c>
      <c r="S92" s="86">
        <f t="shared" si="33"/>
        <v>0</v>
      </c>
      <c r="T92" s="85">
        <f t="shared" si="33"/>
        <v>0</v>
      </c>
      <c r="U92" s="86">
        <f t="shared" si="33"/>
        <v>0</v>
      </c>
      <c r="V92" s="85">
        <f t="shared" si="33"/>
        <v>0</v>
      </c>
      <c r="W92" s="86">
        <f t="shared" si="33"/>
        <v>0</v>
      </c>
      <c r="X92" s="85">
        <f t="shared" si="33"/>
        <v>0</v>
      </c>
      <c r="Y92" s="86">
        <f t="shared" si="33"/>
        <v>0</v>
      </c>
      <c r="Z92" s="85">
        <f t="shared" si="33"/>
        <v>0</v>
      </c>
      <c r="AA92" s="85">
        <f t="shared" si="33"/>
        <v>0</v>
      </c>
      <c r="AB92" s="105">
        <f t="shared" si="33"/>
        <v>0</v>
      </c>
      <c r="AC92" s="106">
        <f t="shared" si="33"/>
        <v>0</v>
      </c>
      <c r="AD92" s="18"/>
      <c r="AE92" s="18"/>
    </row>
    <row r="93" spans="1:31" s="8" customFormat="1" x14ac:dyDescent="0.15">
      <c r="A93" s="91" t="s">
        <v>38</v>
      </c>
      <c r="B93" s="85">
        <f>B29/B31</f>
        <v>0</v>
      </c>
      <c r="C93" s="86">
        <f t="shared" ref="C93:AC93" si="34">C29/C31</f>
        <v>0</v>
      </c>
      <c r="D93" s="85">
        <f t="shared" si="34"/>
        <v>0</v>
      </c>
      <c r="E93" s="86">
        <f t="shared" si="34"/>
        <v>0</v>
      </c>
      <c r="F93" s="85">
        <f t="shared" si="34"/>
        <v>0</v>
      </c>
      <c r="G93" s="86">
        <f t="shared" si="34"/>
        <v>0</v>
      </c>
      <c r="H93" s="85">
        <f t="shared" si="34"/>
        <v>0</v>
      </c>
      <c r="I93" s="86">
        <f t="shared" si="34"/>
        <v>0</v>
      </c>
      <c r="J93" s="85">
        <f t="shared" si="34"/>
        <v>0</v>
      </c>
      <c r="K93" s="86">
        <f t="shared" si="34"/>
        <v>0</v>
      </c>
      <c r="L93" s="85">
        <f t="shared" si="34"/>
        <v>0</v>
      </c>
      <c r="M93" s="86">
        <f t="shared" si="34"/>
        <v>0</v>
      </c>
      <c r="N93" s="85">
        <f t="shared" si="34"/>
        <v>0</v>
      </c>
      <c r="O93" s="86">
        <f t="shared" si="34"/>
        <v>0</v>
      </c>
      <c r="P93" s="85">
        <f t="shared" si="34"/>
        <v>0</v>
      </c>
      <c r="Q93" s="86">
        <f t="shared" si="34"/>
        <v>0</v>
      </c>
      <c r="R93" s="85">
        <f t="shared" si="34"/>
        <v>0</v>
      </c>
      <c r="S93" s="86">
        <f t="shared" si="34"/>
        <v>0</v>
      </c>
      <c r="T93" s="85">
        <f t="shared" si="34"/>
        <v>0</v>
      </c>
      <c r="U93" s="86">
        <f t="shared" si="34"/>
        <v>0</v>
      </c>
      <c r="V93" s="85">
        <f t="shared" si="34"/>
        <v>0</v>
      </c>
      <c r="W93" s="86">
        <f t="shared" si="34"/>
        <v>0</v>
      </c>
      <c r="X93" s="85">
        <f t="shared" si="34"/>
        <v>0</v>
      </c>
      <c r="Y93" s="86">
        <f t="shared" si="34"/>
        <v>0</v>
      </c>
      <c r="Z93" s="85">
        <f t="shared" si="34"/>
        <v>0</v>
      </c>
      <c r="AA93" s="85">
        <f t="shared" si="34"/>
        <v>0</v>
      </c>
      <c r="AB93" s="105">
        <f t="shared" si="34"/>
        <v>0</v>
      </c>
      <c r="AC93" s="106">
        <f t="shared" si="34"/>
        <v>0</v>
      </c>
      <c r="AD93" s="18"/>
      <c r="AE93" s="18"/>
    </row>
    <row r="94" spans="1:31" s="8" customFormat="1" ht="14" thickBot="1" x14ac:dyDescent="0.2">
      <c r="A94" s="90" t="s">
        <v>39</v>
      </c>
      <c r="B94" s="87">
        <f>B30/B31</f>
        <v>0</v>
      </c>
      <c r="C94" s="88">
        <f t="shared" ref="C94:AC94" si="35">C30/C31</f>
        <v>0</v>
      </c>
      <c r="D94" s="87">
        <f t="shared" si="35"/>
        <v>0</v>
      </c>
      <c r="E94" s="88">
        <f t="shared" si="35"/>
        <v>0</v>
      </c>
      <c r="F94" s="87">
        <f t="shared" si="35"/>
        <v>0</v>
      </c>
      <c r="G94" s="88">
        <f t="shared" si="35"/>
        <v>0</v>
      </c>
      <c r="H94" s="87">
        <f t="shared" si="35"/>
        <v>0</v>
      </c>
      <c r="I94" s="88">
        <f t="shared" si="35"/>
        <v>0</v>
      </c>
      <c r="J94" s="87">
        <f t="shared" si="35"/>
        <v>0</v>
      </c>
      <c r="K94" s="88">
        <f t="shared" si="35"/>
        <v>0</v>
      </c>
      <c r="L94" s="87">
        <f t="shared" si="35"/>
        <v>0</v>
      </c>
      <c r="M94" s="88">
        <f t="shared" si="35"/>
        <v>0</v>
      </c>
      <c r="N94" s="87">
        <f t="shared" si="35"/>
        <v>0</v>
      </c>
      <c r="O94" s="88">
        <f t="shared" si="35"/>
        <v>0</v>
      </c>
      <c r="P94" s="87">
        <f t="shared" si="35"/>
        <v>0</v>
      </c>
      <c r="Q94" s="88">
        <f t="shared" si="35"/>
        <v>0</v>
      </c>
      <c r="R94" s="87">
        <f t="shared" si="35"/>
        <v>0</v>
      </c>
      <c r="S94" s="88">
        <f t="shared" si="35"/>
        <v>0</v>
      </c>
      <c r="T94" s="87">
        <f t="shared" si="35"/>
        <v>0</v>
      </c>
      <c r="U94" s="88">
        <f t="shared" si="35"/>
        <v>0</v>
      </c>
      <c r="V94" s="87">
        <f t="shared" si="35"/>
        <v>0</v>
      </c>
      <c r="W94" s="88">
        <f t="shared" si="35"/>
        <v>0</v>
      </c>
      <c r="X94" s="87">
        <f t="shared" si="35"/>
        <v>0</v>
      </c>
      <c r="Y94" s="88">
        <f t="shared" si="35"/>
        <v>0</v>
      </c>
      <c r="Z94" s="87">
        <f t="shared" si="35"/>
        <v>0</v>
      </c>
      <c r="AA94" s="87">
        <f t="shared" si="35"/>
        <v>0</v>
      </c>
      <c r="AB94" s="107">
        <f t="shared" si="35"/>
        <v>0</v>
      </c>
      <c r="AC94" s="108">
        <f t="shared" si="35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1">
        <f>SUM(B71:B94)</f>
        <v>0.99999999999999978</v>
      </c>
      <c r="C95" s="82">
        <f t="shared" ref="C95:AC95" si="36">SUM(C71:C94)</f>
        <v>1</v>
      </c>
      <c r="D95" s="81">
        <f t="shared" si="36"/>
        <v>1</v>
      </c>
      <c r="E95" s="82">
        <f t="shared" si="36"/>
        <v>0.99999999999999989</v>
      </c>
      <c r="F95" s="81">
        <f t="shared" si="36"/>
        <v>0.99999999999999989</v>
      </c>
      <c r="G95" s="82">
        <f t="shared" si="36"/>
        <v>0.99999999999999989</v>
      </c>
      <c r="H95" s="81">
        <f t="shared" si="36"/>
        <v>1</v>
      </c>
      <c r="I95" s="82">
        <f t="shared" si="36"/>
        <v>1</v>
      </c>
      <c r="J95" s="81">
        <f t="shared" si="36"/>
        <v>1</v>
      </c>
      <c r="K95" s="81">
        <f t="shared" si="36"/>
        <v>0.99999999999999989</v>
      </c>
      <c r="L95" s="81">
        <f t="shared" si="36"/>
        <v>1</v>
      </c>
      <c r="M95" s="82">
        <f t="shared" si="36"/>
        <v>1</v>
      </c>
      <c r="N95" s="81">
        <f t="shared" si="36"/>
        <v>1</v>
      </c>
      <c r="O95" s="82">
        <f t="shared" si="36"/>
        <v>0.99999999999999989</v>
      </c>
      <c r="P95" s="81">
        <f t="shared" si="36"/>
        <v>1</v>
      </c>
      <c r="Q95" s="82">
        <f t="shared" si="36"/>
        <v>1</v>
      </c>
      <c r="R95" s="81">
        <f t="shared" si="36"/>
        <v>1.0000000000000002</v>
      </c>
      <c r="S95" s="82">
        <f t="shared" si="36"/>
        <v>1</v>
      </c>
      <c r="T95" s="81">
        <f t="shared" si="36"/>
        <v>0.99999999999999989</v>
      </c>
      <c r="U95" s="82">
        <f t="shared" si="36"/>
        <v>1</v>
      </c>
      <c r="V95" s="81">
        <f t="shared" si="36"/>
        <v>1</v>
      </c>
      <c r="W95" s="82">
        <f t="shared" si="36"/>
        <v>1.0000000000000002</v>
      </c>
      <c r="X95" s="81">
        <f t="shared" si="36"/>
        <v>1</v>
      </c>
      <c r="Y95" s="82">
        <f t="shared" si="36"/>
        <v>1</v>
      </c>
      <c r="Z95" s="81">
        <f t="shared" si="36"/>
        <v>0.99999999999999989</v>
      </c>
      <c r="AA95" s="81">
        <f t="shared" si="36"/>
        <v>1.0000000000000002</v>
      </c>
      <c r="AB95" s="81">
        <f t="shared" si="36"/>
        <v>1</v>
      </c>
      <c r="AC95" s="83">
        <f t="shared" si="36"/>
        <v>1</v>
      </c>
      <c r="AD95" s="84"/>
    </row>
    <row r="96" spans="1:31" ht="14" thickTop="1" x14ac:dyDescent="0.15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zoomScale="90" zoomScaleNormal="93" zoomScaleSheetLayoutView="90" zoomScalePageLayoutView="93" workbookViewId="0">
      <selection activeCell="N30" sqref="N30"/>
    </sheetView>
  </sheetViews>
  <sheetFormatPr baseColWidth="10" defaultColWidth="8.83203125" defaultRowHeight="13" x14ac:dyDescent="0.15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 x14ac:dyDescent="0.2">
      <c r="C1" s="316" t="s">
        <v>83</v>
      </c>
      <c r="D1" s="316"/>
      <c r="E1" s="316"/>
      <c r="F1" s="216"/>
    </row>
    <row r="2" spans="1:15" ht="18" x14ac:dyDescent="0.2">
      <c r="C2" s="316" t="s">
        <v>57</v>
      </c>
      <c r="D2" s="316"/>
      <c r="E2" s="316"/>
      <c r="F2" s="216"/>
    </row>
    <row r="3" spans="1:15" ht="18" x14ac:dyDescent="0.2">
      <c r="C3" s="317">
        <f>Daily!A5</f>
        <v>44136</v>
      </c>
      <c r="D3" s="317"/>
      <c r="E3" s="317"/>
      <c r="F3" s="217"/>
    </row>
    <row r="4" spans="1:15" ht="14" thickBot="1" x14ac:dyDescent="0.2">
      <c r="C4" s="158"/>
      <c r="D4" s="158"/>
      <c r="E4" s="158"/>
      <c r="F4" s="218"/>
    </row>
    <row r="5" spans="1:15" ht="16" thickTop="1" x14ac:dyDescent="0.15">
      <c r="A5" s="159"/>
      <c r="B5" s="159"/>
      <c r="C5" s="312" t="s">
        <v>58</v>
      </c>
      <c r="D5" s="312" t="s">
        <v>59</v>
      </c>
      <c r="E5" s="314" t="s">
        <v>60</v>
      </c>
      <c r="F5" s="219"/>
      <c r="G5" s="157" t="s">
        <v>81</v>
      </c>
    </row>
    <row r="6" spans="1:15" ht="16" thickBot="1" x14ac:dyDescent="0.2">
      <c r="A6" s="160"/>
      <c r="B6" s="160"/>
      <c r="C6" s="313"/>
      <c r="D6" s="313"/>
      <c r="E6" s="315"/>
      <c r="F6" s="219"/>
    </row>
    <row r="7" spans="1:15" ht="19" thickTop="1" x14ac:dyDescent="0.15">
      <c r="A7" s="159"/>
      <c r="B7" s="159"/>
      <c r="C7" s="237">
        <f>Daily!A5</f>
        <v>44136</v>
      </c>
      <c r="D7" s="238">
        <f>IF(Daily!AB33=0,"",Daily!AB33)</f>
        <v>13403</v>
      </c>
      <c r="E7" s="239">
        <f>IF(Daily!AC33=0,"",Daily!AC33)</f>
        <v>13362</v>
      </c>
      <c r="F7" s="215"/>
      <c r="G7" s="211">
        <f t="shared" ref="G7:G29" si="0">IF(D7="",0,IF(WEEKDAY(C7,2)=7,3,IF(H7="H",3,IF(WEEKDAY(C7,2)=6,2,1))))</f>
        <v>3</v>
      </c>
      <c r="H7" s="157" t="s">
        <v>87</v>
      </c>
      <c r="J7" s="211"/>
      <c r="K7" s="211"/>
      <c r="L7" s="211"/>
      <c r="M7" s="211"/>
      <c r="O7" s="211"/>
    </row>
    <row r="8" spans="1:15" ht="18" x14ac:dyDescent="0.15">
      <c r="A8" s="159"/>
      <c r="B8" s="159"/>
      <c r="C8" s="240">
        <f>C7+1</f>
        <v>44137</v>
      </c>
      <c r="D8" s="241">
        <f>IF(Daily!AB64=0,"",Daily!AB64)</f>
        <v>51663</v>
      </c>
      <c r="E8" s="242">
        <f>IF(Daily!AC64=0,"",Daily!AC64)</f>
        <v>51565</v>
      </c>
      <c r="F8" s="215"/>
      <c r="G8" s="211">
        <f t="shared" si="0"/>
        <v>3</v>
      </c>
      <c r="H8" s="157" t="s">
        <v>87</v>
      </c>
      <c r="J8" s="211"/>
      <c r="K8" s="211"/>
      <c r="L8" s="211"/>
      <c r="M8" s="211"/>
      <c r="O8" s="211"/>
    </row>
    <row r="9" spans="1:15" ht="18" x14ac:dyDescent="0.15">
      <c r="A9" s="159"/>
      <c r="B9" s="159"/>
      <c r="C9" s="240">
        <f>C7+2</f>
        <v>44138</v>
      </c>
      <c r="D9" s="241">
        <f>IF(Daily!AB95=0,"",Daily!AB95)</f>
        <v>104346</v>
      </c>
      <c r="E9" s="242">
        <f>IF(Daily!AC95=0,"",Daily!AC95)</f>
        <v>104159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 x14ac:dyDescent="0.15">
      <c r="A10" s="159"/>
      <c r="B10" s="159"/>
      <c r="C10" s="240">
        <f>C7+3</f>
        <v>44139</v>
      </c>
      <c r="D10" s="241">
        <f>IF(Daily!AB126=0,"",Daily!AB126)</f>
        <v>99409</v>
      </c>
      <c r="E10" s="242">
        <f>IF(Daily!AC126=0,"",Daily!AC126)</f>
        <v>99255</v>
      </c>
      <c r="F10" s="215"/>
      <c r="G10" s="211">
        <f t="shared" si="0"/>
        <v>1</v>
      </c>
      <c r="J10" s="211"/>
      <c r="K10" s="211"/>
      <c r="L10" s="211"/>
      <c r="M10" s="211"/>
      <c r="O10" s="211"/>
    </row>
    <row r="11" spans="1:15" ht="18" x14ac:dyDescent="0.15">
      <c r="A11" s="159"/>
      <c r="B11" s="159"/>
      <c r="C11" s="240">
        <f>C7+4</f>
        <v>44140</v>
      </c>
      <c r="D11" s="241">
        <f>IF(Daily!AB157=0,"",Daily!AB157)</f>
        <v>97712</v>
      </c>
      <c r="E11" s="242">
        <f>IF(Daily!AC157=0,"",Daily!AC157)</f>
        <v>97489</v>
      </c>
      <c r="F11" s="215"/>
      <c r="G11" s="211">
        <f t="shared" si="0"/>
        <v>1</v>
      </c>
      <c r="J11" s="211"/>
      <c r="K11" s="211"/>
      <c r="L11" s="211"/>
      <c r="M11" s="211"/>
      <c r="O11" s="211"/>
    </row>
    <row r="12" spans="1:15" ht="18" x14ac:dyDescent="0.15">
      <c r="A12" s="159"/>
      <c r="B12" s="159"/>
      <c r="C12" s="240">
        <f>C7+5</f>
        <v>44141</v>
      </c>
      <c r="D12" s="241">
        <f>IF(Daily!AB188=0,"",Daily!AB188)</f>
        <v>104135</v>
      </c>
      <c r="E12" s="242">
        <f>IF(Daily!AC188=0,"",Daily!AC188)</f>
        <v>103843</v>
      </c>
      <c r="F12" s="215"/>
      <c r="G12" s="211">
        <f t="shared" si="0"/>
        <v>1</v>
      </c>
      <c r="J12" s="211"/>
      <c r="K12" s="211"/>
      <c r="L12" s="211"/>
      <c r="M12" s="211"/>
      <c r="O12" s="211"/>
    </row>
    <row r="13" spans="1:15" ht="18" x14ac:dyDescent="0.15">
      <c r="A13" s="159"/>
      <c r="B13" s="159"/>
      <c r="C13" s="240">
        <f>C7+6</f>
        <v>44142</v>
      </c>
      <c r="D13" s="241">
        <f>IF(Daily!AB219=0,"",Daily!AB219)</f>
        <v>87007</v>
      </c>
      <c r="E13" s="242">
        <f>IF(Daily!AC219=0,"",Daily!AC219)</f>
        <v>86785</v>
      </c>
      <c r="F13" s="215"/>
      <c r="G13" s="211">
        <f t="shared" si="0"/>
        <v>2</v>
      </c>
      <c r="J13" s="211"/>
      <c r="K13" s="211"/>
      <c r="L13" s="211"/>
      <c r="M13" s="211"/>
      <c r="O13" s="211"/>
    </row>
    <row r="14" spans="1:15" ht="18" x14ac:dyDescent="0.15">
      <c r="A14" s="159"/>
      <c r="B14" s="159"/>
      <c r="C14" s="240">
        <f>C7+7</f>
        <v>44143</v>
      </c>
      <c r="D14" s="241">
        <f>IF(Daily!AB250=0,"",Daily!AB250)</f>
        <v>69421</v>
      </c>
      <c r="E14" s="242">
        <f>IF(Daily!AC250=0,"",Daily!AC250)</f>
        <v>69228</v>
      </c>
      <c r="F14" s="215"/>
      <c r="G14" s="211">
        <f t="shared" si="0"/>
        <v>3</v>
      </c>
      <c r="J14" s="211"/>
      <c r="K14" s="211"/>
      <c r="L14" s="211"/>
      <c r="M14" s="211"/>
      <c r="O14" s="211"/>
    </row>
    <row r="15" spans="1:15" ht="18" x14ac:dyDescent="0.15">
      <c r="A15" s="159"/>
      <c r="B15" s="159"/>
      <c r="C15" s="240">
        <f>C7+8</f>
        <v>44144</v>
      </c>
      <c r="D15" s="241">
        <f>IF(Daily!AB281=0,"",Daily!AB281)</f>
        <v>107671</v>
      </c>
      <c r="E15" s="242">
        <f>IF(Daily!AC281=0,"",Daily!AC281)</f>
        <v>107354</v>
      </c>
      <c r="F15" s="215"/>
      <c r="G15" s="211">
        <f t="shared" si="0"/>
        <v>1</v>
      </c>
      <c r="J15" s="211"/>
      <c r="K15" s="211"/>
      <c r="L15" s="211"/>
      <c r="M15" s="211"/>
      <c r="O15" s="211"/>
    </row>
    <row r="16" spans="1:15" ht="18" x14ac:dyDescent="0.15">
      <c r="A16" s="159"/>
      <c r="B16" s="159"/>
      <c r="C16" s="240">
        <f>C7+9</f>
        <v>44145</v>
      </c>
      <c r="D16" s="241">
        <f>IF(Daily!AB312=0,"",Daily!AB312)</f>
        <v>104249</v>
      </c>
      <c r="E16" s="242">
        <f>IF(Daily!AC312=0,"",Daily!AC312)</f>
        <v>104025</v>
      </c>
      <c r="F16" s="215"/>
      <c r="G16" s="211">
        <f t="shared" si="0"/>
        <v>1</v>
      </c>
      <c r="J16" s="211"/>
      <c r="K16" s="211"/>
      <c r="L16" s="211"/>
      <c r="M16" s="211"/>
      <c r="O16" s="211"/>
    </row>
    <row r="17" spans="1:15" ht="18" x14ac:dyDescent="0.15">
      <c r="A17" s="159"/>
      <c r="B17" s="159"/>
      <c r="C17" s="240">
        <f>C7+10</f>
        <v>44146</v>
      </c>
      <c r="D17" s="241">
        <f>IF(Daily!AB343=0,"",Daily!AB343)</f>
        <v>102795</v>
      </c>
      <c r="E17" s="242">
        <f>IF(Daily!AC343=0,"",Daily!AC343)</f>
        <v>102577</v>
      </c>
      <c r="F17" s="215"/>
      <c r="G17" s="211">
        <f t="shared" si="0"/>
        <v>1</v>
      </c>
      <c r="J17" s="211"/>
      <c r="K17" s="211"/>
      <c r="L17" s="211"/>
      <c r="M17" s="211"/>
      <c r="O17" s="211"/>
    </row>
    <row r="18" spans="1:15" ht="18" x14ac:dyDescent="0.15">
      <c r="A18" s="159"/>
      <c r="B18" s="159"/>
      <c r="C18" s="240">
        <f>C7+11</f>
        <v>44147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 x14ac:dyDescent="0.15">
      <c r="A19" s="159"/>
      <c r="B19" s="159"/>
      <c r="C19" s="240">
        <f>C7+12</f>
        <v>44148</v>
      </c>
      <c r="D19" s="241">
        <f>IF(Daily!AB405=0,"",Daily!AB405)</f>
        <v>92036</v>
      </c>
      <c r="E19" s="242">
        <f>IF(Daily!AC405=0,"",Daily!AC405)</f>
        <v>91811</v>
      </c>
      <c r="F19" s="215"/>
      <c r="G19" s="211">
        <f t="shared" si="0"/>
        <v>1</v>
      </c>
      <c r="J19" s="211"/>
      <c r="K19" s="211"/>
      <c r="L19" s="211"/>
      <c r="M19" s="211"/>
      <c r="O19" s="211"/>
    </row>
    <row r="20" spans="1:15" ht="18" x14ac:dyDescent="0.15">
      <c r="A20" s="159"/>
      <c r="B20" s="159"/>
      <c r="C20" s="240">
        <f>C7+13</f>
        <v>44149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 x14ac:dyDescent="0.15">
      <c r="A21" s="159"/>
      <c r="B21" s="159"/>
      <c r="C21" s="240">
        <f>C7+14</f>
        <v>44150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 x14ac:dyDescent="0.15">
      <c r="A22" s="159"/>
      <c r="B22" s="159"/>
      <c r="C22" s="240">
        <f>C7+15</f>
        <v>44151</v>
      </c>
      <c r="D22" s="241">
        <f>IF(Daily!AB498=0,"",Daily!AB498)</f>
        <v>114706</v>
      </c>
      <c r="E22" s="242">
        <f>IF(Daily!AC498=0,"",Daily!AC498)</f>
        <v>114367</v>
      </c>
      <c r="F22" s="215"/>
      <c r="G22" s="211">
        <f t="shared" si="0"/>
        <v>1</v>
      </c>
      <c r="J22" s="211"/>
      <c r="K22" s="211"/>
      <c r="L22" s="211"/>
      <c r="M22" s="211"/>
      <c r="O22" s="211"/>
    </row>
    <row r="23" spans="1:15" ht="18" x14ac:dyDescent="0.15">
      <c r="A23" s="159"/>
      <c r="B23" s="159"/>
      <c r="C23" s="240">
        <f>C7+16</f>
        <v>44152</v>
      </c>
      <c r="D23" s="241">
        <f>IF(Daily!AB529=0,"",Daily!AB529)</f>
        <v>109311</v>
      </c>
      <c r="E23" s="242">
        <f>IF(Daily!AC529=0,"",Daily!AC529)</f>
        <v>109051</v>
      </c>
      <c r="F23" s="215"/>
      <c r="G23" s="211">
        <f t="shared" si="0"/>
        <v>1</v>
      </c>
      <c r="J23" s="211"/>
      <c r="K23" s="211"/>
      <c r="L23" s="211"/>
      <c r="M23" s="211"/>
      <c r="O23" s="211"/>
    </row>
    <row r="24" spans="1:15" ht="18" x14ac:dyDescent="0.15">
      <c r="A24" s="159"/>
      <c r="B24" s="159"/>
      <c r="C24" s="240">
        <f>C7+17</f>
        <v>44153</v>
      </c>
      <c r="D24" s="241">
        <f>IF(Daily!AB560=0,"",Daily!AB560)</f>
        <v>110087</v>
      </c>
      <c r="E24" s="242">
        <f>IF(Daily!AC560=0,"",Daily!AC560)</f>
        <v>109812</v>
      </c>
      <c r="F24" s="215"/>
      <c r="G24" s="211">
        <f t="shared" si="0"/>
        <v>1</v>
      </c>
      <c r="J24" s="211"/>
      <c r="K24" s="211"/>
      <c r="L24" s="211"/>
      <c r="M24" s="211"/>
      <c r="O24" s="211"/>
    </row>
    <row r="25" spans="1:15" ht="18" x14ac:dyDescent="0.15">
      <c r="A25" s="159"/>
      <c r="B25" s="159"/>
      <c r="C25" s="240">
        <f>C7+18</f>
        <v>44154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15">
      <c r="A26" s="159"/>
      <c r="B26" s="159"/>
      <c r="C26" s="240">
        <f>C7+19</f>
        <v>44155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15">
      <c r="A27" s="159"/>
      <c r="B27" s="159"/>
      <c r="C27" s="240">
        <f>C7+20</f>
        <v>44156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15">
      <c r="A28" s="159"/>
      <c r="B28" s="159"/>
      <c r="C28" s="240">
        <f>C7+21</f>
        <v>44157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15">
      <c r="A29" s="159"/>
      <c r="B29" s="159"/>
      <c r="C29" s="240">
        <f>C7+22</f>
        <v>44158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15">
      <c r="A30" s="159"/>
      <c r="B30" s="159"/>
      <c r="C30" s="240">
        <f>C7+23</f>
        <v>44159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15">
      <c r="A31" s="159"/>
      <c r="B31" s="159"/>
      <c r="C31" s="240">
        <f>C7+24</f>
        <v>44160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 x14ac:dyDescent="0.15">
      <c r="A32" s="159"/>
      <c r="B32" s="159"/>
      <c r="C32" s="240">
        <f>C7+25</f>
        <v>44161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15">
      <c r="A33" s="159"/>
      <c r="B33" s="159"/>
      <c r="C33" s="240">
        <f>C7+26</f>
        <v>44162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 x14ac:dyDescent="0.15">
      <c r="A34" s="159"/>
      <c r="B34" s="159"/>
      <c r="C34" s="240">
        <f>C7+27</f>
        <v>44163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x14ac:dyDescent="0.15">
      <c r="A35" s="159"/>
      <c r="B35" s="159"/>
      <c r="C35" s="240">
        <f>C7+28</f>
        <v>44164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9" thickBot="1" x14ac:dyDescent="0.2">
      <c r="A36" s="159"/>
      <c r="B36" s="159"/>
      <c r="C36" s="240">
        <f>C8+28</f>
        <v>44165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H36" s="157" t="s">
        <v>87</v>
      </c>
      <c r="K36" s="211"/>
      <c r="M36" s="211"/>
    </row>
    <row r="37" spans="1:13" ht="19" hidden="1" thickBot="1" x14ac:dyDescent="0.2">
      <c r="A37" s="159"/>
      <c r="B37" s="159"/>
      <c r="C37" s="240">
        <f>C9+28</f>
        <v>44166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 x14ac:dyDescent="0.2">
      <c r="A38" s="159"/>
      <c r="B38" s="159"/>
      <c r="C38" s="165" t="s">
        <v>41</v>
      </c>
      <c r="D38" s="210">
        <f>SUM(D7:D37)</f>
        <v>1367951</v>
      </c>
      <c r="E38" s="209">
        <f>SUM(E7:E37)</f>
        <v>1364683</v>
      </c>
      <c r="F38" s="220"/>
      <c r="G38" s="164"/>
      <c r="H38" s="164"/>
      <c r="I38" s="164"/>
    </row>
    <row r="39" spans="1:13" ht="16" thickTop="1" x14ac:dyDescent="0.2">
      <c r="A39" s="161"/>
      <c r="B39" s="162"/>
      <c r="C39" s="163" t="s">
        <v>61</v>
      </c>
      <c r="D39" s="162"/>
      <c r="E39" s="162"/>
      <c r="F39" s="221"/>
    </row>
    <row r="40" spans="1:13" x14ac:dyDescent="0.15">
      <c r="A40" s="161"/>
      <c r="B40" s="162"/>
      <c r="C40" s="162"/>
      <c r="D40" s="162"/>
      <c r="E40" s="162"/>
      <c r="F40" s="221"/>
    </row>
    <row r="41" spans="1:13" ht="15" x14ac:dyDescent="0.2">
      <c r="A41" s="161"/>
      <c r="C41" s="167" t="s">
        <v>64</v>
      </c>
      <c r="D41" s="164">
        <f>MAX(D7:D37)</f>
        <v>114706</v>
      </c>
      <c r="E41" s="164">
        <f>MAX(E7:E37)</f>
        <v>114367</v>
      </c>
      <c r="F41" s="222"/>
    </row>
    <row r="42" spans="1:13" ht="17" x14ac:dyDescent="0.3">
      <c r="A42" s="161"/>
      <c r="C42" s="167" t="s">
        <v>62</v>
      </c>
      <c r="D42" s="236">
        <f>IF(D38=0,"-",INDEX($C$7:$C$37,MATCH(MAX(D$7:D$37),D$7:D$37,0)))</f>
        <v>44151</v>
      </c>
      <c r="E42" s="236">
        <f>IF(E38=0,"-",INDEX($C$7:$C$37,MATCH(MAX(E$7:E$37),E$7:E$37,0)))</f>
        <v>44151</v>
      </c>
      <c r="F42" s="223"/>
    </row>
    <row r="43" spans="1:13" ht="15" x14ac:dyDescent="0.2">
      <c r="A43" s="161"/>
      <c r="C43" s="167" t="s">
        <v>63</v>
      </c>
      <c r="D43" s="164">
        <f>IF(D38=0,0,AVERAGEIF($G$7:$G$37,"&gt;0",D$7:D$37))</f>
        <v>91196.733333333337</v>
      </c>
      <c r="E43" s="164">
        <f>IF(E38=0,0,AVERAGEIF($G$7:$G$37,"&gt;0",E$7:E$37))</f>
        <v>90978.866666666669</v>
      </c>
      <c r="F43" s="222"/>
    </row>
    <row r="44" spans="1:13" ht="15" x14ac:dyDescent="0.2">
      <c r="A44" s="161"/>
      <c r="C44" s="167" t="s">
        <v>68</v>
      </c>
      <c r="D44" s="212">
        <f>SUMIF($G$7:$G$37,1,D$7:D$37)</f>
        <v>1146457</v>
      </c>
      <c r="E44" s="212">
        <f>SUMIF($G$7:$G$37,1,E$7:E$37)</f>
        <v>1143743</v>
      </c>
      <c r="F44" s="222"/>
    </row>
    <row r="45" spans="1:13" ht="15" x14ac:dyDescent="0.2">
      <c r="A45" s="161"/>
      <c r="C45" s="167" t="s">
        <v>65</v>
      </c>
      <c r="D45" s="164">
        <f>IF(D38=0,0,AVERAGEIF($G$7:$G$37,1,D$7:D$37))</f>
        <v>104223.36363636363</v>
      </c>
      <c r="E45" s="164">
        <f>IF(E38=0,0,AVERAGEIF($G$7:$G$37,1,E$7:E$37))</f>
        <v>103976.63636363637</v>
      </c>
      <c r="F45" s="222"/>
    </row>
    <row r="46" spans="1:13" ht="15" x14ac:dyDescent="0.2">
      <c r="C46" s="168" t="s">
        <v>66</v>
      </c>
      <c r="D46" s="212">
        <f>SUMIF($G$7:$G$37,2,D$7:D$37)</f>
        <v>87007</v>
      </c>
      <c r="E46" s="212">
        <f>SUMIF($G$7:$G$37,2,E$7:E$37)</f>
        <v>86785</v>
      </c>
      <c r="F46" s="224"/>
    </row>
    <row r="47" spans="1:13" ht="15" x14ac:dyDescent="0.2">
      <c r="C47" s="168" t="s">
        <v>67</v>
      </c>
      <c r="D47" s="164">
        <f>IFERROR(IF(D38=0,0,AVERAGEIF($G$7:$G$37,2,D$7:D$37)),0)</f>
        <v>87007</v>
      </c>
      <c r="E47" s="164">
        <f>IFERROR(IF(E38=0,0,AVERAGEIF($G$7:$G$37,2,E$7:E$37)),0)</f>
        <v>86785</v>
      </c>
      <c r="F47" s="224"/>
    </row>
    <row r="48" spans="1:13" ht="15" x14ac:dyDescent="0.2">
      <c r="C48" s="168" t="s">
        <v>72</v>
      </c>
      <c r="D48" s="212">
        <f>SUMIF($G$7:$G$37,3,D$7:D$37)</f>
        <v>134487</v>
      </c>
      <c r="E48" s="212">
        <f>SUMIF($G$7:$G$37,3,E$7:E$37)</f>
        <v>134155</v>
      </c>
      <c r="F48" s="225"/>
    </row>
    <row r="49" spans="3:6" ht="15" x14ac:dyDescent="0.2">
      <c r="C49" s="168" t="s">
        <v>71</v>
      </c>
      <c r="D49" s="164">
        <f>IFERROR(IF(D38=0,0,AVERAGEIF($G$7:$G$37,3,D$7:D$37)),0)</f>
        <v>44829</v>
      </c>
      <c r="E49" s="164">
        <f>IFERROR(IF(E38=0,0,AVERAGEIF($G$7:$G$37,3,E$7:E$37)),0)</f>
        <v>44718.333333333336</v>
      </c>
      <c r="F49" s="225"/>
    </row>
    <row r="50" spans="3:6" ht="15" x14ac:dyDescent="0.2">
      <c r="C50" s="168" t="s">
        <v>70</v>
      </c>
      <c r="D50" s="225">
        <f>+D46+D48</f>
        <v>221494</v>
      </c>
      <c r="E50" s="225">
        <f>+E46+E48</f>
        <v>220940</v>
      </c>
      <c r="F50" s="225"/>
    </row>
    <row r="51" spans="3:6" ht="15" x14ac:dyDescent="0.2">
      <c r="C51" s="168" t="s">
        <v>69</v>
      </c>
      <c r="D51" s="213">
        <f>IFERROR(IF(D38=0,0,AVERAGEIF($G7:$G37,"&gt;1",D7:D37)),0)</f>
        <v>55373.5</v>
      </c>
      <c r="E51" s="213">
        <f>IFERROR(IF(E38=0,0,AVERAGEIF($G7:$G37,"&gt;1",E7:E37)),0)</f>
        <v>55235</v>
      </c>
      <c r="F51" s="225"/>
    </row>
    <row r="52" spans="3:6" x14ac:dyDescent="0.15">
      <c r="C52" s="169" t="s">
        <v>41</v>
      </c>
      <c r="D52" s="212">
        <f>+D44+D46+D48</f>
        <v>1367951</v>
      </c>
      <c r="E52" s="212">
        <f>+E44+E46+E48</f>
        <v>1364683</v>
      </c>
      <c r="F52" s="222"/>
    </row>
    <row r="53" spans="3:6" hidden="1" x14ac:dyDescent="0.15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15"/>
    <row r="55" spans="3:6" hidden="1" x14ac:dyDescent="0.15"/>
    <row r="56" spans="3:6" hidden="1" x14ac:dyDescent="0.15"/>
    <row r="57" spans="3:6" hidden="1" x14ac:dyDescent="0.15"/>
    <row r="58" spans="3:6" hidden="1" x14ac:dyDescent="0.15">
      <c r="C58" s="235" t="s">
        <v>73</v>
      </c>
      <c r="D58" s="235"/>
      <c r="E58" s="235"/>
    </row>
    <row r="59" spans="3:6" hidden="1" x14ac:dyDescent="0.15">
      <c r="C59" s="166" t="s">
        <v>74</v>
      </c>
      <c r="D59" s="213">
        <f>AVERAGE(D15,D22,D29,D36)</f>
        <v>111188.5</v>
      </c>
      <c r="E59" s="213">
        <f t="array" ref="E59">AVERAGE(IF(WEEKDAY($C$7:$C$37,2)=1,E$7:E$37))</f>
        <v>91095.333333333328</v>
      </c>
      <c r="F59" s="213"/>
    </row>
    <row r="60" spans="3:6" hidden="1" x14ac:dyDescent="0.15">
      <c r="C60" s="166" t="s">
        <v>75</v>
      </c>
      <c r="D60" s="213">
        <f t="array" ref="D60">AVERAGE(IF(WEEKDAY($C$7:$C$37,2)=2,D$7:D$37))</f>
        <v>105968.66666666667</v>
      </c>
      <c r="E60" s="213">
        <f t="array" ref="E60">AVERAGE(IF(WEEKDAY($C$7:$C$37,2)=2,E$7:E$37))</f>
        <v>105745</v>
      </c>
    </row>
    <row r="61" spans="3:6" hidden="1" x14ac:dyDescent="0.15">
      <c r="C61" s="166" t="s">
        <v>76</v>
      </c>
      <c r="D61" s="213">
        <f t="array" ref="D61">AVERAGE(IF(WEEKDAY($C$7:$C$37,2)=3,D$7:D$37))</f>
        <v>104097</v>
      </c>
      <c r="E61" s="213">
        <f t="array" ref="E61">AVERAGE(IF(WEEKDAY($C$7:$C$37,2)=3,E$7:E$37))</f>
        <v>103881.33333333333</v>
      </c>
    </row>
    <row r="62" spans="3:6" hidden="1" x14ac:dyDescent="0.15">
      <c r="C62" s="166" t="s">
        <v>77</v>
      </c>
      <c r="D62" s="213">
        <f t="array" ref="D62">AVERAGE(IF(WEEKDAY($C$7:$C$37,2)=4,D$7:D$37))</f>
        <v>97712</v>
      </c>
      <c r="E62" s="213">
        <f t="array" ref="E62">AVERAGE(IF(WEEKDAY($C$7:$C$37,2)=4,E$7:E$37))</f>
        <v>97489</v>
      </c>
    </row>
    <row r="63" spans="3:6" hidden="1" x14ac:dyDescent="0.15">
      <c r="C63" s="166" t="s">
        <v>78</v>
      </c>
      <c r="D63" s="213">
        <f t="array" ref="D63">AVERAGE(IF(WEEKDAY($C$7:$C$37,2)=5,D$7:D$37))</f>
        <v>98085.5</v>
      </c>
      <c r="E63" s="213">
        <f t="array" ref="E63">AVERAGE(IF(WEEKDAY($C$7:$C$37,2)=5,E$7:E$37))</f>
        <v>97827</v>
      </c>
    </row>
    <row r="64" spans="3:6" hidden="1" x14ac:dyDescent="0.15">
      <c r="C64" s="166" t="s">
        <v>79</v>
      </c>
      <c r="D64" s="213">
        <f>AVERAGEIF($G$7:$G$37,2,D$7:D$37)</f>
        <v>87007</v>
      </c>
      <c r="E64" s="213">
        <f>AVERAGEIF($G$7:$G$37,2,E$7:E$37)</f>
        <v>86785</v>
      </c>
    </row>
    <row r="65" spans="3:5" hidden="1" x14ac:dyDescent="0.15">
      <c r="C65" s="166" t="s">
        <v>80</v>
      </c>
      <c r="D65" s="213">
        <f>AVERAGEIF($G$7:$G$37,3,D$7:D$37)</f>
        <v>44829</v>
      </c>
      <c r="E65" s="213">
        <f>AVERAGEIF($G$7:$G$37,3,E$7:E$37)</f>
        <v>44718.333333333336</v>
      </c>
    </row>
    <row r="68" spans="3:5" x14ac:dyDescent="0.15">
      <c r="C68" s="166"/>
      <c r="D68" s="213"/>
    </row>
    <row r="69" spans="3:5" x14ac:dyDescent="0.15">
      <c r="C69" s="166"/>
      <c r="D69" s="213"/>
    </row>
    <row r="70" spans="3:5" x14ac:dyDescent="0.15">
      <c r="C70" s="166"/>
      <c r="D70" s="213"/>
    </row>
    <row r="71" spans="3:5" x14ac:dyDescent="0.15">
      <c r="C71" s="166"/>
      <c r="D71" s="213"/>
    </row>
    <row r="72" spans="3:5" x14ac:dyDescent="0.15">
      <c r="C72" s="166"/>
      <c r="D72" s="213"/>
    </row>
    <row r="73" spans="3:5" x14ac:dyDescent="0.15">
      <c r="C73" s="166"/>
      <c r="D73" s="213"/>
    </row>
    <row r="74" spans="3:5" x14ac:dyDescent="0.1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2020-11-18T21:46:04Z</dcterms:modified>
</cp:coreProperties>
</file>