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K14" i="1"/>
  <c r="M13" i="1"/>
  <c r="J13" i="1"/>
  <c r="M12" i="1"/>
  <c r="J12" i="1"/>
  <c r="M10" i="1"/>
  <c r="J10" i="1"/>
  <c r="M9" i="1"/>
  <c r="J9" i="1"/>
  <c r="M8" i="1"/>
  <c r="N8" i="1"/>
  <c r="J8" i="1"/>
  <c r="K8" i="1"/>
  <c r="M7" i="1"/>
  <c r="J7" i="1"/>
  <c r="M6" i="1"/>
  <c r="J6" i="1"/>
  <c r="M5" i="1"/>
  <c r="L5" i="1"/>
  <c r="K5" i="1"/>
  <c r="M4" i="1"/>
  <c r="N4" i="1"/>
  <c r="J4" i="1"/>
  <c r="M3" i="1"/>
  <c r="L3" i="1"/>
  <c r="K3" i="1"/>
  <c r="M2" i="1"/>
  <c r="J2" i="1"/>
</calcChain>
</file>

<file path=xl/sharedStrings.xml><?xml version="1.0" encoding="utf-8"?>
<sst xmlns="http://schemas.openxmlformats.org/spreadsheetml/2006/main" count="112" uniqueCount="102">
  <si>
    <t>Sample</t>
  </si>
  <si>
    <t>DV-2017-1.6</t>
  </si>
  <si>
    <t>Lithology</t>
  </si>
  <si>
    <t>Siltstone</t>
  </si>
  <si>
    <t>Number of trace fossils</t>
  </si>
  <si>
    <t>Character of fossils</t>
  </si>
  <si>
    <t>24?</t>
  </si>
  <si>
    <t>Diameter of fossils (mm)</t>
  </si>
  <si>
    <t>Type of fossil</t>
  </si>
  <si>
    <t>DV-2017-1.10</t>
  </si>
  <si>
    <t>DV-2017-1.9</t>
  </si>
  <si>
    <t>Siltstone?</t>
  </si>
  <si>
    <t xml:space="preserve">Siltstone to fine sandstone; </t>
  </si>
  <si>
    <t xml:space="preserve">13, 4, 2.2, 7.9, 5.1, 6.1, 5, 3.5, 7.2, 3.9, 5.7, </t>
  </si>
  <si>
    <t xml:space="preserve">Reddish brown; layered; has sparkles/shiny matter; 29mm long (straight line measurement from beginning point to end point) crevice in the rock; microbial mat texture on surface; non bioturbated surface of sample has a depression that may look like a ripple mark; </t>
  </si>
  <si>
    <t>Reddish brown; layered; microbial mat texture on one side and smooth texture on the other; possible ripple marks; several large, darker colored bumps on mat side of the sample, may be trace fossils but likely not; several discolorations on smooth side of sample (black, red/maroon); small clusters of small black bubble-like minerals on smooth side of sample</t>
  </si>
  <si>
    <t xml:space="preserve">Mat side of sample: 20.4mm long, 1 mm wide horizontal burrow; Smooth side: 57 mm long possible trace along dark ridge, 2.5 mm wide; scratch lengths: 8.1, 7.1, 2, 7.9, 7.5, 1.9, 2, </t>
  </si>
  <si>
    <t xml:space="preserve">between scratches: 4.2, 4, .9, 1, </t>
  </si>
  <si>
    <t>1 obvious TF on mat side of sample, may be more but are faint; numerous (at least 10) scratches on smooth side of sample; possible long trace fossil of horizontal burrowing along dark discoloration on smooth side of sample</t>
  </si>
  <si>
    <t>Horizontal burrowing; scratches may be from instruments or unknown TF; scratches are clustered and in straight, mainly parallel, lines of varying lengths, usually paired by length; areas of two or three longer (8.1 mm) scratches and other clusters of shorter but more numerous (1.9, 2mm) scratches</t>
  </si>
  <si>
    <t>Other notes</t>
  </si>
  <si>
    <t>This sample is already cut through some of the TFs on one side</t>
  </si>
  <si>
    <t xml:space="preserve">Circular; some are more oval/irregular circle shaped; vertical burrowing; depression in center on sample about the size of the other TFs (it’s 4.8mm long, 3.1mm wide); </t>
  </si>
  <si>
    <t xml:space="preserve">4, 2.1, 6.1, 1.2, 7.1, 2, 2.2, 3, 2.9, 4, 7, 5, 2.2, 3.6, </t>
  </si>
  <si>
    <t>7, 6, 2.9, 1.1, 3.1, 3.9, 3, 4, 3.2, 5.5, 8.5, 6.1, 1.5, 2.5, 5.1</t>
  </si>
  <si>
    <t>5, 4.1, 6.1, 4, 2.2, 9, 3.9, 3.1, 2.7, 4, 8, 4.7</t>
  </si>
  <si>
    <t>DV-2017-1.8</t>
  </si>
  <si>
    <t>Reddish/purple/brown; sparkly small particles spread out in it; layered; microbial mat texture possibly but not certain; depression with ridge on one corner of surface; faint white colored straight marks/discolorations that may be light scratches  in one area of the sample</t>
  </si>
  <si>
    <t>5; 5; 3.8; 4.9; 3; 4.8; 5; 5.9; 4.2; 3.3; 5.8; 4.1; 3.4; 4.1</t>
  </si>
  <si>
    <t>12; 19.1; 14.1; 12; 11.5; 11; 15; 22; 11.9; 18</t>
  </si>
  <si>
    <t xml:space="preserve">Circular vertical burrows; ring-like character of some burrows with alternating dark and light circles within the TFs; they also seem to be raised in the middle and depressed in the thin ring surrounding the TF; the TFs are overall lighter colored than the surrounding sample; </t>
  </si>
  <si>
    <t>DV-2017-1.5</t>
  </si>
  <si>
    <t>lots! At least 60</t>
  </si>
  <si>
    <t>2.2; 1.5; 1; 1.9; 2.7; 2; .5; 2; 1; 1; 1; .4; .9; 2; 1.7; 2; 1.2; 1.1; .6; .5; .6; 1.5; .7</t>
  </si>
  <si>
    <t>Distance between fossils(mm), midpoint to midpoint</t>
  </si>
  <si>
    <t>2; 1.1; 1; 1; 1.5; 1.5; 1.2; .8; 1.2; 1.9; 1.9; 1.8; 1; 2.1; most are touching each other and are tightly clustered</t>
  </si>
  <si>
    <t xml:space="preserve">Greenish/grey; layered; black and rust discolorations on sides of sample; small white discolorations on bottom of sample with writing on it; top seems to have microbial mat; very small sized sparkles throughout sample; larger circular depression in near-center of sample (larger than any of the bumpy TFs); </t>
  </si>
  <si>
    <t>DV-2017-1.4</t>
  </si>
  <si>
    <t>10 pairs of the short dash-looking things; 1 long ridge (may not be a TF)</t>
  </si>
  <si>
    <t>One of the paired TFs is already cut through on one side</t>
  </si>
  <si>
    <t>Arthropod-like</t>
  </si>
  <si>
    <t>Length of individual dashes: 11.1; 11.1; 12; 12.4; 9; 7.5; 5; 5.5; 11.8; 9.5; 10; 5; 6;  Width of pair together: 5; 4; 4.5; 2.5; 2.5; 4.5; Length of long ridge (maybe not TF): 44.1</t>
  </si>
  <si>
    <t xml:space="preserve">19.5; 6; 12.1; 10.5; 11; </t>
  </si>
  <si>
    <t xml:space="preserve">Reddish and yellow/green areas; layered; sparkly small particles throughout; surface layers are peeling up in thin layers in small areas; bottom with writing on it is smoother-feeling than top side; long ridge (44.1 mm) that may be a TF or just feature of the rock; microbial mat on surface of top of rock?; small parallel ridges near the larger ridge (but going different way) and also near one of the TFs; </t>
  </si>
  <si>
    <t>Imperfectly circular; somewhat oddly shaped; vertical burrowing; clustered</t>
  </si>
  <si>
    <t xml:space="preserve">Clustered circular bumps, both depressions and raised bumps; likely vertical burrowing; raised layers of the rock have more raised bumps while the lower level on the sample (maybe a different layer) seems to have more depression, pock-like traces; some bumps touch others but are still clearly defined individual bumps; seem to have fairly uniform sizes in clusters; bumps seem to be flaking/peeling off with the layers of the sample; </t>
  </si>
  <si>
    <t xml:space="preserve">Look like equal signs, paired raised TFs; each dash is roughly parallel to its paired dash; not much of a visible pattern in clustering of pairs; </t>
  </si>
  <si>
    <t>Brown/greenish with orange/rust and black discolorations; microbial mat texture; black veiny discoloration on middle shelving out part of sample; banded dark discolorations expanding out; layered; already cut on one side of the fossils; green/grey colored lines seem to connect the circular TFs, and these lines are about perpendicular to the rust colored bands on the rock;</t>
  </si>
  <si>
    <t>DV-2017-1.3</t>
  </si>
  <si>
    <t>Dark brown, reddish bottom; layered; possible microbial mat; a few despressions on the sample are larger than the TFs and are likely not TFs; some scratches are on the surface that may be from instruments; there are also some horizontal squiggle marks that could be very small horizntal burrows but are likely just marks on the sample</t>
  </si>
  <si>
    <t>The pairs consist of two vertical burrows that seem similar to some sort of anchoring; the holes vary in diameter and sharpness of edges; marks are not very consistent except in the fact that they seem to be in pairs and are semi-circular; there are also raised thin ridges that are likely just microbial mat but could also be horizontal burrowing</t>
  </si>
  <si>
    <t>Distance between holes in a pair: 10; 9; 18.2; 7.4; Distance between pairs: 31.5; 58.9; 30.6</t>
  </si>
  <si>
    <t>4 obvious pairs, 2 questionable pairs; 1 clear raised ridge that could be a horizontal burrown</t>
  </si>
  <si>
    <t>Individual holes in pairs: 6.9; 4.9; 6.1; 3.9; 5.8; 8.9; 3.3; 2.9; Thin ridge that could be a horizontal burrow: 16.2 long</t>
  </si>
  <si>
    <t>DV-2017-1.1</t>
  </si>
  <si>
    <t xml:space="preserve">Greenish; layered; uppermost layer is peeling off; uppermost layer is smoother and more matte while the underneath layer has a texture similar to microbial mat and has shiny particles in it; underneath layer is also darker in color; The sample has many areas of elevation and depression, making it difficult to discern some possible TFs; </t>
  </si>
  <si>
    <t>This sample has a lot of marks on it and I chose to look at the elevated circular marks as TFs, but there may be more that are unclear because of other marks on the sample</t>
  </si>
  <si>
    <t xml:space="preserve">6.4; 28.9; 18; 20; </t>
  </si>
  <si>
    <t>6 circular raised marks; 1 thin raised ridge</t>
  </si>
  <si>
    <t xml:space="preserve">Raised and circular; 3 seem to very similar in character (more closely circular and similar in size), while the other three are different in size and shape; there is 1 raised ridge that could be a horizontal burrow but likely is not; </t>
  </si>
  <si>
    <t>Raised circular marks: 2.5; 5; 6.9; 5.7; 4; 4.5; Horizontal ridge: 9.1 long</t>
  </si>
  <si>
    <t>DV-2017-1.2</t>
  </si>
  <si>
    <t xml:space="preserve">Dark brown and rust colored on top layer; bottom layer has many shiny particles in it; top layer may have actual rust on it; layered; small sections are flaking off; </t>
  </si>
  <si>
    <t>There are areas on the border of the sample that already cut through TFs; number of TFs may be off because some are disputably connected/separate, so point counting would be very helpful with this sample</t>
  </si>
  <si>
    <t>124?</t>
  </si>
  <si>
    <t>Raised ridges accompanied by raised circular marks; ridges are somewhat rectangular in shape, but range from slightly curved to curved into the shape of a semicircle; edges of ridges are rounded; some of the TFs seem to be continuations of each other, broken up by unbioturbated area in between; likely horizontal burrowing; one of the longer ones closer to an edge has a more braided appearance, with v shaped sections moving out from the main part of the ridge</t>
  </si>
  <si>
    <t>Length: 7.5; 7.9; 3.2; 4; .8; 2; 3.9; 1.2; 4.6; 8.8; 2.1; 13; 16.1; 1.6; 14; 4; 28.2; 10.5; 4.1; 18.7; 9.2; 3.1; 18.8; 21.4; 5; 10.2; 4.7; 5.9; 11.9; 12.7; 25.1; 10.2; 21.8; 5.6; 20.4; 10.5; 5; 11.7; 15.1; 3.9; 7; 2.2; 3.5; Width: 3; 2.5; 2.1; 1.9; 2.1; 1.5; 1.1; 1.8; 1.8; 2; 2.9; 1.2; 1.1; 1.2; 1.9</t>
  </si>
  <si>
    <t xml:space="preserve">Many are very close together; 3.8; 6.5; 11.8; 3.5; 3; 1.9; 3.1; 4.6; 1.3; 1; 2.2; 3; 6.2; 5; 4.9; 4.1; 2.5; 4.1; 2.1; 3; 2.1; 2; 2.9; 3.9; </t>
  </si>
  <si>
    <t>DV-2017-1.7</t>
  </si>
  <si>
    <t xml:space="preserve">Orange/black/brown; layered; microbial mat in areas; a few areas of small raised bumps that seem to just be part of the sample, whereas there are clear series of raised bumps that are likely TFs; small 8-shaped mark on piece of sample near edge with semicircular edge; 3 parallel ridges near one of the TF series; </t>
  </si>
  <si>
    <t>2 series of multiple raised bumps in a line; 1 other series is questionable and does not closely match the other two series, but it may still be a series</t>
  </si>
  <si>
    <t xml:space="preserve">Each series has (8 and 11) raised bumps that are semi-circular to oval-shaped in a curved semi-circular line; 2 of the series are obvious series while the third may not be; each series seems indicative of horizontal burrowing, or of intermittant vertical burrowing (something burrowing then moving to a different vertical burrow after a while?); the third series consists of 7 bumps that are in a much more curved and indistinct line than the other two series; the bumps in the third questionable series are less circular and clear than what the other two series have; </t>
  </si>
  <si>
    <t>End to end of each series: 32.4, 30 (third series is 17mm end-end); diameter of individual bumps within series: 1.9; 1.5; 2; 1.6; 2; 1.9; 1.1; 1.8; 1.7; 1.2; 1.7; 1; 2; 1.2; 1.5; 1.5; 1.7 (diameter of bumps in third series: 4; 5.5; 3.2; 1.5; 3.9; 2.1</t>
  </si>
  <si>
    <t>48.1 between two series; third series is 69.1mm away from closest other series; distance between bumps in series: 3.8; 4.9; 2.8; 3.5; 2.4; 2.9; 2.9; 3.3; 2.5; 2.5; 6.6; 3; 3; 4.9; 4.1; 4.1; 2.5; distance between bumps in third series: 3; 3; 5; 4.9; 6.1</t>
  </si>
  <si>
    <t>DV-2017-1.11.2</t>
  </si>
  <si>
    <t xml:space="preserve">Top side with writing on it: Greenish/grey; possible TFs; layered; second visible layer has many glimmery particles; possible ripple marks; microbial mat pattern in areas with the possible TFs, not in other areas of the sample; bottom of sample without writing and TFs: reddish brown; layered; scratches from instruments (probably); possible ripple marks also; </t>
  </si>
  <si>
    <t>17 in top layer; 1 unlikely TF in second layer; 6 in third layer</t>
  </si>
  <si>
    <t>Top layer: distinct horizontal oval raised marks; highly clustered; hard to distinguish individual TFs; seems like horizontal burrowing; Second layer: horseshoe shaped mark; likely not a TF; Third layer: less distinct than top layer; highly clustered oval raised marks</t>
  </si>
  <si>
    <t xml:space="preserve">Top layer: 25.8; 4.1; 4; 5.5; 4.2; 19; 16; 8.9; 9.5; 7.8; 7; 3.2; 9.6; 6.1; 8; 7; 5.9; 5.7;  Second layer horseshoe: 8.2; Third layer: 7.8; 5.4; 6.6; 5; 6; 5.9; 8; </t>
  </si>
  <si>
    <t>Highly clustered; top layer: 5; 5.9; 3; 5.2; 7.3; 6.2; 2; 3.1; 5.8; 4.8; 1.9; 1.1; third layer: 1; 2.9; 6.1; 4.9; 1</t>
  </si>
  <si>
    <t>DV-2017-1.11.1</t>
  </si>
  <si>
    <t>1 question mark TF; 31 other TFs</t>
  </si>
  <si>
    <t xml:space="preserve">Question mark: 19.9 longways; dispersed section: 7.1; 10.5; 4; 12.9; 10; 4.8; 5; 4.7; 6; 4.1; 5; Bumpy section: 2.6; 2.5; 4; 2.9; .8; 1.3; 3.2; 3.1; 2.8;  Long TF near bumpy section: 26.2; concentrated section: 6.8; 9; 7.8; 6.8; 3.2; 3; 4.9;  </t>
  </si>
  <si>
    <t xml:space="preserve">Question mark: separate from other TFs; shaped like a question mark; distinctly raised; Other TFs: Some are raised ovals that look like horizontal movement; others have a braided pattern; very concentrated in one section, further apart from eachother in other sections; overall the sample is varied in the character of the TFs (indicates different behaviors maybe); there is a bumpy section where TFs consist of raised singular bumps that could just be microbial mat; all seem indicative of horizontal burrowing; </t>
  </si>
  <si>
    <t>The question mark TF seems pretty unique and interesting</t>
  </si>
  <si>
    <t xml:space="preserve">Dispersed section: 7.1; 3.9; 2.2; 2.5; 3; 2; 4.5; Bumpy section: 3; 4.8; 2.3; 2.9; .9; 3.9; Concentrated section: 2; 9.5; 3; 1.9; 4; </t>
  </si>
  <si>
    <t xml:space="preserve">Layered; greenish grey color; possible ripple marks; microbial mat in areas; glimmery particles in layer underneath TF layer; at least 2 different types of TFs probably; rust color in patches throughout sample; underside of rock has scratches, likely from instruments; </t>
  </si>
  <si>
    <t>Large sample (no visible number)</t>
  </si>
  <si>
    <t>42? Some are questionable</t>
  </si>
  <si>
    <t xml:space="preserve">All look like horizontal burrowing; most are raised ovals; some are parallel pairs; pair of arrow shaped bumps near one edge; some are long raised ridges; not highly clustered; most seem to be on the top of the ripple marks; </t>
  </si>
  <si>
    <t xml:space="preserve">31.6; 16.1; 14.8; 4.3; 6.8; 10.5; 7.7; 12.9; 15; 15.2; 12; 14.1; 22.1; 23.6; 15.9; 13.1; 13.8; 28.8; 14.1; 13.8; 84.9; 5.9; 19.3; 8.2; 6.4; </t>
  </si>
  <si>
    <t xml:space="preserve">22.1; 6; 11.9; 12; 3; 9.5; 12.1; 7; 7.9; 8.2; 6.1; 7.9; </t>
  </si>
  <si>
    <t>Sample description</t>
  </si>
  <si>
    <t>Ripple marks; rust colored in areas, mainly greenish brown; layered; microbial mat in areas; many marks on the sample, hard to distinguish certain TFs, others are very distinct</t>
  </si>
  <si>
    <t>11.1 and 11.2 are paired</t>
  </si>
  <si>
    <t>Average distance between fossils(mm), midpoint to midpoint</t>
  </si>
  <si>
    <t>Average Length of burrow (mm)</t>
  </si>
  <si>
    <t>Average Width of Burrows (mm)</t>
  </si>
  <si>
    <t>Average distance between traces in a pair</t>
  </si>
  <si>
    <t>Average diameter of fossils (mm)</t>
  </si>
  <si>
    <t>Do diameter vs. distance to nearest neighbor</t>
  </si>
  <si>
    <t>Plot frequency of a certain diameter on a histogram, do the same for distance to 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</si>
</sst>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D1" workbookViewId="0">
      <selection activeCell="J15" sqref="J15"/>
    </sheetView>
  </sheetViews>
  <sheetFormatPr baseColWidth="10" defaultRowHeight="18" x14ac:dyDescent="0"/>
  <cols>
    <col min="1" max="1" width="14" style="1" bestFit="1" customWidth="1"/>
    <col min="2" max="2" width="13.1640625" style="1" customWidth="1"/>
    <col min="3" max="3" width="59.83203125" style="1" customWidth="1"/>
    <col min="4" max="4" width="20.83203125" style="1" customWidth="1"/>
    <col min="5" max="5" width="27.1640625" style="1" customWidth="1"/>
    <col min="6" max="6" width="16.33203125" style="1" bestFit="1" customWidth="1"/>
    <col min="7" max="7" width="15.5" style="1" customWidth="1"/>
    <col min="8" max="8" width="11.83203125" style="1" bestFit="1" customWidth="1"/>
    <col min="9" max="9" width="10.83203125" style="1"/>
    <col min="10" max="10" width="33.5" style="1" bestFit="1" customWidth="1"/>
    <col min="13" max="16384" width="10.83203125" style="1"/>
  </cols>
  <sheetData>
    <row r="1" spans="1:14">
      <c r="A1" s="1" t="s">
        <v>0</v>
      </c>
      <c r="B1" s="1" t="s">
        <v>2</v>
      </c>
      <c r="C1" s="1" t="s">
        <v>92</v>
      </c>
      <c r="D1" s="1" t="s">
        <v>4</v>
      </c>
      <c r="E1" s="1" t="s">
        <v>5</v>
      </c>
      <c r="F1" s="1" t="s">
        <v>7</v>
      </c>
      <c r="G1" s="1" t="s">
        <v>34</v>
      </c>
      <c r="H1" s="1" t="s">
        <v>8</v>
      </c>
      <c r="I1" s="1" t="s">
        <v>20</v>
      </c>
      <c r="J1" s="1" t="s">
        <v>99</v>
      </c>
      <c r="K1" s="1" t="s">
        <v>96</v>
      </c>
      <c r="L1" s="1" t="s">
        <v>97</v>
      </c>
      <c r="M1" s="1" t="s">
        <v>95</v>
      </c>
      <c r="N1" s="1" t="s">
        <v>98</v>
      </c>
    </row>
    <row r="2" spans="1:14">
      <c r="A2" s="2" t="s">
        <v>54</v>
      </c>
      <c r="B2" s="1" t="s">
        <v>3</v>
      </c>
      <c r="C2" s="1" t="s">
        <v>55</v>
      </c>
      <c r="D2" s="1" t="s">
        <v>58</v>
      </c>
      <c r="E2" s="1" t="s">
        <v>59</v>
      </c>
      <c r="F2" s="1" t="s">
        <v>60</v>
      </c>
      <c r="G2" s="1" t="s">
        <v>57</v>
      </c>
      <c r="I2" s="1" t="s">
        <v>56</v>
      </c>
      <c r="J2" s="1">
        <f>AVERAGE(2.5, 5, 6.9, 5.7, 4, 4.5)</f>
        <v>4.7666666666666666</v>
      </c>
      <c r="M2" s="1">
        <f>AVERAGE(6.4, 28.9, 18, 20)</f>
        <v>18.324999999999999</v>
      </c>
    </row>
    <row r="3" spans="1:14">
      <c r="A3" s="2" t="s">
        <v>61</v>
      </c>
      <c r="B3" s="1" t="s">
        <v>3</v>
      </c>
      <c r="C3" s="1" t="s">
        <v>62</v>
      </c>
      <c r="D3" s="1" t="s">
        <v>64</v>
      </c>
      <c r="E3" s="1" t="s">
        <v>65</v>
      </c>
      <c r="F3" s="1" t="s">
        <v>66</v>
      </c>
      <c r="G3" s="1" t="s">
        <v>67</v>
      </c>
      <c r="I3" s="1" t="s">
        <v>63</v>
      </c>
      <c r="K3">
        <f>AVERAGE(7.5, 7.9, 3.2, 4, 0.8, 2, 3.9, 1.2, 4.6, 8.8, 2.1, 13, 16.1, 1.6, 14, 4, 28.2, 10.5, 4.1, 18.7, 9.2, 3.1, 18.8, 21.4, 5, 10.2, 4.7, 5.9, 11.9, 12.7, 25.1, 10.2, 21.8, 5.6, 20.4, 10.5, 5, 11.7, 15.1, 3.9, 7, 2.2, 3.5)</f>
        <v>9.3279069767441847</v>
      </c>
      <c r="L3">
        <f>AVERAGE(3, 2.5, 2.1, 1.9, 2.1, 1.5, 1.1, 1.8, 1.8, 2, 2.9, 1.2, 1.1, 1.2, 1.9)</f>
        <v>1.8733333333333333</v>
      </c>
      <c r="M3" s="1">
        <f>AVERAGE(3.8, 6.5, 11.8, 3.5, 3, 1.9, 3.1, 4.6, 1.3, 1, 2.2, 3, 6.2, 5, 4.9, 4.1, 2.5, 4.1, 2.1, 3, 2.1, 2, 2.9, 3.9)</f>
        <v>3.6875</v>
      </c>
    </row>
    <row r="4" spans="1:14">
      <c r="A4" s="2" t="s">
        <v>48</v>
      </c>
      <c r="B4" s="1" t="s">
        <v>3</v>
      </c>
      <c r="C4" s="1" t="s">
        <v>49</v>
      </c>
      <c r="D4" s="1" t="s">
        <v>52</v>
      </c>
      <c r="E4" s="1" t="s">
        <v>50</v>
      </c>
      <c r="F4" s="1" t="s">
        <v>53</v>
      </c>
      <c r="G4" s="1" t="s">
        <v>51</v>
      </c>
      <c r="J4" s="1">
        <f>AVERAGE(6.9, 4.9, 6.1, 3.9, 5.8, 8.9, 3.3, 2.9)</f>
        <v>5.3374999999999995</v>
      </c>
      <c r="M4" s="1">
        <f>AVERAGE(31.5, 58.9, 30.6)</f>
        <v>40.333333333333336</v>
      </c>
      <c r="N4" s="1">
        <f>AVERAGE(10, 9, 18.2, 7.4)</f>
        <v>11.15</v>
      </c>
    </row>
    <row r="5" spans="1:14">
      <c r="A5" s="2" t="s">
        <v>37</v>
      </c>
      <c r="B5" s="1" t="s">
        <v>11</v>
      </c>
      <c r="C5" s="1" t="s">
        <v>43</v>
      </c>
      <c r="D5" s="1" t="s">
        <v>38</v>
      </c>
      <c r="E5" s="1" t="s">
        <v>46</v>
      </c>
      <c r="F5" s="1" t="s">
        <v>41</v>
      </c>
      <c r="G5" s="1" t="s">
        <v>42</v>
      </c>
      <c r="H5" s="1" t="s">
        <v>40</v>
      </c>
      <c r="I5" s="1" t="s">
        <v>39</v>
      </c>
      <c r="K5">
        <f>AVERAGE(11.1, 11.1, 12, 12.4, 9, 7.5, 5, 5.5, 11.8, 9.5, 10, 5, 6)</f>
        <v>8.9153846153846139</v>
      </c>
      <c r="L5">
        <f>AVERAGE(5, 4, 4.5, 2.5, 2.5, 4.5)</f>
        <v>3.8333333333333335</v>
      </c>
      <c r="M5" s="1">
        <f>AVERAGE(19.5, 6, 12.1, 10.5, 11)</f>
        <v>11.82</v>
      </c>
    </row>
    <row r="6" spans="1:14">
      <c r="A6" s="2" t="s">
        <v>31</v>
      </c>
      <c r="B6" s="1" t="s">
        <v>11</v>
      </c>
      <c r="C6" s="1" t="s">
        <v>36</v>
      </c>
      <c r="D6" s="1" t="s">
        <v>32</v>
      </c>
      <c r="E6" s="1" t="s">
        <v>45</v>
      </c>
      <c r="F6" s="1" t="s">
        <v>33</v>
      </c>
      <c r="G6" s="1" t="s">
        <v>35</v>
      </c>
      <c r="J6" s="1">
        <f>AVERAGE(2.2, 1.5, 1, 1.9, 2.7, 2, 0.5, 2, 1, 1, 1, 0.4, 0.9, 2, 1.7, 2, 1.2, 1.1, 0.6, 0.5, 0.6, 1.5, 0.7)</f>
        <v>1.3043478260869565</v>
      </c>
      <c r="M6" s="1">
        <f>AVERAGE(2, 1.1, 1, 1, 1.5, 1.5, 1.2, 0.8, 1.2, 1.9, 1.9, 1.8, 1, 2.1)</f>
        <v>1.4285714285714286</v>
      </c>
    </row>
    <row r="7" spans="1:14">
      <c r="A7" s="1" t="s">
        <v>1</v>
      </c>
      <c r="B7" s="1" t="s">
        <v>3</v>
      </c>
      <c r="C7" s="1" t="s">
        <v>14</v>
      </c>
      <c r="D7" s="1" t="s">
        <v>6</v>
      </c>
      <c r="E7" s="1" t="s">
        <v>44</v>
      </c>
      <c r="F7" s="1" t="s">
        <v>23</v>
      </c>
      <c r="G7" s="1" t="s">
        <v>13</v>
      </c>
      <c r="J7" s="1">
        <f>AVERAGE(4, 2.1, 6.1, 1.2, 7.1, 2, 2.2, 3, 2.9, 4, 7, 5, 2.2, 3.6)</f>
        <v>3.7428571428571429</v>
      </c>
      <c r="M7" s="1">
        <f>AVERAGE(13, 4, 2.2, 7.9, 5.1, 6.1, 5, 3.5, 7.2, 3.9, 5.7)</f>
        <v>5.7818181818181822</v>
      </c>
    </row>
    <row r="8" spans="1:14">
      <c r="A8" s="2" t="s">
        <v>68</v>
      </c>
      <c r="B8" s="1" t="s">
        <v>11</v>
      </c>
      <c r="C8" s="1" t="s">
        <v>69</v>
      </c>
      <c r="D8" s="1" t="s">
        <v>70</v>
      </c>
      <c r="E8" s="1" t="s">
        <v>71</v>
      </c>
      <c r="F8" s="1" t="s">
        <v>72</v>
      </c>
      <c r="G8" s="1" t="s">
        <v>73</v>
      </c>
      <c r="J8" s="1">
        <f>AVERAGE(1.9, 1.5, 2, 1.6, 2, 1.9, 1.1, 1.8, 1.7, 1.2, 1.7, 1, 2, 1.2, 1.5, 1.5, 1.7, 4, 5.5, 3.2, 1.5, 3.9, 2.1)</f>
        <v>2.0652173913043477</v>
      </c>
      <c r="K8">
        <f>AVERAGE(32.4, 30, 17)</f>
        <v>26.466666666666669</v>
      </c>
      <c r="M8" s="1">
        <f>AVERAGE(48.1, 69.1)</f>
        <v>58.599999999999994</v>
      </c>
      <c r="N8" s="1">
        <f>AVERAGE(3.8, 4.9, 2.8, 3.5, 2.4, 2.9, 2.9, 3.3, 2.5, 2.5, 6.6, 3, 3, 4.9, 4.1, 4.1, 2.5, 3, 3, 5, 4.9, 6.1)</f>
        <v>3.713636363636363</v>
      </c>
    </row>
    <row r="9" spans="1:14">
      <c r="A9" s="2" t="s">
        <v>26</v>
      </c>
      <c r="B9" s="1" t="s">
        <v>3</v>
      </c>
      <c r="C9" s="1" t="s">
        <v>27</v>
      </c>
      <c r="D9" s="1">
        <v>18</v>
      </c>
      <c r="E9" s="1" t="s">
        <v>30</v>
      </c>
      <c r="F9" s="1" t="s">
        <v>28</v>
      </c>
      <c r="G9" s="1" t="s">
        <v>29</v>
      </c>
      <c r="J9" s="1">
        <f>AVERAGE(5, 5, 3.8, 4.9, 3, 4.8, 5, 5.9, 4.2, 3.3, 5.8, 4.1, 3.4, 4.1)</f>
        <v>4.45</v>
      </c>
      <c r="M9" s="1">
        <f>AVERAGE(12, 19.1, 14.1, 12, 11.5, 11, 15, 22, 11.9, 18)</f>
        <v>14.66</v>
      </c>
    </row>
    <row r="10" spans="1:14">
      <c r="A10" s="1" t="s">
        <v>10</v>
      </c>
      <c r="B10" s="1" t="s">
        <v>12</v>
      </c>
      <c r="C10" s="1" t="s">
        <v>47</v>
      </c>
      <c r="D10" s="1">
        <v>27</v>
      </c>
      <c r="E10" s="1" t="s">
        <v>22</v>
      </c>
      <c r="F10" s="1" t="s">
        <v>24</v>
      </c>
      <c r="G10" s="1" t="s">
        <v>25</v>
      </c>
      <c r="I10" s="1" t="s">
        <v>21</v>
      </c>
      <c r="J10" s="1">
        <f>AVERAGE(7, 6, 2.9, 1.1, 3.1, 3.9, 3, 4, 3.2, 5.5, 8.5, 6.1, 1.5, 2.5, 5.1)</f>
        <v>4.2266666666666675</v>
      </c>
      <c r="M10" s="1">
        <f>AVERAGE(5, 4.1, 6.1, 4, 2.2, 9, 3.9, 3.1, 2.7, 4, 8, 4.7)</f>
        <v>4.7333333333333334</v>
      </c>
    </row>
    <row r="11" spans="1:14">
      <c r="A11" s="2" t="s">
        <v>9</v>
      </c>
      <c r="B11" s="1" t="s">
        <v>3</v>
      </c>
      <c r="C11" s="1" t="s">
        <v>15</v>
      </c>
      <c r="D11" s="1" t="s">
        <v>18</v>
      </c>
      <c r="E11" s="1" t="s">
        <v>19</v>
      </c>
      <c r="F11" s="1" t="s">
        <v>16</v>
      </c>
      <c r="G11" s="1" t="s">
        <v>17</v>
      </c>
    </row>
    <row r="12" spans="1:14">
      <c r="A12" s="2" t="s">
        <v>80</v>
      </c>
      <c r="B12" s="1" t="s">
        <v>3</v>
      </c>
      <c r="C12" s="1" t="s">
        <v>86</v>
      </c>
      <c r="D12" s="1" t="s">
        <v>81</v>
      </c>
      <c r="E12" s="1" t="s">
        <v>83</v>
      </c>
      <c r="F12" s="1" t="s">
        <v>82</v>
      </c>
      <c r="G12" s="1" t="s">
        <v>85</v>
      </c>
      <c r="I12" s="1" t="s">
        <v>84</v>
      </c>
      <c r="J12" s="1">
        <f>AVERAGE(19.9, 7.1, 10.5, 4, 12.9, 10, 4.8, 5, 4.7, 6, 4.1, 5, 2.6, 2.5, 4, 2.9, 0.8, 1.3, 3.2, 3.1, 2.8, 26.2, 6.8, 9, 7.8, 6.8, 3.2, 3, 4.9)</f>
        <v>6.3758620689655174</v>
      </c>
      <c r="M12" s="1">
        <f>AVERAGE(7.1, 3.9, 2.2, 2.5, 3, 2, 4.5, 3, 4.8, 2.3, 2.9, 0.9, 3.9, 2, 9.5, 3, 1.9, 4)</f>
        <v>3.5222222222222217</v>
      </c>
    </row>
    <row r="13" spans="1:14">
      <c r="A13" s="2" t="s">
        <v>74</v>
      </c>
      <c r="B13" s="1" t="s">
        <v>3</v>
      </c>
      <c r="C13" s="1" t="s">
        <v>75</v>
      </c>
      <c r="D13" s="1" t="s">
        <v>76</v>
      </c>
      <c r="E13" s="1" t="s">
        <v>77</v>
      </c>
      <c r="F13" s="1" t="s">
        <v>78</v>
      </c>
      <c r="G13" s="1" t="s">
        <v>79</v>
      </c>
      <c r="J13" s="1">
        <f>AVERAGE(25.8, 4.1, 4, 5.5, 4.2, 19, 16, 8.9, 9.5, 7.8, 7, 3.2, 9.6, 6.1, 8, 7, 5.9, 5.7, 8.2, 7.8, 5.4, 6.6, 5, 6, 5.9, 8)</f>
        <v>8.0846153846153843</v>
      </c>
      <c r="M13" s="1">
        <f>AVERAGE(5, 5.9, 3, 5.2, 7.3, 6.2, 2, 3.1, 5.8, 4.8, 1.9, 1.1, 1, 2.9, 6.1, 4.9, 1)</f>
        <v>3.9529411764705884</v>
      </c>
    </row>
    <row r="14" spans="1:14">
      <c r="A14" s="2" t="s">
        <v>87</v>
      </c>
      <c r="B14" s="1" t="s">
        <v>11</v>
      </c>
      <c r="C14" s="1" t="s">
        <v>93</v>
      </c>
      <c r="D14" s="1" t="s">
        <v>88</v>
      </c>
      <c r="E14" s="1" t="s">
        <v>89</v>
      </c>
      <c r="F14" s="1" t="s">
        <v>90</v>
      </c>
      <c r="G14" s="1" t="s">
        <v>91</v>
      </c>
      <c r="K14" s="1">
        <f>AVERAGE(31.6, 16.1, 14.8, 4.3, 6.8, 10.5, 7.7, 12.9, 15, 15.2, 12, 14.1, 22.1, 23.6, 15.9, 13.1, 13.8, 28.8, 14.1, 13.8, 84.9, 5.9, 19.3, 8.2, 6.4)</f>
        <v>17.236000000000001</v>
      </c>
      <c r="M14" s="1">
        <f>AVERAGE(22.1, 6, 11.9, 12, 3, 9.5, 12.1, 7, 7.9, 8.2, 6.1, 7.9)</f>
        <v>9.4749999999999996</v>
      </c>
    </row>
    <row r="19" spans="1:1">
      <c r="A19" s="1" t="s">
        <v>94</v>
      </c>
    </row>
    <row r="20" spans="1:1">
      <c r="A20" s="1" t="s">
        <v>100</v>
      </c>
    </row>
    <row r="21" spans="1:1">
      <c r="A21" s="1" t="s">
        <v>101</v>
      </c>
    </row>
  </sheetData>
  <sortState ref="A1:I14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 Consulting,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Rodewald</dc:creator>
  <cp:lastModifiedBy>Beatrice Rodewald</cp:lastModifiedBy>
  <dcterms:created xsi:type="dcterms:W3CDTF">2017-10-03T18:24:51Z</dcterms:created>
  <dcterms:modified xsi:type="dcterms:W3CDTF">2018-03-15T15:02:43Z</dcterms:modified>
</cp:coreProperties>
</file>