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<sst xmlns="http://schemas.openxmlformats.org/spreadsheetml/2006/main" count="20" uniqueCount="19">
  <si>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t>Fill out info for sections highlighed in yellow</t>
  </si>
  <si>
    <t>Ideal conditions</t>
  </si>
  <si>
    <t>Worst case (Guess)</t>
  </si>
  <si>
    <t>Worst case (suggested assumption)</t>
  </si>
  <si>
    <t>fade margin [dBm]</t>
  </si>
  <si>
    <t>Additional compensation from unknown factors</t>
  </si>
  <si>
    <t>Transmitter</t>
  </si>
  <si>
    <t>Maximum Transmission Power [dBm]</t>
  </si>
  <si>
    <t>Frequency [MHz]</t>
  </si>
  <si>
    <t>Receiver</t>
  </si>
  <si>
    <t>Sensitivity [dBm]</t>
  </si>
  <si>
    <t>Antenna</t>
  </si>
  <si>
    <t>Gain [dBm]</t>
  </si>
  <si>
    <t>Losses</t>
  </si>
  <si>
    <t>freespace[dBm]</t>
  </si>
  <si>
    <t>assume 700km total distance</t>
  </si>
  <si>
    <t>Estimated Link Budget (Maximum Path Loss)</t>
  </si>
  <si>
    <t>Maximum Range[km]</t>
  </si>
  <si>
    <t>Data sheet maximum Link Budget (if given)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</si>
</sst>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3300"/>
        <bgColor rgb="FFFF3300"/>
      </patternFill>
    </fill>
    <fill>
      <patternFill patternType="solid">
        <fgColor rgb="FF70AD47"/>
        <bgColor rgb="FF70AD47"/>
      </patternFill>
    </fill>
  </fills>
  <borders count="3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 shrinkToFit="0" wrapText="1"/>
    </xf>
    <xf borderId="1" fillId="2" fontId="0" numFmtId="0" xfId="0" applyBorder="1" applyFill="1" applyFont="1"/>
    <xf borderId="1" fillId="2" fontId="0" numFmtId="0" xfId="0" applyAlignment="1" applyBorder="1" applyFont="1">
      <alignment readingOrder="0"/>
    </xf>
    <xf borderId="2" fillId="0" fontId="0" numFmtId="0" xfId="0" applyBorder="1" applyFont="1"/>
    <xf borderId="2" fillId="3" fontId="0" numFmtId="0" xfId="0" applyBorder="1" applyFill="1" applyFont="1"/>
    <xf borderId="2" fillId="4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1.29"/>
    <col customWidth="1" min="3" max="3" width="20.14"/>
    <col customWidth="1" min="4" max="4" width="16.86"/>
    <col customWidth="1" min="5" max="5" width="30.57"/>
    <col customWidth="1" min="6" max="26" width="8.71"/>
  </cols>
  <sheetData>
    <row r="1" ht="14.25" customHeight="1">
      <c r="A1" s="1" t="s">
        <v>0</v>
      </c>
    </row>
    <row r="2" ht="14.25" customHeight="1">
      <c r="A2" s="2" t="str">
        <f>HYPERLINK("https://www.electronicdesign.com/communications/understanding-wireless-range-calculations","Equations Used Referenced from Here")</f>
        <v>Equations Used Referenced from Here</v>
      </c>
      <c r="C2" t="s">
        <v>1</v>
      </c>
      <c r="D2" t="s">
        <v>2</v>
      </c>
      <c r="E2" t="s">
        <v>3</v>
      </c>
    </row>
    <row r="3" ht="14.25" customHeight="1">
      <c r="A3" s="2" t="str">
        <f>HYPERLINK("https://www.everythingrf.com/rf-calculators/free-space-path-loss-calculator","Free Space Path Loss Equation Referenced from Here")</f>
        <v>Free Space Path Loss Equation Referenced from Here</v>
      </c>
    </row>
    <row r="4" ht="14.25" customHeight="1">
      <c r="A4" s="3" t="s">
        <v>4</v>
      </c>
      <c r="B4" t="s">
        <v>5</v>
      </c>
      <c r="C4">
        <v>0.0</v>
      </c>
      <c r="D4">
        <v>100.0</v>
      </c>
      <c r="E4">
        <v>30.0</v>
      </c>
      <c r="F4">
        <v>20.0</v>
      </c>
      <c r="G4">
        <v>10.0</v>
      </c>
    </row>
    <row r="5" ht="14.25" customHeight="1">
      <c r="A5" t="s">
        <v>6</v>
      </c>
      <c r="B5" t="s">
        <v>7</v>
      </c>
      <c r="C5" s="4">
        <v>50.0</v>
      </c>
    </row>
    <row r="6" ht="14.25" customHeight="1">
      <c r="B6" t="s">
        <v>8</v>
      </c>
      <c r="C6" s="5">
        <v>915.0</v>
      </c>
    </row>
    <row r="7" ht="14.25" customHeight="1">
      <c r="A7" t="s">
        <v>9</v>
      </c>
      <c r="B7" t="s">
        <v>10</v>
      </c>
      <c r="C7" s="4">
        <v>-160.0</v>
      </c>
    </row>
    <row r="8" ht="14.25" customHeight="1"/>
    <row r="9" ht="14.25" customHeight="1">
      <c r="A9" t="s">
        <v>11</v>
      </c>
      <c r="B9" t="s">
        <v>12</v>
      </c>
      <c r="C9" s="5">
        <v>20.0</v>
      </c>
    </row>
    <row r="10" ht="14.25" customHeight="1"/>
    <row r="11" ht="14.25" customHeight="1">
      <c r="A11" t="s">
        <v>13</v>
      </c>
      <c r="B11" t="s">
        <v>14</v>
      </c>
      <c r="C11">
        <f>( 20* (B22+B23+B28)) - (2*C9)</f>
        <v>108.5721549</v>
      </c>
    </row>
    <row r="12" ht="14.25" customHeight="1">
      <c r="A12" t="s">
        <v>15</v>
      </c>
      <c r="B12">
        <v>700.0</v>
      </c>
    </row>
    <row r="13" ht="14.25" customHeight="1">
      <c r="B13" t="s">
        <v>16</v>
      </c>
      <c r="C13">
        <f>C5-C7+C9-C11</f>
        <v>121.4278451</v>
      </c>
      <c r="D13">
        <f t="shared" ref="D13:G13" si="1">$C$13-D4</f>
        <v>21.42784513</v>
      </c>
      <c r="E13">
        <f t="shared" si="1"/>
        <v>91.42784513</v>
      </c>
      <c r="F13">
        <f t="shared" si="1"/>
        <v>101.4278451</v>
      </c>
      <c r="G13">
        <f t="shared" si="1"/>
        <v>111.4278451</v>
      </c>
    </row>
    <row r="14" ht="14.25" customHeight="1">
      <c r="B14" s="6" t="s">
        <v>17</v>
      </c>
      <c r="C14" s="7">
        <f t="shared" ref="C14:G14" si="2">10^((C13-32.44-(20*LOG10($C$6)))/20)</f>
        <v>30.75892567</v>
      </c>
      <c r="D14" s="6">
        <f t="shared" si="2"/>
        <v>0.0003075892567</v>
      </c>
      <c r="E14" s="8">
        <f t="shared" si="2"/>
        <v>0.9726826348</v>
      </c>
      <c r="F14" s="6">
        <f t="shared" si="2"/>
        <v>3.075892567</v>
      </c>
      <c r="G14" s="6">
        <f t="shared" si="2"/>
        <v>9.726826348</v>
      </c>
    </row>
    <row r="15" ht="14.25" customHeight="1">
      <c r="B15" t="s">
        <v>18</v>
      </c>
      <c r="C15" s="4">
        <v>168.0</v>
      </c>
      <c r="D15">
        <f t="shared" ref="D15:G15" si="3">$C$15 - D4</f>
        <v>68</v>
      </c>
      <c r="E15">
        <f t="shared" si="3"/>
        <v>138</v>
      </c>
      <c r="F15">
        <f t="shared" si="3"/>
        <v>148</v>
      </c>
      <c r="G15">
        <f t="shared" si="3"/>
        <v>158</v>
      </c>
    </row>
    <row r="16" ht="14.25" customHeight="1">
      <c r="B16" t="s">
        <v>17</v>
      </c>
      <c r="C16">
        <f t="shared" ref="C16:G16" si="4">10^(((C15 - $C$11)-32.44-(20*LOG10($C$6)))/20)</f>
        <v>0.02443268313</v>
      </c>
      <c r="D16">
        <f t="shared" si="4"/>
        <v>0.0000002443268313</v>
      </c>
      <c r="E16">
        <f t="shared" si="4"/>
        <v>0.0007726292803</v>
      </c>
      <c r="F16">
        <f t="shared" si="4"/>
        <v>0.002443268313</v>
      </c>
      <c r="G16">
        <f t="shared" si="4"/>
        <v>0.007726292803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B22">
        <f>LOG10($B$12*(10^3))</f>
        <v>5.84509804</v>
      </c>
    </row>
    <row r="23" ht="14.25" customHeight="1">
      <c r="B23">
        <f>LOG10($C$6*(10^6))</f>
        <v>8.961421094</v>
      </c>
    </row>
    <row r="24" ht="14.25" customHeight="1"/>
    <row r="25" ht="14.25" customHeight="1">
      <c r="B25">
        <f>4*PI()</f>
        <v>12.56637061</v>
      </c>
    </row>
    <row r="26" ht="14.25" customHeight="1">
      <c r="B26">
        <f>3*10^8</f>
        <v>300000000</v>
      </c>
    </row>
    <row r="27" ht="14.25" customHeight="1">
      <c r="B27">
        <f>B25/B26</f>
        <v>0.00000004188790205</v>
      </c>
    </row>
    <row r="28" ht="14.25" customHeight="1">
      <c r="B28">
        <f>LOG10(B27)</f>
        <v>-7.377911391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B2"/>
    <mergeCell ref="A3:B3"/>
    <mergeCell ref="A1:B1"/>
  </mergeCells>
  <printOptions/>
  <pageMargins bottom="0.75" footer="0.0" header="0.0" left="0.7" right="0.7" top="0.75"/>
  <pageSetup orientation="portrait"/>
  <drawing r:id="rId1"/>
</worksheet>
</file>