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xmlns:r="http://schemas.openxmlformats.org/officeDocument/2006/relationships" name="rideData" sheetId="1" state="visible" r:id="rId1"/>
    <sheet xmlns:r="http://schemas.openxmlformats.org/officeDocument/2006/relationships" name="service" sheetId="2" state="visible" r:id="rId2"/>
    <sheet xmlns:r="http://schemas.openxmlformats.org/officeDocument/2006/relationships" name="ecosystem" sheetId="3" state="visible" r:id="rId3"/>
    <sheet xmlns:r="http://schemas.openxmlformats.org/officeDocument/2006/relationships" name="org" sheetId="4" state="visible" r:id="rId4"/>
    <sheet xmlns:r="http://schemas.openxmlformats.org/officeDocument/2006/relationships" name="serviceFee" sheetId="5" state="visible" r:id="rId5"/>
    <sheet xmlns:r="http://schemas.openxmlformats.org/officeDocument/2006/relationships" name="ecosystemFee" sheetId="6" state="visible" r:id="rId6"/>
    <sheet xmlns:r="http://schemas.openxmlformats.org/officeDocument/2006/relationships" name="orgFee" sheetId="7" state="visible" r:id="rId7"/>
    <sheet xmlns:r="http://schemas.openxmlformats.org/officeDocument/2006/relationships" name="userFee" sheetId="8" state="visible" r:id="rId8"/>
    <sheet xmlns:r="http://schemas.openxmlformats.org/officeDocument/2006/relationships" name="result" sheetId="9" state="visible" r:id="rId9"/>
  </sheets>
  <definedNames>
    <definedName name="ride" hidden="0" function="0" vbProcedure="0">rideData!$G$99</definedName>
  </definedNames>
  <calcPr calcId="124519" fullCalcOnLoad="1" refMode="A1" iterate="0" iterateCount="100" iterateDelta="0.001"/>
</workbook>
</file>

<file path=xl/styles.xml><?xml version="1.0" encoding="utf-8"?>
<styleSheet xmlns="http://schemas.openxmlformats.org/spreadsheetml/2006/main">
  <numFmts count="4">
    <numFmt numFmtId="164" formatCode="&quot;TRUE&quot;;&quot;TRUE&quot;;&quot;FALSE&quot;"/>
    <numFmt numFmtId="165" formatCode="yyyy\-mm\-dd\ hh:mm:ss.000"/>
    <numFmt numFmtId="166" formatCode="[$$-409]#,##0.00;[RED]\-[$$-409]#,##0.00"/>
    <numFmt numFmtId="167" formatCode="yyyy\-mm\-dd"/>
  </numFmts>
  <fonts count="32">
    <font>
      <name val="Arial"/>
      <charset val="1"/>
      <family val="2"/>
      <sz val="10"/>
    </font>
    <font>
      <name val="Arial"/>
      <family val="0"/>
      <sz val="10"/>
    </font>
    <font>
      <name val="Arial"/>
      <family val="0"/>
      <sz val="10"/>
    </font>
    <font>
      <name val="Arial"/>
      <family val="0"/>
      <sz val="10"/>
    </font>
    <font>
      <name val="Arial"/>
      <charset val="1"/>
      <family val="2"/>
      <b val="1"/>
      <sz val="10"/>
    </font>
    <font>
      <name val="Arial"/>
      <charset val="1"/>
      <family val="2"/>
      <b val="1"/>
      <sz val="14"/>
    </font>
    <font>
      <name val="Arial"/>
      <charset val="1"/>
      <family val="2"/>
      <sz val="20"/>
    </font>
    <font>
      <name val="Arial"/>
      <charset val="1"/>
      <family val="2"/>
      <sz val="14"/>
    </font>
    <font>
      <name val="Arial"/>
      <charset val="1"/>
      <family val="2"/>
      <b val="1"/>
      <color rgb="FF000000"/>
      <sz val="10"/>
    </font>
    <font>
      <name val="Arial"/>
      <charset val="1"/>
      <family val="2"/>
      <color rgb="FF000000"/>
      <sz val="10"/>
    </font>
    <font>
      <name val="Arial"/>
      <charset val="1"/>
      <family val="2"/>
      <sz val="12"/>
    </font>
    <font>
      <name val="Arial"/>
      <charset val="1"/>
      <family val="2"/>
      <b val="1"/>
      <color rgb="FF000000"/>
      <sz val="12"/>
    </font>
    <font>
      <name val="Arial"/>
      <charset val="1"/>
      <family val="2"/>
      <color rgb="FFFF0000"/>
      <sz val="12"/>
    </font>
    <font>
      <name val="Arial"/>
      <charset val="1"/>
      <family val="2"/>
      <color rgb="FF3465A4"/>
      <sz val="12"/>
    </font>
    <font>
      <name val="Arial"/>
      <charset val="1"/>
      <family val="2"/>
      <b val="1"/>
      <sz val="12"/>
    </font>
    <font>
      <name val="Arial"/>
      <charset val="1"/>
      <family val="2"/>
      <color rgb="FF00A933"/>
      <sz val="14"/>
    </font>
    <font>
      <name val="Arial"/>
      <charset val="1"/>
      <family val="2"/>
      <color rgb="FFA1467E"/>
      <sz val="14"/>
    </font>
    <font>
      <name val="Arial"/>
      <charset val="1"/>
      <family val="2"/>
      <color rgb="FF3465A4"/>
      <sz val="14"/>
    </font>
    <font>
      <name val="Arial"/>
      <charset val="1"/>
      <family val="2"/>
      <color rgb="FFFF0000"/>
      <sz val="10"/>
    </font>
    <font>
      <name val="Arial"/>
      <charset val="1"/>
      <family val="2"/>
      <color rgb="FF00A933"/>
      <sz val="10"/>
    </font>
    <font>
      <name val="Arial"/>
      <charset val="1"/>
      <family val="2"/>
      <color rgb="FF158466"/>
      <sz val="10"/>
    </font>
    <font>
      <name val="Arial"/>
      <charset val="1"/>
      <family val="2"/>
      <color rgb="FF3465A4"/>
      <sz val="10"/>
    </font>
    <font>
      <name val="Arial"/>
      <charset val="1"/>
      <family val="2"/>
      <color rgb="FFA1467E"/>
      <sz val="10"/>
    </font>
    <font>
      <name val="Arial"/>
      <charset val="1"/>
      <family val="2"/>
      <color rgb="FF729FCF"/>
      <sz val="10"/>
    </font>
    <font>
      <name val="Arial"/>
      <charset val="1"/>
      <family val="2"/>
      <color rgb="FF81D41A"/>
      <sz val="10"/>
    </font>
    <font>
      <name val="Arial"/>
      <charset val="1"/>
      <family val="2"/>
      <color rgb="FFFFFFFF"/>
      <sz val="18"/>
    </font>
    <font>
      <name val="Arial"/>
      <charset val="1"/>
      <family val="2"/>
      <color rgb="FF000000"/>
      <sz val="18"/>
    </font>
    <font>
      <name val="Arial"/>
      <charset val="1"/>
      <family val="2"/>
      <sz val="18"/>
    </font>
    <font>
      <name val="Arial"/>
      <color rgb="FFFF0000"/>
      <sz val="10"/>
    </font>
    <font>
      <name val="Arial"/>
      <color rgb="FF00A933"/>
      <sz val="10"/>
    </font>
    <font>
      <name val="Arial"/>
      <sz val="10"/>
    </font>
    <font>
      <name val="Arial"/>
      <b val="1"/>
      <sz val="12"/>
    </font>
  </fonts>
  <fills count="10">
    <fill>
      <patternFill/>
    </fill>
    <fill>
      <patternFill patternType="gray125"/>
    </fill>
    <fill>
      <patternFill patternType="solid">
        <fgColor rgb="FF000000"/>
        <bgColor rgb="FF003300"/>
      </patternFill>
    </fill>
    <fill>
      <patternFill patternType="solid">
        <fgColor rgb="FFDDDDDD"/>
        <bgColor rgb="FFCCCCCC"/>
      </patternFill>
    </fill>
    <fill>
      <patternFill patternType="solid">
        <fgColor rgb="FFFFFF00"/>
        <bgColor rgb="FFFFFF00"/>
      </patternFill>
    </fill>
    <fill>
      <patternFill patternType="solid">
        <fgColor rgb="FFEEEEEE"/>
        <bgColor rgb="FFFFFFFF"/>
      </patternFill>
    </fill>
    <fill>
      <patternFill patternType="solid">
        <fgColor rgb="FF000080"/>
        <bgColor rgb="FF000080"/>
      </patternFill>
    </fill>
    <fill>
      <patternFill patternType="solid">
        <fgColor rgb="FFCCCCCC"/>
        <bgColor rgb="FFDDDDDD"/>
      </patternFill>
    </fill>
    <fill>
      <patternFill patternType="solid">
        <fgColor rgb="FFFFFFFF"/>
        <bgColor rgb="FFEEEEEE"/>
      </patternFill>
    </fill>
    <fill>
      <patternFill patternType="solid">
        <fgColor rgb="FF4D4D4D"/>
        <bgColor rgb="FF2A6099"/>
      </patternFill>
    </fill>
  </fills>
  <borders count="18">
    <border>
      <left/>
      <right/>
      <top/>
      <bottom/>
      <diagonal/>
    </border>
    <border>
      <left style="thin"/>
      <right style="thin"/>
      <top style="thin"/>
      <bottom style="thin"/>
      <diagonal/>
    </border>
    <border>
      <left style="thin"/>
      <right style="dotted"/>
      <top style="thin"/>
      <bottom style="dotted"/>
      <diagonal/>
    </border>
    <border>
      <left style="dotted"/>
      <right style="dotted"/>
      <top style="thin"/>
      <bottom style="dotted"/>
      <diagonal/>
    </border>
    <border>
      <left style="dotted"/>
      <right style="thin"/>
      <top style="thin"/>
      <bottom style="dotted"/>
      <diagonal/>
    </border>
    <border>
      <left style="thin"/>
      <right style="dotted"/>
      <top style="dotted"/>
      <bottom style="dotted"/>
      <diagonal/>
    </border>
    <border>
      <left style="dotted"/>
      <right style="dotted"/>
      <top style="dotted"/>
      <bottom style="dotted"/>
      <diagonal/>
    </border>
    <border>
      <left style="dotted"/>
      <right style="thin"/>
      <top style="dotted"/>
      <bottom style="dotted"/>
      <diagonal/>
    </border>
    <border>
      <left style="thin"/>
      <right style="dotted"/>
      <top style="dotted"/>
      <bottom style="thin"/>
      <diagonal/>
    </border>
    <border>
      <left style="dotted"/>
      <right style="dotted"/>
      <top style="dotted"/>
      <bottom style="thin"/>
      <diagonal/>
    </border>
    <border>
      <left style="dotted"/>
      <right style="thin"/>
      <top style="dotted"/>
      <bottom style="thin"/>
      <diagonal/>
    </border>
    <border>
      <left style="dotted"/>
      <right style="thin"/>
      <top style="thin"/>
      <bottom style="thin"/>
      <diagonal/>
    </border>
    <border>
      <left style="hair"/>
      <right style="hair"/>
      <top style="hair"/>
      <bottom style="hair"/>
      <diagonal/>
    </border>
    <border>
      <left/>
      <right/>
      <top style="thin"/>
      <bottom/>
      <diagonal/>
    </border>
    <border>
      <left/>
      <right style="thin"/>
      <top style="thin"/>
      <bottom/>
      <diagonal/>
    </border>
    <border>
      <left/>
      <right/>
      <top style="thin"/>
      <bottom style="thin"/>
      <diagonal/>
    </border>
    <border>
      <left/>
      <right style="thin"/>
      <top style="thin"/>
      <bottom style="thin"/>
      <diagonal/>
    </border>
    <border>
      <left style="thin"/>
      <right style="thin"/>
      <top style="thin"/>
      <bottom style="thin"/>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26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2" borderId="1" applyAlignment="1" pivotButton="0" quotePrefix="0" xfId="0">
      <alignment horizontal="center" vertical="center" wrapText="1"/>
    </xf>
    <xf numFmtId="0" fontId="6" fillId="0" borderId="0" applyAlignment="1" pivotButton="0" quotePrefix="0" xfId="0">
      <alignment horizontal="general" vertical="bottom"/>
    </xf>
    <xf numFmtId="0" fontId="5" fillId="2" borderId="1" applyAlignment="1" pivotButton="0" quotePrefix="0" xfId="0">
      <alignment horizontal="center" vertical="bottom" wrapText="1"/>
    </xf>
    <xf numFmtId="0" fontId="5" fillId="2" borderId="1" applyAlignment="1" pivotButton="0" quotePrefix="0" xfId="0">
      <alignment horizontal="center" vertical="bottom"/>
    </xf>
    <xf numFmtId="0" fontId="5" fillId="0" borderId="0" applyAlignment="1" pivotButton="0" quotePrefix="0" xfId="0">
      <alignment horizontal="general" vertical="bottom"/>
    </xf>
    <xf numFmtId="0" fontId="7" fillId="0" borderId="0" applyAlignment="1" pivotButton="0" quotePrefix="0" xfId="0">
      <alignment horizontal="general" vertical="bottom"/>
    </xf>
    <xf numFmtId="0" fontId="8" fillId="3" borderId="2" applyAlignment="1" pivotButton="0" quotePrefix="0" xfId="0">
      <alignment horizontal="general" vertical="bottom"/>
    </xf>
    <xf numFmtId="49" fontId="9" fillId="3" borderId="3" applyAlignment="1" pivotButton="0" quotePrefix="0" xfId="0">
      <alignment horizontal="general" vertical="bottom"/>
    </xf>
    <xf numFmtId="164" fontId="0" fillId="3" borderId="4" applyAlignment="1" pivotButton="0" quotePrefix="0" xfId="0">
      <alignment horizontal="general" vertical="bottom"/>
    </xf>
    <xf numFmtId="0" fontId="0" fillId="0" borderId="0" applyAlignment="1" pivotButton="0" quotePrefix="0" xfId="0">
      <alignment horizontal="general" vertical="bottom"/>
    </xf>
    <xf numFmtId="0" fontId="8" fillId="3" borderId="5" applyAlignment="1" pivotButton="0" quotePrefix="0" xfId="0">
      <alignment horizontal="general" vertical="bottom"/>
    </xf>
    <xf numFmtId="49" fontId="9" fillId="3" borderId="6" applyAlignment="1" pivotButton="0" quotePrefix="0" xfId="0">
      <alignment horizontal="general" vertical="bottom"/>
    </xf>
    <xf numFmtId="0" fontId="0" fillId="3" borderId="7" applyAlignment="1" pivotButton="0" quotePrefix="0" xfId="0">
      <alignment horizontal="general" vertical="bottom"/>
    </xf>
    <xf numFmtId="0" fontId="9" fillId="3" borderId="6" applyAlignment="1" pivotButton="0" quotePrefix="0" xfId="0">
      <alignment horizontal="general" vertical="bottom"/>
    </xf>
    <xf numFmtId="0" fontId="8" fillId="3" borderId="8" applyAlignment="1" pivotButton="0" quotePrefix="0" xfId="0">
      <alignment horizontal="general" vertical="bottom"/>
    </xf>
    <xf numFmtId="165" fontId="9" fillId="3" borderId="9" applyAlignment="1" pivotButton="0" quotePrefix="0" xfId="0">
      <alignment horizontal="general" vertical="bottom"/>
    </xf>
    <xf numFmtId="0" fontId="0" fillId="3" borderId="10" applyAlignment="1" pivotButton="0" quotePrefix="0" xfId="0">
      <alignment horizontal="general" vertical="bottom"/>
    </xf>
    <xf numFmtId="0" fontId="8" fillId="4" borderId="2" applyAlignment="1" pivotButton="0" quotePrefix="0" xfId="0">
      <alignment horizontal="general" vertical="bottom"/>
    </xf>
    <xf numFmtId="0" fontId="9" fillId="4" borderId="3" applyAlignment="1" applyProtection="1" pivotButton="0" quotePrefix="0" xfId="0">
      <alignment horizontal="general" vertical="bottom"/>
      <protection locked="0" hidden="0"/>
    </xf>
    <xf numFmtId="0" fontId="0" fillId="5" borderId="4" applyAlignment="1" pivotButton="0" quotePrefix="0" xfId="0">
      <alignment horizontal="general" vertical="bottom"/>
    </xf>
    <xf numFmtId="0" fontId="8" fillId="5" borderId="5" applyAlignment="1" pivotButton="0" quotePrefix="0" xfId="0">
      <alignment horizontal="general" vertical="bottom"/>
    </xf>
    <xf numFmtId="0" fontId="9" fillId="5" borderId="6" applyAlignment="1" pivotButton="0" quotePrefix="0" xfId="0">
      <alignment horizontal="general" vertical="bottom"/>
    </xf>
    <xf numFmtId="0" fontId="0" fillId="5" borderId="7" applyAlignment="1" pivotButton="0" quotePrefix="0" xfId="0">
      <alignment horizontal="general" vertical="bottom"/>
    </xf>
    <xf numFmtId="0" fontId="8" fillId="4" borderId="5" applyAlignment="1" pivotButton="0" quotePrefix="0" xfId="0">
      <alignment horizontal="general" vertical="bottom"/>
    </xf>
    <xf numFmtId="0" fontId="9" fillId="4" borderId="6" applyAlignment="1" applyProtection="1" pivotButton="0" quotePrefix="0" xfId="0">
      <alignment horizontal="general" vertical="bottom"/>
      <protection locked="0" hidden="0"/>
    </xf>
    <xf numFmtId="0" fontId="8" fillId="5" borderId="8" applyAlignment="1" pivotButton="0" quotePrefix="0" xfId="0">
      <alignment horizontal="general" vertical="bottom"/>
    </xf>
    <xf numFmtId="0" fontId="9" fillId="5" borderId="9" applyAlignment="1" pivotButton="0" quotePrefix="0" xfId="0">
      <alignment horizontal="general" vertical="bottom"/>
    </xf>
    <xf numFmtId="49" fontId="0" fillId="5" borderId="10" applyAlignment="1" pivotButton="0" quotePrefix="0" xfId="0">
      <alignment horizontal="general" vertical="bottom"/>
    </xf>
    <xf numFmtId="0" fontId="9" fillId="3" borderId="3" applyAlignment="1" pivotButton="0" quotePrefix="0" xfId="0">
      <alignment horizontal="general" vertical="bottom"/>
    </xf>
    <xf numFmtId="0" fontId="0" fillId="3" borderId="4" applyAlignment="1" pivotButton="0" quotePrefix="0" xfId="0">
      <alignment horizontal="general" vertical="bottom"/>
    </xf>
    <xf numFmtId="0" fontId="9" fillId="3" borderId="9" applyAlignment="1" pivotButton="0" quotePrefix="0" xfId="0">
      <alignment horizontal="general" vertical="bottom"/>
    </xf>
    <xf numFmtId="0" fontId="8" fillId="5" borderId="2" applyAlignment="1" pivotButton="0" quotePrefix="0" xfId="0">
      <alignment horizontal="general" vertical="bottom"/>
    </xf>
    <xf numFmtId="0" fontId="9" fillId="5" borderId="3" applyAlignment="1" pivotButton="0" quotePrefix="0" xfId="0">
      <alignment horizontal="general" vertical="bottom"/>
    </xf>
    <xf numFmtId="49" fontId="9" fillId="5" borderId="6" applyAlignment="1" pivotButton="0" quotePrefix="0" xfId="0">
      <alignment horizontal="general" vertical="bottom"/>
    </xf>
    <xf numFmtId="10" fontId="0" fillId="5" borderId="7" applyAlignment="1" pivotButton="0" quotePrefix="0" xfId="0">
      <alignment horizontal="general" vertical="bottom"/>
    </xf>
    <xf numFmtId="166" fontId="0" fillId="0" borderId="0" applyAlignment="1" pivotButton="0" quotePrefix="0" xfId="0">
      <alignment horizontal="general" vertical="bottom"/>
    </xf>
    <xf numFmtId="167" fontId="9" fillId="5" borderId="6" applyAlignment="1" pivotButton="0" quotePrefix="0" xfId="0">
      <alignment horizontal="general" vertical="bottom"/>
    </xf>
    <xf numFmtId="21" fontId="9" fillId="5" borderId="6" applyAlignment="1" pivotButton="0" quotePrefix="0" xfId="0">
      <alignment horizontal="general" vertical="bottom"/>
    </xf>
    <xf numFmtId="0" fontId="9" fillId="5" borderId="9" applyAlignment="1" pivotButton="0" quotePrefix="0" xfId="0">
      <alignment horizontal="general" vertical="bottom"/>
    </xf>
    <xf numFmtId="0" fontId="0" fillId="5" borderId="10" applyAlignment="1" pivotButton="0" quotePrefix="0" xfId="0">
      <alignment horizontal="general" vertical="bottom"/>
    </xf>
    <xf numFmtId="165" fontId="9" fillId="3" borderId="3" applyAlignment="1" pivotButton="0" quotePrefix="0" xfId="0">
      <alignment horizontal="general" vertical="bottom"/>
    </xf>
    <xf numFmtId="165" fontId="9" fillId="5" borderId="6" applyAlignment="1" pivotButton="0" quotePrefix="0" xfId="0">
      <alignment horizontal="general" vertical="bottom"/>
    </xf>
    <xf numFmtId="49" fontId="0" fillId="5" borderId="7" applyAlignment="1" pivotButton="0" quotePrefix="0" xfId="0">
      <alignment horizontal="general" vertical="bottom"/>
    </xf>
    <xf numFmtId="0" fontId="0" fillId="5" borderId="11" applyAlignment="1" pivotButton="0" quotePrefix="0" xfId="0">
      <alignment horizontal="general" vertical="bottom"/>
    </xf>
    <xf numFmtId="0" fontId="0" fillId="0" borderId="0" applyAlignment="1" pivotButton="0" quotePrefix="0" xfId="0">
      <alignment horizontal="general" vertical="bottom"/>
    </xf>
    <xf numFmtId="166" fontId="0" fillId="0" borderId="0" applyAlignment="1" pivotButton="0" quotePrefix="0" xfId="0">
      <alignment horizontal="general" vertical="bottom"/>
    </xf>
    <xf numFmtId="0" fontId="10" fillId="2" borderId="0" applyAlignment="1" pivotButton="0" quotePrefix="0" xfId="0">
      <alignment horizontal="center" vertical="bottom"/>
    </xf>
    <xf numFmtId="166" fontId="10" fillId="2" borderId="0" applyAlignment="1" pivotButton="0" quotePrefix="0" xfId="0">
      <alignment horizontal="center" vertical="bottom"/>
    </xf>
    <xf numFmtId="0" fontId="11" fillId="0" borderId="1" applyAlignment="1" pivotButton="0" quotePrefix="0" xfId="0">
      <alignment horizontal="general" vertical="bottom"/>
    </xf>
    <xf numFmtId="0" fontId="9" fillId="0" borderId="1" applyAlignment="1" pivotButton="0" quotePrefix="0" xfId="0">
      <alignment horizontal="general" vertical="bottom"/>
    </xf>
    <xf numFmtId="0" fontId="0" fillId="0" borderId="0" applyAlignment="1" pivotButton="0" quotePrefix="0" xfId="0">
      <alignment horizontal="general" vertical="bottom"/>
    </xf>
    <xf numFmtId="0" fontId="12" fillId="5" borderId="1" applyAlignment="1" pivotButton="0" quotePrefix="0" xfId="0">
      <alignment horizontal="general" vertical="bottom"/>
    </xf>
    <xf numFmtId="10" fontId="13" fillId="0" borderId="1" applyAlignment="1" pivotButton="0" quotePrefix="0" xfId="0">
      <alignment horizontal="general" vertical="bottom"/>
    </xf>
    <xf numFmtId="166" fontId="13" fillId="0" borderId="1" applyAlignment="1" pivotButton="0" quotePrefix="0" xfId="0">
      <alignment horizontal="general" vertical="bottom"/>
    </xf>
    <xf numFmtId="0" fontId="10" fillId="0" borderId="0" applyAlignment="1" pivotButton="0" quotePrefix="0" xfId="0">
      <alignment horizontal="general" vertical="bottom"/>
    </xf>
    <xf numFmtId="0" fontId="0" fillId="0" borderId="0" applyAlignment="1" applyProtection="1" pivotButton="0" quotePrefix="0" xfId="0">
      <alignment horizontal="general" vertical="bottom"/>
      <protection locked="0" hidden="0"/>
    </xf>
    <xf numFmtId="166" fontId="0" fillId="0" borderId="0" applyAlignment="1" applyProtection="1" pivotButton="0" quotePrefix="0" xfId="0">
      <alignment horizontal="general" vertical="bottom"/>
      <protection locked="0" hidden="0"/>
    </xf>
    <xf numFmtId="0" fontId="0" fillId="0" borderId="1" applyAlignment="1" pivotButton="0" quotePrefix="0" xfId="0">
      <alignment horizontal="general" vertical="bottom"/>
    </xf>
    <xf numFmtId="0" fontId="8" fillId="0" borderId="1" applyAlignment="1" pivotButton="0" quotePrefix="0" xfId="0">
      <alignment horizontal="general" vertical="bottom"/>
    </xf>
    <xf numFmtId="166" fontId="8" fillId="0" borderId="1" applyAlignment="1" pivotButton="0" quotePrefix="0" xfId="0">
      <alignment horizontal="general" vertical="bottom"/>
    </xf>
    <xf numFmtId="10" fontId="13" fillId="0" borderId="1" applyAlignment="1" applyProtection="1" pivotButton="0" quotePrefix="0" xfId="0">
      <alignment horizontal="general" vertical="bottom"/>
      <protection locked="0" hidden="0"/>
    </xf>
    <xf numFmtId="0" fontId="10" fillId="2" borderId="1" applyAlignment="1" pivotButton="0" quotePrefix="0" xfId="0">
      <alignment horizontal="center" vertical="bottom"/>
    </xf>
    <xf numFmtId="166" fontId="10" fillId="2" borderId="1" applyAlignment="1" pivotButton="0" quotePrefix="0" xfId="0">
      <alignment horizontal="center" vertical="bottom"/>
    </xf>
    <xf numFmtId="166" fontId="13" fillId="0" borderId="1" applyAlignment="1" applyProtection="1" pivotButton="0" quotePrefix="0" xfId="0">
      <alignment horizontal="general" vertical="bottom"/>
      <protection locked="0" hidden="0"/>
    </xf>
    <xf numFmtId="0" fontId="14" fillId="0" borderId="0" applyAlignment="1" pivotButton="0" quotePrefix="0" xfId="0">
      <alignment horizontal="general" vertical="bottom"/>
    </xf>
    <xf numFmtId="0" fontId="10" fillId="0" borderId="0" applyAlignment="1" pivotButton="0" quotePrefix="0" xfId="0">
      <alignment horizontal="center" vertical="bottom"/>
    </xf>
    <xf numFmtId="0" fontId="0" fillId="0" borderId="0" applyAlignment="1" pivotButton="0" quotePrefix="0" xfId="0">
      <alignment horizontal="general" vertical="bottom"/>
    </xf>
    <xf numFmtId="166" fontId="0" fillId="0" borderId="0" applyAlignment="1" pivotButton="0" quotePrefix="0" xfId="0">
      <alignment horizontal="general" vertical="bottom"/>
    </xf>
    <xf numFmtId="166" fontId="5" fillId="4" borderId="1" applyAlignment="1" applyProtection="1" pivotButton="0" quotePrefix="0" xfId="0">
      <alignment horizontal="center" vertical="center"/>
      <protection locked="1" hidden="1"/>
    </xf>
    <xf numFmtId="0" fontId="7" fillId="0" borderId="1" applyAlignment="1" applyProtection="1" pivotButton="0" quotePrefix="0" xfId="0">
      <alignment horizontal="center" vertical="center" wrapText="1"/>
      <protection locked="1" hidden="1"/>
    </xf>
    <xf numFmtId="166" fontId="5" fillId="0" borderId="0" applyAlignment="1" pivotButton="0" quotePrefix="0" xfId="0">
      <alignment horizontal="general" vertical="bottom" wrapText="1"/>
    </xf>
    <xf numFmtId="0" fontId="5" fillId="0" borderId="0" applyAlignment="1" pivotButton="0" quotePrefix="0" xfId="0">
      <alignment horizontal="general" vertical="bottom" wrapText="1"/>
    </xf>
    <xf numFmtId="0" fontId="7" fillId="0" borderId="1" applyAlignment="1" applyProtection="1" pivotButton="0" quotePrefix="0" xfId="0">
      <alignment horizontal="general" vertical="bottom"/>
      <protection locked="1" hidden="1"/>
    </xf>
    <xf numFmtId="0" fontId="0" fillId="0" borderId="1" applyAlignment="1" applyProtection="1" pivotButton="0" quotePrefix="0" xfId="0">
      <alignment horizontal="general" vertical="bottom"/>
      <protection locked="1" hidden="1"/>
    </xf>
    <xf numFmtId="0" fontId="10" fillId="0" borderId="1" applyAlignment="1" applyProtection="1" pivotButton="0" quotePrefix="0" xfId="0">
      <alignment horizontal="general" vertical="bottom"/>
      <protection locked="1" hidden="1"/>
    </xf>
    <xf numFmtId="166" fontId="10" fillId="0" borderId="1" applyAlignment="1" applyProtection="1" pivotButton="0" quotePrefix="0" xfId="0">
      <alignment horizontal="general" vertical="bottom"/>
      <protection locked="1" hidden="1"/>
    </xf>
    <xf numFmtId="0" fontId="11" fillId="0" borderId="1" applyAlignment="1" applyProtection="1" pivotButton="0" quotePrefix="0" xfId="0">
      <alignment horizontal="general" vertical="bottom"/>
      <protection locked="1" hidden="1"/>
    </xf>
    <xf numFmtId="0" fontId="14" fillId="0" borderId="0" applyAlignment="1" pivotButton="0" quotePrefix="0" xfId="0">
      <alignment horizontal="general" vertical="bottom"/>
    </xf>
    <xf numFmtId="0" fontId="18" fillId="5" borderId="1" applyAlignment="1" applyProtection="1" pivotButton="0" quotePrefix="0" xfId="0">
      <alignment horizontal="general" vertical="bottom"/>
      <protection locked="1" hidden="1"/>
    </xf>
    <xf numFmtId="0" fontId="19" fillId="0" borderId="1" applyAlignment="1" applyProtection="1" pivotButton="0" quotePrefix="0" xfId="0">
      <alignment horizontal="general" vertical="bottom"/>
      <protection locked="1" hidden="1"/>
    </xf>
    <xf numFmtId="0" fontId="20" fillId="0" borderId="1" applyAlignment="1" applyProtection="1" pivotButton="0" quotePrefix="0" xfId="0">
      <alignment horizontal="general" vertical="bottom"/>
      <protection locked="1" hidden="1"/>
    </xf>
    <xf numFmtId="166" fontId="20" fillId="0" borderId="1" applyAlignment="1" applyProtection="1" pivotButton="0" quotePrefix="0" xfId="0">
      <alignment horizontal="general" vertical="bottom"/>
      <protection locked="1" hidden="1"/>
    </xf>
    <xf numFmtId="0" fontId="0" fillId="0" borderId="1" applyAlignment="1" applyProtection="1" pivotButton="0" quotePrefix="0" xfId="0">
      <alignment horizontal="general" vertical="bottom"/>
      <protection locked="1" hidden="1"/>
    </xf>
    <xf numFmtId="166" fontId="19" fillId="0" borderId="1" applyAlignment="1" applyProtection="1" pivotButton="0" quotePrefix="0" xfId="0">
      <alignment horizontal="general" vertical="bottom"/>
      <protection locked="1" hidden="1"/>
    </xf>
    <xf numFmtId="10" fontId="21" fillId="0" borderId="1" applyAlignment="1" applyProtection="1" pivotButton="0" quotePrefix="0" xfId="0">
      <alignment horizontal="general" vertical="bottom"/>
      <protection locked="1" hidden="1"/>
    </xf>
    <xf numFmtId="166" fontId="21" fillId="0" borderId="1" applyAlignment="1" applyProtection="1" pivotButton="0" quotePrefix="0" xfId="0">
      <alignment horizontal="general" vertical="bottom"/>
      <protection locked="1" hidden="1"/>
    </xf>
    <xf numFmtId="166" fontId="22" fillId="0" borderId="1" applyAlignment="1" applyProtection="1" pivotButton="0" quotePrefix="0" xfId="0">
      <alignment horizontal="general" vertical="bottom"/>
      <protection locked="1" hidden="1"/>
    </xf>
    <xf numFmtId="0" fontId="7" fillId="0" borderId="0" applyAlignment="1" pivotButton="0" quotePrefix="0" xfId="0">
      <alignment horizontal="general" vertical="bottom"/>
    </xf>
    <xf numFmtId="166" fontId="16" fillId="0" borderId="0" applyAlignment="1" pivotButton="0" quotePrefix="0" xfId="0">
      <alignment horizontal="general" vertical="bottom"/>
    </xf>
    <xf numFmtId="166" fontId="22" fillId="0" borderId="0" applyAlignment="1" pivotButton="0" quotePrefix="0" xfId="0">
      <alignment horizontal="general" vertical="bottom"/>
    </xf>
    <xf numFmtId="10" fontId="0" fillId="0" borderId="0" applyAlignment="1" pivotButton="0" quotePrefix="0" xfId="0">
      <alignment horizontal="general" vertical="bottom"/>
    </xf>
    <xf numFmtId="166" fontId="5" fillId="4" borderId="0" applyAlignment="1" applyProtection="1" pivotButton="0" quotePrefix="0" xfId="0">
      <alignment horizontal="center" vertical="center"/>
      <protection locked="1" hidden="1"/>
    </xf>
    <xf numFmtId="0" fontId="7" fillId="0" borderId="0" applyAlignment="1" applyProtection="1" pivotButton="0" quotePrefix="0" xfId="0">
      <alignment horizontal="general" vertical="bottom" wrapText="1"/>
      <protection locked="1" hidden="1"/>
    </xf>
    <xf numFmtId="0" fontId="7" fillId="0" borderId="0" applyAlignment="1" pivotButton="0" quotePrefix="0" xfId="0">
      <alignment horizontal="general" vertical="bottom" wrapText="1"/>
    </xf>
    <xf numFmtId="0" fontId="7" fillId="0" borderId="0" applyAlignment="1" applyProtection="1" pivotButton="0" quotePrefix="0" xfId="0">
      <alignment horizontal="general" vertical="bottom"/>
      <protection locked="1" hidden="1"/>
    </xf>
    <xf numFmtId="0" fontId="19" fillId="0" borderId="0" applyAlignment="1" pivotButton="0" quotePrefix="0" xfId="0">
      <alignment horizontal="general" vertical="bottom"/>
    </xf>
    <xf numFmtId="0" fontId="14" fillId="0" borderId="1" applyAlignment="1" applyProtection="1" pivotButton="0" quotePrefix="0" xfId="0">
      <alignment horizontal="general" vertical="bottom"/>
      <protection locked="1" hidden="1"/>
    </xf>
    <xf numFmtId="166" fontId="0" fillId="0" borderId="1" applyAlignment="1" applyProtection="1" pivotButton="0" quotePrefix="0" xfId="0">
      <alignment horizontal="general" vertical="bottom"/>
      <protection locked="1" hidden="1"/>
    </xf>
    <xf numFmtId="0" fontId="23" fillId="0" borderId="0" applyAlignment="1" pivotButton="0" quotePrefix="0" xfId="0">
      <alignment horizontal="general" vertical="bottom"/>
    </xf>
    <xf numFmtId="0" fontId="24" fillId="0" borderId="0" applyAlignment="1" pivotButton="0" quotePrefix="0" xfId="0">
      <alignment horizontal="general" vertical="bottom"/>
    </xf>
    <xf numFmtId="2" fontId="5" fillId="4" borderId="1" applyAlignment="1" pivotButton="0" quotePrefix="0" xfId="0">
      <alignment horizontal="center" vertical="center"/>
    </xf>
    <xf numFmtId="0" fontId="7" fillId="0" borderId="1" applyAlignment="1" pivotButton="0" quotePrefix="0" xfId="0">
      <alignment horizontal="general" vertical="bottom" wrapText="1"/>
    </xf>
    <xf numFmtId="0" fontId="7" fillId="0" borderId="1" applyAlignment="1" pivotButton="0" quotePrefix="0" xfId="0">
      <alignment horizontal="general" vertical="bottom"/>
    </xf>
    <xf numFmtId="0" fontId="0" fillId="0" borderId="1" applyAlignment="1" pivotButton="0" quotePrefix="0" xfId="0">
      <alignment horizontal="general" vertical="bottom"/>
    </xf>
    <xf numFmtId="0" fontId="10" fillId="0" borderId="1" applyAlignment="1" pivotButton="0" quotePrefix="0" xfId="0">
      <alignment horizontal="general" vertical="bottom"/>
    </xf>
    <xf numFmtId="166" fontId="10" fillId="0" borderId="1" applyAlignment="1" pivotButton="0" quotePrefix="0" xfId="0">
      <alignment horizontal="general" vertical="bottom"/>
    </xf>
    <xf numFmtId="0" fontId="14" fillId="0" borderId="1" applyAlignment="1" pivotButton="0" quotePrefix="0" xfId="0">
      <alignment horizontal="general" vertical="bottom"/>
    </xf>
    <xf numFmtId="10" fontId="18" fillId="0" borderId="1" applyAlignment="1" applyProtection="1" pivotButton="0" quotePrefix="0" xfId="0">
      <alignment horizontal="general" vertical="bottom"/>
      <protection locked="0" hidden="0"/>
    </xf>
    <xf numFmtId="0" fontId="19" fillId="0" borderId="1" applyAlignment="1" pivotButton="0" quotePrefix="0" xfId="0">
      <alignment horizontal="general" vertical="bottom"/>
    </xf>
    <xf numFmtId="166" fontId="0" fillId="0" borderId="1" applyAlignment="1" pivotButton="0" quotePrefix="0" xfId="0">
      <alignment horizontal="general" vertical="bottom"/>
    </xf>
    <xf numFmtId="166" fontId="19" fillId="0" borderId="1" applyAlignment="1" pivotButton="0" quotePrefix="0" xfId="0">
      <alignment horizontal="general" vertical="bottom"/>
    </xf>
    <xf numFmtId="10" fontId="21" fillId="0" borderId="1" applyAlignment="1" applyProtection="1" pivotButton="0" quotePrefix="0" xfId="0">
      <alignment horizontal="general" vertical="bottom"/>
      <protection locked="0" hidden="0"/>
    </xf>
    <xf numFmtId="166" fontId="21" fillId="0" borderId="1" applyAlignment="1" applyProtection="1" pivotButton="0" quotePrefix="0" xfId="0">
      <alignment horizontal="general" vertical="bottom"/>
      <protection locked="0" hidden="0"/>
    </xf>
    <xf numFmtId="166" fontId="22" fillId="0" borderId="1" applyAlignment="1" pivotButton="0" quotePrefix="0" xfId="0">
      <alignment horizontal="general" vertical="bottom"/>
    </xf>
    <xf numFmtId="166" fontId="23" fillId="0" borderId="0" applyAlignment="1" pivotButton="0" quotePrefix="0" xfId="0">
      <alignment horizontal="general" vertical="bottom"/>
    </xf>
    <xf numFmtId="166" fontId="20" fillId="0" borderId="1" applyAlignment="1" pivotButton="0" quotePrefix="0" xfId="0">
      <alignment horizontal="general" vertical="bottom"/>
    </xf>
    <xf numFmtId="0" fontId="7" fillId="0" borderId="1" applyAlignment="1" applyProtection="1" pivotButton="0" quotePrefix="0" xfId="0">
      <alignment horizontal="general" vertical="bottom" wrapText="1"/>
      <protection locked="1" hidden="1"/>
    </xf>
    <xf numFmtId="0" fontId="0" fillId="0" borderId="0" applyAlignment="1" applyProtection="1" pivotButton="0" quotePrefix="0" xfId="0">
      <alignment horizontal="general" vertical="bottom"/>
      <protection locked="1" hidden="1"/>
    </xf>
    <xf numFmtId="0" fontId="0" fillId="0" borderId="0" applyAlignment="1" pivotButton="0" quotePrefix="0" xfId="0">
      <alignment horizontal="general" vertical="bottom"/>
    </xf>
    <xf numFmtId="0" fontId="0" fillId="0" borderId="0" applyAlignment="1" pivotButton="0" quotePrefix="0" xfId="0">
      <alignment horizontal="general" vertical="bottom"/>
    </xf>
    <xf numFmtId="2" fontId="0" fillId="0" borderId="1" applyAlignment="1" applyProtection="1" pivotButton="0" quotePrefix="0" xfId="0">
      <alignment horizontal="general" vertical="bottom"/>
      <protection locked="1" hidden="1"/>
    </xf>
    <xf numFmtId="0" fontId="7" fillId="0" borderId="0" applyAlignment="1" applyProtection="1" pivotButton="0" quotePrefix="0" xfId="0">
      <alignment horizontal="general" vertical="bottom"/>
      <protection locked="1" hidden="1"/>
    </xf>
    <xf numFmtId="2" fontId="16" fillId="0" borderId="0" applyAlignment="1" applyProtection="1" pivotButton="0" quotePrefix="0" xfId="0">
      <alignment horizontal="general" vertical="bottom"/>
      <protection locked="1" hidden="1"/>
    </xf>
    <xf numFmtId="2" fontId="22" fillId="0" borderId="0" applyAlignment="1" pivotButton="0" quotePrefix="0" xfId="0">
      <alignment horizontal="general" vertical="bottom"/>
    </xf>
    <xf numFmtId="2" fontId="16" fillId="0" borderId="0" applyAlignment="1" pivotButton="0" quotePrefix="0" xfId="0">
      <alignment horizontal="general" vertical="bottom"/>
    </xf>
    <xf numFmtId="0" fontId="7" fillId="0" borderId="0" applyAlignment="1" applyProtection="1" pivotButton="0" quotePrefix="0" xfId="0">
      <alignment horizontal="center" vertical="center" wrapText="1"/>
      <protection locked="1" hidden="1"/>
    </xf>
    <xf numFmtId="0" fontId="25" fillId="6" borderId="12" applyAlignment="1" applyProtection="1" pivotButton="0" quotePrefix="0" xfId="0">
      <alignment horizontal="left" vertical="bottom"/>
      <protection locked="1" hidden="1"/>
    </xf>
    <xf numFmtId="0" fontId="25" fillId="6" borderId="12" applyAlignment="1" applyProtection="1" pivotButton="0" quotePrefix="0" xfId="0">
      <alignment horizontal="center" vertical="bottom"/>
      <protection locked="1" hidden="1"/>
    </xf>
    <xf numFmtId="0" fontId="0" fillId="0" borderId="0" applyAlignment="1" applyProtection="1" pivotButton="0" quotePrefix="0" xfId="0">
      <alignment horizontal="general" vertical="bottom"/>
      <protection locked="1" hidden="1"/>
    </xf>
    <xf numFmtId="0" fontId="5" fillId="0" borderId="0" applyAlignment="1" pivotButton="0" quotePrefix="0" xfId="0">
      <alignment horizontal="center" vertical="bottom"/>
    </xf>
    <xf numFmtId="0" fontId="25" fillId="7" borderId="12" applyAlignment="1" applyProtection="1" pivotButton="0" quotePrefix="0" xfId="0">
      <alignment horizontal="left" vertical="bottom"/>
      <protection locked="1" hidden="1"/>
    </xf>
    <xf numFmtId="166" fontId="26" fillId="8" borderId="12" applyAlignment="1" applyProtection="1" pivotButton="0" quotePrefix="0" xfId="0">
      <alignment horizontal="general" vertical="bottom"/>
      <protection locked="1" hidden="1"/>
    </xf>
    <xf numFmtId="0" fontId="25" fillId="9" borderId="12" applyAlignment="1" applyProtection="1" pivotButton="0" quotePrefix="0" xfId="0">
      <alignment horizontal="general" vertical="bottom"/>
      <protection locked="1" hidden="1"/>
    </xf>
    <xf numFmtId="0" fontId="27" fillId="0" borderId="0" applyAlignment="1" pivotButton="0" quotePrefix="0" xfId="0">
      <alignment horizontal="general" vertical="bottom"/>
    </xf>
    <xf numFmtId="0" fontId="4" fillId="0" borderId="0" applyAlignment="1" pivotButton="0" quotePrefix="0" xfId="0">
      <alignment horizontal="general" vertical="bottom"/>
    </xf>
    <xf numFmtId="0" fontId="0" fillId="0" borderId="0" applyAlignment="1" pivotButton="0" quotePrefix="0" xfId="0">
      <alignment horizontal="general" vertical="bottom"/>
    </xf>
    <xf numFmtId="0" fontId="6" fillId="0" borderId="0" applyAlignment="1" pivotButton="0" quotePrefix="0" xfId="0">
      <alignment horizontal="general" vertical="bottom"/>
    </xf>
    <xf numFmtId="0" fontId="5" fillId="2" borderId="1" applyAlignment="1" pivotButton="0" quotePrefix="0" xfId="0">
      <alignment horizontal="center" vertical="center" wrapText="1"/>
    </xf>
    <xf numFmtId="0" fontId="0" fillId="0" borderId="15" pivotButton="0" quotePrefix="0" xfId="0"/>
    <xf numFmtId="0" fontId="0" fillId="0" borderId="16" pivotButton="0" quotePrefix="0" xfId="0"/>
    <xf numFmtId="0" fontId="7" fillId="0" borderId="0" applyAlignment="1" pivotButton="0" quotePrefix="0" xfId="0">
      <alignment horizontal="general" vertical="bottom"/>
    </xf>
    <xf numFmtId="0" fontId="5" fillId="2" borderId="1" applyAlignment="1" pivotButton="0" quotePrefix="0" xfId="0">
      <alignment horizontal="center" vertical="bottom" wrapText="1"/>
    </xf>
    <xf numFmtId="0" fontId="5" fillId="2" borderId="1" applyAlignment="1" pivotButton="0" quotePrefix="0" xfId="0">
      <alignment horizontal="center" vertical="bottom"/>
    </xf>
    <xf numFmtId="0" fontId="5" fillId="0" borderId="0" applyAlignment="1" pivotButton="0" quotePrefix="0" xfId="0">
      <alignment horizontal="general" vertical="bottom"/>
    </xf>
    <xf numFmtId="0" fontId="0" fillId="0" borderId="0" pivotButton="0" quotePrefix="0" xfId="0"/>
    <xf numFmtId="0" fontId="8" fillId="3" borderId="2" applyAlignment="1" pivotButton="0" quotePrefix="0" xfId="0">
      <alignment horizontal="general" vertical="bottom"/>
    </xf>
    <xf numFmtId="49" fontId="9" fillId="3" borderId="3" applyAlignment="1" pivotButton="0" quotePrefix="0" xfId="0">
      <alignment horizontal="general" vertical="bottom"/>
    </xf>
    <xf numFmtId="164" fontId="0" fillId="3" borderId="4" applyAlignment="1" pivotButton="0" quotePrefix="0" xfId="0">
      <alignment horizontal="general" vertical="bottom"/>
    </xf>
    <xf numFmtId="0" fontId="8" fillId="3" borderId="5" applyAlignment="1" pivotButton="0" quotePrefix="0" xfId="0">
      <alignment horizontal="general" vertical="bottom"/>
    </xf>
    <xf numFmtId="49" fontId="9" fillId="3" borderId="6" applyAlignment="1" pivotButton="0" quotePrefix="0" xfId="0">
      <alignment horizontal="general" vertical="bottom"/>
    </xf>
    <xf numFmtId="0" fontId="0" fillId="3" borderId="7" applyAlignment="1" pivotButton="0" quotePrefix="0" xfId="0">
      <alignment horizontal="general" vertical="bottom"/>
    </xf>
    <xf numFmtId="0" fontId="9" fillId="3" borderId="6" applyAlignment="1" pivotButton="0" quotePrefix="0" xfId="0">
      <alignment horizontal="general" vertical="bottom"/>
    </xf>
    <xf numFmtId="0" fontId="8" fillId="3" borderId="8" applyAlignment="1" pivotButton="0" quotePrefix="0" xfId="0">
      <alignment horizontal="general" vertical="bottom"/>
    </xf>
    <xf numFmtId="165" fontId="9" fillId="3" borderId="9" applyAlignment="1" pivotButton="0" quotePrefix="0" xfId="0">
      <alignment horizontal="general" vertical="bottom"/>
    </xf>
    <xf numFmtId="0" fontId="0" fillId="3" borderId="10" applyAlignment="1" pivotButton="0" quotePrefix="0" xfId="0">
      <alignment horizontal="general" vertical="bottom"/>
    </xf>
    <xf numFmtId="0" fontId="8" fillId="4" borderId="2" applyAlignment="1" pivotButton="0" quotePrefix="0" xfId="0">
      <alignment horizontal="general" vertical="bottom"/>
    </xf>
    <xf numFmtId="0" fontId="9" fillId="4" borderId="3" applyAlignment="1" applyProtection="1" pivotButton="0" quotePrefix="0" xfId="0">
      <alignment horizontal="general" vertical="bottom"/>
      <protection locked="0" hidden="0"/>
    </xf>
    <xf numFmtId="0" fontId="0" fillId="5" borderId="4" applyAlignment="1" pivotButton="0" quotePrefix="0" xfId="0">
      <alignment horizontal="general" vertical="bottom"/>
    </xf>
    <xf numFmtId="0" fontId="8" fillId="5" borderId="5" applyAlignment="1" pivotButton="0" quotePrefix="0" xfId="0">
      <alignment horizontal="general" vertical="bottom"/>
    </xf>
    <xf numFmtId="0" fontId="9" fillId="5" borderId="6" applyAlignment="1" pivotButton="0" quotePrefix="0" xfId="0">
      <alignment horizontal="general" vertical="bottom"/>
    </xf>
    <xf numFmtId="0" fontId="0" fillId="5" borderId="7" applyAlignment="1" pivotButton="0" quotePrefix="0" xfId="0">
      <alignment horizontal="general" vertical="bottom"/>
    </xf>
    <xf numFmtId="0" fontId="8" fillId="4" borderId="5" applyAlignment="1" pivotButton="0" quotePrefix="0" xfId="0">
      <alignment horizontal="general" vertical="bottom"/>
    </xf>
    <xf numFmtId="0" fontId="9" fillId="4" borderId="6" applyAlignment="1" applyProtection="1" pivotButton="0" quotePrefix="0" xfId="0">
      <alignment horizontal="general" vertical="bottom"/>
      <protection locked="0" hidden="0"/>
    </xf>
    <xf numFmtId="0" fontId="8" fillId="5" borderId="8" applyAlignment="1" pivotButton="0" quotePrefix="0" xfId="0">
      <alignment horizontal="general" vertical="bottom"/>
    </xf>
    <xf numFmtId="0" fontId="9" fillId="5" borderId="9" applyAlignment="1" pivotButton="0" quotePrefix="0" xfId="0">
      <alignment horizontal="general" vertical="bottom"/>
    </xf>
    <xf numFmtId="49" fontId="0" fillId="5" borderId="10" applyAlignment="1" pivotButton="0" quotePrefix="0" xfId="0">
      <alignment horizontal="general" vertical="bottom"/>
    </xf>
    <xf numFmtId="0" fontId="9" fillId="3" borderId="3" applyAlignment="1" pivotButton="0" quotePrefix="0" xfId="0">
      <alignment horizontal="general" vertical="bottom"/>
    </xf>
    <xf numFmtId="0" fontId="0" fillId="3" borderId="4" applyAlignment="1" pivotButton="0" quotePrefix="0" xfId="0">
      <alignment horizontal="general" vertical="bottom"/>
    </xf>
    <xf numFmtId="0" fontId="9" fillId="3" borderId="9" applyAlignment="1" pivotButton="0" quotePrefix="0" xfId="0">
      <alignment horizontal="general" vertical="bottom"/>
    </xf>
    <xf numFmtId="0" fontId="8" fillId="5" borderId="2" applyAlignment="1" pivotButton="0" quotePrefix="0" xfId="0">
      <alignment horizontal="general" vertical="bottom"/>
    </xf>
    <xf numFmtId="0" fontId="9" fillId="5" borderId="3" applyAlignment="1" pivotButton="0" quotePrefix="0" xfId="0">
      <alignment horizontal="general" vertical="bottom"/>
    </xf>
    <xf numFmtId="49" fontId="9" fillId="5" borderId="6" applyAlignment="1" pivotButton="0" quotePrefix="0" xfId="0">
      <alignment horizontal="general" vertical="bottom"/>
    </xf>
    <xf numFmtId="10" fontId="0" fillId="5" borderId="7" applyAlignment="1" pivotButton="0" quotePrefix="0" xfId="0">
      <alignment horizontal="general" vertical="bottom"/>
    </xf>
    <xf numFmtId="166" fontId="0" fillId="0" borderId="0" applyAlignment="1" pivotButton="0" quotePrefix="0" xfId="0">
      <alignment horizontal="general" vertical="bottom"/>
    </xf>
    <xf numFmtId="167" fontId="9" fillId="5" borderId="6" applyAlignment="1" pivotButton="0" quotePrefix="0" xfId="0">
      <alignment horizontal="general" vertical="bottom"/>
    </xf>
    <xf numFmtId="21" fontId="9" fillId="5" borderId="6" applyAlignment="1" pivotButton="0" quotePrefix="0" xfId="0">
      <alignment horizontal="general" vertical="bottom"/>
    </xf>
    <xf numFmtId="0" fontId="0" fillId="5" borderId="10" applyAlignment="1" pivotButton="0" quotePrefix="0" xfId="0">
      <alignment horizontal="general" vertical="bottom"/>
    </xf>
    <xf numFmtId="165" fontId="9" fillId="3" borderId="3" applyAlignment="1" pivotButton="0" quotePrefix="0" xfId="0">
      <alignment horizontal="general" vertical="bottom"/>
    </xf>
    <xf numFmtId="165" fontId="9" fillId="5" borderId="6" applyAlignment="1" pivotButton="0" quotePrefix="0" xfId="0">
      <alignment horizontal="general" vertical="bottom"/>
    </xf>
    <xf numFmtId="49" fontId="0" fillId="5" borderId="7" applyAlignment="1" pivotButton="0" quotePrefix="0" xfId="0">
      <alignment horizontal="general" vertical="bottom"/>
    </xf>
    <xf numFmtId="0" fontId="0" fillId="5" borderId="11" applyAlignment="1" pivotButton="0" quotePrefix="0" xfId="0">
      <alignment horizontal="general" vertical="bottom"/>
    </xf>
    <xf numFmtId="0" fontId="10" fillId="2" borderId="0" applyAlignment="1" pivotButton="0" quotePrefix="0" xfId="0">
      <alignment horizontal="center" vertical="bottom"/>
    </xf>
    <xf numFmtId="166" fontId="10" fillId="2" borderId="0" applyAlignment="1" pivotButton="0" quotePrefix="0" xfId="0">
      <alignment horizontal="center" vertical="bottom"/>
    </xf>
    <xf numFmtId="0" fontId="11" fillId="0" borderId="1" applyAlignment="1" pivotButton="0" quotePrefix="0" xfId="0">
      <alignment horizontal="general" vertical="bottom"/>
    </xf>
    <xf numFmtId="0" fontId="9" fillId="0" borderId="1" applyAlignment="1" pivotButton="0" quotePrefix="0" xfId="0">
      <alignment horizontal="general" vertical="bottom"/>
    </xf>
    <xf numFmtId="0" fontId="10" fillId="0" borderId="0" applyAlignment="1" pivotButton="0" quotePrefix="0" xfId="0">
      <alignment horizontal="general" vertical="bottom"/>
    </xf>
    <xf numFmtId="0" fontId="12" fillId="5" borderId="1" applyAlignment="1" pivotButton="0" quotePrefix="0" xfId="0">
      <alignment horizontal="general" vertical="bottom"/>
    </xf>
    <xf numFmtId="10" fontId="13" fillId="0" borderId="1" applyAlignment="1" pivotButton="0" quotePrefix="0" xfId="0">
      <alignment horizontal="general" vertical="bottom"/>
    </xf>
    <xf numFmtId="166" fontId="13" fillId="0" borderId="1" applyAlignment="1" pivotButton="0" quotePrefix="0" xfId="0">
      <alignment horizontal="general" vertical="bottom"/>
    </xf>
    <xf numFmtId="0" fontId="0" fillId="0" borderId="0" applyAlignment="1" applyProtection="1" pivotButton="0" quotePrefix="0" xfId="0">
      <alignment horizontal="general" vertical="bottom"/>
      <protection locked="0" hidden="0"/>
    </xf>
    <xf numFmtId="166" fontId="0" fillId="0" borderId="0" applyAlignment="1" applyProtection="1" pivotButton="0" quotePrefix="0" xfId="0">
      <alignment horizontal="general" vertical="bottom"/>
      <protection locked="0" hidden="0"/>
    </xf>
    <xf numFmtId="0" fontId="0" fillId="0" borderId="1" applyAlignment="1" pivotButton="0" quotePrefix="0" xfId="0">
      <alignment horizontal="general" vertical="bottom"/>
    </xf>
    <xf numFmtId="0" fontId="8" fillId="0" borderId="1" applyAlignment="1" pivotButton="0" quotePrefix="0" xfId="0">
      <alignment horizontal="general" vertical="bottom"/>
    </xf>
    <xf numFmtId="166" fontId="8" fillId="0" borderId="1" applyAlignment="1" pivotButton="0" quotePrefix="0" xfId="0">
      <alignment horizontal="general" vertical="bottom"/>
    </xf>
    <xf numFmtId="10" fontId="13" fillId="0" borderId="1" applyAlignment="1" applyProtection="1" pivotButton="0" quotePrefix="0" xfId="0">
      <alignment horizontal="general" vertical="bottom"/>
      <protection locked="0" hidden="0"/>
    </xf>
    <xf numFmtId="0" fontId="10" fillId="2" borderId="1" applyAlignment="1" pivotButton="0" quotePrefix="0" xfId="0">
      <alignment horizontal="center" vertical="bottom"/>
    </xf>
    <xf numFmtId="166" fontId="10" fillId="2" borderId="1" applyAlignment="1" pivotButton="0" quotePrefix="0" xfId="0">
      <alignment horizontal="center" vertical="bottom"/>
    </xf>
    <xf numFmtId="0" fontId="14" fillId="0" borderId="0" applyAlignment="1" pivotButton="0" quotePrefix="0" xfId="0">
      <alignment horizontal="general" vertical="bottom"/>
    </xf>
    <xf numFmtId="166" fontId="13" fillId="0" borderId="1" applyAlignment="1" applyProtection="1" pivotButton="0" quotePrefix="0" xfId="0">
      <alignment horizontal="general" vertical="bottom"/>
      <protection locked="0" hidden="0"/>
    </xf>
    <xf numFmtId="0" fontId="10" fillId="0" borderId="0" applyAlignment="1" pivotButton="0" quotePrefix="0" xfId="0">
      <alignment horizontal="center" vertical="bottom"/>
    </xf>
    <xf numFmtId="0" fontId="5" fillId="0" borderId="0" applyAlignment="1" pivotButton="0" quotePrefix="0" xfId="0">
      <alignment horizontal="general" vertical="bottom" wrapText="1"/>
    </xf>
    <xf numFmtId="166" fontId="5" fillId="4" borderId="1" applyAlignment="1" applyProtection="1" pivotButton="0" quotePrefix="0" xfId="0">
      <alignment horizontal="center" vertical="center"/>
      <protection locked="1" hidden="1"/>
    </xf>
    <xf numFmtId="0" fontId="7" fillId="0" borderId="1" applyAlignment="1" applyProtection="1" pivotButton="0" quotePrefix="0" xfId="0">
      <alignment horizontal="center" vertical="center" wrapText="1"/>
      <protection locked="1" hidden="1"/>
    </xf>
    <xf numFmtId="0" fontId="0" fillId="0" borderId="15" applyProtection="1" pivotButton="0" quotePrefix="0" xfId="0">
      <protection locked="1" hidden="1"/>
    </xf>
    <xf numFmtId="0" fontId="0" fillId="0" borderId="16" applyProtection="1" pivotButton="0" quotePrefix="0" xfId="0">
      <protection locked="1" hidden="1"/>
    </xf>
    <xf numFmtId="166" fontId="5" fillId="0" borderId="0" applyAlignment="1" pivotButton="0" quotePrefix="0" xfId="0">
      <alignment horizontal="general" vertical="bottom" wrapText="1"/>
    </xf>
    <xf numFmtId="0" fontId="7" fillId="0" borderId="1" applyAlignment="1" applyProtection="1" pivotButton="0" quotePrefix="0" xfId="0">
      <alignment horizontal="general" vertical="bottom"/>
      <protection locked="1" hidden="1"/>
    </xf>
    <xf numFmtId="0" fontId="0" fillId="0" borderId="1" applyAlignment="1" applyProtection="1" pivotButton="0" quotePrefix="0" xfId="0">
      <alignment horizontal="general" vertical="bottom"/>
      <protection locked="1" hidden="1"/>
    </xf>
    <xf numFmtId="0" fontId="10" fillId="0" borderId="1" applyAlignment="1" applyProtection="1" pivotButton="0" quotePrefix="0" xfId="0">
      <alignment horizontal="general" vertical="bottom"/>
      <protection locked="1" hidden="1"/>
    </xf>
    <xf numFmtId="166" fontId="10" fillId="0" borderId="1" applyAlignment="1" applyProtection="1" pivotButton="0" quotePrefix="0" xfId="0">
      <alignment horizontal="general" vertical="bottom"/>
      <protection locked="1" hidden="1"/>
    </xf>
    <xf numFmtId="0" fontId="11" fillId="0" borderId="1" applyAlignment="1" applyProtection="1" pivotButton="0" quotePrefix="0" xfId="0">
      <alignment horizontal="general" vertical="bottom"/>
      <protection locked="1" hidden="1"/>
    </xf>
    <xf numFmtId="0" fontId="18" fillId="5" borderId="1" applyAlignment="1" applyProtection="1" pivotButton="0" quotePrefix="0" xfId="0">
      <alignment horizontal="general" vertical="bottom"/>
      <protection locked="1" hidden="1"/>
    </xf>
    <xf numFmtId="0" fontId="19" fillId="0" borderId="1" applyAlignment="1" applyProtection="1" pivotButton="0" quotePrefix="0" xfId="0">
      <alignment horizontal="general" vertical="bottom"/>
      <protection locked="1" hidden="1"/>
    </xf>
    <xf numFmtId="0" fontId="20" fillId="0" borderId="1" applyAlignment="1" applyProtection="1" pivotButton="0" quotePrefix="0" xfId="0">
      <alignment horizontal="general" vertical="bottom"/>
      <protection locked="1" hidden="1"/>
    </xf>
    <xf numFmtId="166" fontId="20" fillId="0" borderId="1" applyAlignment="1" applyProtection="1" pivotButton="0" quotePrefix="0" xfId="0">
      <alignment horizontal="general" vertical="bottom"/>
      <protection locked="1" hidden="1"/>
    </xf>
    <xf numFmtId="166" fontId="19" fillId="0" borderId="1" applyAlignment="1" applyProtection="1" pivotButton="0" quotePrefix="0" xfId="0">
      <alignment horizontal="general" vertical="bottom"/>
      <protection locked="1" hidden="1"/>
    </xf>
    <xf numFmtId="10" fontId="21" fillId="0" borderId="1" applyAlignment="1" applyProtection="1" pivotButton="0" quotePrefix="0" xfId="0">
      <alignment horizontal="general" vertical="bottom"/>
      <protection locked="1" hidden="1"/>
    </xf>
    <xf numFmtId="166" fontId="21" fillId="0" borderId="1" applyAlignment="1" applyProtection="1" pivotButton="0" quotePrefix="0" xfId="0">
      <alignment horizontal="general" vertical="bottom"/>
      <protection locked="1" hidden="1"/>
    </xf>
    <xf numFmtId="166" fontId="22" fillId="0" borderId="1" applyAlignment="1" applyProtection="1" pivotButton="0" quotePrefix="0" xfId="0">
      <alignment horizontal="general" vertical="bottom"/>
      <protection locked="1" hidden="1"/>
    </xf>
    <xf numFmtId="166" fontId="16" fillId="0" borderId="0" applyAlignment="1" pivotButton="0" quotePrefix="0" xfId="0">
      <alignment horizontal="general" vertical="bottom"/>
    </xf>
    <xf numFmtId="166" fontId="22" fillId="0" borderId="0" applyAlignment="1" pivotButton="0" quotePrefix="0" xfId="0">
      <alignment horizontal="general" vertical="bottom"/>
    </xf>
    <xf numFmtId="10" fontId="0" fillId="0" borderId="0" applyAlignment="1" pivotButton="0" quotePrefix="0" xfId="0">
      <alignment horizontal="general" vertical="bottom"/>
    </xf>
    <xf numFmtId="166" fontId="5" fillId="4" borderId="0" applyAlignment="1" applyProtection="1" pivotButton="0" quotePrefix="0" xfId="0">
      <alignment horizontal="center" vertical="center"/>
      <protection locked="1" hidden="1"/>
    </xf>
    <xf numFmtId="0" fontId="7" fillId="0" borderId="0" applyAlignment="1" applyProtection="1" pivotButton="0" quotePrefix="0" xfId="0">
      <alignment horizontal="general" vertical="bottom" wrapText="1"/>
      <protection locked="1" hidden="1"/>
    </xf>
    <xf numFmtId="0" fontId="0" fillId="0" borderId="0" applyProtection="1" pivotButton="0" quotePrefix="0" xfId="0">
      <protection locked="1" hidden="1"/>
    </xf>
    <xf numFmtId="0" fontId="7" fillId="0" borderId="0" applyAlignment="1" pivotButton="0" quotePrefix="0" xfId="0">
      <alignment horizontal="general" vertical="bottom" wrapText="1"/>
    </xf>
    <xf numFmtId="0" fontId="7" fillId="0" borderId="0" applyAlignment="1" applyProtection="1" pivotButton="0" quotePrefix="0" xfId="0">
      <alignment horizontal="general" vertical="bottom"/>
      <protection locked="1" hidden="1"/>
    </xf>
    <xf numFmtId="0" fontId="19" fillId="0" borderId="0" applyAlignment="1" pivotButton="0" quotePrefix="0" xfId="0">
      <alignment horizontal="general" vertical="bottom"/>
    </xf>
    <xf numFmtId="0" fontId="14" fillId="0" borderId="1" applyAlignment="1" applyProtection="1" pivotButton="0" quotePrefix="0" xfId="0">
      <alignment horizontal="general" vertical="bottom"/>
      <protection locked="1" hidden="1"/>
    </xf>
    <xf numFmtId="166" fontId="0" fillId="0" borderId="1" applyAlignment="1" applyProtection="1" pivotButton="0" quotePrefix="0" xfId="0">
      <alignment horizontal="general" vertical="bottom"/>
      <protection locked="1" hidden="1"/>
    </xf>
    <xf numFmtId="0" fontId="23" fillId="0" borderId="0" applyAlignment="1" pivotButton="0" quotePrefix="0" xfId="0">
      <alignment horizontal="general" vertical="bottom"/>
    </xf>
    <xf numFmtId="0" fontId="24" fillId="0" borderId="0" applyAlignment="1" pivotButton="0" quotePrefix="0" xfId="0">
      <alignment horizontal="general" vertical="bottom"/>
    </xf>
    <xf numFmtId="2" fontId="5" fillId="4" borderId="1" applyAlignment="1" pivotButton="0" quotePrefix="0" xfId="0">
      <alignment horizontal="center" vertical="center"/>
    </xf>
    <xf numFmtId="0" fontId="7" fillId="0" borderId="1" applyAlignment="1" pivotButton="0" quotePrefix="0" xfId="0">
      <alignment horizontal="general" vertical="bottom" wrapText="1"/>
    </xf>
    <xf numFmtId="0" fontId="7" fillId="0" borderId="1" applyAlignment="1" pivotButton="0" quotePrefix="0" xfId="0">
      <alignment horizontal="general" vertical="bottom"/>
    </xf>
    <xf numFmtId="0" fontId="10" fillId="0" borderId="1" applyAlignment="1" pivotButton="0" quotePrefix="0" xfId="0">
      <alignment horizontal="general" vertical="bottom"/>
    </xf>
    <xf numFmtId="166" fontId="10" fillId="0" borderId="1" applyAlignment="1" pivotButton="0" quotePrefix="0" xfId="0">
      <alignment horizontal="general" vertical="bottom"/>
    </xf>
    <xf numFmtId="0" fontId="14" fillId="0" borderId="1" applyAlignment="1" pivotButton="0" quotePrefix="0" xfId="0">
      <alignment horizontal="general" vertical="bottom"/>
    </xf>
    <xf numFmtId="10" fontId="18" fillId="0" borderId="1" applyAlignment="1" applyProtection="1" pivotButton="0" quotePrefix="0" xfId="0">
      <alignment horizontal="general" vertical="bottom"/>
      <protection locked="0" hidden="0"/>
    </xf>
    <xf numFmtId="0" fontId="19" fillId="0" borderId="1" applyAlignment="1" pivotButton="0" quotePrefix="0" xfId="0">
      <alignment horizontal="general" vertical="bottom"/>
    </xf>
    <xf numFmtId="166" fontId="0" fillId="0" borderId="1" applyAlignment="1" pivotButton="0" quotePrefix="0" xfId="0">
      <alignment horizontal="general" vertical="bottom"/>
    </xf>
    <xf numFmtId="166" fontId="19" fillId="0" borderId="1" applyAlignment="1" pivotButton="0" quotePrefix="0" xfId="0">
      <alignment horizontal="general" vertical="bottom"/>
    </xf>
    <xf numFmtId="10" fontId="21" fillId="0" borderId="1" applyAlignment="1" applyProtection="1" pivotButton="0" quotePrefix="0" xfId="0">
      <alignment horizontal="general" vertical="bottom"/>
      <protection locked="0" hidden="0"/>
    </xf>
    <xf numFmtId="166" fontId="21" fillId="0" borderId="1" applyAlignment="1" applyProtection="1" pivotButton="0" quotePrefix="0" xfId="0">
      <alignment horizontal="general" vertical="bottom"/>
      <protection locked="0" hidden="0"/>
    </xf>
    <xf numFmtId="166" fontId="22" fillId="0" borderId="1" applyAlignment="1" pivotButton="0" quotePrefix="0" xfId="0">
      <alignment horizontal="general" vertical="bottom"/>
    </xf>
    <xf numFmtId="166" fontId="23" fillId="0" borderId="0" applyAlignment="1" pivotButton="0" quotePrefix="0" xfId="0">
      <alignment horizontal="general" vertical="bottom"/>
    </xf>
    <xf numFmtId="166" fontId="20" fillId="0" borderId="1" applyAlignment="1" pivotButton="0" quotePrefix="0" xfId="0">
      <alignment horizontal="general" vertical="bottom"/>
    </xf>
    <xf numFmtId="0" fontId="7" fillId="0" borderId="1" applyAlignment="1" applyProtection="1" pivotButton="0" quotePrefix="0" xfId="0">
      <alignment horizontal="general" vertical="bottom" wrapText="1"/>
      <protection locked="1" hidden="1"/>
    </xf>
    <xf numFmtId="0" fontId="0" fillId="0" borderId="0" applyAlignment="1" applyProtection="1" pivotButton="0" quotePrefix="0" xfId="0">
      <alignment horizontal="general" vertical="bottom"/>
      <protection locked="1" hidden="1"/>
    </xf>
    <xf numFmtId="2" fontId="0" fillId="0" borderId="1" applyAlignment="1" applyProtection="1" pivotButton="0" quotePrefix="0" xfId="0">
      <alignment horizontal="general" vertical="bottom"/>
      <protection locked="1" hidden="1"/>
    </xf>
    <xf numFmtId="2" fontId="16" fillId="0" borderId="0" applyAlignment="1" applyProtection="1" pivotButton="0" quotePrefix="0" xfId="0">
      <alignment horizontal="general" vertical="bottom"/>
      <protection locked="1" hidden="1"/>
    </xf>
    <xf numFmtId="2" fontId="22" fillId="0" borderId="0" applyAlignment="1" pivotButton="0" quotePrefix="0" xfId="0">
      <alignment horizontal="general" vertical="bottom"/>
    </xf>
    <xf numFmtId="2" fontId="16" fillId="0" borderId="0" applyAlignment="1" pivotButton="0" quotePrefix="0" xfId="0">
      <alignment horizontal="general" vertical="bottom"/>
    </xf>
    <xf numFmtId="0" fontId="7" fillId="0" borderId="0" applyAlignment="1" applyProtection="1" pivotButton="0" quotePrefix="0" xfId="0">
      <alignment horizontal="center" vertical="center" wrapText="1"/>
      <protection locked="1" hidden="1"/>
    </xf>
    <xf numFmtId="0" fontId="25" fillId="6" borderId="12" applyAlignment="1" applyProtection="1" pivotButton="0" quotePrefix="0" xfId="0">
      <alignment horizontal="left" vertical="bottom"/>
      <protection locked="1" hidden="1"/>
    </xf>
    <xf numFmtId="0" fontId="25" fillId="6" borderId="12" applyAlignment="1" applyProtection="1" pivotButton="0" quotePrefix="0" xfId="0">
      <alignment horizontal="center" vertical="bottom"/>
      <protection locked="1" hidden="1"/>
    </xf>
    <xf numFmtId="0" fontId="5" fillId="0" borderId="0" applyAlignment="1" pivotButton="0" quotePrefix="0" xfId="0">
      <alignment horizontal="center" vertical="bottom"/>
    </xf>
    <xf numFmtId="0" fontId="25" fillId="7" borderId="12" applyAlignment="1" applyProtection="1" pivotButton="0" quotePrefix="0" xfId="0">
      <alignment horizontal="left" vertical="bottom"/>
      <protection locked="1" hidden="1"/>
    </xf>
    <xf numFmtId="166" fontId="26" fillId="8" borderId="12" applyAlignment="1" applyProtection="1" pivotButton="0" quotePrefix="0" xfId="0">
      <alignment horizontal="general" vertical="bottom"/>
      <protection locked="1" hidden="1"/>
    </xf>
    <xf numFmtId="0" fontId="25" fillId="9" borderId="12" applyAlignment="1" applyProtection="1" pivotButton="0" quotePrefix="0" xfId="0">
      <alignment horizontal="general" vertical="bottom"/>
      <protection locked="1" hidden="1"/>
    </xf>
    <xf numFmtId="0" fontId="27" fillId="0" borderId="0" applyAlignment="1" pivotButton="0" quotePrefix="0" xfId="0">
      <alignment horizontal="general" vertical="bottom"/>
    </xf>
    <xf numFmtId="0" fontId="28" fillId="5" borderId="17" applyAlignment="1" applyProtection="1" pivotButton="0" quotePrefix="0" xfId="0">
      <alignment horizontal="general" vertical="bottom"/>
      <protection locked="1" hidden="1"/>
    </xf>
    <xf numFmtId="0" fontId="29" fillId="0" borderId="17" applyAlignment="1" pivotButton="0" quotePrefix="0" xfId="0">
      <alignment horizontal="general" vertical="bottom"/>
    </xf>
    <xf numFmtId="166" fontId="30" fillId="0" borderId="17" applyAlignment="1" pivotButton="0" quotePrefix="0" xfId="0">
      <alignment horizontal="general" vertical="bottom"/>
    </xf>
    <xf numFmtId="0" fontId="31" fillId="0" borderId="1" applyAlignment="1" applyProtection="1" pivotButton="0" quotePrefix="0" xfId="0">
      <alignment horizontal="general" vertical="bottom"/>
      <protection locked="1" hidden="1"/>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158466"/>
      <rgbColor rgb="FFCCCCCC"/>
      <rgbColor rgb="FF808080"/>
      <rgbColor rgb="FF729FCF"/>
      <rgbColor rgb="FFA1467E"/>
      <rgbColor rgb="FFEEEEEE"/>
      <rgbColor rgb="FFCCFFFF"/>
      <rgbColor rgb="FF660066"/>
      <rgbColor rgb="FFFF8080"/>
      <rgbColor rgb="FF2A6099"/>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81D41A"/>
      <rgbColor rgb="FFFFBF00"/>
      <rgbColor rgb="FFFF9900"/>
      <rgbColor rgb="FFFF6600"/>
      <rgbColor rgb="FF3465A4"/>
      <rgbColor rgb="FF969696"/>
      <rgbColor rgb="FF003366"/>
      <rgbColor rgb="FF00A933"/>
      <rgbColor rgb="FF003300"/>
      <rgbColor rgb="FF333300"/>
      <rgbColor rgb="FF993300"/>
      <rgbColor rgb="FF993366"/>
      <rgbColor rgb="FF333399"/>
      <rgbColor rgb="FF4D4D4D"/>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tabColor rgb="FFFFFF00"/>
    <outlinePr summaryBelow="1" summaryRight="1"/>
    <pageSetUpPr fitToPage="0"/>
  </sheetPr>
  <dimension ref="A1:D93"/>
  <sheetViews>
    <sheetView showFormulas="0" showGridLines="1" showRowColHeaders="1" showZeros="1" rightToLeft="0" tabSelected="1" showOutlineSymbols="1" defaultGridColor="1" view="normal" topLeftCell="A1" colorId="64" zoomScale="100" zoomScaleNormal="100" zoomScalePageLayoutView="100" workbookViewId="0">
      <selection pane="topLeft" activeCell="C99" activeCellId="0" sqref="C99"/>
    </sheetView>
  </sheetViews>
  <sheetFormatPr baseColWidth="8" defaultColWidth="11.89453125" defaultRowHeight="12.8" zeroHeight="0" outlineLevelRow="0"/>
  <cols>
    <col width="29.93" customWidth="1" style="136" min="1" max="1"/>
    <col width="32.65" customWidth="1" style="137" min="2" max="2"/>
    <col width="70.84999999999999" customWidth="1" style="137" min="3" max="3"/>
  </cols>
  <sheetData>
    <row r="1" ht="24.45" customFormat="1" customHeight="1" s="138">
      <c r="A1" s="139" t="inlineStr">
        <is>
          <t>Extracted data from pages</t>
        </is>
      </c>
      <c r="B1" s="140" t="n"/>
      <c r="C1" s="141" t="n"/>
    </row>
    <row r="2" ht="17.35" customFormat="1" customHeight="1" s="142">
      <c r="A2" s="143" t="inlineStr">
        <is>
          <t>data identifier</t>
        </is>
      </c>
      <c r="B2" s="144" t="inlineStr">
        <is>
          <t>default</t>
        </is>
      </c>
      <c r="C2" s="144" t="inlineStr">
        <is>
          <t>Values</t>
        </is>
      </c>
      <c r="D2" s="145" t="inlineStr">
        <is>
          <t>valid</t>
        </is>
      </c>
    </row>
    <row r="3" ht="12.8" customHeight="1" s="146">
      <c r="A3" s="147" t="inlineStr">
        <is>
          <t>pageId</t>
        </is>
      </c>
      <c r="B3" s="148" t="n"/>
      <c r="C3" s="149" t="inlineStr">
        <is>
          <t>entityId</t>
        </is>
      </c>
      <c r="D3" s="137">
        <f>AND($B$3 &lt;&gt;"",$B$4&lt;&gt;"",$B$6="event" , $B$9="ride", $B$8&lt;&gt;"",$B$11&lt;&gt;"")</f>
        <v/>
      </c>
    </row>
    <row r="4" ht="12.8" customHeight="1" s="146">
      <c r="A4" s="150" t="inlineStr">
        <is>
          <t>serviceId</t>
        </is>
      </c>
      <c r="B4" s="151" t="inlineStr">
        <is>
          <t>org-quincy</t>
        </is>
      </c>
      <c r="C4" s="152" t="inlineStr">
        <is>
          <t>organization identifier text</t>
        </is>
      </c>
    </row>
    <row r="5" ht="12.8" customHeight="1" s="146">
      <c r="A5" s="150" t="inlineStr">
        <is>
          <t>pageTitle</t>
        </is>
      </c>
      <c r="B5" s="151" t="n"/>
      <c r="C5" s="152" t="inlineStr">
        <is>
          <t>text</t>
        </is>
      </c>
    </row>
    <row r="6" ht="12.8" customHeight="1" s="146">
      <c r="A6" s="150" t="inlineStr">
        <is>
          <t>pageType</t>
        </is>
      </c>
      <c r="B6" s="153" t="inlineStr">
        <is>
          <t>event</t>
        </is>
      </c>
      <c r="C6" s="152" t="inlineStr">
        <is>
          <t>entityId</t>
        </is>
      </c>
    </row>
    <row r="7" ht="12.8" customHeight="1" s="146">
      <c r="A7" s="154" t="inlineStr">
        <is>
          <t>pageCreatedAt</t>
        </is>
      </c>
      <c r="B7" s="155" t="n">
        <v>36526</v>
      </c>
      <c r="C7" s="156" t="inlineStr">
        <is>
          <t>date</t>
        </is>
      </c>
    </row>
    <row r="8" ht="12.8" customHeight="1" s="146">
      <c r="A8" s="157" t="inlineStr">
        <is>
          <t>type</t>
        </is>
      </c>
      <c r="B8" s="158" t="inlineStr">
        <is>
          <t>hail</t>
        </is>
      </c>
      <c r="C8" s="159" t="inlineStr">
        <is>
          <t>["hail","cad","account","app"]</t>
        </is>
      </c>
    </row>
    <row r="9" ht="12.8" customHeight="1" s="146">
      <c r="A9" s="160" t="inlineStr">
        <is>
          <t>subType</t>
        </is>
      </c>
      <c r="B9" s="161" t="inlineStr">
        <is>
          <t>ride</t>
        </is>
      </c>
      <c r="C9" s="162" t="inlineStr">
        <is>
          <t>[null,"ride"]</t>
        </is>
      </c>
    </row>
    <row r="10" ht="12.8" customHeight="1" s="146">
      <c r="A10" s="160" t="inlineStr">
        <is>
          <t>summary</t>
        </is>
      </c>
      <c r="B10" s="161" t="inlineStr">
        <is>
          <t>ride-summary</t>
        </is>
      </c>
      <c r="C10" s="162" t="inlineStr">
        <is>
          <t>text</t>
        </is>
      </c>
    </row>
    <row r="11" ht="12.8" customHeight="1" s="146">
      <c r="A11" s="163" t="inlineStr">
        <is>
          <t>rideStatus</t>
        </is>
      </c>
      <c r="B11" s="164" t="inlineStr">
        <is>
          <t>completed</t>
        </is>
      </c>
      <c r="C11" s="162" t="inlineStr">
        <is>
          <t>["advance","dispatching",assigned",meterStarted","completed","escalated","cancelled"]</t>
        </is>
      </c>
    </row>
    <row r="12" ht="12.8" customHeight="1" s="146">
      <c r="A12" s="165" t="inlineStr">
        <is>
          <t>rideAssigned</t>
        </is>
      </c>
      <c r="B12" s="166">
        <f>FALSE()</f>
        <v/>
      </c>
      <c r="C12" s="167" t="inlineStr">
        <is>
          <t>boolean</t>
        </is>
      </c>
    </row>
    <row r="13" ht="12.8" customHeight="1" s="146">
      <c r="A13" s="147" t="inlineStr">
        <is>
          <t>assignedDriverName</t>
        </is>
      </c>
      <c r="B13" s="168" t="n"/>
      <c r="C13" s="169" t="inlineStr">
        <is>
          <t>text</t>
        </is>
      </c>
    </row>
    <row r="14" ht="12.8" customHeight="1" s="146">
      <c r="A14" s="150" t="inlineStr">
        <is>
          <t>assignedDriverUserId</t>
        </is>
      </c>
      <c r="B14" s="151" t="n"/>
      <c r="C14" s="152" t="inlineStr">
        <is>
          <t>entityId</t>
        </is>
      </c>
    </row>
    <row r="15" ht="12.8" customHeight="1" s="146">
      <c r="A15" s="154" t="inlineStr">
        <is>
          <t>assignedVehicleName</t>
        </is>
      </c>
      <c r="B15" s="170" t="n"/>
      <c r="C15" s="156" t="inlineStr">
        <is>
          <t>text</t>
        </is>
      </c>
    </row>
    <row r="16" ht="12.8" customHeight="1" s="146">
      <c r="A16" s="171" t="inlineStr">
        <is>
          <t>requestPassengerName</t>
        </is>
      </c>
      <c r="B16" s="172" t="n"/>
      <c r="C16" s="159" t="inlineStr">
        <is>
          <t>text</t>
        </is>
      </c>
    </row>
    <row r="17" ht="12.8" customHeight="1" s="146">
      <c r="A17" s="160" t="inlineStr">
        <is>
          <t>requestPassengerPhoneNumber</t>
        </is>
      </c>
      <c r="B17" s="173" t="n"/>
      <c r="C17" s="162" t="inlineStr">
        <is>
          <t>text</t>
        </is>
      </c>
    </row>
    <row r="18" ht="12.8" customHeight="1" s="146">
      <c r="A18" s="160" t="inlineStr">
        <is>
          <t>requestPassengerEmail</t>
        </is>
      </c>
      <c r="B18" s="161" t="n"/>
      <c r="C18" s="162" t="inlineStr">
        <is>
          <t>text</t>
        </is>
      </c>
    </row>
    <row r="19" ht="12.8" customHeight="1" s="146">
      <c r="A19" s="160" t="inlineStr">
        <is>
          <t>requestAccount</t>
        </is>
      </c>
      <c r="B19" s="161" t="n"/>
      <c r="C19" s="162" t="inlineStr">
        <is>
          <t>text</t>
        </is>
      </c>
    </row>
    <row r="20" ht="12.8" customHeight="1" s="146">
      <c r="A20" s="160" t="inlineStr">
        <is>
          <t>requestDispatch</t>
        </is>
      </c>
      <c r="B20" s="161" t="n"/>
      <c r="C20" s="162" t="inlineStr">
        <is>
          <t>[null,"immediate","schedule"]</t>
        </is>
      </c>
    </row>
    <row r="21" ht="12.8" customHeight="1" s="146">
      <c r="A21" s="160" t="inlineStr">
        <is>
          <t>requestRideType</t>
        </is>
      </c>
      <c r="B21" s="161" t="n"/>
      <c r="C21" s="174" t="inlineStr">
        <is>
          <t>[null,"oneWay","roundTrip"]</t>
        </is>
      </c>
      <c r="D21" s="175" t="n"/>
    </row>
    <row r="22" ht="12.8" customHeight="1" s="146">
      <c r="A22" s="160" t="inlineStr">
        <is>
          <t>requestFareType</t>
        </is>
      </c>
      <c r="B22" s="161" t="n"/>
      <c r="C22" s="162" t="inlineStr">
        <is>
          <t>[null,"fixed","variable"]</t>
        </is>
      </c>
    </row>
    <row r="23" ht="12.8" customHeight="1" s="146">
      <c r="A23" s="160" t="inlineStr">
        <is>
          <t>requestNumberOfPeople</t>
        </is>
      </c>
      <c r="B23" s="161" t="n">
        <v>0</v>
      </c>
      <c r="C23" s="162" t="inlineStr">
        <is>
          <t>number</t>
        </is>
      </c>
    </row>
    <row r="24" ht="12.8" customHeight="1" s="146">
      <c r="A24" s="160" t="inlineStr">
        <is>
          <t>requestNumberOfLuggage</t>
        </is>
      </c>
      <c r="B24" s="161" t="n">
        <v>0</v>
      </c>
      <c r="C24" s="162" t="inlineStr">
        <is>
          <t>number</t>
        </is>
      </c>
    </row>
    <row r="25" ht="12.8" customHeight="1" s="146">
      <c r="A25" s="160" t="inlineStr">
        <is>
          <t>requestDriverGender</t>
        </is>
      </c>
      <c r="B25" s="161" t="n"/>
      <c r="C25" s="162" t="inlineStr">
        <is>
          <t>[null,"femail","mail"]</t>
        </is>
      </c>
    </row>
    <row r="26" ht="12.8" customHeight="1" s="146">
      <c r="A26" s="160" t="inlineStr">
        <is>
          <t>requestInstructions</t>
        </is>
      </c>
      <c r="B26" s="161" t="n"/>
      <c r="C26" s="162" t="inlineStr">
        <is>
          <t>text</t>
        </is>
      </c>
    </row>
    <row r="27" ht="12.8" customHeight="1" s="146">
      <c r="A27" s="160" t="inlineStr">
        <is>
          <t>requestAccountName</t>
        </is>
      </c>
      <c r="B27" s="161" t="n"/>
      <c r="C27" s="162" t="inlineStr">
        <is>
          <t>text</t>
        </is>
      </c>
    </row>
    <row r="28" ht="12.8" customHeight="1" s="146">
      <c r="A28" s="160" t="inlineStr">
        <is>
          <t>requestFixedFare</t>
        </is>
      </c>
      <c r="B28" s="161" t="n">
        <v>0</v>
      </c>
      <c r="C28" s="162" t="inlineStr">
        <is>
          <t>number</t>
        </is>
      </c>
    </row>
    <row r="29" ht="12.8" customHeight="1" s="146">
      <c r="A29" s="160" t="inlineStr">
        <is>
          <t>requestScheduleDate</t>
        </is>
      </c>
      <c r="B29" s="176" t="n">
        <v>36526</v>
      </c>
      <c r="C29" s="162" t="inlineStr">
        <is>
          <t>date (YYY-MM-DD)</t>
        </is>
      </c>
    </row>
    <row r="30" ht="12.8" customHeight="1" s="146">
      <c r="A30" s="160" t="inlineStr">
        <is>
          <t>requestScheduleTime</t>
        </is>
      </c>
      <c r="B30" s="177" t="n">
        <v>36526</v>
      </c>
      <c r="C30" s="162" t="inlineStr">
        <is>
          <t>time (HH:MM:SS)</t>
        </is>
      </c>
    </row>
    <row r="31" ht="12.8" customHeight="1" s="146">
      <c r="A31" s="160" t="inlineStr">
        <is>
          <t>requestPickupAddress</t>
        </is>
      </c>
      <c r="B31" s="161" t="n"/>
      <c r="C31" s="162" t="inlineStr">
        <is>
          <t>text</t>
        </is>
      </c>
    </row>
    <row r="32" ht="12.8" customHeight="1" s="146">
      <c r="A32" s="160" t="inlineStr">
        <is>
          <t>requestdropoffAddress</t>
        </is>
      </c>
      <c r="B32" s="161" t="n"/>
      <c r="C32" s="162" t="inlineStr">
        <is>
          <t>text</t>
        </is>
      </c>
    </row>
    <row r="33" ht="12.8" customHeight="1" s="146">
      <c r="A33" s="160" t="inlineStr">
        <is>
          <t>requestMaskedPickupAddress</t>
        </is>
      </c>
      <c r="B33" s="161" t="n"/>
      <c r="C33" s="162" t="inlineStr">
        <is>
          <t>text</t>
        </is>
      </c>
    </row>
    <row r="34" ht="12.8" customHeight="1" s="146">
      <c r="A34" s="165" t="inlineStr">
        <is>
          <t>requestCudbServiceId</t>
        </is>
      </c>
      <c r="B34" s="166" t="n"/>
      <c r="C34" s="178" t="inlineStr">
        <is>
          <t>organization identifier text</t>
        </is>
      </c>
    </row>
    <row r="35" ht="12.8" customHeight="1" s="146">
      <c r="A35" s="147" t="inlineStr">
        <is>
          <t>rideCancellationDeadlineAt</t>
        </is>
      </c>
      <c r="B35" s="179" t="n">
        <v>401404</v>
      </c>
      <c r="C35" s="169" t="inlineStr">
        <is>
          <t>date</t>
        </is>
      </c>
    </row>
    <row r="36" ht="12.8" customHeight="1" s="146">
      <c r="A36" s="150" t="inlineStr">
        <is>
          <t>rideCancellationFee</t>
        </is>
      </c>
      <c r="B36" s="153" t="n">
        <v>0</v>
      </c>
      <c r="C36" s="152" t="inlineStr">
        <is>
          <t>number</t>
        </is>
      </c>
    </row>
    <row r="37" ht="12.8" customHeight="1" s="146">
      <c r="A37" s="154" t="inlineStr">
        <is>
          <t>rideCancellationFeeCurrency</t>
        </is>
      </c>
      <c r="B37" s="170" t="inlineStr">
        <is>
          <t>USD</t>
        </is>
      </c>
      <c r="C37" s="156" t="inlineStr">
        <is>
          <t>text</t>
        </is>
      </c>
    </row>
    <row r="38" ht="12.8" customHeight="1" s="146">
      <c r="A38" s="171" t="inlineStr">
        <is>
          <t>tripRequestType</t>
        </is>
      </c>
      <c r="B38" s="172" t="n"/>
      <c r="C38" s="159" t="inlineStr">
        <is>
          <t>[null,"call"]</t>
        </is>
      </c>
    </row>
    <row r="39" ht="12.8" customHeight="1" s="146">
      <c r="A39" s="160" t="inlineStr">
        <is>
          <t>tripRideType</t>
        </is>
      </c>
      <c r="B39" s="161" t="n"/>
      <c r="C39" s="162" t="inlineStr">
        <is>
          <t>[null,"normal"]</t>
        </is>
      </c>
    </row>
    <row r="40" ht="12.8" customHeight="1" s="146">
      <c r="A40" s="160" t="inlineStr">
        <is>
          <t>tripFeeType</t>
        </is>
      </c>
      <c r="B40" s="161" t="n"/>
      <c r="C40" s="162" t="inlineStr">
        <is>
          <t>[null,"flatrate","meter"]</t>
        </is>
      </c>
    </row>
    <row r="41" ht="12.8" customHeight="1" s="146">
      <c r="A41" s="160" t="inlineStr">
        <is>
          <t>tripRideStatus</t>
        </is>
      </c>
      <c r="B41" s="161" t="n"/>
      <c r="C41" s="162" t="inlineStr">
        <is>
          <t>[null,"completed"]</t>
        </is>
      </c>
    </row>
    <row r="42" ht="12.8" customHeight="1" s="146">
      <c r="A42" s="160" t="inlineStr">
        <is>
          <t>tripShiftTitle</t>
        </is>
      </c>
      <c r="B42" s="161" t="inlineStr">
        <is>
          <t>Quincy</t>
        </is>
      </c>
      <c r="C42" s="162" t="inlineStr">
        <is>
          <t>[null,"All","Def Shift","Quincy"]</t>
        </is>
      </c>
    </row>
    <row r="43" ht="12.8" customHeight="1" s="146">
      <c r="A43" s="160" t="inlineStr">
        <is>
          <t>tripDriverId</t>
        </is>
      </c>
      <c r="B43" s="173" t="n"/>
      <c r="C43" s="162" t="inlineStr">
        <is>
          <t>entityId</t>
        </is>
      </c>
    </row>
    <row r="44" ht="12.8" customHeight="1" s="146">
      <c r="A44" s="160" t="inlineStr">
        <is>
          <t>tripdropoffTime</t>
        </is>
      </c>
      <c r="B44" s="180" t="n">
        <v>36526</v>
      </c>
      <c r="C44" s="181" t="inlineStr">
        <is>
          <t>date</t>
        </is>
      </c>
    </row>
    <row r="45" ht="12.8" customHeight="1" s="146">
      <c r="A45" s="160" t="inlineStr">
        <is>
          <t>tripdropoffZip</t>
        </is>
      </c>
      <c r="B45" s="161" t="n"/>
      <c r="C45" s="162" t="inlineStr">
        <is>
          <t>text</t>
        </is>
      </c>
    </row>
    <row r="46" ht="12.8" customHeight="1" s="146">
      <c r="A46" s="160" t="inlineStr">
        <is>
          <t>tripdropoffCity</t>
        </is>
      </c>
      <c r="B46" s="161" t="n"/>
      <c r="C46" s="162" t="inlineStr">
        <is>
          <t>text</t>
        </is>
      </c>
    </row>
    <row r="47" ht="12.8" customHeight="1" s="146">
      <c r="A47" s="160" t="inlineStr">
        <is>
          <t>tripdropoffCounty</t>
        </is>
      </c>
      <c r="B47" s="161" t="n"/>
      <c r="C47" s="162" t="inlineStr">
        <is>
          <t>text</t>
        </is>
      </c>
    </row>
    <row r="48" ht="12.8" customHeight="1" s="146">
      <c r="A48" s="160" t="inlineStr">
        <is>
          <t>tripdropoffState</t>
        </is>
      </c>
      <c r="B48" s="161" t="n"/>
      <c r="C48" s="162" t="inlineStr">
        <is>
          <t>text</t>
        </is>
      </c>
    </row>
    <row r="49" ht="12.8" customHeight="1" s="146">
      <c r="A49" s="160" t="inlineStr">
        <is>
          <t>tripdropoffCountry</t>
        </is>
      </c>
      <c r="B49" s="161" t="n"/>
      <c r="C49" s="162" t="inlineStr">
        <is>
          <t>text</t>
        </is>
      </c>
    </row>
    <row r="50" ht="12.8" customHeight="1" s="146">
      <c r="A50" s="165" t="inlineStr">
        <is>
          <t>tripdropoffAddress</t>
        </is>
      </c>
      <c r="B50" s="166" t="n"/>
      <c r="C50" s="162" t="inlineStr">
        <is>
          <t>text</t>
        </is>
      </c>
    </row>
    <row r="51" ht="12.8" customHeight="1" s="146">
      <c r="A51" s="147" t="inlineStr">
        <is>
          <t>vehicleType</t>
        </is>
      </c>
      <c r="B51" s="168" t="inlineStr">
        <is>
          <t>cab</t>
        </is>
      </c>
      <c r="C51" s="169" t="inlineStr">
        <is>
          <t>[null,"vehicle"]</t>
        </is>
      </c>
    </row>
    <row r="52" ht="12.8" customHeight="1" s="146">
      <c r="A52" s="150" t="inlineStr">
        <is>
          <t>vehicleName</t>
        </is>
      </c>
      <c r="B52" s="153" t="n"/>
      <c r="C52" s="152" t="inlineStr">
        <is>
          <t>text</t>
        </is>
      </c>
    </row>
    <row r="53" ht="12.8" customHeight="1" s="146">
      <c r="A53" s="150" t="inlineStr">
        <is>
          <t>vehicleFleetId</t>
        </is>
      </c>
      <c r="B53" s="153" t="n"/>
      <c r="C53" s="152" t="inlineStr">
        <is>
          <t>text</t>
        </is>
      </c>
    </row>
    <row r="54" ht="12.8" customHeight="1" s="146">
      <c r="A54" s="150" t="inlineStr">
        <is>
          <t>vehicleNoOfPassengers</t>
        </is>
      </c>
      <c r="B54" s="153" t="n">
        <v>0</v>
      </c>
      <c r="C54" s="152" t="inlineStr">
        <is>
          <t>number</t>
        </is>
      </c>
    </row>
    <row r="55" ht="12.8" customHeight="1" s="146">
      <c r="A55" s="150" t="inlineStr">
        <is>
          <t>vehicleNoOfBaggages</t>
        </is>
      </c>
      <c r="B55" s="153" t="n">
        <v>0</v>
      </c>
      <c r="C55" s="152" t="inlineStr">
        <is>
          <t>number</t>
        </is>
      </c>
    </row>
    <row r="56" ht="12.8" customHeight="1" s="146">
      <c r="A56" s="150" t="inlineStr">
        <is>
          <t>vehicleProjectId</t>
        </is>
      </c>
      <c r="B56" s="153" t="n"/>
      <c r="C56" s="152" t="inlineStr">
        <is>
          <t>text</t>
        </is>
      </c>
    </row>
    <row r="57" ht="12.8" customHeight="1" s="146">
      <c r="A57" s="150" t="inlineStr">
        <is>
          <t>vehicleUserId</t>
        </is>
      </c>
      <c r="B57" s="153" t="n"/>
      <c r="C57" s="152" t="inlineStr">
        <is>
          <t>entityId</t>
        </is>
      </c>
    </row>
    <row r="58" ht="12.8" customHeight="1" s="146">
      <c r="A58" s="154" t="inlineStr">
        <is>
          <t>vehicleTypeId</t>
        </is>
      </c>
      <c r="B58" s="170" t="n"/>
      <c r="C58" s="156" t="inlineStr">
        <is>
          <t>text</t>
        </is>
      </c>
    </row>
    <row r="59" ht="12.8" customHeight="1" s="146">
      <c r="A59" s="171" t="inlineStr">
        <is>
          <t>fleetName</t>
        </is>
      </c>
      <c r="B59" s="172" t="n"/>
      <c r="C59" s="182" t="inlineStr">
        <is>
          <t>text</t>
        </is>
      </c>
    </row>
    <row r="60" ht="12.8" customHeight="1" s="146">
      <c r="A60" s="160" t="inlineStr">
        <is>
          <t>fleetComment</t>
        </is>
      </c>
      <c r="B60" s="161" t="n"/>
      <c r="C60" s="178" t="inlineStr">
        <is>
          <t>text</t>
        </is>
      </c>
    </row>
    <row r="61" ht="12.8" customHeight="1" s="146">
      <c r="A61" s="160" t="inlineStr">
        <is>
          <t>fleetUserId</t>
        </is>
      </c>
      <c r="B61" s="173" t="n"/>
      <c r="C61" s="162" t="inlineStr">
        <is>
          <t>entityId</t>
        </is>
      </c>
    </row>
    <row r="62" ht="12.8" customHeight="1" s="146">
      <c r="A62" s="160" t="inlineStr">
        <is>
          <t>fleeId</t>
        </is>
      </c>
      <c r="B62" s="161" t="n"/>
      <c r="C62" s="162" t="inlineStr">
        <is>
          <t>text</t>
        </is>
      </c>
    </row>
    <row r="63" ht="12.8" customHeight="1" s="146">
      <c r="A63" s="160" t="inlineStr">
        <is>
          <t>fleetLogoUrl</t>
        </is>
      </c>
      <c r="B63" s="161" t="n"/>
      <c r="C63" s="162" t="inlineStr">
        <is>
          <t>text</t>
        </is>
      </c>
    </row>
    <row r="64" ht="12.8" customHeight="1" s="146">
      <c r="A64" s="160" t="inlineStr">
        <is>
          <t>fleetCompanyName</t>
        </is>
      </c>
      <c r="B64" s="161" t="n"/>
      <c r="C64" s="162" t="inlineStr">
        <is>
          <t>text</t>
        </is>
      </c>
    </row>
    <row r="65" ht="12.8" customHeight="1" s="146">
      <c r="A65" s="160" t="inlineStr">
        <is>
          <t>fleetZip</t>
        </is>
      </c>
      <c r="B65" s="161" t="n"/>
      <c r="C65" s="162" t="inlineStr">
        <is>
          <t>text</t>
        </is>
      </c>
    </row>
    <row r="66" ht="12.8" customHeight="1" s="146">
      <c r="A66" s="160" t="inlineStr">
        <is>
          <t>fleetCity</t>
        </is>
      </c>
      <c r="B66" s="161" t="n"/>
      <c r="C66" s="162" t="inlineStr">
        <is>
          <t>text</t>
        </is>
      </c>
    </row>
    <row r="67" ht="12.8" customHeight="1" s="146">
      <c r="A67" s="160" t="inlineStr">
        <is>
          <t>fleetCounty</t>
        </is>
      </c>
      <c r="B67" s="161" t="n"/>
      <c r="C67" s="162" t="inlineStr">
        <is>
          <t>text</t>
        </is>
      </c>
    </row>
    <row r="68" ht="12.8" customHeight="1" s="146">
      <c r="A68" s="160" t="inlineStr">
        <is>
          <t>fleetState</t>
        </is>
      </c>
      <c r="B68" s="161" t="n"/>
      <c r="C68" s="162" t="inlineStr">
        <is>
          <t>text</t>
        </is>
      </c>
    </row>
    <row r="69" ht="12.8" customHeight="1" s="146">
      <c r="A69" s="160" t="inlineStr">
        <is>
          <t>fleetCountry</t>
        </is>
      </c>
      <c r="B69" s="161" t="n"/>
      <c r="C69" s="162" t="inlineStr">
        <is>
          <t>text</t>
        </is>
      </c>
    </row>
    <row r="70" ht="12.8" customHeight="1" s="146">
      <c r="A70" s="165" t="inlineStr">
        <is>
          <t>fleetAddress</t>
        </is>
      </c>
      <c r="B70" s="166" t="n"/>
      <c r="C70" s="178" t="inlineStr">
        <is>
          <t>text</t>
        </is>
      </c>
    </row>
    <row r="71" ht="12.8" customHeight="1" s="146">
      <c r="A71" s="157" t="inlineStr">
        <is>
          <t>meterAmount</t>
        </is>
      </c>
      <c r="B71" s="158" t="n">
        <v>100</v>
      </c>
      <c r="C71" s="169" t="inlineStr">
        <is>
          <t>number</t>
        </is>
      </c>
    </row>
    <row r="72" ht="12.8" customHeight="1" s="146">
      <c r="A72" s="150" t="inlineStr">
        <is>
          <t>meterCharge</t>
        </is>
      </c>
      <c r="B72" s="153" t="n">
        <v>0</v>
      </c>
      <c r="C72" s="152" t="inlineStr">
        <is>
          <t>number</t>
        </is>
      </c>
    </row>
    <row r="73" ht="12.8" customHeight="1" s="146">
      <c r="A73" s="150" t="inlineStr">
        <is>
          <t>meterExtra</t>
        </is>
      </c>
      <c r="B73" s="153" t="n">
        <v>0</v>
      </c>
      <c r="C73" s="152" t="inlineStr">
        <is>
          <t>number</t>
        </is>
      </c>
    </row>
    <row r="74" ht="12.8" customHeight="1" s="146">
      <c r="A74" s="150" t="inlineStr">
        <is>
          <t>meterTolls</t>
        </is>
      </c>
      <c r="B74" s="153" t="n">
        <v>0</v>
      </c>
      <c r="C74" s="152" t="inlineStr">
        <is>
          <t>number</t>
        </is>
      </c>
    </row>
    <row r="75" ht="12.8" customHeight="1" s="146">
      <c r="A75" s="150" t="inlineStr">
        <is>
          <t>meterTip</t>
        </is>
      </c>
      <c r="B75" s="153" t="n">
        <v>0</v>
      </c>
      <c r="C75" s="152" t="inlineStr">
        <is>
          <t>number</t>
        </is>
      </c>
    </row>
    <row r="76" ht="12.8" customHeight="1" s="146">
      <c r="A76" s="150" t="inlineStr">
        <is>
          <t>meterCreditCardFee</t>
        </is>
      </c>
      <c r="B76" s="153" t="n">
        <v>0</v>
      </c>
      <c r="C76" s="152" t="inlineStr">
        <is>
          <t>number</t>
        </is>
      </c>
    </row>
    <row r="77" ht="12.8" customHeight="1" s="146">
      <c r="A77" s="150" t="inlineStr">
        <is>
          <t>meterHiringFee</t>
        </is>
      </c>
      <c r="B77" s="153" t="n">
        <v>0</v>
      </c>
      <c r="C77" s="152" t="inlineStr">
        <is>
          <t>number</t>
        </is>
      </c>
    </row>
    <row r="78" ht="12.8" customHeight="1" s="146">
      <c r="A78" s="150" t="inlineStr">
        <is>
          <t>meterBookingFee</t>
        </is>
      </c>
      <c r="B78" s="153" t="n">
        <v>0</v>
      </c>
      <c r="C78" s="152" t="inlineStr">
        <is>
          <t>number</t>
        </is>
      </c>
    </row>
    <row r="79" ht="12.8" customHeight="1" s="146">
      <c r="A79" s="150" t="inlineStr">
        <is>
          <t>meterVanpool</t>
        </is>
      </c>
      <c r="B79" s="153" t="n">
        <v>0</v>
      </c>
      <c r="C79" s="152" t="inlineStr">
        <is>
          <t>number</t>
        </is>
      </c>
    </row>
    <row r="80" ht="12.8" customHeight="1" s="146">
      <c r="A80" s="150" t="inlineStr">
        <is>
          <t>meterCarpool</t>
        </is>
      </c>
      <c r="B80" s="153" t="n">
        <v>0</v>
      </c>
      <c r="C80" s="152" t="inlineStr">
        <is>
          <t>number</t>
        </is>
      </c>
    </row>
    <row r="81" ht="12.8" customHeight="1" s="146">
      <c r="A81" s="150" t="inlineStr">
        <is>
          <t>meterLuxury</t>
        </is>
      </c>
      <c r="B81" s="153" t="n">
        <v>0</v>
      </c>
      <c r="C81" s="152" t="inlineStr">
        <is>
          <t>number</t>
        </is>
      </c>
    </row>
    <row r="82" ht="12.8" customHeight="1" s="146">
      <c r="A82" s="150" t="inlineStr">
        <is>
          <t>meterLevy</t>
        </is>
      </c>
      <c r="B82" s="153" t="n">
        <v>0</v>
      </c>
      <c r="C82" s="152" t="inlineStr">
        <is>
          <t>number</t>
        </is>
      </c>
    </row>
    <row r="83" ht="12.8" customHeight="1" s="146">
      <c r="A83" s="150" t="inlineStr">
        <is>
          <t>meterTax</t>
        </is>
      </c>
      <c r="B83" s="153" t="n">
        <v>0</v>
      </c>
      <c r="C83" s="152" t="inlineStr">
        <is>
          <t>number</t>
        </is>
      </c>
    </row>
    <row r="84" ht="12.8" customHeight="1" s="146">
      <c r="A84" s="150" t="inlineStr">
        <is>
          <t>meterMovingDistance</t>
        </is>
      </c>
      <c r="B84" s="153" t="n">
        <v>0</v>
      </c>
      <c r="C84" s="152" t="inlineStr">
        <is>
          <t>number</t>
        </is>
      </c>
    </row>
    <row r="85" ht="12.8" customHeight="1" s="146">
      <c r="A85" s="150" t="inlineStr">
        <is>
          <t>meterMovingFee</t>
        </is>
      </c>
      <c r="B85" s="153" t="n">
        <v>0</v>
      </c>
      <c r="C85" s="152" t="inlineStr">
        <is>
          <t>number</t>
        </is>
      </c>
    </row>
    <row r="86" ht="12.8" customHeight="1" s="146">
      <c r="A86" s="150" t="inlineStr">
        <is>
          <t>meterMovingIndex</t>
        </is>
      </c>
      <c r="B86" s="153" t="n">
        <v>0</v>
      </c>
      <c r="C86" s="152" t="inlineStr">
        <is>
          <t>number</t>
        </is>
      </c>
    </row>
    <row r="87" ht="12.8" customHeight="1" s="146">
      <c r="A87" s="150" t="inlineStr">
        <is>
          <t>meterWaitTime</t>
        </is>
      </c>
      <c r="B87" s="153" t="n">
        <v>0</v>
      </c>
      <c r="C87" s="152" t="inlineStr">
        <is>
          <t>number</t>
        </is>
      </c>
    </row>
    <row r="88" ht="12.8" customHeight="1" s="146">
      <c r="A88" s="150" t="inlineStr">
        <is>
          <t>meterWaitingFee</t>
        </is>
      </c>
      <c r="B88" s="153" t="n">
        <v>0</v>
      </c>
      <c r="C88" s="152" t="inlineStr">
        <is>
          <t>number</t>
        </is>
      </c>
    </row>
    <row r="89" ht="12.8" customHeight="1" s="146">
      <c r="A89" s="150" t="inlineStr">
        <is>
          <t>meterWaitIndex</t>
        </is>
      </c>
      <c r="B89" s="153" t="n">
        <v>0</v>
      </c>
      <c r="C89" s="152" t="inlineStr">
        <is>
          <t>number</t>
        </is>
      </c>
    </row>
    <row r="90" ht="12.8" customHeight="1" s="146">
      <c r="A90" s="150" t="inlineStr">
        <is>
          <t>meterCurrency</t>
        </is>
      </c>
      <c r="B90" s="153" t="inlineStr">
        <is>
          <t>USD</t>
        </is>
      </c>
      <c r="C90" s="152" t="inlineStr">
        <is>
          <t>text</t>
        </is>
      </c>
    </row>
    <row r="91" ht="12.8" customHeight="1" s="146">
      <c r="A91" s="150" t="inlineStr">
        <is>
          <t>meterUnit</t>
        </is>
      </c>
      <c r="B91" s="153" t="inlineStr">
        <is>
          <t>imperial</t>
        </is>
      </c>
      <c r="C91" s="152" t="inlineStr">
        <is>
          <t>["imperial"]</t>
        </is>
      </c>
    </row>
    <row r="92" ht="12.8" customHeight="1" s="146">
      <c r="A92" s="163" t="inlineStr">
        <is>
          <t>meterPaymentMethod</t>
        </is>
      </c>
      <c r="B92" s="164" t="inlineStr">
        <is>
          <t>credit card</t>
        </is>
      </c>
      <c r="C92" s="152" t="inlineStr">
        <is>
          <t>["account","advance","advanceService","app","credit","credit card","cash"]</t>
        </is>
      </c>
    </row>
    <row r="93" ht="12.8" customHeight="1" s="146">
      <c r="A93" s="154" t="inlineStr">
        <is>
          <t>meterRecurringFee</t>
        </is>
      </c>
      <c r="B93" s="170" t="n">
        <v>0</v>
      </c>
      <c r="C93" s="156" t="inlineStr">
        <is>
          <t>number</t>
        </is>
      </c>
    </row>
  </sheetData>
  <sheetProtection selectLockedCells="0" selectUnlockedCells="0" sheet="1" objects="0" insertRows="1" insertHyperlinks="1" autoFilter="1" scenarios="0" formatColumns="1" deleteColumns="1" insertColumns="1" pivotTables="1" deleteRows="1" formatCells="1" formatRows="1" sort="1" password="910B"/>
  <mergeCells count="1">
    <mergeCell ref="A1:C1"/>
  </mergeCells>
  <printOptions horizontalCentered="0" verticalCentered="0" headings="0" gridLines="0" gridLinesSet="1"/>
  <pageMargins left="0.7875" right="0.7875" top="1.025" bottom="1.025" header="0.7875" footer="0.7875"/>
  <pageSetup orientation="portrait" paperSize="9" scale="100" fitToHeight="1" fitToWidth="1" firstPageNumber="1" useFirstPageNumber="1" pageOrder="downThenOver" blackAndWhite="0" draft="0" horizontalDpi="300" verticalDpi="300" copies="1"/>
  <headerFooter differentOddEven="0" differentFirst="0">
    <oddHeader>&amp;C&amp;A</oddHeader>
    <oddFooter>&amp;CPage &amp;P</oddFooter>
    <evenHeader/>
    <evenFooter/>
    <firstHeader/>
    <firstFooter/>
  </headerFooter>
</worksheet>
</file>

<file path=xl/worksheets/sheet2.xml><?xml version="1.0" encoding="utf-8"?>
<worksheet xmlns="http://schemas.openxmlformats.org/spreadsheetml/2006/main">
  <sheetPr filterMode="0">
    <tabColor rgb="FFFFBF00"/>
    <outlinePr summaryBelow="1" summaryRight="1"/>
    <pageSetUpPr fitToPage="0"/>
  </sheetPr>
  <dimension ref="A1:AMJ95"/>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C11" activeCellId="0" sqref="C11"/>
    </sheetView>
  </sheetViews>
  <sheetFormatPr baseColWidth="8" defaultColWidth="11.53515625" defaultRowHeight="12.8" zeroHeight="0" outlineLevelRow="0"/>
  <cols>
    <col width="17.59" customWidth="1" style="137" min="1" max="1"/>
    <col width="7.84" customWidth="1" style="137" min="2" max="2"/>
    <col width="8.75" customWidth="1" style="175" min="3" max="3"/>
    <col width="11.52" customWidth="1" style="137" min="4" max="1024"/>
  </cols>
  <sheetData>
    <row r="1" ht="15" customHeight="1" s="146">
      <c r="A1" s="183" t="inlineStr">
        <is>
          <t>type</t>
        </is>
      </c>
      <c r="B1" s="183" t="inlineStr">
        <is>
          <t>%</t>
        </is>
      </c>
      <c r="C1" s="184" t="inlineStr">
        <is>
          <t>fix</t>
        </is>
      </c>
    </row>
    <row r="2" ht="15" customHeight="1" s="146">
      <c r="A2" s="185" t="inlineStr">
        <is>
          <t>Payment  Service</t>
        </is>
      </c>
      <c r="B2" s="140" t="n"/>
      <c r="C2" s="141" t="n"/>
    </row>
    <row r="3" ht="12.8" customFormat="1" customHeight="1" s="137">
      <c r="A3" s="186" t="inlineStr">
        <is>
          <t>Payment type fee components</t>
        </is>
      </c>
      <c r="B3" s="140" t="n"/>
      <c r="C3" s="141" t="n"/>
      <c r="AMI3" s="137" t="n"/>
      <c r="AMJ3" s="137" t="n"/>
    </row>
    <row r="4" ht="15" customFormat="1" customHeight="1" s="187">
      <c r="A4" s="188" t="inlineStr">
        <is>
          <t>credit</t>
        </is>
      </c>
      <c r="B4" s="189" t="n">
        <v>0.029</v>
      </c>
      <c r="C4" s="190" t="n">
        <v>0.3</v>
      </c>
    </row>
    <row r="5" ht="15" customFormat="1" customHeight="1" s="187">
      <c r="A5" s="188" t="inlineStr">
        <is>
          <t>credit card</t>
        </is>
      </c>
      <c r="B5" s="189" t="n">
        <v>0.029</v>
      </c>
      <c r="C5" s="190" t="n">
        <v>0.3</v>
      </c>
    </row>
    <row r="6" ht="15" customFormat="1" customHeight="1" s="187">
      <c r="A6" s="188" t="inlineStr">
        <is>
          <t>app</t>
        </is>
      </c>
      <c r="B6" s="189" t="n">
        <v>0.029</v>
      </c>
      <c r="C6" s="190" t="n">
        <v>0.3</v>
      </c>
    </row>
    <row r="7" ht="15" customFormat="1" customHeight="1" s="187">
      <c r="A7" s="188" t="inlineStr">
        <is>
          <t>advance</t>
        </is>
      </c>
      <c r="B7" s="189" t="n">
        <v>0.029</v>
      </c>
      <c r="C7" s="190" t="n">
        <v>0.3</v>
      </c>
    </row>
    <row r="8" ht="15" customFormat="1" customHeight="1" s="187">
      <c r="A8" s="188" t="inlineStr">
        <is>
          <t>advanceService</t>
        </is>
      </c>
      <c r="B8" s="189" t="n">
        <v>0.029</v>
      </c>
      <c r="C8" s="190" t="n">
        <v>0.3</v>
      </c>
    </row>
    <row r="11" ht="12.8" customHeight="1" s="146">
      <c r="B11" s="191" t="n"/>
      <c r="C11" s="192" t="n"/>
    </row>
    <row r="24" ht="12.8" customHeight="1" s="146">
      <c r="D24" s="175" t="n"/>
    </row>
    <row r="95" ht="12.8" customHeight="1" s="146">
      <c r="C95" s="175" t="inlineStr">
        <is>
          <t>["account","app","credit","credit card","cash"]</t>
        </is>
      </c>
    </row>
  </sheetData>
  <sheetProtection selectLockedCells="0" selectUnlockedCells="0" sheet="1" objects="0" insertRows="1" insertHyperlinks="1" autoFilter="1" scenarios="0" formatColumns="1" deleteColumns="1" insertColumns="1" pivotTables="1" deleteRows="1" formatCells="1" formatRows="1" sort="1" password="910B"/>
  <mergeCells count="2">
    <mergeCell ref="A3:C3"/>
    <mergeCell ref="A2:C2"/>
  </mergeCells>
  <printOptions horizontalCentered="0" verticalCentered="0" headings="0" gridLines="0" gridLinesSet="1"/>
  <pageMargins left="0.7875" right="0.7875" top="1.05277777777778" bottom="1.05277777777778" header="0.7875" footer="0.7875"/>
  <pageSetup orientation="portrait" paperSize="9" scale="100" fitToHeight="1" fitToWidth="1" pageOrder="downThenOver" blackAndWhite="0" draft="0" horizontalDpi="300" verticalDpi="300" copies="1"/>
  <headerFooter differentOddEven="0" differentFirst="0">
    <oddHeader>&amp;C&amp;"Times New Roman,Regular"&amp;12 &amp;A</oddHeader>
    <oddFooter>&amp;C&amp;"Times New Roman,Regular"&amp;12 Page &amp;P</oddFooter>
    <evenHeader/>
    <evenFooter/>
    <firstHeader/>
    <firstFooter/>
  </headerFooter>
</worksheet>
</file>

<file path=xl/worksheets/sheet3.xml><?xml version="1.0" encoding="utf-8"?>
<worksheet xmlns="http://schemas.openxmlformats.org/spreadsheetml/2006/main">
  <sheetPr filterMode="0">
    <tabColor rgb="FFFFBF00"/>
    <outlinePr summaryBelow="1" summaryRight="1"/>
    <pageSetUpPr fitToPage="0"/>
  </sheetPr>
  <dimension ref="A1:D9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D1" activeCellId="0" sqref="D1"/>
    </sheetView>
  </sheetViews>
  <sheetFormatPr baseColWidth="8" defaultColWidth="11.53515625" defaultRowHeight="12.8" zeroHeight="0" outlineLevelRow="0"/>
  <cols>
    <col width="17.52" customWidth="1" style="137" min="1" max="1"/>
    <col width="11.52" customWidth="1" style="137" min="2" max="2"/>
    <col width="11.52" customWidth="1" style="175" min="3" max="3"/>
    <col width="11.52" customWidth="1" style="137" min="4" max="1024"/>
  </cols>
  <sheetData>
    <row r="1" ht="15" customHeight="1" s="146">
      <c r="A1" s="183" t="inlineStr">
        <is>
          <t>type</t>
        </is>
      </c>
      <c r="B1" s="183" t="inlineStr">
        <is>
          <t>%</t>
        </is>
      </c>
      <c r="C1" s="184" t="inlineStr">
        <is>
          <t>fix</t>
        </is>
      </c>
    </row>
    <row r="2" ht="15" customHeight="1" s="146">
      <c r="A2" s="185" t="inlineStr">
        <is>
          <t>Ecosystem</t>
        </is>
      </c>
      <c r="B2" s="140" t="n"/>
      <c r="C2" s="141" t="n"/>
    </row>
    <row r="3" ht="12.8" customHeight="1" s="146">
      <c r="A3" s="193" t="inlineStr">
        <is>
          <t>Ride type fee components</t>
        </is>
      </c>
      <c r="B3" s="140" t="n"/>
      <c r="C3" s="141" t="n"/>
    </row>
    <row r="4" ht="15" customFormat="1" customHeight="1" s="187">
      <c r="A4" s="188" t="inlineStr">
        <is>
          <t>hail</t>
        </is>
      </c>
      <c r="B4" s="189" t="n">
        <v>0.015</v>
      </c>
      <c r="C4" s="190" t="n">
        <v>0</v>
      </c>
    </row>
    <row r="5" ht="15" customFormat="1" customHeight="1" s="187">
      <c r="A5" s="188" t="inlineStr">
        <is>
          <t>cad</t>
        </is>
      </c>
      <c r="B5" s="189" t="n">
        <v>0.035</v>
      </c>
      <c r="C5" s="190" t="n">
        <v>0</v>
      </c>
    </row>
    <row r="6" ht="15" customFormat="1" customHeight="1" s="187">
      <c r="A6" s="188" t="inlineStr">
        <is>
          <t>account</t>
        </is>
      </c>
      <c r="B6" s="189" t="n">
        <v>0.02</v>
      </c>
      <c r="C6" s="190" t="n">
        <v>0</v>
      </c>
    </row>
    <row r="7" ht="15" customFormat="1" customHeight="1" s="187">
      <c r="A7" s="188" t="inlineStr">
        <is>
          <t>app</t>
        </is>
      </c>
      <c r="B7" s="189" t="n">
        <v>0.035</v>
      </c>
      <c r="C7" s="190" t="n">
        <v>0</v>
      </c>
    </row>
    <row r="8" ht="12.8" customHeight="1" s="146">
      <c r="A8" s="188" t="inlineStr">
        <is>
          <t>hail_cab</t>
        </is>
      </c>
      <c r="B8" s="189" t="n">
        <v>0.03</v>
      </c>
      <c r="C8" s="190" t="n">
        <v>0</v>
      </c>
    </row>
    <row r="9" ht="15" customFormat="1" customHeight="1" s="187">
      <c r="A9" s="188" t="inlineStr">
        <is>
          <t>cad_cab</t>
        </is>
      </c>
      <c r="B9" s="189" t="n">
        <v>0.07000000000000001</v>
      </c>
      <c r="C9" s="190" t="n">
        <v>0</v>
      </c>
    </row>
    <row r="10" ht="15" customFormat="1" customHeight="1" s="187">
      <c r="A10" s="188" t="inlineStr">
        <is>
          <t>account_cab</t>
        </is>
      </c>
      <c r="B10" s="189" t="n">
        <v>0.04</v>
      </c>
      <c r="C10" s="190" t="n">
        <v>0</v>
      </c>
    </row>
    <row r="11" ht="15" customFormat="1" customHeight="1" s="187">
      <c r="A11" s="188" t="inlineStr">
        <is>
          <t>app_cab</t>
        </is>
      </c>
      <c r="B11" s="189" t="n">
        <v>0.07000000000000001</v>
      </c>
      <c r="C11" s="190" t="n">
        <v>0</v>
      </c>
    </row>
    <row r="12" ht="15" customFormat="1" customHeight="1" s="187">
      <c r="A12" s="186" t="inlineStr">
        <is>
          <t>Payment type fee components</t>
        </is>
      </c>
      <c r="B12" s="194" t="n"/>
      <c r="C12" s="195" t="n"/>
    </row>
    <row r="13" ht="15" customFormat="1" customHeight="1" s="187">
      <c r="A13" s="188" t="inlineStr">
        <is>
          <t>credit</t>
        </is>
      </c>
      <c r="B13" s="189" t="n">
        <v>0.029</v>
      </c>
      <c r="C13" s="190" t="n">
        <v>0.25</v>
      </c>
    </row>
    <row r="14">
      <c r="A14" s="188" t="inlineStr">
        <is>
          <t>credit card</t>
        </is>
      </c>
      <c r="B14" s="189" t="n">
        <v>0.029</v>
      </c>
      <c r="C14" s="190" t="n">
        <v>0.25</v>
      </c>
    </row>
    <row r="15">
      <c r="A15" s="188" t="inlineStr">
        <is>
          <t>app</t>
        </is>
      </c>
      <c r="B15" s="196" t="n">
        <v>0.029</v>
      </c>
      <c r="C15" s="190" t="n">
        <v>0.25</v>
      </c>
    </row>
    <row r="16">
      <c r="A16" s="188" t="inlineStr">
        <is>
          <t>advance</t>
        </is>
      </c>
      <c r="B16" s="189" t="n">
        <v>0.029</v>
      </c>
      <c r="C16" s="190" t="n">
        <v>0.25</v>
      </c>
    </row>
    <row r="17">
      <c r="A17" s="188" t="inlineStr">
        <is>
          <t>advanceService</t>
        </is>
      </c>
      <c r="B17" s="189" t="n">
        <v>0.029</v>
      </c>
      <c r="C17" s="190" t="n">
        <v>0.25</v>
      </c>
    </row>
    <row r="24" ht="12.8" customHeight="1" s="146"/>
    <row r="28">
      <c r="D28" s="175" t="n"/>
    </row>
    <row r="95" ht="12.8" customHeight="1" s="146"/>
    <row r="99">
      <c r="C99" s="175" t="inlineStr">
        <is>
          <t>["account","app","credit","credit card","cash"]</t>
        </is>
      </c>
    </row>
  </sheetData>
  <sheetProtection selectLockedCells="0" selectUnlockedCells="0" sheet="1" objects="0" insertRows="1" insertHyperlinks="1" autoFilter="1" scenarios="0" formatColumns="1" deleteColumns="1" insertColumns="1" pivotTables="1" deleteRows="1" formatCells="1" formatRows="1" sort="1" password="910B"/>
  <mergeCells count="2">
    <mergeCell ref="A3:C3"/>
    <mergeCell ref="A2:C2"/>
  </mergeCells>
  <printOptions horizontalCentered="0" verticalCentered="0" headings="0" gridLines="0" gridLinesSet="1"/>
  <pageMargins left="0.7875" right="0.7875" top="1.05277777777778" bottom="1.05277777777778" header="0.7875" footer="0.7875"/>
  <pageSetup orientation="portrait" paperSize="9" scale="100" fitToHeight="1" fitToWidth="1" pageOrder="downThenOver" blackAndWhite="0" draft="0" horizontalDpi="300" verticalDpi="300" copies="1"/>
  <headerFooter differentOddEven="0" differentFirst="0">
    <oddHeader>&amp;C&amp;"Times New Roman,Regular"&amp;12 &amp;A</oddHeader>
    <oddFooter>&amp;C&amp;"Times New Roman,Regular"&amp;12 Page &amp;P</oddFooter>
    <evenHeader/>
    <evenFooter/>
    <firstHeader/>
    <firstFooter/>
  </headerFooter>
</worksheet>
</file>

<file path=xl/worksheets/sheet4.xml><?xml version="1.0" encoding="utf-8"?>
<worksheet xmlns="http://schemas.openxmlformats.org/spreadsheetml/2006/main">
  <sheetPr filterMode="0">
    <tabColor rgb="FFFFBF00"/>
    <outlinePr summaryBelow="1" summaryRight="1"/>
    <pageSetUpPr fitToPage="0"/>
  </sheetPr>
  <dimension ref="A1:AMJ95"/>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8" activeCellId="0" sqref="A8"/>
    </sheetView>
  </sheetViews>
  <sheetFormatPr baseColWidth="8" defaultColWidth="11.53515625" defaultRowHeight="12.8" zeroHeight="0" outlineLevelRow="0"/>
  <cols>
    <col width="17.78" customWidth="1" style="137" min="1" max="1"/>
    <col width="11.52" customWidth="1" style="137" min="2" max="2"/>
    <col width="11.52" customWidth="1" style="175" min="3" max="3"/>
    <col width="11.52" customWidth="1" style="137" min="4" max="1024"/>
  </cols>
  <sheetData>
    <row r="1" ht="15" customHeight="1" s="146">
      <c r="A1" s="197" t="inlineStr">
        <is>
          <t>type</t>
        </is>
      </c>
      <c r="B1" s="197" t="inlineStr">
        <is>
          <t>%</t>
        </is>
      </c>
      <c r="C1" s="198" t="inlineStr">
        <is>
          <t>fix</t>
        </is>
      </c>
    </row>
    <row r="2" ht="15" customHeight="1" s="146">
      <c r="A2" s="185" t="inlineStr">
        <is>
          <t>Organization</t>
        </is>
      </c>
      <c r="B2" s="140" t="n"/>
      <c r="C2" s="141" t="n"/>
    </row>
    <row r="3" ht="12.8" customFormat="1" customHeight="1" s="137">
      <c r="A3" s="193" t="inlineStr">
        <is>
          <t>Ride type fee components</t>
        </is>
      </c>
      <c r="B3" s="140" t="n"/>
      <c r="C3" s="141" t="n"/>
      <c r="AMI3" s="137" t="n"/>
      <c r="AMJ3" s="137" t="n"/>
    </row>
    <row r="4" ht="15" customFormat="1" customHeight="1" s="199">
      <c r="A4" s="188" t="inlineStr">
        <is>
          <t>hail</t>
        </is>
      </c>
      <c r="B4" s="196" t="n">
        <v>0.03</v>
      </c>
      <c r="C4" s="200" t="n">
        <v>0</v>
      </c>
      <c r="AMH4" s="187" t="n"/>
      <c r="AMI4" s="187" t="n"/>
      <c r="AMJ4" s="187" t="n"/>
    </row>
    <row r="5" ht="15" customFormat="1" customHeight="1" s="187">
      <c r="A5" s="188" t="inlineStr">
        <is>
          <t>cad</t>
        </is>
      </c>
      <c r="B5" s="196" t="n">
        <v>0.13</v>
      </c>
      <c r="C5" s="200" t="n">
        <v>0</v>
      </c>
    </row>
    <row r="6" ht="15" customFormat="1" customHeight="1" s="187">
      <c r="A6" s="188" t="inlineStr">
        <is>
          <t>account</t>
        </is>
      </c>
      <c r="B6" s="196" t="n">
        <v>0.13</v>
      </c>
      <c r="C6" s="200" t="n">
        <v>0</v>
      </c>
    </row>
    <row r="7" ht="15" customFormat="1" customHeight="1" s="187">
      <c r="A7" s="188" t="inlineStr">
        <is>
          <t>app</t>
        </is>
      </c>
      <c r="B7" s="196" t="n">
        <v>0.13</v>
      </c>
      <c r="C7" s="200" t="n">
        <v>0</v>
      </c>
    </row>
    <row r="8" ht="12.8" customFormat="1" customHeight="1" s="137">
      <c r="A8" s="186" t="inlineStr">
        <is>
          <t>Payment type fee components</t>
        </is>
      </c>
      <c r="B8" s="194" t="n"/>
      <c r="C8" s="195" t="n"/>
      <c r="AMI8" s="137" t="n"/>
      <c r="AMJ8" s="137" t="n"/>
    </row>
    <row r="9" ht="15" customFormat="1" customHeight="1" s="187">
      <c r="A9" s="188" t="inlineStr">
        <is>
          <t>credit</t>
        </is>
      </c>
      <c r="B9" s="196" t="n">
        <v>0.029</v>
      </c>
      <c r="C9" s="200" t="n">
        <v>0.2</v>
      </c>
      <c r="E9" s="201" t="n"/>
    </row>
    <row r="10" ht="15" customFormat="1" customHeight="1" s="187">
      <c r="A10" s="188" t="inlineStr">
        <is>
          <t>credit card</t>
        </is>
      </c>
      <c r="B10" s="196" t="n">
        <v>0.029</v>
      </c>
      <c r="C10" s="200" t="n">
        <v>0.2</v>
      </c>
      <c r="E10" s="201" t="n"/>
    </row>
    <row r="11" ht="15" customFormat="1" customHeight="1" s="187">
      <c r="A11" s="188" t="inlineStr">
        <is>
          <t>app</t>
        </is>
      </c>
      <c r="B11" s="196" t="n">
        <v>0.029</v>
      </c>
      <c r="C11" s="200" t="n">
        <v>0.2</v>
      </c>
    </row>
    <row r="12" ht="15" customFormat="1" customHeight="1" s="187">
      <c r="A12" s="188" t="inlineStr">
        <is>
          <t>advance</t>
        </is>
      </c>
      <c r="B12" s="196" t="n">
        <v>0.029</v>
      </c>
      <c r="C12" s="200" t="n">
        <v>0.2</v>
      </c>
      <c r="E12" s="201" t="n"/>
    </row>
    <row r="13" ht="15" customFormat="1" customHeight="1" s="187">
      <c r="A13" s="188" t="inlineStr">
        <is>
          <t>advanceService</t>
        </is>
      </c>
      <c r="B13" s="196" t="n">
        <v>0.029</v>
      </c>
      <c r="C13" s="200" t="n">
        <v>0.2</v>
      </c>
      <c r="E13" s="201" t="n"/>
    </row>
    <row r="24" ht="12.8" customHeight="1" s="146">
      <c r="D24" s="175" t="n"/>
    </row>
    <row r="95" ht="12.8" customHeight="1" s="146">
      <c r="C95" s="175" t="inlineStr">
        <is>
          <t>["account","app","credit","credit card","cash"]</t>
        </is>
      </c>
    </row>
  </sheetData>
  <sheetProtection selectLockedCells="0" selectUnlockedCells="0" sheet="1" objects="0" insertRows="1" insertHyperlinks="1" autoFilter="1" scenarios="0" formatColumns="1" deleteColumns="1" insertColumns="1" pivotTables="1" deleteRows="1" formatCells="1" formatRows="1" sort="1" password="910B"/>
  <mergeCells count="2">
    <mergeCell ref="A3:C3"/>
    <mergeCell ref="A2:C2"/>
  </mergeCells>
  <printOptions horizontalCentered="0" verticalCentered="0" headings="0" gridLines="0" gridLinesSet="1"/>
  <pageMargins left="0.7875" right="0.7875" top="1.05277777777778" bottom="1.05277777777778" header="0.7875" footer="0.7875"/>
  <pageSetup orientation="portrait" paperSize="9" scale="100" fitToHeight="1" fitToWidth="1" pageOrder="downThenOver" blackAndWhite="0" draft="0" horizontalDpi="300" verticalDpi="300" copies="1"/>
  <headerFooter differentOddEven="0" differentFirst="0">
    <oddHeader>&amp;C&amp;"Times New Roman,Regular"&amp;12 &amp;A</oddHeader>
    <oddFooter>&amp;C&amp;"Times New Roman,Regular"&amp;12 Page &amp;P</oddFooter>
    <evenHeader/>
    <evenFooter/>
    <firstHeader/>
    <firstFooter/>
  </headerFooter>
</worksheet>
</file>

<file path=xl/worksheets/sheet5.xml><?xml version="1.0" encoding="utf-8"?>
<worksheet xmlns="http://schemas.openxmlformats.org/spreadsheetml/2006/main">
  <sheetPr filterMode="0">
    <tabColor rgb="FFEEEEEE"/>
    <outlinePr summaryBelow="1" summaryRight="1"/>
    <pageSetUpPr fitToPage="0"/>
  </sheetPr>
  <dimension ref="A1:AMJ98"/>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E14" activeCellId="0" sqref="E14"/>
    </sheetView>
  </sheetViews>
  <sheetFormatPr baseColWidth="8" defaultColWidth="11.53515625" defaultRowHeight="12.8" zeroHeight="0" outlineLevelRow="0"/>
  <cols>
    <col width="15.95" customWidth="1" style="137" min="1" max="1"/>
    <col width="19.45" customWidth="1" style="137" min="2" max="2"/>
    <col width="13.75" customWidth="1" style="137" min="3" max="3"/>
    <col width="13.12" customWidth="1" style="137" min="4" max="4"/>
    <col width="11.52" customWidth="1" style="175" min="5" max="5"/>
    <col width="11.52" customWidth="1" style="137" min="6" max="1019"/>
  </cols>
  <sheetData>
    <row r="1" ht="32.8" customFormat="1" customHeight="1" s="202">
      <c r="A1" s="203">
        <f>ROUND(SUM($E$5:$E$14),2)</f>
        <v/>
      </c>
      <c r="B1" s="204" t="inlineStr">
        <is>
          <t>Sheet is calculating Payment Service Provider’s Fee – based on Stripe conditions</t>
        </is>
      </c>
      <c r="C1" s="205" t="n"/>
      <c r="D1" s="205" t="n"/>
      <c r="E1" s="206" t="n"/>
      <c r="F1" s="207" t="n"/>
      <c r="AMF1" s="137" t="n"/>
      <c r="AMG1" s="137" t="n"/>
      <c r="AMH1" s="137" t="n"/>
      <c r="AMI1" s="137" t="n"/>
      <c r="AMJ1" s="137" t="n"/>
    </row>
    <row r="2" ht="17.15" customHeight="1" s="146">
      <c r="A2" s="208" t="inlineStr">
        <is>
          <t>colors: (ride data, calculated data, setup data)</t>
        </is>
      </c>
      <c r="B2" s="205" t="n"/>
      <c r="C2" s="205" t="n"/>
      <c r="D2" s="205" t="n"/>
      <c r="E2" s="206" t="n"/>
    </row>
    <row r="3" ht="15" customHeight="1" s="146">
      <c r="A3" s="209" t="n"/>
      <c r="B3" s="210">
        <f>rideData!A$71</f>
        <v/>
      </c>
      <c r="C3" s="210" t="inlineStr">
        <is>
          <t>Multiplied by</t>
        </is>
      </c>
      <c r="D3" s="210" t="inlineStr">
        <is>
          <t>Plus</t>
        </is>
      </c>
      <c r="E3" s="211" t="inlineStr">
        <is>
          <t>Result</t>
        </is>
      </c>
    </row>
    <row r="4" ht="15" customFormat="1" customHeight="1" s="199">
      <c r="A4" s="212" t="inlineStr">
        <is>
          <t>Payment type fee components</t>
        </is>
      </c>
      <c r="B4" s="205" t="n"/>
      <c r="C4" s="205" t="n"/>
      <c r="D4" s="205" t="n"/>
      <c r="E4" s="206" t="n"/>
      <c r="AMF4" s="137" t="n"/>
      <c r="AMG4" s="137" t="n"/>
      <c r="AMH4" s="137" t="n"/>
      <c r="AMI4" s="137" t="n"/>
      <c r="AMJ4" s="137" t="n"/>
    </row>
    <row r="5" ht="12.8" customHeight="1" s="146">
      <c r="A5" s="213">
        <f>service!$A$4</f>
        <v/>
      </c>
      <c r="B5" s="214">
        <f>rideData!A$92</f>
        <v/>
      </c>
      <c r="C5" s="214">
        <f>rideData!B$92</f>
        <v/>
      </c>
      <c r="D5" s="215" t="n"/>
      <c r="E5" s="216" t="n"/>
    </row>
    <row r="6" ht="12.8" customHeight="1" s="146">
      <c r="A6" s="209" t="inlineStr">
        <is>
          <t>fee</t>
        </is>
      </c>
      <c r="B6" s="217">
        <f>rideData!B$71</f>
        <v/>
      </c>
      <c r="C6" s="218">
        <f>service!$B$4</f>
        <v/>
      </c>
      <c r="D6" s="219">
        <f>service!$C$4</f>
        <v/>
      </c>
      <c r="E6" s="220">
        <f>IF(A5=C5,B6*C6+D6,0)</f>
        <v/>
      </c>
    </row>
    <row r="7" ht="12.8" customHeight="1" s="146">
      <c r="A7" s="213">
        <f>service!$A$5</f>
        <v/>
      </c>
      <c r="B7" s="214">
        <f>rideData!A$92</f>
        <v/>
      </c>
      <c r="C7" s="214">
        <f>rideData!B$92</f>
        <v/>
      </c>
      <c r="D7" s="215" t="n"/>
      <c r="E7" s="216" t="n"/>
    </row>
    <row r="8" ht="12.8" customHeight="1" s="146">
      <c r="A8" s="209" t="inlineStr">
        <is>
          <t>fee</t>
        </is>
      </c>
      <c r="B8" s="217">
        <f>rideData!B$71</f>
        <v/>
      </c>
      <c r="C8" s="218">
        <f>service!$B$5</f>
        <v/>
      </c>
      <c r="D8" s="219">
        <f>service!$C$5</f>
        <v/>
      </c>
      <c r="E8" s="220">
        <f>IF(A7=C7,B8*C8+D8,0)</f>
        <v/>
      </c>
    </row>
    <row r="9" ht="12.8" customHeight="1" s="146">
      <c r="A9" s="213">
        <f>service!$A$6</f>
        <v/>
      </c>
      <c r="B9" s="214">
        <f>rideData!A$92</f>
        <v/>
      </c>
      <c r="C9" s="214">
        <f>rideData!B$92</f>
        <v/>
      </c>
      <c r="D9" s="215" t="n"/>
      <c r="E9" s="216" t="n"/>
    </row>
    <row r="10" ht="12.8" customHeight="1" s="146">
      <c r="A10" s="209" t="inlineStr">
        <is>
          <t>fee</t>
        </is>
      </c>
      <c r="B10" s="217">
        <f>rideData!B$71</f>
        <v/>
      </c>
      <c r="C10" s="218">
        <f>service!$B$6</f>
        <v/>
      </c>
      <c r="D10" s="219">
        <f>service!$C$6</f>
        <v/>
      </c>
      <c r="E10" s="220">
        <f>IF(A9=C9,B10*C10+D10,0)</f>
        <v/>
      </c>
    </row>
    <row r="11" ht="12.8" customHeight="1" s="146">
      <c r="A11" s="213">
        <f>service!$A$7</f>
        <v/>
      </c>
      <c r="B11" s="214">
        <f>rideData!A$92</f>
        <v/>
      </c>
      <c r="C11" s="214">
        <f>rideData!B$92</f>
        <v/>
      </c>
      <c r="D11" s="215" t="n"/>
      <c r="E11" s="216" t="n"/>
    </row>
    <row r="12" ht="12.8" customHeight="1" s="146">
      <c r="A12" s="209" t="inlineStr">
        <is>
          <t>fee</t>
        </is>
      </c>
      <c r="B12" s="217">
        <f>rideData!B$71</f>
        <v/>
      </c>
      <c r="C12" s="218">
        <f>service!$B$7</f>
        <v/>
      </c>
      <c r="D12" s="219">
        <f>service!$C$7</f>
        <v/>
      </c>
      <c r="E12" s="220">
        <f>IF(A11=C11,B12*C12+D12,0)</f>
        <v/>
      </c>
    </row>
    <row r="13" ht="12.8" customHeight="1" s="146">
      <c r="A13" s="213">
        <f>service!$A$8</f>
        <v/>
      </c>
      <c r="B13" s="214">
        <f>rideData!A$92</f>
        <v/>
      </c>
      <c r="C13" s="214">
        <f>rideData!B$92</f>
        <v/>
      </c>
      <c r="D13" s="215" t="n"/>
      <c r="E13" s="216" t="n"/>
    </row>
    <row r="14" ht="12.8" customHeight="1" s="146">
      <c r="A14" s="209" t="inlineStr">
        <is>
          <t>fee</t>
        </is>
      </c>
      <c r="B14" s="217">
        <f>rideData!B$71</f>
        <v/>
      </c>
      <c r="C14" s="218">
        <f>service!$B$8</f>
        <v/>
      </c>
      <c r="D14" s="219">
        <f>service!$C$8</f>
        <v/>
      </c>
      <c r="E14" s="220">
        <f>IF(A13=C13,B14*C14+D14,0)</f>
        <v/>
      </c>
    </row>
    <row r="15" ht="17.35" customHeight="1" s="146">
      <c r="D15" s="142" t="n"/>
      <c r="E15" s="221" t="n"/>
    </row>
    <row r="16" ht="12.8" customHeight="1" s="146">
      <c r="E16" s="222" t="n"/>
    </row>
    <row r="17" ht="12.8" customHeight="1" s="146">
      <c r="E17" s="222" t="n"/>
    </row>
    <row r="18" ht="12.8" customHeight="1" s="146">
      <c r="E18" s="222" t="n"/>
    </row>
    <row r="19" ht="12.8" customHeight="1" s="146">
      <c r="D19" s="137" t="n"/>
      <c r="E19" s="175" t="n"/>
    </row>
    <row r="20" ht="12.8" customHeight="1" s="146">
      <c r="D20" s="137" t="n"/>
      <c r="E20" s="175" t="n"/>
    </row>
    <row r="21" ht="12.8" customHeight="1" s="146">
      <c r="D21" s="137" t="n"/>
      <c r="E21" s="175" t="n"/>
    </row>
    <row r="22" ht="12.8" customHeight="1" s="146">
      <c r="D22" s="137" t="n"/>
      <c r="E22" s="175" t="n"/>
    </row>
    <row r="27" ht="12.8" customHeight="1" s="146">
      <c r="C27" s="223" t="n"/>
      <c r="D27" s="175" t="n"/>
    </row>
    <row r="98" ht="12.8" customHeight="1" s="146">
      <c r="C98" s="137" t="inlineStr">
        <is>
          <t>["account","app","credit","credit card","cash"]</t>
        </is>
      </c>
    </row>
  </sheetData>
  <sheetProtection selectLockedCells="0" selectUnlockedCells="0" sheet="1" objects="0" insertRows="1" insertHyperlinks="1" autoFilter="1" scenarios="0" formatColumns="1" deleteColumns="1" insertColumns="1" pivotTables="1" deleteRows="1" formatCells="1" formatRows="1" sort="1" password="910B"/>
  <mergeCells count="3">
    <mergeCell ref="A2:E2"/>
    <mergeCell ref="A4:E4"/>
    <mergeCell ref="B1:E1"/>
  </mergeCells>
  <printOptions horizontalCentered="0" verticalCentered="0" headings="0" gridLines="0" gridLinesSet="1"/>
  <pageMargins left="0.7875" right="0.7875" top="1.025" bottom="1.025" header="0.7875" footer="0.7875"/>
  <pageSetup orientation="portrait" paperSize="9" scale="100" fitToHeight="1" fitToWidth="1" pageOrder="downThenOver" blackAndWhite="0" draft="0" horizontalDpi="300" verticalDpi="300" copies="1"/>
  <headerFooter differentOddEven="0" differentFirst="0">
    <oddHeader>&amp;C&amp;A</oddHeader>
    <oddFooter>&amp;CPage &amp;P</oddFooter>
    <evenHeader/>
    <evenFooter/>
    <firstHeader/>
    <firstFooter/>
  </headerFooter>
</worksheet>
</file>

<file path=xl/worksheets/sheet6.xml><?xml version="1.0" encoding="utf-8"?>
<worksheet xmlns="http://schemas.openxmlformats.org/spreadsheetml/2006/main">
  <sheetPr>
    <outlinePr summaryBelow="1" summaryRight="1"/>
    <pageSetUpPr/>
  </sheetPr>
  <dimension ref="A1:AMJ102"/>
  <sheetViews>
    <sheetView workbookViewId="0">
      <selection activeCell="A1" sqref="A1"/>
    </sheetView>
  </sheetViews>
  <sheetFormatPr baseColWidth="8" defaultRowHeight="15"/>
  <cols>
    <col width="15.95" customWidth="1" style="146" min="1" max="1"/>
    <col width="19.45" customWidth="1" style="146" min="2" max="2"/>
    <col width="13.75" customWidth="1" style="146" min="3" max="3"/>
    <col width="13.4" customWidth="1" style="146" min="4" max="4"/>
    <col width="11.52" customWidth="1" style="146" min="5" max="5"/>
    <col width="11.52" customWidth="1" style="146" min="6" max="6"/>
  </cols>
  <sheetData>
    <row r="1" ht="34.3" customHeight="1" s="146">
      <c r="A1" s="224">
        <f>ROUND(SUM(E6,E8,E10,E12,E14,E16,E18,E20,E23,E25,E27,E29,E31),2)</f>
        <v/>
      </c>
      <c r="B1" s="225" t="inlineStr">
        <is>
          <t>Sheet is calculating beam fee from a single ride data.</t>
        </is>
      </c>
      <c r="C1" s="226" t="n"/>
      <c r="D1" s="226" t="n"/>
      <c r="E1" s="226" t="n"/>
      <c r="F1" s="227" t="n"/>
      <c r="AMJ1" s="142" t="n"/>
    </row>
    <row r="2" ht="17.15" customHeight="1" s="146">
      <c r="A2" s="228" t="inlineStr">
        <is>
          <t>colors: (ride data, calculated data, setup data)</t>
        </is>
      </c>
      <c r="B2" s="226" t="n"/>
      <c r="C2" s="226" t="n"/>
      <c r="D2" s="226" t="n"/>
      <c r="E2" s="226" t="n"/>
    </row>
    <row r="3" ht="15" customHeight="1" s="146">
      <c r="A3" s="209" t="n"/>
      <c r="B3" s="210">
        <f>rideData!A$71</f>
        <v/>
      </c>
      <c r="C3" s="210" t="inlineStr">
        <is>
          <t>Multiplied by</t>
        </is>
      </c>
      <c r="D3" s="210" t="inlineStr">
        <is>
          <t>Plus</t>
        </is>
      </c>
      <c r="E3" s="211" t="inlineStr">
        <is>
          <t>Result</t>
        </is>
      </c>
      <c r="F3" s="229" t="n"/>
    </row>
    <row r="4" ht="15" customHeight="1" s="146">
      <c r="A4" s="230" t="inlineStr">
        <is>
          <t>Ride type fee components</t>
        </is>
      </c>
      <c r="B4" s="205" t="n"/>
      <c r="C4" s="205" t="n"/>
      <c r="D4" s="205" t="n"/>
      <c r="E4" s="206" t="n"/>
      <c r="AMJ4" s="137" t="n"/>
    </row>
    <row r="5" ht="12.8" customHeight="1" s="146">
      <c r="A5" s="213">
        <f>ecosystem!$A$4</f>
        <v/>
      </c>
      <c r="B5" s="214">
        <f>rideData!A$8</f>
        <v/>
      </c>
      <c r="C5" s="214">
        <f>rideData!B$8</f>
        <v/>
      </c>
      <c r="D5" s="231" t="n"/>
      <c r="E5" s="231" t="n"/>
    </row>
    <row r="6" ht="12.8" customHeight="1" s="146">
      <c r="A6" s="209" t="inlineStr">
        <is>
          <t>fee</t>
        </is>
      </c>
      <c r="B6" s="217">
        <f>rideData!B$71</f>
        <v/>
      </c>
      <c r="C6" s="218">
        <f>ecosystem!$B$4</f>
        <v/>
      </c>
      <c r="D6" s="219">
        <f>ecosystem!$C$4</f>
        <v/>
      </c>
      <c r="E6" s="220">
        <f>IF(AND(C5="hail",rideData!B$51&lt;&gt;"cab"),B6*C6+D6,0)</f>
        <v/>
      </c>
      <c r="I6" s="232" t="n"/>
    </row>
    <row r="7" ht="12.8" customHeight="1" s="146">
      <c r="A7" s="213">
        <f>ecosystem!$A$8</f>
        <v/>
      </c>
      <c r="B7" s="214">
        <f>rideData!A$8</f>
        <v/>
      </c>
      <c r="C7" s="214">
        <f>rideData!B$8</f>
        <v/>
      </c>
      <c r="D7" s="231" t="n"/>
      <c r="E7" s="231" t="n"/>
    </row>
    <row r="8" ht="12.8" customHeight="1" s="146">
      <c r="A8" s="209" t="inlineStr">
        <is>
          <t>fee</t>
        </is>
      </c>
      <c r="B8" s="217">
        <f>rideData!B$71</f>
        <v/>
      </c>
      <c r="C8" s="218">
        <f>ecosystem!$B$8</f>
        <v/>
      </c>
      <c r="D8" s="219">
        <f>ecosystem!$C$8</f>
        <v/>
      </c>
      <c r="E8" s="220">
        <f>IF(AND(C7="hail",rideData!B$51="cab"),B8*C8+D8,0)</f>
        <v/>
      </c>
    </row>
    <row r="9" ht="12.8" customHeight="1" s="146">
      <c r="A9" s="213">
        <f>ecosystem!$A$5</f>
        <v/>
      </c>
      <c r="B9" s="214">
        <f>rideData!A$8</f>
        <v/>
      </c>
      <c r="C9" s="214">
        <f>rideData!B$8</f>
        <v/>
      </c>
      <c r="D9" s="231" t="n"/>
      <c r="E9" s="231" t="n"/>
    </row>
    <row r="10" ht="12.8" customHeight="1" s="146">
      <c r="A10" s="209" t="inlineStr">
        <is>
          <t>fee</t>
        </is>
      </c>
      <c r="B10" s="217">
        <f>rideData!B$71</f>
        <v/>
      </c>
      <c r="C10" s="218">
        <f>ecosystem!$B$5</f>
        <v/>
      </c>
      <c r="D10" s="219">
        <f>ecosystem!$C$5</f>
        <v/>
      </c>
      <c r="E10" s="220">
        <f>IF(AND(C9="cad",rideData!B$51&lt;&gt;"cab"),B10*C10+D10,0)</f>
        <v/>
      </c>
      <c r="I10" s="232" t="n"/>
    </row>
    <row r="11" ht="12.8" customHeight="1" s="146">
      <c r="A11" s="213">
        <f>ecosystem!$A$9</f>
        <v/>
      </c>
      <c r="B11" s="214">
        <f>rideData!A$8</f>
        <v/>
      </c>
      <c r="C11" s="214">
        <f>rideData!B$8</f>
        <v/>
      </c>
      <c r="D11" s="231" t="n"/>
      <c r="E11" s="231" t="n"/>
    </row>
    <row r="12" ht="12.8" customHeight="1" s="146">
      <c r="A12" s="209" t="inlineStr">
        <is>
          <t>fee</t>
        </is>
      </c>
      <c r="B12" s="217">
        <f>rideData!B$71</f>
        <v/>
      </c>
      <c r="C12" s="218">
        <f>ecosystem!$B$9</f>
        <v/>
      </c>
      <c r="D12" s="219">
        <f>ecosystem!$C$9</f>
        <v/>
      </c>
      <c r="E12" s="220">
        <f>IF(AND(C11="cad",rideData!B$51="cab"),B12*C12+D12,0)</f>
        <v/>
      </c>
    </row>
    <row r="13" ht="12.8" customHeight="1" s="146">
      <c r="A13" s="263">
        <f>ecosystem!$A$6</f>
        <v/>
      </c>
      <c r="B13" s="264">
        <f>rideData!A$8</f>
        <v/>
      </c>
      <c r="C13" s="264">
        <f>rideData!B$8</f>
        <v/>
      </c>
      <c r="D13" s="265" t="n"/>
      <c r="E13" s="265" t="n"/>
    </row>
    <row r="14" ht="12.8" customHeight="1" s="146">
      <c r="A14" s="209" t="inlineStr">
        <is>
          <t>fee</t>
        </is>
      </c>
      <c r="B14" s="217">
        <f>rideData!B$71</f>
        <v/>
      </c>
      <c r="C14" s="218">
        <f>ecosystem!$B$6</f>
        <v/>
      </c>
      <c r="D14" s="219">
        <f>ecosystem!$C$6</f>
        <v/>
      </c>
      <c r="E14" s="220">
        <f>IF(AND(C13="account",rideData!B$51&lt;&gt;"cab"),B14*C14+D14,0)</f>
        <v/>
      </c>
      <c r="I14" s="232" t="n"/>
    </row>
    <row r="15" ht="12.8" customHeight="1" s="146">
      <c r="A15" s="213">
        <f>ecosystem!$A$10</f>
        <v/>
      </c>
      <c r="B15" s="214">
        <f>rideData!A$8</f>
        <v/>
      </c>
      <c r="C15" s="214">
        <f>rideData!B$8</f>
        <v/>
      </c>
      <c r="D15" s="231" t="n"/>
      <c r="E15" s="231" t="n"/>
    </row>
    <row r="16" ht="12.8" customHeight="1" s="146">
      <c r="A16" s="209" t="inlineStr">
        <is>
          <t>fee</t>
        </is>
      </c>
      <c r="B16" s="217">
        <f>rideData!B$71</f>
        <v/>
      </c>
      <c r="C16" s="218">
        <f>ecosystem!$B$10</f>
        <v/>
      </c>
      <c r="D16" s="219">
        <f>ecosystem!$C$10</f>
        <v/>
      </c>
      <c r="E16" s="220">
        <f>IF(AND(C15="account",rideData!B$51="cab"),B16*C16+D16,0)</f>
        <v/>
      </c>
    </row>
    <row r="17" ht="15" customHeight="1" s="146">
      <c r="A17" s="213">
        <f>ecosystem!$A$7</f>
        <v/>
      </c>
      <c r="B17" s="214">
        <f>rideData!A$8</f>
        <v/>
      </c>
      <c r="C17" s="214">
        <f>rideData!B$8</f>
        <v/>
      </c>
      <c r="D17" s="231" t="n"/>
      <c r="E17" s="231" t="n"/>
    </row>
    <row r="18" ht="12.8" customHeight="1" s="146">
      <c r="A18" s="209" t="inlineStr">
        <is>
          <t>fee</t>
        </is>
      </c>
      <c r="B18" s="217">
        <f>rideData!B$71</f>
        <v/>
      </c>
      <c r="C18" s="218">
        <f>ecosystem!$B$7</f>
        <v/>
      </c>
      <c r="D18" s="219">
        <f>ecosystem!$C$7</f>
        <v/>
      </c>
      <c r="E18" s="220">
        <f>IF(AND(C17="app",rideData!B$51&lt;&gt;"cab"),B18*C18+D18,0)</f>
        <v/>
      </c>
      <c r="I18" s="232" t="n"/>
    </row>
    <row r="19" ht="12.8" customHeight="1" s="146">
      <c r="A19" s="213">
        <f>ecosystem!$A$11</f>
        <v/>
      </c>
      <c r="B19" s="214">
        <f>rideData!A$8</f>
        <v/>
      </c>
      <c r="C19" s="214">
        <f>rideData!B$8</f>
        <v/>
      </c>
      <c r="D19" s="231" t="n"/>
      <c r="E19" s="231" t="n"/>
    </row>
    <row r="20" ht="12.8" customHeight="1" s="146">
      <c r="A20" s="209" t="inlineStr">
        <is>
          <t>fee</t>
        </is>
      </c>
      <c r="B20" s="217">
        <f>rideData!B$71</f>
        <v/>
      </c>
      <c r="C20" s="218">
        <f>ecosystem!$B$11</f>
        <v/>
      </c>
      <c r="D20" s="219">
        <f>ecosystem!$C$11</f>
        <v/>
      </c>
      <c r="E20" s="220">
        <f>IF(AND(C19="app",rideData!B$51="cab"),B20*C20+D20,0)</f>
        <v/>
      </c>
    </row>
    <row r="21" ht="12.8" customHeight="1" s="146">
      <c r="A21" s="266" t="inlineStr">
        <is>
          <t>Payment type fee components</t>
        </is>
      </c>
      <c r="B21" s="205" t="n"/>
      <c r="C21" s="205" t="n"/>
      <c r="D21" s="205" t="n"/>
      <c r="E21" s="206" t="n"/>
      <c r="AMJ21" s="137" t="n"/>
    </row>
    <row r="22" ht="12.8" customHeight="1" s="146">
      <c r="A22" s="213">
        <f>ecosystem!$A$9</f>
        <v/>
      </c>
      <c r="B22" s="214">
        <f>rideData!A$92</f>
        <v/>
      </c>
      <c r="C22" s="214">
        <f>rideData!B$92</f>
        <v/>
      </c>
      <c r="D22" s="216" t="n"/>
      <c r="E22" s="216" t="n"/>
    </row>
    <row r="23" ht="12.8" customHeight="1" s="146">
      <c r="A23" s="209" t="inlineStr">
        <is>
          <t>fee</t>
        </is>
      </c>
      <c r="B23" s="217">
        <f>rideData!B$71</f>
        <v/>
      </c>
      <c r="C23" s="218">
        <f>ecosystem!$B$9</f>
        <v/>
      </c>
      <c r="D23" s="219">
        <f>ecosystem!$C$9</f>
        <v/>
      </c>
      <c r="E23" s="220">
        <f>IF(A22=C22,B23*C23+D23,0)</f>
        <v/>
      </c>
      <c r="I23" s="232" t="n"/>
    </row>
    <row r="24" ht="12.8" customHeight="1" s="146">
      <c r="A24" s="213">
        <f>ecosystem!$A$10</f>
        <v/>
      </c>
      <c r="B24" s="214" t="inlineStr">
        <is>
          <t>meterPaymentMethod</t>
        </is>
      </c>
      <c r="C24" s="214">
        <f>rideData!B$92</f>
        <v/>
      </c>
      <c r="D24" s="216" t="n"/>
      <c r="E24" s="216" t="n"/>
    </row>
    <row r="25" ht="12.8" customHeight="1" s="146">
      <c r="A25" s="209" t="inlineStr">
        <is>
          <t>fee</t>
        </is>
      </c>
      <c r="B25" s="217">
        <f>rideData!B$71</f>
        <v/>
      </c>
      <c r="C25" s="218">
        <f>ecosystem!$B$10</f>
        <v/>
      </c>
      <c r="D25" s="219">
        <f>ecosystem!$C$10</f>
        <v/>
      </c>
      <c r="E25" s="220">
        <f>IF(A24=C24,B25*C25+D25,0)</f>
        <v/>
      </c>
      <c r="I25" s="232" t="n"/>
    </row>
    <row r="26" ht="12.8" customHeight="1" s="146">
      <c r="A26" s="213">
        <f>ecosystem!$A$11</f>
        <v/>
      </c>
      <c r="B26" s="214" t="inlineStr">
        <is>
          <t>meterPaymentMethod</t>
        </is>
      </c>
      <c r="C26" s="214">
        <f>rideData!B$92</f>
        <v/>
      </c>
      <c r="D26" s="216" t="n"/>
      <c r="E26" s="216" t="n"/>
    </row>
    <row r="27" ht="12.8" customHeight="1" s="146">
      <c r="A27" s="209" t="inlineStr">
        <is>
          <t>fee</t>
        </is>
      </c>
      <c r="B27" s="217">
        <f>rideData!B$71</f>
        <v/>
      </c>
      <c r="C27" s="218">
        <f>ecosystem!$B$11</f>
        <v/>
      </c>
      <c r="D27" s="219">
        <f>ecosystem!$C$11</f>
        <v/>
      </c>
      <c r="E27" s="220">
        <f>IF(A26=C26,B27*C27+D27,0)</f>
        <v/>
      </c>
      <c r="I27" s="232" t="n"/>
    </row>
    <row r="28">
      <c r="A28" s="213">
        <f>ecosystem!$A$12</f>
        <v/>
      </c>
      <c r="B28" s="214" t="inlineStr">
        <is>
          <t>meterPaymentMethod</t>
        </is>
      </c>
      <c r="C28" s="214">
        <f>rideData!B$92</f>
        <v/>
      </c>
      <c r="D28" s="216" t="n"/>
      <c r="E28" s="216" t="n"/>
    </row>
    <row r="29">
      <c r="A29" s="209" t="inlineStr">
        <is>
          <t>fee</t>
        </is>
      </c>
      <c r="B29" s="217">
        <f>rideData!B$71</f>
        <v/>
      </c>
      <c r="C29" s="218">
        <f>ecosystem!$B$12</f>
        <v/>
      </c>
      <c r="D29" s="219">
        <f>ecosystem!$C$12</f>
        <v/>
      </c>
      <c r="E29" s="220">
        <f>IF(A28=C28,B29*C29+D29,0)</f>
        <v/>
      </c>
      <c r="I29" s="232" t="n"/>
    </row>
    <row r="30">
      <c r="A30" s="213">
        <f>ecosystem!$A$13</f>
        <v/>
      </c>
      <c r="B30" s="214" t="inlineStr">
        <is>
          <t>meterPaymentMethod</t>
        </is>
      </c>
      <c r="C30" s="214">
        <f>rideData!B$92</f>
        <v/>
      </c>
      <c r="D30" s="216" t="n"/>
      <c r="E30" s="216" t="n"/>
    </row>
    <row r="31">
      <c r="A31" s="209" t="inlineStr">
        <is>
          <t>fee</t>
        </is>
      </c>
      <c r="B31" s="217">
        <f>rideData!B$71</f>
        <v/>
      </c>
      <c r="C31" s="218">
        <f>ecosystem!$B$13</f>
        <v/>
      </c>
      <c r="D31" s="219">
        <f>ecosystem!$C$13</f>
        <v/>
      </c>
      <c r="E31" s="220">
        <f>IF(A30=C30,B31*C31+D31,0)</f>
        <v/>
      </c>
      <c r="I31" s="232" t="n"/>
    </row>
    <row r="98" ht="12.8" customHeight="1" s="146"/>
    <row r="102">
      <c r="C102" s="137" t="inlineStr">
        <is>
          <t>["account","app","credit","credit card","cash"]</t>
        </is>
      </c>
    </row>
  </sheetData>
  <sheetProtection selectLockedCells="0" selectUnlockedCells="0" sheet="1" objects="0" insertRows="1" insertHyperlinks="1" autoFilter="1" scenarios="0" formatColumns="1" deleteColumns="1" insertColumns="1" pivotTables="1" deleteRows="1" formatCells="1" formatRows="1" sort="1" password="910B"/>
  <mergeCells count="4">
    <mergeCell ref="A2:E2"/>
    <mergeCell ref="A21:E21"/>
    <mergeCell ref="A4:E4"/>
    <mergeCell ref="B1:E1"/>
  </mergeCells>
  <pageMargins left="0.75" right="0.75" top="1" bottom="1" header="0.5" footer="0.5"/>
</worksheet>
</file>

<file path=xl/worksheets/sheet7.xml><?xml version="1.0" encoding="utf-8"?>
<worksheet xmlns="http://schemas.openxmlformats.org/spreadsheetml/2006/main">
  <sheetPr filterMode="0">
    <tabColor rgb="FFEEEEEE"/>
    <outlinePr summaryBelow="1" summaryRight="1"/>
    <pageSetUpPr fitToPage="0"/>
  </sheetPr>
  <dimension ref="A1:AMJ98"/>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8" activeCellId="0" sqref="A18"/>
    </sheetView>
  </sheetViews>
  <sheetFormatPr baseColWidth="8" defaultColWidth="11.53515625" defaultRowHeight="12.8" zeroHeight="0" outlineLevelRow="0"/>
  <cols>
    <col width="15.95" customWidth="1" style="137" min="1" max="1"/>
    <col width="19.45" customWidth="1" style="137" min="2" max="2"/>
    <col width="13.75" customWidth="1" style="137" min="3" max="3"/>
    <col width="13.82" customWidth="1" style="137" min="4" max="4"/>
    <col width="11.52" customWidth="1" style="175" min="5" max="5"/>
    <col width="11.52" customWidth="1" style="137" min="6" max="1023"/>
  </cols>
  <sheetData>
    <row r="1" ht="33.55" customFormat="1" customHeight="1" s="202">
      <c r="A1" s="234">
        <f>ROUND(SUM($E$4:$E$27),2)</f>
        <v/>
      </c>
      <c r="B1" s="235" t="inlineStr">
        <is>
          <t xml:space="preserve">Sheet is calculating organization fee from a single ride data. </t>
        </is>
      </c>
      <c r="C1" s="140" t="n"/>
      <c r="D1" s="140" t="n"/>
      <c r="E1" s="141" t="n"/>
      <c r="F1" s="227" t="n"/>
      <c r="AMJ1" s="137" t="n"/>
    </row>
    <row r="2" ht="17.15" customHeight="1" s="146">
      <c r="A2" s="236" t="inlineStr">
        <is>
          <t>colors: (ride data, calculated data, setup data)</t>
        </is>
      </c>
      <c r="B2" s="140" t="n"/>
      <c r="C2" s="140" t="n"/>
      <c r="D2" s="140" t="n"/>
      <c r="E2" s="141" t="n"/>
    </row>
    <row r="3" ht="15" customHeight="1" s="146">
      <c r="A3" s="193" t="n"/>
      <c r="B3" s="237">
        <f>rideData!A$71</f>
        <v/>
      </c>
      <c r="C3" s="237" t="inlineStr">
        <is>
          <t>Multiplied by</t>
        </is>
      </c>
      <c r="D3" s="237" t="inlineStr">
        <is>
          <t>Plus</t>
        </is>
      </c>
      <c r="E3" s="238" t="inlineStr">
        <is>
          <t>Result</t>
        </is>
      </c>
      <c r="F3" s="229" t="n"/>
    </row>
    <row r="4" ht="15" customFormat="1" customHeight="1" s="199">
      <c r="A4" s="239" t="inlineStr">
        <is>
          <t>Ride type fee components</t>
        </is>
      </c>
      <c r="B4" s="140" t="n"/>
      <c r="C4" s="140" t="n"/>
      <c r="D4" s="140" t="n"/>
      <c r="E4" s="141" t="n"/>
      <c r="AMJ4" s="137" t="n"/>
    </row>
    <row r="5" ht="12.8" customHeight="1" s="146">
      <c r="A5" s="240">
        <f>org!$A$4</f>
        <v/>
      </c>
      <c r="B5" s="241">
        <f>rideData!A$8</f>
        <v/>
      </c>
      <c r="C5" s="241">
        <f>rideData!B$8</f>
        <v/>
      </c>
      <c r="D5" s="242" t="n"/>
      <c r="E5" s="242" t="n"/>
    </row>
    <row r="6" ht="12.8" customHeight="1" s="146">
      <c r="A6" s="193" t="inlineStr">
        <is>
          <t>fee</t>
        </is>
      </c>
      <c r="B6" s="243">
        <f>rideData!B$71</f>
        <v/>
      </c>
      <c r="C6" s="244">
        <f>org!$B$4</f>
        <v/>
      </c>
      <c r="D6" s="245">
        <f>org!$C$4</f>
        <v/>
      </c>
      <c r="E6" s="246">
        <f>IF(A5=C5,B6*C6+D6,0)</f>
        <v/>
      </c>
      <c r="I6" s="232" t="n"/>
    </row>
    <row r="7" ht="12.8" customHeight="1" s="146">
      <c r="A7" s="193" t="n"/>
      <c r="B7" s="193" t="n"/>
      <c r="C7" s="193" t="n"/>
      <c r="D7" s="242" t="n"/>
      <c r="E7" s="242" t="n"/>
      <c r="I7" s="232" t="n"/>
    </row>
    <row r="8" ht="12.8" customHeight="1" s="146">
      <c r="A8" s="240">
        <f>org!$A$5</f>
        <v/>
      </c>
      <c r="B8" s="241">
        <f>rideData!A$8</f>
        <v/>
      </c>
      <c r="C8" s="241">
        <f>rideData!B$8</f>
        <v/>
      </c>
      <c r="D8" s="242" t="n"/>
      <c r="E8" s="242" t="n"/>
    </row>
    <row r="9" ht="12.8" customHeight="1" s="146">
      <c r="A9" s="193" t="inlineStr">
        <is>
          <t>fee</t>
        </is>
      </c>
      <c r="B9" s="243">
        <f>rideData!B$71</f>
        <v/>
      </c>
      <c r="C9" s="244">
        <f>org!$B$5</f>
        <v/>
      </c>
      <c r="D9" s="245">
        <f>org!$C$5</f>
        <v/>
      </c>
      <c r="E9" s="246">
        <f>IF(A8=C8,B9*C9+D9,0)</f>
        <v/>
      </c>
      <c r="I9" s="232" t="n"/>
    </row>
    <row r="10" ht="12.8" customHeight="1" s="146">
      <c r="A10" s="193" t="n"/>
      <c r="B10" s="193" t="n"/>
      <c r="C10" s="193" t="n"/>
      <c r="D10" s="242" t="n"/>
      <c r="E10" s="242" t="n"/>
      <c r="I10" s="247" t="n"/>
    </row>
    <row r="11" ht="12.8" customHeight="1" s="146">
      <c r="A11" s="240">
        <f>org!$A$6</f>
        <v/>
      </c>
      <c r="B11" s="241">
        <f>rideData!A$8</f>
        <v/>
      </c>
      <c r="C11" s="241">
        <f>rideData!B$8</f>
        <v/>
      </c>
      <c r="D11" s="242" t="n"/>
      <c r="E11" s="242" t="n"/>
    </row>
    <row r="12" ht="12.8" customHeight="1" s="146">
      <c r="A12" s="193" t="inlineStr">
        <is>
          <t>fee</t>
        </is>
      </c>
      <c r="B12" s="243">
        <f>rideData!B$71</f>
        <v/>
      </c>
      <c r="C12" s="244">
        <f>org!$B$6</f>
        <v/>
      </c>
      <c r="D12" s="245">
        <f>org!$C$6</f>
        <v/>
      </c>
      <c r="E12" s="246">
        <f>IF(A11=C11,B12*C12+D12,0)</f>
        <v/>
      </c>
      <c r="I12" s="232" t="n"/>
    </row>
    <row r="13" ht="12.8" customHeight="1" s="146">
      <c r="A13" s="193" t="n"/>
      <c r="B13" s="193" t="n"/>
      <c r="C13" s="193" t="n"/>
      <c r="D13" s="242" t="n"/>
      <c r="E13" s="242" t="n"/>
    </row>
    <row r="14" ht="12.8" customHeight="1" s="146">
      <c r="A14" s="240">
        <f>org!$A$7</f>
        <v/>
      </c>
      <c r="B14" s="241">
        <f>rideData!A$8</f>
        <v/>
      </c>
      <c r="C14" s="241">
        <f>rideData!B$8</f>
        <v/>
      </c>
      <c r="D14" s="242" t="n"/>
      <c r="E14" s="242" t="n"/>
    </row>
    <row r="15" ht="12.8" customHeight="1" s="146">
      <c r="A15" s="193" t="inlineStr">
        <is>
          <t>fee</t>
        </is>
      </c>
      <c r="B15" s="243">
        <f>rideData!B$71</f>
        <v/>
      </c>
      <c r="C15" s="244">
        <f>org!$B$7</f>
        <v/>
      </c>
      <c r="D15" s="245">
        <f>org!$C$7</f>
        <v/>
      </c>
      <c r="E15" s="246">
        <f>IF(A14=C14,B15*C15+D15,0)</f>
        <v/>
      </c>
      <c r="I15" s="232" t="n"/>
    </row>
    <row r="16" ht="12.8" customHeight="1" s="146">
      <c r="A16" s="193" t="n"/>
      <c r="B16" s="193" t="n"/>
      <c r="C16" s="193" t="n"/>
      <c r="D16" s="242" t="n"/>
      <c r="E16" s="242" t="n"/>
      <c r="G16" s="233" t="n"/>
    </row>
    <row r="17" ht="15" customFormat="1" customHeight="1" s="199">
      <c r="A17" s="185" t="inlineStr">
        <is>
          <t>Payment type fee components</t>
        </is>
      </c>
      <c r="B17" s="140" t="n"/>
      <c r="C17" s="140" t="n"/>
      <c r="D17" s="140" t="n"/>
      <c r="E17" s="141" t="n"/>
      <c r="AMJ17" s="137" t="n"/>
    </row>
    <row r="18" ht="12.8" customHeight="1" s="146">
      <c r="A18" s="240">
        <f>org!$A$9</f>
        <v/>
      </c>
      <c r="B18" s="241">
        <f>rideData!A$92</f>
        <v/>
      </c>
      <c r="C18" s="241">
        <f>rideData!B$92</f>
        <v/>
      </c>
      <c r="D18" s="248" t="n"/>
      <c r="E18" s="248" t="n"/>
    </row>
    <row r="19" ht="12.8" customHeight="1" s="146">
      <c r="A19" s="193" t="inlineStr">
        <is>
          <t>fee</t>
        </is>
      </c>
      <c r="B19" s="243">
        <f>rideData!B$71</f>
        <v/>
      </c>
      <c r="C19" s="244">
        <f>org!$B$9</f>
        <v/>
      </c>
      <c r="D19" s="245">
        <f>org!$C$9</f>
        <v/>
      </c>
      <c r="E19" s="246">
        <f>IF(A18=C18,B19*C19+D19,0)</f>
        <v/>
      </c>
      <c r="I19" s="232" t="n"/>
    </row>
    <row r="20" ht="12.8" customHeight="1" s="146">
      <c r="A20" s="240">
        <f>org!$A$10</f>
        <v/>
      </c>
      <c r="B20" s="241">
        <f>rideData!A$92</f>
        <v/>
      </c>
      <c r="C20" s="241">
        <f>rideData!B$92</f>
        <v/>
      </c>
      <c r="D20" s="248" t="n"/>
      <c r="E20" s="248" t="n"/>
      <c r="I20" s="232" t="n"/>
    </row>
    <row r="21" ht="12.8" customHeight="1" s="146">
      <c r="A21" s="193" t="inlineStr">
        <is>
          <t>fee</t>
        </is>
      </c>
      <c r="B21" s="243">
        <f>rideData!B$71</f>
        <v/>
      </c>
      <c r="C21" s="244">
        <f>org!$B$10</f>
        <v/>
      </c>
      <c r="D21" s="245">
        <f>org!$C$10</f>
        <v/>
      </c>
      <c r="E21" s="246">
        <f>IF(A20=C20,B21*C21+D21,0)</f>
        <v/>
      </c>
      <c r="I21" s="232" t="n"/>
    </row>
    <row r="22" ht="12.8" customHeight="1" s="146">
      <c r="A22" s="240">
        <f>org!$A$11</f>
        <v/>
      </c>
      <c r="B22" s="241">
        <f>rideData!A$92</f>
        <v/>
      </c>
      <c r="C22" s="241">
        <f>rideData!B$92</f>
        <v/>
      </c>
      <c r="D22" s="248" t="n"/>
      <c r="E22" s="248" t="n"/>
    </row>
    <row r="23" ht="12.8" customHeight="1" s="146">
      <c r="A23" s="193" t="inlineStr">
        <is>
          <t>fee</t>
        </is>
      </c>
      <c r="B23" s="243">
        <f>rideData!B$71</f>
        <v/>
      </c>
      <c r="C23" s="244">
        <f>org!$B$11</f>
        <v/>
      </c>
      <c r="D23" s="245">
        <f>org!$C$11</f>
        <v/>
      </c>
      <c r="E23" s="246">
        <f>IF(A22=C22,B23*C23+D23,0)</f>
        <v/>
      </c>
      <c r="I23" s="232" t="n"/>
    </row>
    <row r="24" ht="12.8" customHeight="1" s="146">
      <c r="A24" s="240">
        <f>org!$A$12</f>
        <v/>
      </c>
      <c r="B24" s="241">
        <f>rideData!A$92</f>
        <v/>
      </c>
      <c r="C24" s="241">
        <f>rideData!B$92</f>
        <v/>
      </c>
      <c r="D24" s="248" t="n"/>
      <c r="E24" s="248" t="n"/>
    </row>
    <row r="25" ht="12.8" customHeight="1" s="146">
      <c r="A25" s="193" t="inlineStr">
        <is>
          <t>fee</t>
        </is>
      </c>
      <c r="B25" s="243">
        <f>rideData!B$71</f>
        <v/>
      </c>
      <c r="C25" s="244">
        <f>org!$B$12</f>
        <v/>
      </c>
      <c r="D25" s="245">
        <f>org!$C$12</f>
        <v/>
      </c>
      <c r="E25" s="246">
        <f>IF(A24=C24,B25*C25+D25,0)</f>
        <v/>
      </c>
      <c r="I25" s="232" t="n"/>
    </row>
    <row r="26" ht="12.8" customHeight="1" s="146">
      <c r="A26" s="240">
        <f>org!$A$13</f>
        <v/>
      </c>
      <c r="B26" s="241">
        <f>rideData!A$92</f>
        <v/>
      </c>
      <c r="C26" s="241">
        <f>rideData!B$92</f>
        <v/>
      </c>
      <c r="D26" s="248" t="n"/>
      <c r="E26" s="248" t="n"/>
    </row>
    <row r="27" ht="12.8" customHeight="1" s="146">
      <c r="A27" s="193" t="inlineStr">
        <is>
          <t>fee</t>
        </is>
      </c>
      <c r="B27" s="243">
        <f>rideData!B$71</f>
        <v/>
      </c>
      <c r="C27" s="244">
        <f>org!$B$13</f>
        <v/>
      </c>
      <c r="D27" s="245">
        <f>org!$C$13</f>
        <v/>
      </c>
      <c r="E27" s="246">
        <f>IF(A26=C26,B27*C27+D27,0)</f>
        <v/>
      </c>
      <c r="I27" s="232" t="n"/>
    </row>
    <row r="98" ht="12.8" customHeight="1" s="146">
      <c r="C98" s="137" t="inlineStr">
        <is>
          <t>["account","app","credit","credit card","cash"]</t>
        </is>
      </c>
    </row>
  </sheetData>
  <sheetProtection selectLockedCells="0" selectUnlockedCells="0" sheet="1" objects="0" insertRows="1" insertHyperlinks="1" autoFilter="1" scenarios="0" formatColumns="1" deleteColumns="1" insertColumns="1" pivotTables="1" deleteRows="1" formatCells="1" formatRows="1" sort="1" password="910B"/>
  <mergeCells count="4">
    <mergeCell ref="A2:E2"/>
    <mergeCell ref="A17:E17"/>
    <mergeCell ref="A4:E4"/>
    <mergeCell ref="B1:E1"/>
  </mergeCells>
  <printOptions horizontalCentered="0" verticalCentered="0" headings="0" gridLines="0" gridLinesSet="1"/>
  <pageMargins left="0.7875" right="0.7875" top="1.025" bottom="1.025" header="0.7875" footer="0.7875"/>
  <pageSetup orientation="portrait" paperSize="9" scale="100" fitToHeight="1" fitToWidth="1" pageOrder="downThenOver" blackAndWhite="0" draft="0" horizontalDpi="300" verticalDpi="300" copies="1"/>
  <headerFooter differentOddEven="0" differentFirst="0">
    <oddHeader>&amp;C&amp;A</oddHeader>
    <oddFooter>&amp;CPage &amp;P</oddFooter>
    <evenHeader/>
    <evenFooter/>
    <firstHeader/>
    <firstFooter/>
  </headerFooter>
</worksheet>
</file>

<file path=xl/worksheets/sheet8.xml><?xml version="1.0" encoding="utf-8"?>
<worksheet xmlns="http://schemas.openxmlformats.org/spreadsheetml/2006/main">
  <sheetPr filterMode="0">
    <tabColor rgb="FFEEEEEE"/>
    <outlinePr summaryBelow="1" summaryRight="1"/>
    <pageSetUpPr fitToPage="0"/>
  </sheetPr>
  <dimension ref="A1:AMJ3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I28" activeCellId="0" sqref="I28"/>
    </sheetView>
  </sheetViews>
  <sheetFormatPr baseColWidth="8" defaultColWidth="11.53515625" defaultRowHeight="12.8" zeroHeight="0" outlineLevelRow="0"/>
  <cols>
    <col width="15.95" customWidth="1" style="137" min="1" max="1"/>
    <col width="19.45" customWidth="1" style="137" min="2" max="2"/>
    <col width="13.75" customWidth="1" style="137" min="3" max="3"/>
    <col width="18.2" customWidth="1" style="137" min="4" max="4"/>
    <col width="11.52" customWidth="1" style="137" min="5" max="1023"/>
  </cols>
  <sheetData>
    <row r="1" ht="35.05" customFormat="1" customHeight="1" s="202">
      <c r="A1" s="203">
        <f>B5</f>
        <v/>
      </c>
      <c r="B1" s="249" t="inlineStr">
        <is>
          <t xml:space="preserve">Sheet is calculating driver income from a single ride data. </t>
        </is>
      </c>
      <c r="C1" s="205" t="n"/>
      <c r="D1" s="205" t="n"/>
      <c r="E1" s="206" t="n"/>
      <c r="F1" s="227" t="n"/>
      <c r="AMJ1" s="137" t="n"/>
    </row>
    <row r="2" ht="17.15" customHeight="1" s="146">
      <c r="A2" s="208" t="inlineStr">
        <is>
          <t>colors: (ride data, calculated data, setup data)</t>
        </is>
      </c>
      <c r="B2" s="205" t="n"/>
      <c r="C2" s="205" t="n"/>
      <c r="D2" s="205" t="n"/>
      <c r="E2" s="206" t="n"/>
    </row>
    <row r="3" ht="12.8" customFormat="1" customHeight="1" s="137">
      <c r="A3" s="214">
        <f>rideData!$A$71</f>
        <v/>
      </c>
      <c r="B3" s="214">
        <f>rideData!$B$71</f>
        <v/>
      </c>
      <c r="C3" s="250" t="n"/>
      <c r="D3" s="250" t="n"/>
      <c r="E3" s="250" t="n"/>
      <c r="AMJ3" s="137" t="n"/>
    </row>
    <row r="4" ht="12.8" customHeight="1" s="146">
      <c r="A4" s="209" t="inlineStr">
        <is>
          <t>orgFee</t>
        </is>
      </c>
      <c r="B4" s="251">
        <f>orgFee!$A$1</f>
        <v/>
      </c>
      <c r="C4" s="250" t="n"/>
      <c r="D4" s="250" t="n"/>
      <c r="E4" s="250" t="n"/>
    </row>
    <row r="5" ht="17.35" customHeight="1" s="146">
      <c r="A5" s="209" t="inlineStr">
        <is>
          <t>UserFee</t>
        </is>
      </c>
      <c r="B5" s="209">
        <f>MAX(B3-B4,0)</f>
        <v/>
      </c>
      <c r="C5" s="250" t="n"/>
      <c r="D5" s="228" t="n"/>
      <c r="E5" s="252" t="n"/>
    </row>
    <row r="6" ht="12.8" customHeight="1" s="146">
      <c r="E6" s="253" t="n"/>
    </row>
    <row r="7" ht="12.8" customHeight="1" s="146">
      <c r="E7" s="253" t="n"/>
    </row>
    <row r="8" ht="12.8" customHeight="1" s="146">
      <c r="E8" s="253" t="n"/>
    </row>
    <row r="9" ht="17.35" customHeight="1" s="146">
      <c r="D9" s="142" t="n"/>
      <c r="E9" s="254" t="n"/>
    </row>
    <row r="39" ht="12.8" customHeight="1" s="146">
      <c r="D39" s="137" t="inlineStr">
        <is>
          <t>Modified Org Fee:</t>
        </is>
      </c>
      <c r="E39" s="137">
        <f>E31*2</f>
        <v/>
      </c>
    </row>
  </sheetData>
  <sheetProtection selectLockedCells="0" selectUnlockedCells="0" sheet="1" objects="0" insertRows="1" insertHyperlinks="1" autoFilter="1" scenarios="0" formatColumns="1" deleteColumns="1" insertColumns="1" pivotTables="1" deleteRows="1" formatCells="1" formatRows="1" sort="1" password="910B"/>
  <mergeCells count="2">
    <mergeCell ref="A2:E2"/>
    <mergeCell ref="B1:E1"/>
  </mergeCells>
  <printOptions horizontalCentered="0" verticalCentered="0" headings="0" gridLines="0" gridLinesSet="1"/>
  <pageMargins left="0.7875" right="0.7875" top="1.025" bottom="1.025" header="0.7875" footer="0.7875"/>
  <pageSetup orientation="portrait" paperSize="9" scale="100" fitToHeight="1" fitToWidth="1" pageOrder="downThenOver" blackAndWhite="0" draft="0" horizontalDpi="300" verticalDpi="300" copies="1"/>
  <headerFooter differentOddEven="0" differentFirst="0">
    <oddHeader>&amp;C&amp;A</oddHeader>
    <oddFooter>&amp;CPage &amp;P</oddFooter>
    <evenHeader/>
    <evenFooter/>
    <firstHeader/>
    <firstFooter/>
  </headerFooter>
</worksheet>
</file>

<file path=xl/worksheets/sheet9.xml><?xml version="1.0" encoding="utf-8"?>
<worksheet xmlns="http://schemas.openxmlformats.org/spreadsheetml/2006/main">
  <sheetPr filterMode="0">
    <tabColor rgb="FF2A6099"/>
    <outlinePr summaryBelow="1" summaryRight="1"/>
    <pageSetUpPr fitToPage="0"/>
  </sheetPr>
  <dimension ref="A1:AMJ8"/>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J23" activeCellId="0" sqref="J23"/>
    </sheetView>
  </sheetViews>
  <sheetFormatPr baseColWidth="8" defaultColWidth="11.89453125" defaultRowHeight="12.8" zeroHeight="0" outlineLevelRow="0"/>
  <cols>
    <col width="17.86" customWidth="1" style="137" min="1" max="1"/>
    <col width="11.38" customWidth="1" style="137" min="2" max="2"/>
    <col width="12.15" customWidth="1" style="137" min="3" max="3"/>
    <col width="13.12" customWidth="1" style="175" min="4" max="4"/>
    <col width="11.52" customWidth="1" style="137" min="1024" max="1024"/>
  </cols>
  <sheetData>
    <row r="1" ht="32.8" customHeight="1" s="146">
      <c r="A1" s="255" t="inlineStr">
        <is>
          <t>Example reply data sheet - containing only results from sheets</t>
        </is>
      </c>
      <c r="B1" s="226" t="n"/>
      <c r="C1" s="226" t="n"/>
      <c r="D1" s="226" t="n"/>
    </row>
    <row r="2" ht="22.05" customFormat="1" customHeight="1" s="142">
      <c r="A2" s="256" t="inlineStr">
        <is>
          <t>party</t>
        </is>
      </c>
      <c r="B2" s="257" t="inlineStr">
        <is>
          <t>fee</t>
        </is>
      </c>
      <c r="C2" s="250" t="n"/>
      <c r="D2" s="250" t="n"/>
      <c r="E2" s="258" t="n"/>
      <c r="AMJ2" s="137" t="n"/>
    </row>
    <row r="3" ht="22.05" customFormat="1" customHeight="1" s="142">
      <c r="A3" s="259" t="inlineStr">
        <is>
          <t>Customer</t>
        </is>
      </c>
      <c r="B3" s="260">
        <f>rideData!$B$71</f>
        <v/>
      </c>
      <c r="C3" s="250" t="n"/>
      <c r="D3" s="250" t="n"/>
      <c r="E3" s="258" t="n"/>
      <c r="AMJ3" s="137" t="n"/>
    </row>
    <row r="4" ht="22.05" customHeight="1" s="146">
      <c r="A4" s="261" t="inlineStr">
        <is>
          <t>User</t>
        </is>
      </c>
      <c r="B4" s="260">
        <f>userFee!$A$1</f>
        <v/>
      </c>
      <c r="C4" s="250" t="n"/>
      <c r="D4" s="250" t="n"/>
    </row>
    <row r="5" ht="22.05" customHeight="1" s="146">
      <c r="A5" s="261" t="inlineStr">
        <is>
          <t>Org</t>
        </is>
      </c>
      <c r="B5" s="260">
        <f>orgFee!$A$1</f>
        <v/>
      </c>
      <c r="C5" s="250" t="n"/>
      <c r="D5" s="250" t="n"/>
    </row>
    <row r="6" ht="22.05" customHeight="1" s="146">
      <c r="A6" s="261" t="inlineStr">
        <is>
          <t>Ecosystem</t>
        </is>
      </c>
      <c r="B6" s="260">
        <f>ecosystemFee!$A$1</f>
        <v/>
      </c>
      <c r="C6" s="250" t="n"/>
      <c r="D6" s="250" t="n"/>
    </row>
    <row r="7" ht="22.05" customFormat="1" customHeight="1" s="262">
      <c r="A7" s="261" t="inlineStr">
        <is>
          <t>Service</t>
        </is>
      </c>
      <c r="B7" s="260">
        <f>serviceFee!$A$1</f>
        <v/>
      </c>
      <c r="C7" s="250" t="n"/>
      <c r="D7" s="250" t="n"/>
      <c r="AMJ7" s="137" t="n"/>
    </row>
    <row r="8" ht="12.8" customHeight="1" s="146">
      <c r="D8" s="137" t="n"/>
    </row>
  </sheetData>
  <sheetProtection selectLockedCells="0" selectUnlockedCells="0" sheet="1" objects="0" insertRows="1" insertHyperlinks="1" autoFilter="1" scenarios="0" formatColumns="1" deleteColumns="1" insertColumns="1" pivotTables="1" deleteRows="1" formatCells="1" formatRows="1" sort="1" password="910B"/>
  <mergeCells count="1">
    <mergeCell ref="A1:D1"/>
  </mergeCells>
  <printOptions horizontalCentered="0" verticalCentered="0" headings="0" gridLines="0" gridLinesSet="1"/>
  <pageMargins left="0.7875" right="0.7875" top="1.05277777777778" bottom="1.05277777777778" header="0.7875" footer="0.7875"/>
  <pageSetup orientation="portrait" paperSize="9" scale="100" fitToHeight="1" fitToWidth="1" pageOrder="downThenOver" blackAndWhite="0" draft="0" horizontalDpi="300" verticalDpi="300" copies="1"/>
  <headerFooter differentOddEven="0" differentFirst="0">
    <oddHeader>&amp;C&amp;"Times New Roman,Regular"&amp;12 &amp;A</oddHeader>
    <oddFooter>&amp;C&amp;"Times New Roman,Regular"&amp;12 Page &amp;P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itle xmlns:dc="http://purl.org/dc/elements/1.1/">meter-split</dc:title>
  <dc:description xmlns:dc="http://purl.org/dc/elements/1.1/" xml:space="preserve">Workbook is part of beam payment system.
When the meter sends up the fare data after closing the ride,
the splitting of the income between the user, org, ecosystem and payment service
is done using this workboook.
The rideData sheet content is generated by the system , the structure must not change.
The result sheet is also fix - to deliver the requered splittings.
All other sheets might be modified.
The current solution contains to levels of modifications:
1. Admin level - where only the unprotected setup values of the service, ecosystem, org tables can be modified
2. High level admin - where the protected sheets formulas and sheet structure can be modified except the rideData and the result Sheets.
</dc:description>
  <dc:subject xmlns:dc="http://purl.org/dc/elements/1.1/">spreadsheet:payment:calculation:ride</dc:subject>
  <dc:language xmlns:dc="http://purl.org/dc/elements/1.1/">en-US</dc:language>
  <dcterms:created xmlns:dcterms="http://purl.org/dc/terms/" xmlns:xsi="http://www.w3.org/2001/XMLSchema-instance" xsi:type="dcterms:W3CDTF">2023-10-27T09:26:32Z</dcterms:created>
  <dcterms:modified xmlns:dcterms="http://purl.org/dc/terms/" xmlns:xsi="http://www.w3.org/2001/XMLSchema-instance" xsi:type="dcterms:W3CDTF">2025-09-02T15:20:58Z</dcterms:modified>
  <cp:revision>105</cp:revision>
  <cp:keywords>calculation</cp:keywords>
</cp:coreProperties>
</file>

<file path=docProps/custom.xml><?xml version="1.0" encoding="utf-8"?>
<Properties xmlns="http://schemas.openxmlformats.org/officeDocument/2006/custom-properties">
  <property name="Name" fmtid="{D5CDD505-2E9C-101B-9397-08002B2CF9AE}" pid="2">
    <vt:lpwstr xmlns:vt="http://schemas.openxmlformats.org/officeDocument/2006/docPropsVTypes">meter-split.workbook</vt:lpwstr>
  </property>
  <property name="SubType" fmtid="{D5CDD505-2E9C-101B-9397-08002B2CF9AE}" pid="3">
    <vt:lpwstr xmlns:vt="http://schemas.openxmlformats.org/officeDocument/2006/docPropsVTypes">payment:calculation:ride</vt:lpwstr>
  </property>
  <property name="ValidFrom" fmtid="{D5CDD505-2E9C-101B-9397-08002B2CF9AE}" pid="4">
    <vt:filetime xmlns:vt="http://schemas.openxmlformats.org/officeDocument/2006/docPropsVTypes">1970-01-01T00:00:00Z</vt:filetime>
  </property>
</Properties>
</file>