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8830" windowHeight="13035"/>
  </bookViews>
  <sheets>
    <sheet name="fcc" sheetId="1" r:id="rId1"/>
    <sheet name="bcc" sheetId="4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C15" i="1" l="1"/>
  <c r="C16" i="1" s="1"/>
  <c r="C9" i="1"/>
  <c r="C24" i="4"/>
  <c r="C23" i="4"/>
  <c r="C22" i="4"/>
  <c r="C12" i="4"/>
  <c r="C19" i="4"/>
  <c r="C20" i="4" s="1"/>
  <c r="C18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5" i="4"/>
  <c r="L32" i="4"/>
  <c r="M32" i="4" s="1"/>
  <c r="L31" i="4"/>
  <c r="M31" i="4" s="1"/>
  <c r="L30" i="4"/>
  <c r="M30" i="4" s="1"/>
  <c r="L29" i="4"/>
  <c r="M29" i="4" s="1"/>
  <c r="L28" i="4"/>
  <c r="M28" i="4" s="1"/>
  <c r="L27" i="4"/>
  <c r="M27" i="4" s="1"/>
  <c r="M26" i="4"/>
  <c r="L26" i="4"/>
  <c r="L25" i="4"/>
  <c r="M25" i="4" s="1"/>
  <c r="L24" i="4"/>
  <c r="M24" i="4" s="1"/>
  <c r="L23" i="4"/>
  <c r="M23" i="4" s="1"/>
  <c r="L22" i="4"/>
  <c r="M22" i="4" s="1"/>
  <c r="L21" i="4"/>
  <c r="M21" i="4" s="1"/>
  <c r="L20" i="4"/>
  <c r="M20" i="4" s="1"/>
  <c r="L19" i="4"/>
  <c r="M19" i="4" s="1"/>
  <c r="L18" i="4"/>
  <c r="M18" i="4" s="1"/>
  <c r="L17" i="4"/>
  <c r="M17" i="4" s="1"/>
  <c r="M16" i="4"/>
  <c r="L16" i="4"/>
  <c r="L15" i="4"/>
  <c r="M15" i="4" s="1"/>
  <c r="L14" i="4"/>
  <c r="M14" i="4" s="1"/>
  <c r="L13" i="4"/>
  <c r="M13" i="4" s="1"/>
  <c r="L12" i="4"/>
  <c r="M12" i="4" s="1"/>
  <c r="O12" i="4" s="1"/>
  <c r="P12" i="4" s="1"/>
  <c r="L11" i="4"/>
  <c r="M11" i="4" s="1"/>
  <c r="L10" i="4"/>
  <c r="M10" i="4" s="1"/>
  <c r="L9" i="4"/>
  <c r="M9" i="4" s="1"/>
  <c r="L8" i="4"/>
  <c r="M8" i="4" s="1"/>
  <c r="O8" i="4" s="1"/>
  <c r="P8" i="4" s="1"/>
  <c r="L7" i="4"/>
  <c r="M7" i="4" s="1"/>
  <c r="M6" i="4"/>
  <c r="L6" i="4"/>
  <c r="L5" i="4"/>
  <c r="M5" i="4" s="1"/>
  <c r="C15" i="4"/>
  <c r="C16" i="4" s="1"/>
  <c r="C9" i="4"/>
  <c r="L14" i="1"/>
  <c r="M14" i="1" s="1"/>
  <c r="N14" i="1" s="1"/>
  <c r="L15" i="1"/>
  <c r="M15" i="1" s="1"/>
  <c r="N15" i="1" s="1"/>
  <c r="L16" i="1"/>
  <c r="M16" i="1" s="1"/>
  <c r="N16" i="1" s="1"/>
  <c r="L17" i="1"/>
  <c r="M17" i="1" s="1"/>
  <c r="N17" i="1" s="1"/>
  <c r="L18" i="1"/>
  <c r="M18" i="1" s="1"/>
  <c r="N18" i="1" s="1"/>
  <c r="L19" i="1"/>
  <c r="M19" i="1" s="1"/>
  <c r="N19" i="1" s="1"/>
  <c r="L20" i="1"/>
  <c r="M20" i="1" s="1"/>
  <c r="N20" i="1" s="1"/>
  <c r="L21" i="1"/>
  <c r="M21" i="1" s="1"/>
  <c r="N21" i="1" s="1"/>
  <c r="L22" i="1"/>
  <c r="M22" i="1" s="1"/>
  <c r="N22" i="1" s="1"/>
  <c r="L23" i="1"/>
  <c r="M23" i="1" s="1"/>
  <c r="N23" i="1" s="1"/>
  <c r="L24" i="1"/>
  <c r="M24" i="1" s="1"/>
  <c r="N24" i="1" s="1"/>
  <c r="L25" i="1"/>
  <c r="M25" i="1" s="1"/>
  <c r="N25" i="1" s="1"/>
  <c r="L26" i="1"/>
  <c r="M26" i="1" s="1"/>
  <c r="N26" i="1" s="1"/>
  <c r="L27" i="1"/>
  <c r="M27" i="1" s="1"/>
  <c r="N27" i="1" s="1"/>
  <c r="L28" i="1"/>
  <c r="M28" i="1" s="1"/>
  <c r="N28" i="1" s="1"/>
  <c r="L29" i="1"/>
  <c r="M29" i="1" s="1"/>
  <c r="N29" i="1" s="1"/>
  <c r="L30" i="1"/>
  <c r="M30" i="1" s="1"/>
  <c r="N30" i="1" s="1"/>
  <c r="L31" i="1"/>
  <c r="M31" i="1" s="1"/>
  <c r="N31" i="1" s="1"/>
  <c r="L32" i="1"/>
  <c r="M32" i="1" s="1"/>
  <c r="N32" i="1" s="1"/>
  <c r="L33" i="1"/>
  <c r="M33" i="1" s="1"/>
  <c r="N33" i="1" s="1"/>
  <c r="L6" i="1"/>
  <c r="M6" i="1" s="1"/>
  <c r="N6" i="1" s="1"/>
  <c r="L7" i="1"/>
  <c r="M7" i="1" s="1"/>
  <c r="N7" i="1" s="1"/>
  <c r="L8" i="1"/>
  <c r="M8" i="1" s="1"/>
  <c r="N8" i="1" s="1"/>
  <c r="L9" i="1"/>
  <c r="M9" i="1" s="1"/>
  <c r="N9" i="1" s="1"/>
  <c r="L10" i="1"/>
  <c r="M10" i="1" s="1"/>
  <c r="N10" i="1" s="1"/>
  <c r="L11" i="1"/>
  <c r="M11" i="1" s="1"/>
  <c r="N11" i="1" s="1"/>
  <c r="L12" i="1"/>
  <c r="M12" i="1" s="1"/>
  <c r="N12" i="1" s="1"/>
  <c r="L13" i="1"/>
  <c r="M13" i="1" s="1"/>
  <c r="N13" i="1" s="1"/>
  <c r="L5" i="1"/>
  <c r="M5" i="1" s="1"/>
  <c r="N5" i="1" s="1"/>
  <c r="C19" i="1" l="1"/>
  <c r="C22" i="1"/>
  <c r="C23" i="1"/>
  <c r="C18" i="1"/>
  <c r="O22" i="4"/>
  <c r="P22" i="4" s="1"/>
  <c r="O5" i="4"/>
  <c r="P5" i="4" s="1"/>
  <c r="O20" i="4"/>
  <c r="P20" i="4" s="1"/>
  <c r="O30" i="4"/>
  <c r="P30" i="4" s="1"/>
  <c r="O10" i="4"/>
  <c r="P10" i="4" s="1"/>
  <c r="O14" i="4"/>
  <c r="P14" i="4" s="1"/>
  <c r="O24" i="4"/>
  <c r="P24" i="4" s="1"/>
  <c r="O18" i="4"/>
  <c r="P18" i="4" s="1"/>
  <c r="O28" i="4"/>
  <c r="O32" i="4"/>
  <c r="P32" i="4" s="1"/>
  <c r="O6" i="4"/>
  <c r="O19" i="4"/>
  <c r="P19" i="4" s="1"/>
  <c r="O7" i="4"/>
  <c r="P7" i="4" s="1"/>
  <c r="O27" i="4"/>
  <c r="P27" i="4" s="1"/>
  <c r="O15" i="4"/>
  <c r="P15" i="4" s="1"/>
  <c r="O25" i="4"/>
  <c r="P25" i="4" s="1"/>
  <c r="O11" i="4"/>
  <c r="P11" i="4" s="1"/>
  <c r="O13" i="4"/>
  <c r="P13" i="4" s="1"/>
  <c r="O23" i="4"/>
  <c r="P23" i="4" s="1"/>
  <c r="O31" i="4"/>
  <c r="P31" i="4" s="1"/>
  <c r="O9" i="4"/>
  <c r="P9" i="4" s="1"/>
  <c r="O21" i="4"/>
  <c r="P21" i="4" s="1"/>
  <c r="O26" i="4"/>
  <c r="P26" i="4" s="1"/>
  <c r="O29" i="4"/>
  <c r="P29" i="4" s="1"/>
  <c r="O16" i="4"/>
  <c r="P16" i="4" s="1"/>
  <c r="O17" i="4"/>
  <c r="P17" i="4" s="1"/>
  <c r="P6" i="4"/>
  <c r="P28" i="4"/>
  <c r="O5" i="1"/>
  <c r="P5" i="1" s="1"/>
  <c r="O10" i="1"/>
  <c r="P10" i="1" s="1"/>
  <c r="O6" i="1"/>
  <c r="P6" i="1" s="1"/>
  <c r="O30" i="1"/>
  <c r="P30" i="1" s="1"/>
  <c r="O26" i="1"/>
  <c r="P26" i="1" s="1"/>
  <c r="O22" i="1"/>
  <c r="P22" i="1" s="1"/>
  <c r="O18" i="1"/>
  <c r="P18" i="1" s="1"/>
  <c r="O14" i="1"/>
  <c r="P14" i="1" s="1"/>
  <c r="O23" i="1"/>
  <c r="P23" i="1" s="1"/>
  <c r="O13" i="1"/>
  <c r="P13" i="1" s="1"/>
  <c r="O9" i="1"/>
  <c r="P9" i="1" s="1"/>
  <c r="O33" i="1"/>
  <c r="P33" i="1" s="1"/>
  <c r="O29" i="1"/>
  <c r="P29" i="1" s="1"/>
  <c r="O25" i="1"/>
  <c r="P25" i="1" s="1"/>
  <c r="O21" i="1"/>
  <c r="P21" i="1" s="1"/>
  <c r="O17" i="1"/>
  <c r="P17" i="1" s="1"/>
  <c r="O11" i="1"/>
  <c r="P11" i="1" s="1"/>
  <c r="O19" i="1"/>
  <c r="P19" i="1" s="1"/>
  <c r="O12" i="1"/>
  <c r="P12" i="1" s="1"/>
  <c r="O8" i="1"/>
  <c r="P8" i="1" s="1"/>
  <c r="O32" i="1"/>
  <c r="P32" i="1" s="1"/>
  <c r="O28" i="1"/>
  <c r="P28" i="1" s="1"/>
  <c r="O24" i="1"/>
  <c r="P24" i="1" s="1"/>
  <c r="O20" i="1"/>
  <c r="P20" i="1" s="1"/>
  <c r="O16" i="1"/>
  <c r="P16" i="1" s="1"/>
  <c r="O7" i="1"/>
  <c r="P7" i="1" s="1"/>
  <c r="O31" i="1"/>
  <c r="P31" i="1" s="1"/>
  <c r="O15" i="1"/>
  <c r="P15" i="1" s="1"/>
  <c r="O27" i="1"/>
  <c r="P27" i="1" s="1"/>
  <c r="C20" i="1" l="1"/>
  <c r="C24" i="1"/>
</calcChain>
</file>

<file path=xl/sharedStrings.xml><?xml version="1.0" encoding="utf-8"?>
<sst xmlns="http://schemas.openxmlformats.org/spreadsheetml/2006/main" count="121" uniqueCount="53">
  <si>
    <t>mm</t>
  </si>
  <si>
    <t>l</t>
  </si>
  <si>
    <t>deg</t>
  </si>
  <si>
    <t>Gauge length along Z</t>
  </si>
  <si>
    <t>rad</t>
  </si>
  <si>
    <t>q</t>
  </si>
  <si>
    <t>Guage length along Y</t>
  </si>
  <si>
    <t>Incoming beam slit size  Y</t>
  </si>
  <si>
    <t>Outgoing beam slit size  Y</t>
  </si>
  <si>
    <r>
      <t>2</t>
    </r>
    <r>
      <rPr>
        <b/>
        <sz val="11"/>
        <color theme="1"/>
        <rFont val="Symbol"/>
        <family val="1"/>
        <charset val="2"/>
      </rPr>
      <t>q</t>
    </r>
  </si>
  <si>
    <t>constants</t>
  </si>
  <si>
    <t>inputs</t>
  </si>
  <si>
    <t>h</t>
  </si>
  <si>
    <t>J-s</t>
  </si>
  <si>
    <t>c</t>
  </si>
  <si>
    <t>m/s</t>
  </si>
  <si>
    <t>hc</t>
  </si>
  <si>
    <t>J-m</t>
  </si>
  <si>
    <t>eV-m</t>
  </si>
  <si>
    <t>a</t>
  </si>
  <si>
    <t>[Å]</t>
  </si>
  <si>
    <t>[keV]</t>
  </si>
  <si>
    <t>Cu</t>
  </si>
  <si>
    <t>Ni</t>
  </si>
  <si>
    <t>Al</t>
  </si>
  <si>
    <t>CeO2</t>
  </si>
  <si>
    <t>fcc</t>
  </si>
  <si>
    <t>Fe</t>
  </si>
  <si>
    <t>bcc</t>
  </si>
  <si>
    <t>computed</t>
  </si>
  <si>
    <t>-</t>
  </si>
  <si>
    <t>k</t>
  </si>
  <si>
    <r>
      <t>hkl</t>
    </r>
    <r>
      <rPr>
        <b/>
        <vertAlign val="superscript"/>
        <sz val="12"/>
        <rFont val="Calibri"/>
        <family val="2"/>
        <scheme val="minor"/>
      </rPr>
      <t>2</t>
    </r>
  </si>
  <si>
    <r>
      <t>sqrt(hkl</t>
    </r>
    <r>
      <rPr>
        <b/>
        <vertAlign val="superscript"/>
        <sz val="12"/>
        <rFont val="Calibri"/>
        <family val="2"/>
        <scheme val="minor"/>
      </rPr>
      <t>2</t>
    </r>
    <r>
      <rPr>
        <b/>
        <sz val="12"/>
        <rFont val="Calibri"/>
        <family val="2"/>
        <scheme val="minor"/>
      </rPr>
      <t>)</t>
    </r>
  </si>
  <si>
    <r>
      <t>d</t>
    </r>
    <r>
      <rPr>
        <b/>
        <vertAlign val="subscript"/>
        <sz val="12"/>
        <rFont val="Calibri"/>
        <family val="2"/>
        <scheme val="minor"/>
      </rPr>
      <t>hkl</t>
    </r>
  </si>
  <si>
    <t>Wavelength</t>
  </si>
  <si>
    <t>E</t>
  </si>
  <si>
    <t>Gauge length along Z US</t>
  </si>
  <si>
    <t>Gauge length along Z DS</t>
  </si>
  <si>
    <t>Guage length along Y US</t>
  </si>
  <si>
    <t>Guage length along Y DS</t>
  </si>
  <si>
    <t>Gauge length along Y US</t>
  </si>
  <si>
    <t>Gauge length along Y DS</t>
  </si>
  <si>
    <t>Gauge length along Y</t>
  </si>
  <si>
    <r>
      <t>E when 2</t>
    </r>
    <r>
      <rPr>
        <b/>
        <sz val="11"/>
        <color theme="1"/>
        <rFont val="Symbol"/>
        <family val="1"/>
        <charset val="2"/>
      </rPr>
      <t>q</t>
    </r>
    <r>
      <rPr>
        <b/>
        <sz val="11"/>
        <color theme="1"/>
        <rFont val="Calibri"/>
        <family val="2"/>
        <scheme val="minor"/>
      </rPr>
      <t xml:space="preserve"> = 7 deg</t>
    </r>
  </si>
  <si>
    <t>GL = 1.638 mm</t>
  </si>
  <si>
    <t>GL = 1.147 mm</t>
  </si>
  <si>
    <r>
      <t>E when 2</t>
    </r>
    <r>
      <rPr>
        <b/>
        <sz val="11"/>
        <color theme="1"/>
        <rFont val="Symbol"/>
        <family val="1"/>
        <charset val="2"/>
      </rPr>
      <t>q</t>
    </r>
    <r>
      <rPr>
        <b/>
        <sz val="11"/>
        <color theme="1"/>
        <rFont val="Calibri"/>
        <family val="2"/>
        <scheme val="minor"/>
      </rPr>
      <t xml:space="preserve"> = 10 deg</t>
    </r>
  </si>
  <si>
    <r>
      <t>E when 2</t>
    </r>
    <r>
      <rPr>
        <b/>
        <sz val="11"/>
        <color theme="1"/>
        <rFont val="Symbol"/>
        <family val="1"/>
        <charset val="2"/>
      </rPr>
      <t>q</t>
    </r>
    <r>
      <rPr>
        <b/>
        <sz val="11"/>
        <color theme="1"/>
        <rFont val="Calibri"/>
        <family val="2"/>
        <scheme val="minor"/>
      </rPr>
      <t xml:space="preserve"> = 13 deg</t>
    </r>
  </si>
  <si>
    <t>GL = 0.883 mm</t>
  </si>
  <si>
    <t>0.1 mm slits</t>
  </si>
  <si>
    <t>GL = 0.719 mm</t>
  </si>
  <si>
    <r>
      <t>E when 2</t>
    </r>
    <r>
      <rPr>
        <b/>
        <sz val="11"/>
        <color theme="1"/>
        <rFont val="Symbol"/>
        <family val="1"/>
        <charset val="2"/>
      </rPr>
      <t>q</t>
    </r>
    <r>
      <rPr>
        <b/>
        <sz val="11"/>
        <color theme="1"/>
        <rFont val="Calibri"/>
        <family val="2"/>
        <scheme val="minor"/>
      </rPr>
      <t xml:space="preserve"> = 16 deg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</si>
</sst>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b/>
      <sz val="12"/>
      <name val="Symbol"/>
      <family val="1"/>
      <charset val="2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4"/>
      </top>
      <bottom style="double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theme="3" tint="0.39994506668294322"/>
      </left>
      <right style="medium">
        <color theme="3" tint="0.39994506668294322"/>
      </right>
      <top style="medium">
        <color theme="3" tint="0.39994506668294322"/>
      </top>
      <bottom style="medium">
        <color theme="3" tint="0.39994506668294322"/>
      </bottom>
      <diagonal/>
    </border>
  </borders>
  <cellStyleXfs count="2">
    <xf numFmtId="0" fontId="0" fillId="0" borderId="0"/>
    <xf numFmtId="0" fontId="9" fillId="0" borderId="0"/>
  </cellStyleXfs>
  <cellXfs count="45">
    <xf numFmtId="0" fontId="0" fillId="0" borderId="0" xfId="0"/>
    <xf numFmtId="165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Border="1"/>
    <xf numFmtId="0" fontId="3" fillId="4" borderId="5" xfId="0" applyFont="1" applyFill="1" applyBorder="1" applyAlignment="1">
      <alignment horizontal="center" vertical="center" wrapText="1"/>
    </xf>
    <xf numFmtId="166" fontId="4" fillId="4" borderId="6" xfId="0" applyNumberFormat="1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166" fontId="4" fillId="4" borderId="10" xfId="0" applyNumberFormat="1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166" fontId="4" fillId="4" borderId="8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Fill="1" applyBorder="1"/>
    <xf numFmtId="164" fontId="4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067165327281"/>
          <c:y val="2.6672719964058546E-2"/>
          <c:w val="0.82636690172581018"/>
          <c:h val="0.858374027570878"/>
        </c:manualLayout>
      </c:layout>
      <c:scatterChart>
        <c:scatterStyle val="lineMarker"/>
        <c:varyColors val="0"/>
        <c:ser>
          <c:idx val="0"/>
          <c:order val="0"/>
          <c:tx>
            <c:v>TOA = 7 deg, GL = 1.6 mm</c:v>
          </c:tx>
          <c:spPr>
            <a:ln w="28575">
              <a:noFill/>
            </a:ln>
          </c:spPr>
          <c:xVal>
            <c:numRef>
              <c:f>fcc!$L$5:$L$33</c:f>
              <c:numCache>
                <c:formatCode>General</c:formatCode>
                <c:ptCount val="29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16</c:v>
                </c:pt>
                <c:pt idx="6">
                  <c:v>19</c:v>
                </c:pt>
                <c:pt idx="7">
                  <c:v>20</c:v>
                </c:pt>
                <c:pt idx="8">
                  <c:v>24</c:v>
                </c:pt>
                <c:pt idx="9">
                  <c:v>27</c:v>
                </c:pt>
                <c:pt idx="10">
                  <c:v>27</c:v>
                </c:pt>
                <c:pt idx="11">
                  <c:v>32</c:v>
                </c:pt>
                <c:pt idx="12">
                  <c:v>35</c:v>
                </c:pt>
                <c:pt idx="13">
                  <c:v>36</c:v>
                </c:pt>
                <c:pt idx="14">
                  <c:v>36</c:v>
                </c:pt>
                <c:pt idx="15">
                  <c:v>40</c:v>
                </c:pt>
                <c:pt idx="16">
                  <c:v>43</c:v>
                </c:pt>
                <c:pt idx="17">
                  <c:v>44</c:v>
                </c:pt>
                <c:pt idx="18">
                  <c:v>48</c:v>
                </c:pt>
                <c:pt idx="19">
                  <c:v>51</c:v>
                </c:pt>
                <c:pt idx="20">
                  <c:v>51</c:v>
                </c:pt>
                <c:pt idx="21">
                  <c:v>52</c:v>
                </c:pt>
                <c:pt idx="22">
                  <c:v>56</c:v>
                </c:pt>
                <c:pt idx="23">
                  <c:v>59</c:v>
                </c:pt>
                <c:pt idx="24">
                  <c:v>59</c:v>
                </c:pt>
                <c:pt idx="25">
                  <c:v>64</c:v>
                </c:pt>
                <c:pt idx="26">
                  <c:v>67</c:v>
                </c:pt>
                <c:pt idx="27">
                  <c:v>68</c:v>
                </c:pt>
                <c:pt idx="28">
                  <c:v>68</c:v>
                </c:pt>
              </c:numCache>
            </c:numRef>
          </c:xVal>
          <c:yVal>
            <c:numRef>
              <c:f>fcc!$Q$5:$Q$33</c:f>
              <c:numCache>
                <c:formatCode>General</c:formatCode>
                <c:ptCount val="29"/>
                <c:pt idx="0">
                  <c:v>43.430893792979049</c:v>
                </c:pt>
                <c:pt idx="1">
                  <c:v>50.14967644504501</c:v>
                </c:pt>
                <c:pt idx="2">
                  <c:v>70.922352577205203</c:v>
                </c:pt>
                <c:pt idx="3">
                  <c:v>83.163830062969268</c:v>
                </c:pt>
                <c:pt idx="4">
                  <c:v>86.861787585958098</c:v>
                </c:pt>
                <c:pt idx="5">
                  <c:v>100.29935289009002</c:v>
                </c:pt>
                <c:pt idx="6">
                  <c:v>109.29868583760666</c:v>
                </c:pt>
                <c:pt idx="7">
                  <c:v>112.13808558074064</c:v>
                </c:pt>
                <c:pt idx="8">
                  <c:v>122.8411180560329</c:v>
                </c:pt>
                <c:pt idx="9">
                  <c:v>130.29268137893717</c:v>
                </c:pt>
                <c:pt idx="10">
                  <c:v>130.29268137893717</c:v>
                </c:pt>
                <c:pt idx="11">
                  <c:v>141.84470515441041</c:v>
                </c:pt>
                <c:pt idx="12">
                  <c:v>148.34474347275889</c:v>
                </c:pt>
                <c:pt idx="13">
                  <c:v>150.44902933513501</c:v>
                </c:pt>
                <c:pt idx="14">
                  <c:v>150.44902933513501</c:v>
                </c:pt>
                <c:pt idx="15">
                  <c:v>158.58720148683824</c:v>
                </c:pt>
                <c:pt idx="16">
                  <c:v>164.42671015100939</c:v>
                </c:pt>
                <c:pt idx="17">
                  <c:v>166.32766012593854</c:v>
                </c:pt>
                <c:pt idx="18">
                  <c:v>173.7235751719162</c:v>
                </c:pt>
                <c:pt idx="19">
                  <c:v>179.07016252343507</c:v>
                </c:pt>
                <c:pt idx="20">
                  <c:v>179.07016252343507</c:v>
                </c:pt>
                <c:pt idx="21">
                  <c:v>180.8172298705384</c:v>
                </c:pt>
                <c:pt idx="22">
                  <c:v>187.64290731492576</c:v>
                </c:pt>
                <c:pt idx="23">
                  <c:v>192.60348699142202</c:v>
                </c:pt>
                <c:pt idx="24">
                  <c:v>192.60348699142202</c:v>
                </c:pt>
                <c:pt idx="25">
                  <c:v>200.59870578018004</c:v>
                </c:pt>
                <c:pt idx="26">
                  <c:v>205.24639654897786</c:v>
                </c:pt>
                <c:pt idx="27">
                  <c:v>206.77241307347055</c:v>
                </c:pt>
                <c:pt idx="28">
                  <c:v>206.77241307347055</c:v>
                </c:pt>
              </c:numCache>
            </c:numRef>
          </c:yVal>
          <c:smooth val="0"/>
        </c:ser>
        <c:ser>
          <c:idx val="1"/>
          <c:order val="1"/>
          <c:tx>
            <c:v>TOA = 10 deg, GL = 1.1 mm</c:v>
          </c:tx>
          <c:spPr>
            <a:ln w="28575">
              <a:noFill/>
            </a:ln>
          </c:spPr>
          <c:xVal>
            <c:numRef>
              <c:f>fcc!$L$5:$L$33</c:f>
              <c:numCache>
                <c:formatCode>General</c:formatCode>
                <c:ptCount val="29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16</c:v>
                </c:pt>
                <c:pt idx="6">
                  <c:v>19</c:v>
                </c:pt>
                <c:pt idx="7">
                  <c:v>20</c:v>
                </c:pt>
                <c:pt idx="8">
                  <c:v>24</c:v>
                </c:pt>
                <c:pt idx="9">
                  <c:v>27</c:v>
                </c:pt>
                <c:pt idx="10">
                  <c:v>27</c:v>
                </c:pt>
                <c:pt idx="11">
                  <c:v>32</c:v>
                </c:pt>
                <c:pt idx="12">
                  <c:v>35</c:v>
                </c:pt>
                <c:pt idx="13">
                  <c:v>36</c:v>
                </c:pt>
                <c:pt idx="14">
                  <c:v>36</c:v>
                </c:pt>
                <c:pt idx="15">
                  <c:v>40</c:v>
                </c:pt>
                <c:pt idx="16">
                  <c:v>43</c:v>
                </c:pt>
                <c:pt idx="17">
                  <c:v>44</c:v>
                </c:pt>
                <c:pt idx="18">
                  <c:v>48</c:v>
                </c:pt>
                <c:pt idx="19">
                  <c:v>51</c:v>
                </c:pt>
                <c:pt idx="20">
                  <c:v>51</c:v>
                </c:pt>
                <c:pt idx="21">
                  <c:v>52</c:v>
                </c:pt>
                <c:pt idx="22">
                  <c:v>56</c:v>
                </c:pt>
                <c:pt idx="23">
                  <c:v>59</c:v>
                </c:pt>
                <c:pt idx="24">
                  <c:v>59</c:v>
                </c:pt>
                <c:pt idx="25">
                  <c:v>64</c:v>
                </c:pt>
                <c:pt idx="26">
                  <c:v>67</c:v>
                </c:pt>
                <c:pt idx="27">
                  <c:v>68</c:v>
                </c:pt>
                <c:pt idx="28">
                  <c:v>68</c:v>
                </c:pt>
              </c:numCache>
            </c:numRef>
          </c:xVal>
          <c:yVal>
            <c:numRef>
              <c:f>fcc!$R$5:$R$33</c:f>
              <c:numCache>
                <c:formatCode>General</c:formatCode>
                <c:ptCount val="29"/>
                <c:pt idx="0">
                  <c:v>30.421318815805666</c:v>
                </c:pt>
                <c:pt idx="1">
                  <c:v>35.127513214817661</c:v>
                </c:pt>
                <c:pt idx="2">
                  <c:v>49.677805600835256</c:v>
                </c:pt>
                <c:pt idx="3">
                  <c:v>58.25239057590057</c:v>
                </c:pt>
                <c:pt idx="4">
                  <c:v>60.842637631611332</c:v>
                </c:pt>
                <c:pt idx="5">
                  <c:v>70.255026429635322</c:v>
                </c:pt>
                <c:pt idx="6">
                  <c:v>76.558640120639879</c:v>
                </c:pt>
                <c:pt idx="7">
                  <c:v>78.547507428854473</c:v>
                </c:pt>
                <c:pt idx="8">
                  <c:v>86.0444833091764</c:v>
                </c:pt>
                <c:pt idx="9">
                  <c:v>91.263956447417016</c:v>
                </c:pt>
                <c:pt idx="10">
                  <c:v>91.263956447417016</c:v>
                </c:pt>
                <c:pt idx="11">
                  <c:v>99.355611201670513</c:v>
                </c:pt>
                <c:pt idx="12">
                  <c:v>103.90858538037368</c:v>
                </c:pt>
                <c:pt idx="13">
                  <c:v>105.38253964445298</c:v>
                </c:pt>
                <c:pt idx="14">
                  <c:v>105.38253964445298</c:v>
                </c:pt>
                <c:pt idx="15">
                  <c:v>111.08295029648743</c:v>
                </c:pt>
                <c:pt idx="16">
                  <c:v>115.17325420888648</c:v>
                </c:pt>
                <c:pt idx="17">
                  <c:v>116.50478115180114</c:v>
                </c:pt>
                <c:pt idx="18">
                  <c:v>121.68527526322266</c:v>
                </c:pt>
                <c:pt idx="19">
                  <c:v>125.43031074815674</c:v>
                </c:pt>
                <c:pt idx="20">
                  <c:v>125.43031074815674</c:v>
                </c:pt>
                <c:pt idx="21">
                  <c:v>126.65405007556396</c:v>
                </c:pt>
                <c:pt idx="22">
                  <c:v>131.43511929922172</c:v>
                </c:pt>
                <c:pt idx="23">
                  <c:v>134.90977438159752</c:v>
                </c:pt>
                <c:pt idx="24">
                  <c:v>134.90977438159752</c:v>
                </c:pt>
                <c:pt idx="25">
                  <c:v>140.51005285927064</c:v>
                </c:pt>
                <c:pt idx="26">
                  <c:v>143.76554383094691</c:v>
                </c:pt>
                <c:pt idx="27">
                  <c:v>144.8344473499734</c:v>
                </c:pt>
                <c:pt idx="28">
                  <c:v>144.8344473499734</c:v>
                </c:pt>
              </c:numCache>
            </c:numRef>
          </c:yVal>
          <c:smooth val="0"/>
        </c:ser>
        <c:ser>
          <c:idx val="2"/>
          <c:order val="2"/>
          <c:tx>
            <c:v>TOA = 13 deg, GL = 0.8 mm</c:v>
          </c:tx>
          <c:spPr>
            <a:ln w="28575">
              <a:noFill/>
            </a:ln>
          </c:spPr>
          <c:xVal>
            <c:numRef>
              <c:f>fcc!$L$5:$L$33</c:f>
              <c:numCache>
                <c:formatCode>General</c:formatCode>
                <c:ptCount val="29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16</c:v>
                </c:pt>
                <c:pt idx="6">
                  <c:v>19</c:v>
                </c:pt>
                <c:pt idx="7">
                  <c:v>20</c:v>
                </c:pt>
                <c:pt idx="8">
                  <c:v>24</c:v>
                </c:pt>
                <c:pt idx="9">
                  <c:v>27</c:v>
                </c:pt>
                <c:pt idx="10">
                  <c:v>27</c:v>
                </c:pt>
                <c:pt idx="11">
                  <c:v>32</c:v>
                </c:pt>
                <c:pt idx="12">
                  <c:v>35</c:v>
                </c:pt>
                <c:pt idx="13">
                  <c:v>36</c:v>
                </c:pt>
                <c:pt idx="14">
                  <c:v>36</c:v>
                </c:pt>
                <c:pt idx="15">
                  <c:v>40</c:v>
                </c:pt>
                <c:pt idx="16">
                  <c:v>43</c:v>
                </c:pt>
                <c:pt idx="17">
                  <c:v>44</c:v>
                </c:pt>
                <c:pt idx="18">
                  <c:v>48</c:v>
                </c:pt>
                <c:pt idx="19">
                  <c:v>51</c:v>
                </c:pt>
                <c:pt idx="20">
                  <c:v>51</c:v>
                </c:pt>
                <c:pt idx="21">
                  <c:v>52</c:v>
                </c:pt>
                <c:pt idx="22">
                  <c:v>56</c:v>
                </c:pt>
                <c:pt idx="23">
                  <c:v>59</c:v>
                </c:pt>
                <c:pt idx="24">
                  <c:v>59</c:v>
                </c:pt>
                <c:pt idx="25">
                  <c:v>64</c:v>
                </c:pt>
                <c:pt idx="26">
                  <c:v>67</c:v>
                </c:pt>
                <c:pt idx="27">
                  <c:v>68</c:v>
                </c:pt>
                <c:pt idx="28">
                  <c:v>68</c:v>
                </c:pt>
              </c:numCache>
            </c:numRef>
          </c:xVal>
          <c:yVal>
            <c:numRef>
              <c:f>fcc!$S$5:$S$33</c:f>
              <c:numCache>
                <c:formatCode>General</c:formatCode>
                <c:ptCount val="29"/>
                <c:pt idx="0">
                  <c:v>23.421531496365745</c:v>
                </c:pt>
                <c:pt idx="1">
                  <c:v>27.044855028520121</c:v>
                </c:pt>
                <c:pt idx="2">
                  <c:v>38.247200773747366</c:v>
                </c:pt>
                <c:pt idx="3">
                  <c:v>44.848818319578868</c:v>
                </c:pt>
                <c:pt idx="4">
                  <c:v>46.84306299273149</c:v>
                </c:pt>
                <c:pt idx="5">
                  <c:v>54.089710057040243</c:v>
                </c:pt>
                <c:pt idx="6">
                  <c:v>58.942895006013522</c:v>
                </c:pt>
                <c:pt idx="7">
                  <c:v>60.474134285398016</c:v>
                </c:pt>
                <c:pt idx="8">
                  <c:v>66.24609498741809</c:v>
                </c:pt>
                <c:pt idx="9">
                  <c:v>70.264594489097249</c:v>
                </c:pt>
                <c:pt idx="10">
                  <c:v>70.264594489097249</c:v>
                </c:pt>
                <c:pt idx="11">
                  <c:v>76.494401547494732</c:v>
                </c:pt>
                <c:pt idx="12">
                  <c:v>79.999760035543943</c:v>
                </c:pt>
                <c:pt idx="13">
                  <c:v>81.134565085560368</c:v>
                </c:pt>
                <c:pt idx="14">
                  <c:v>81.134565085560368</c:v>
                </c:pt>
                <c:pt idx="15">
                  <c:v>85.523340879181674</c:v>
                </c:pt>
                <c:pt idx="16">
                  <c:v>88.672487124090253</c:v>
                </c:pt>
                <c:pt idx="17">
                  <c:v>89.697636639157736</c:v>
                </c:pt>
                <c:pt idx="18">
                  <c:v>93.686125985462979</c:v>
                </c:pt>
                <c:pt idx="19">
                  <c:v>96.569448273246834</c:v>
                </c:pt>
                <c:pt idx="20">
                  <c:v>96.569448273246834</c:v>
                </c:pt>
                <c:pt idx="21">
                  <c:v>97.511611542819438</c:v>
                </c:pt>
                <c:pt idx="22">
                  <c:v>101.19258159169267</c:v>
                </c:pt>
                <c:pt idx="23">
                  <c:v>103.86773660202016</c:v>
                </c:pt>
                <c:pt idx="24">
                  <c:v>103.86773660202016</c:v>
                </c:pt>
                <c:pt idx="25">
                  <c:v>108.17942011408049</c:v>
                </c:pt>
                <c:pt idx="26">
                  <c:v>110.6858395362929</c:v>
                </c:pt>
                <c:pt idx="27">
                  <c:v>111.5087939121054</c:v>
                </c:pt>
                <c:pt idx="28">
                  <c:v>111.5087939121054</c:v>
                </c:pt>
              </c:numCache>
            </c:numRef>
          </c:yVal>
          <c:smooth val="0"/>
        </c:ser>
        <c:ser>
          <c:idx val="3"/>
          <c:order val="3"/>
          <c:tx>
            <c:v>TOA = 16 deg, GL = 0.719 mm</c:v>
          </c:tx>
          <c:spPr>
            <a:ln w="28575">
              <a:noFill/>
            </a:ln>
          </c:spPr>
          <c:xVal>
            <c:numRef>
              <c:f>fcc!$L$5:$L$33</c:f>
              <c:numCache>
                <c:formatCode>General</c:formatCode>
                <c:ptCount val="29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16</c:v>
                </c:pt>
                <c:pt idx="6">
                  <c:v>19</c:v>
                </c:pt>
                <c:pt idx="7">
                  <c:v>20</c:v>
                </c:pt>
                <c:pt idx="8">
                  <c:v>24</c:v>
                </c:pt>
                <c:pt idx="9">
                  <c:v>27</c:v>
                </c:pt>
                <c:pt idx="10">
                  <c:v>27</c:v>
                </c:pt>
                <c:pt idx="11">
                  <c:v>32</c:v>
                </c:pt>
                <c:pt idx="12">
                  <c:v>35</c:v>
                </c:pt>
                <c:pt idx="13">
                  <c:v>36</c:v>
                </c:pt>
                <c:pt idx="14">
                  <c:v>36</c:v>
                </c:pt>
                <c:pt idx="15">
                  <c:v>40</c:v>
                </c:pt>
                <c:pt idx="16">
                  <c:v>43</c:v>
                </c:pt>
                <c:pt idx="17">
                  <c:v>44</c:v>
                </c:pt>
                <c:pt idx="18">
                  <c:v>48</c:v>
                </c:pt>
                <c:pt idx="19">
                  <c:v>51</c:v>
                </c:pt>
                <c:pt idx="20">
                  <c:v>51</c:v>
                </c:pt>
                <c:pt idx="21">
                  <c:v>52</c:v>
                </c:pt>
                <c:pt idx="22">
                  <c:v>56</c:v>
                </c:pt>
                <c:pt idx="23">
                  <c:v>59</c:v>
                </c:pt>
                <c:pt idx="24">
                  <c:v>59</c:v>
                </c:pt>
                <c:pt idx="25">
                  <c:v>64</c:v>
                </c:pt>
                <c:pt idx="26">
                  <c:v>67</c:v>
                </c:pt>
                <c:pt idx="27">
                  <c:v>68</c:v>
                </c:pt>
                <c:pt idx="28">
                  <c:v>68</c:v>
                </c:pt>
              </c:numCache>
            </c:numRef>
          </c:xVal>
          <c:yVal>
            <c:numRef>
              <c:f>fcc!$T$5:$T$33</c:f>
              <c:numCache>
                <c:formatCode>General</c:formatCode>
                <c:ptCount val="29"/>
                <c:pt idx="0">
                  <c:v>19.051042324016667</c:v>
                </c:pt>
                <c:pt idx="1">
                  <c:v>21.998248828227954</c:v>
                </c:pt>
                <c:pt idx="2">
                  <c:v>31.110221841338024</c:v>
                </c:pt>
                <c:pt idx="3">
                  <c:v>36.479968704053725</c:v>
                </c:pt>
                <c:pt idx="4">
                  <c:v>38.102084648033333</c:v>
                </c:pt>
                <c:pt idx="5">
                  <c:v>43.996497656455908</c:v>
                </c:pt>
                <c:pt idx="6">
                  <c:v>47.944071788553856</c:v>
                </c:pt>
                <c:pt idx="7">
                  <c:v>49.189579765872807</c:v>
                </c:pt>
                <c:pt idx="8">
                  <c:v>53.88448486393645</c:v>
                </c:pt>
                <c:pt idx="9">
                  <c:v>57.153126972050011</c:v>
                </c:pt>
                <c:pt idx="10">
                  <c:v>57.153126972050011</c:v>
                </c:pt>
                <c:pt idx="11">
                  <c:v>62.220443682676049</c:v>
                </c:pt>
                <c:pt idx="12">
                  <c:v>65.071697578137119</c:v>
                </c:pt>
                <c:pt idx="13">
                  <c:v>65.994746484683873</c:v>
                </c:pt>
                <c:pt idx="14">
                  <c:v>65.994746484683873</c:v>
                </c:pt>
                <c:pt idx="15">
                  <c:v>69.564570832330503</c:v>
                </c:pt>
                <c:pt idx="16">
                  <c:v>72.126082166701678</c:v>
                </c:pt>
                <c:pt idx="17">
                  <c:v>72.95993740810745</c:v>
                </c:pt>
                <c:pt idx="18">
                  <c:v>76.204169296066667</c:v>
                </c:pt>
                <c:pt idx="19">
                  <c:v>78.549459780033274</c:v>
                </c:pt>
                <c:pt idx="20">
                  <c:v>78.549459780033274</c:v>
                </c:pt>
                <c:pt idx="21">
                  <c:v>79.315814120591526</c:v>
                </c:pt>
                <c:pt idx="22">
                  <c:v>82.309910224230336</c:v>
                </c:pt>
                <c:pt idx="23">
                  <c:v>84.485877723749383</c:v>
                </c:pt>
                <c:pt idx="24">
                  <c:v>84.485877723749383</c:v>
                </c:pt>
                <c:pt idx="25">
                  <c:v>87.992995312911816</c:v>
                </c:pt>
                <c:pt idx="26">
                  <c:v>90.031713511237783</c:v>
                </c:pt>
                <c:pt idx="27">
                  <c:v>90.701103497403778</c:v>
                </c:pt>
                <c:pt idx="28">
                  <c:v>90.701103497403778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02880"/>
        <c:axId val="142180352"/>
      </c:scatterChart>
      <c:valAx>
        <c:axId val="11060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h2+k2+l2 [-]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180352"/>
        <c:crosses val="autoZero"/>
        <c:crossBetween val="midCat"/>
      </c:valAx>
      <c:valAx>
        <c:axId val="142180352"/>
        <c:scaling>
          <c:orientation val="minMax"/>
          <c:max val="250"/>
        </c:scaling>
        <c:delete val="0"/>
        <c:axPos val="l"/>
        <c:majorGridlines>
          <c:spPr>
            <a:ln w="15875"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[keV]</a:t>
                </a:r>
              </a:p>
            </c:rich>
          </c:tx>
          <c:layout>
            <c:manualLayout>
              <c:xMode val="edge"/>
              <c:yMode val="edge"/>
              <c:x val="0"/>
              <c:y val="0.4307276725544442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10602880"/>
        <c:crosses val="autoZero"/>
        <c:crossBetween val="midCat"/>
      </c:valAx>
      <c:spPr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6102972757315054"/>
          <c:y val="1.2013525336359986E-2"/>
          <c:w val="0.46198810160204329"/>
          <c:h val="0.22985505190229599"/>
        </c:manualLayout>
      </c:layout>
      <c:overlay val="0"/>
      <c:spPr>
        <a:solidFill>
          <a:schemeClr val="bg1"/>
        </a:solidFill>
        <a:ln>
          <a:solidFill>
            <a:schemeClr val="tx1">
              <a:tint val="75000"/>
              <a:shade val="95000"/>
              <a:satMod val="105000"/>
            </a:schemeClr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24</xdr:row>
      <xdr:rowOff>180975</xdr:rowOff>
    </xdr:from>
    <xdr:to>
      <xdr:col>8</xdr:col>
      <xdr:colOff>252413</xdr:colOff>
      <xdr:row>52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DD_calculations_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cc"/>
      <sheetName val="bcc"/>
      <sheetName val="Sheet3"/>
    </sheetNames>
    <sheetDataSet>
      <sheetData sheetId="0">
        <row r="5">
          <cell r="L5">
            <v>3</v>
          </cell>
          <cell r="Q5">
            <v>49.911203664527157</v>
          </cell>
          <cell r="R5">
            <v>34.960474136146942</v>
          </cell>
          <cell r="S5">
            <v>26.91625077352716</v>
          </cell>
        </row>
        <row r="6">
          <cell r="L6">
            <v>4</v>
          </cell>
          <cell r="Q6">
            <v>57.632493742585986</v>
          </cell>
          <cell r="R6">
            <v>40.368878307002774</v>
          </cell>
          <cell r="S6">
            <v>31.080209259342752</v>
          </cell>
        </row>
        <row r="7">
          <cell r="L7">
            <v>8</v>
          </cell>
          <cell r="Q7">
            <v>81.504654284147634</v>
          </cell>
          <cell r="R7">
            <v>57.090215199552354</v>
          </cell>
          <cell r="S7">
            <v>43.95405345595637</v>
          </cell>
        </row>
        <row r="8">
          <cell r="L8">
            <v>11</v>
          </cell>
          <cell r="Q8">
            <v>95.572678738331575</v>
          </cell>
          <cell r="R8">
            <v>66.944211275922854</v>
          </cell>
          <cell r="S8">
            <v>51.540696259484811</v>
          </cell>
        </row>
        <row r="9">
          <cell r="L9">
            <v>12</v>
          </cell>
          <cell r="Q9">
            <v>99.822407329054315</v>
          </cell>
          <cell r="R9">
            <v>69.920948272293884</v>
          </cell>
          <cell r="S9">
            <v>53.832501547054321</v>
          </cell>
        </row>
        <row r="10">
          <cell r="L10">
            <v>16</v>
          </cell>
          <cell r="Q10">
            <v>115.26498748517197</v>
          </cell>
          <cell r="R10">
            <v>80.737756614005548</v>
          </cell>
          <cell r="S10">
            <v>62.160418518685503</v>
          </cell>
        </row>
        <row r="11">
          <cell r="L11">
            <v>19</v>
          </cell>
          <cell r="Q11">
            <v>125.60710804408629</v>
          </cell>
          <cell r="R11">
            <v>87.981930502158235</v>
          </cell>
          <cell r="S11">
            <v>67.737745652786103</v>
          </cell>
        </row>
        <row r="12">
          <cell r="L12">
            <v>20</v>
          </cell>
          <cell r="Q12">
            <v>128.87017372125354</v>
          </cell>
          <cell r="R12">
            <v>90.267556069874828</v>
          </cell>
          <cell r="S12">
            <v>69.497460658808791</v>
          </cell>
        </row>
        <row r="13">
          <cell r="L13">
            <v>24</v>
          </cell>
          <cell r="Q13">
            <v>141.17020227348004</v>
          </cell>
          <cell r="R13">
            <v>98.883153340665658</v>
          </cell>
          <cell r="S13">
            <v>76.130653784314831</v>
          </cell>
        </row>
        <row r="14">
          <cell r="L14">
            <v>27</v>
          </cell>
          <cell r="Q14">
            <v>149.73361099358149</v>
          </cell>
          <cell r="R14">
            <v>104.88142240844083</v>
          </cell>
          <cell r="S14">
            <v>80.748752320581488</v>
          </cell>
        </row>
        <row r="15">
          <cell r="L15">
            <v>27</v>
          </cell>
          <cell r="Q15">
            <v>149.73361099358149</v>
          </cell>
          <cell r="R15">
            <v>104.88142240844083</v>
          </cell>
          <cell r="S15">
            <v>80.748752320581488</v>
          </cell>
        </row>
        <row r="16">
          <cell r="L16">
            <v>32</v>
          </cell>
          <cell r="Q16">
            <v>163.00930856829527</v>
          </cell>
          <cell r="R16">
            <v>114.18043039910471</v>
          </cell>
          <cell r="S16">
            <v>87.908106911912739</v>
          </cell>
        </row>
        <row r="17">
          <cell r="L17">
            <v>35</v>
          </cell>
          <cell r="Q17">
            <v>170.47921554006405</v>
          </cell>
          <cell r="R17">
            <v>119.41275240923389</v>
          </cell>
          <cell r="S17">
            <v>91.936498826851619</v>
          </cell>
        </row>
        <row r="18">
          <cell r="L18">
            <v>36</v>
          </cell>
          <cell r="Q18">
            <v>172.89748122775794</v>
          </cell>
          <cell r="R18">
            <v>121.10663492100832</v>
          </cell>
          <cell r="S18">
            <v>93.240627778028284</v>
          </cell>
        </row>
        <row r="19">
          <cell r="L19">
            <v>36</v>
          </cell>
          <cell r="Q19">
            <v>172.89748122775794</v>
          </cell>
          <cell r="R19">
            <v>121.10663492100832</v>
          </cell>
          <cell r="S19">
            <v>93.240627778028284</v>
          </cell>
        </row>
        <row r="20">
          <cell r="L20">
            <v>40</v>
          </cell>
          <cell r="Q20">
            <v>182.24994746197359</v>
          </cell>
          <cell r="R20">
            <v>127.65760203629075</v>
          </cell>
          <cell r="S20">
            <v>98.284251414178001</v>
          </cell>
        </row>
        <row r="21">
          <cell r="L21">
            <v>43</v>
          </cell>
          <cell r="Q21">
            <v>188.96076735961364</v>
          </cell>
          <cell r="R21">
            <v>132.35821889659965</v>
          </cell>
          <cell r="S21">
            <v>101.90328077029096</v>
          </cell>
        </row>
        <row r="22">
          <cell r="L22">
            <v>44</v>
          </cell>
          <cell r="Q22">
            <v>191.14535747666315</v>
          </cell>
          <cell r="R22">
            <v>133.88842255184571</v>
          </cell>
          <cell r="S22">
            <v>103.08139251896962</v>
          </cell>
        </row>
        <row r="23">
          <cell r="L23">
            <v>48</v>
          </cell>
          <cell r="Q23">
            <v>199.64481465810863</v>
          </cell>
          <cell r="R23">
            <v>139.84189654458777</v>
          </cell>
          <cell r="S23">
            <v>107.66500309410864</v>
          </cell>
        </row>
        <row r="24">
          <cell r="L24">
            <v>51</v>
          </cell>
          <cell r="Q24">
            <v>205.78916461056073</v>
          </cell>
          <cell r="R24">
            <v>144.14572758500819</v>
          </cell>
          <cell r="S24">
            <v>110.97854498486555</v>
          </cell>
        </row>
        <row r="25">
          <cell r="L25">
            <v>51</v>
          </cell>
          <cell r="Q25">
            <v>205.78916461056073</v>
          </cell>
          <cell r="R25">
            <v>144.14572758500819</v>
          </cell>
          <cell r="S25">
            <v>110.97854498486555</v>
          </cell>
        </row>
        <row r="26">
          <cell r="L26">
            <v>52</v>
          </cell>
          <cell r="Q26">
            <v>207.79691132175125</v>
          </cell>
          <cell r="R26">
            <v>145.55206066886439</v>
          </cell>
          <cell r="S26">
            <v>112.06128813671094</v>
          </cell>
        </row>
        <row r="27">
          <cell r="L27">
            <v>56</v>
          </cell>
          <cell r="Q27">
            <v>215.6410459301498</v>
          </cell>
          <cell r="R27">
            <v>151.04651171317525</v>
          </cell>
          <cell r="S27">
            <v>116.29149455769968</v>
          </cell>
        </row>
        <row r="28">
          <cell r="L28">
            <v>59</v>
          </cell>
          <cell r="Q28">
            <v>221.34179212496426</v>
          </cell>
          <cell r="R28">
            <v>155.03961897702979</v>
          </cell>
          <cell r="S28">
            <v>119.36580859763357</v>
          </cell>
        </row>
        <row r="29">
          <cell r="L29">
            <v>59</v>
          </cell>
          <cell r="Q29">
            <v>221.34179212496426</v>
          </cell>
          <cell r="R29">
            <v>155.03961897702979</v>
          </cell>
          <cell r="S29">
            <v>119.36580859763357</v>
          </cell>
        </row>
        <row r="30">
          <cell r="L30">
            <v>64</v>
          </cell>
          <cell r="Q30">
            <v>230.52997497034394</v>
          </cell>
          <cell r="R30">
            <v>161.4755132280111</v>
          </cell>
          <cell r="S30">
            <v>124.32083703737101</v>
          </cell>
        </row>
        <row r="31">
          <cell r="L31">
            <v>67</v>
          </cell>
          <cell r="Q31">
            <v>235.87114620289893</v>
          </cell>
          <cell r="R31">
            <v>165.21675497380338</v>
          </cell>
          <cell r="S31">
            <v>127.20123850566851</v>
          </cell>
        </row>
        <row r="32">
          <cell r="L32">
            <v>68</v>
          </cell>
          <cell r="Q32">
            <v>237.62485916843093</v>
          </cell>
          <cell r="R32">
            <v>166.44514924747787</v>
          </cell>
          <cell r="S32">
            <v>128.14698564257023</v>
          </cell>
        </row>
        <row r="33">
          <cell r="L33">
            <v>68</v>
          </cell>
          <cell r="Q33">
            <v>237.62485916843093</v>
          </cell>
          <cell r="R33">
            <v>166.44514924747787</v>
          </cell>
          <cell r="S33">
            <v>128.14698564257023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7"/>
  <sheetViews>
    <sheetView tabSelected="1" topLeftCell="A17" zoomScaleNormal="100" workbookViewId="0">
      <selection activeCell="O39" sqref="O39"/>
    </sheetView>
  </sheetViews>
  <sheetFormatPr defaultColWidth="15" defaultRowHeight="15" x14ac:dyDescent="0.25"/>
  <cols>
    <col min="1" max="1" width="10" customWidth="1"/>
    <col min="2" max="2" width="26.42578125" bestFit="1" customWidth="1"/>
    <col min="3" max="3" width="10.7109375" bestFit="1" customWidth="1"/>
    <col min="4" max="4" width="6" bestFit="1" customWidth="1"/>
    <col min="6" max="6" width="6" bestFit="1" customWidth="1"/>
    <col min="7" max="7" width="10.140625" bestFit="1" customWidth="1"/>
    <col min="8" max="8" width="10.140625" style="14" customWidth="1"/>
    <col min="9" max="12" width="5.42578125" customWidth="1"/>
    <col min="13" max="15" width="15" customWidth="1"/>
    <col min="17" max="17" width="18" bestFit="1" customWidth="1"/>
    <col min="18" max="20" width="19" bestFit="1" customWidth="1"/>
  </cols>
  <sheetData>
    <row r="1" spans="2:20" s="3" customFormat="1" ht="15.75" thickBot="1" x14ac:dyDescent="0.3">
      <c r="B1" s="21"/>
      <c r="C1" s="21"/>
      <c r="D1" s="21"/>
      <c r="H1" s="14"/>
    </row>
    <row r="2" spans="2:20" ht="16.5" thickBot="1" x14ac:dyDescent="0.3">
      <c r="B2" s="10" t="s">
        <v>10</v>
      </c>
      <c r="C2" s="21"/>
      <c r="D2" s="21"/>
      <c r="E2" s="3"/>
      <c r="F2" s="8" t="s">
        <v>26</v>
      </c>
      <c r="G2" s="5" t="s">
        <v>19</v>
      </c>
      <c r="H2" s="15"/>
      <c r="I2" s="23" t="s">
        <v>24</v>
      </c>
      <c r="J2" s="12">
        <v>4.0496999999999996</v>
      </c>
      <c r="Q2" s="11" t="s">
        <v>50</v>
      </c>
      <c r="R2" s="21"/>
      <c r="S2" s="21"/>
    </row>
    <row r="3" spans="2:20" s="4" customFormat="1" ht="19.5" thickBot="1" x14ac:dyDescent="0.3">
      <c r="B3" s="9" t="s">
        <v>11</v>
      </c>
      <c r="C3" s="21"/>
      <c r="D3" s="21"/>
      <c r="E3"/>
      <c r="F3" s="7"/>
      <c r="G3" s="6" t="s">
        <v>20</v>
      </c>
      <c r="H3" s="16"/>
      <c r="I3" s="20" t="s">
        <v>12</v>
      </c>
      <c r="J3" s="20" t="s">
        <v>31</v>
      </c>
      <c r="K3" s="20" t="s">
        <v>1</v>
      </c>
      <c r="L3" s="24" t="s">
        <v>32</v>
      </c>
      <c r="M3" s="24" t="s">
        <v>33</v>
      </c>
      <c r="N3" s="24" t="s">
        <v>34</v>
      </c>
      <c r="O3" s="24" t="s">
        <v>35</v>
      </c>
      <c r="P3" s="24" t="s">
        <v>36</v>
      </c>
      <c r="Q3" s="11" t="s">
        <v>44</v>
      </c>
      <c r="R3" s="11" t="s">
        <v>47</v>
      </c>
      <c r="S3" s="11" t="s">
        <v>48</v>
      </c>
      <c r="T3" s="11" t="s">
        <v>52</v>
      </c>
    </row>
    <row r="4" spans="2:20" ht="16.5" thickBot="1" x14ac:dyDescent="0.3">
      <c r="B4" s="11" t="s">
        <v>29</v>
      </c>
      <c r="C4" s="21"/>
      <c r="D4" s="21"/>
      <c r="E4" s="4"/>
      <c r="F4" s="5" t="s">
        <v>22</v>
      </c>
      <c r="G4" s="12">
        <v>3.6147999999999998</v>
      </c>
      <c r="H4" s="12"/>
      <c r="I4" s="25" t="s">
        <v>30</v>
      </c>
      <c r="J4" s="25" t="s">
        <v>30</v>
      </c>
      <c r="K4" s="25" t="s">
        <v>30</v>
      </c>
      <c r="L4" s="25" t="s">
        <v>30</v>
      </c>
      <c r="M4" s="25" t="s">
        <v>30</v>
      </c>
      <c r="N4" s="25" t="s">
        <v>20</v>
      </c>
      <c r="O4" s="25" t="s">
        <v>20</v>
      </c>
      <c r="P4" s="25" t="s">
        <v>21</v>
      </c>
      <c r="Q4" s="11" t="s">
        <v>45</v>
      </c>
      <c r="R4" s="11" t="s">
        <v>46</v>
      </c>
      <c r="S4" s="11" t="s">
        <v>49</v>
      </c>
      <c r="T4" s="11" t="s">
        <v>51</v>
      </c>
    </row>
    <row r="5" spans="2:20" ht="16.5" thickBot="1" x14ac:dyDescent="0.3">
      <c r="B5" s="29"/>
      <c r="C5" s="21"/>
      <c r="D5" s="21"/>
      <c r="F5" s="5" t="s">
        <v>23</v>
      </c>
      <c r="G5" s="12">
        <v>3.5238999999999998</v>
      </c>
      <c r="H5" s="12"/>
      <c r="I5" s="37">
        <v>1</v>
      </c>
      <c r="J5" s="37">
        <v>1</v>
      </c>
      <c r="K5" s="37">
        <v>1</v>
      </c>
      <c r="L5" s="37">
        <f>I5*I5+J5*J5+K5*K5</f>
        <v>3</v>
      </c>
      <c r="M5" s="19">
        <f>SQRT(L5)</f>
        <v>1.7320508075688772</v>
      </c>
      <c r="N5" s="19">
        <f t="shared" ref="N5:N33" si="0">$J$2/M5</f>
        <v>2.3380953851372275</v>
      </c>
      <c r="O5" s="19">
        <f>2*N5*SIN($C$16)</f>
        <v>0.65079997017993285</v>
      </c>
      <c r="P5" s="38">
        <f>$C$9/O5/1000*10000000000</f>
        <v>19.051042324016667</v>
      </c>
      <c r="Q5">
        <v>43.430893792979049</v>
      </c>
      <c r="R5">
        <v>30.421318815805666</v>
      </c>
      <c r="S5">
        <v>23.421531496365745</v>
      </c>
      <c r="T5">
        <v>19.051042324016667</v>
      </c>
    </row>
    <row r="6" spans="2:20" ht="15.75" x14ac:dyDescent="0.25">
      <c r="B6" s="30" t="s">
        <v>12</v>
      </c>
      <c r="C6" s="31">
        <v>6.6260687599999996E-34</v>
      </c>
      <c r="D6" s="22" t="s">
        <v>13</v>
      </c>
      <c r="F6" s="5" t="s">
        <v>24</v>
      </c>
      <c r="G6" s="12">
        <v>4.0496999999999996</v>
      </c>
      <c r="H6" s="12"/>
      <c r="I6" s="37">
        <v>2</v>
      </c>
      <c r="J6" s="37">
        <v>0</v>
      </c>
      <c r="K6" s="37">
        <v>0</v>
      </c>
      <c r="L6" s="37">
        <f t="shared" ref="L6:L33" si="1">I6*I6+J6*J6+K6*K6</f>
        <v>4</v>
      </c>
      <c r="M6" s="19">
        <f t="shared" ref="M6:M33" si="2">SQRT(L6)</f>
        <v>2</v>
      </c>
      <c r="N6" s="19">
        <f t="shared" si="0"/>
        <v>2.0248499999999998</v>
      </c>
      <c r="O6" s="19">
        <f t="shared" ref="O6:O33" si="3">2*N6*SIN($C$16)</f>
        <v>0.56360930695797695</v>
      </c>
      <c r="P6" s="38">
        <f t="shared" ref="P6:P33" si="4">$C$9/O6/1000*10000000000</f>
        <v>21.998248828227954</v>
      </c>
      <c r="Q6">
        <v>50.14967644504501</v>
      </c>
      <c r="R6">
        <v>35.127513214817661</v>
      </c>
      <c r="S6">
        <v>27.044855028520121</v>
      </c>
      <c r="T6">
        <v>21.998248828227954</v>
      </c>
    </row>
    <row r="7" spans="2:20" ht="15.75" x14ac:dyDescent="0.25">
      <c r="B7" s="32" t="s">
        <v>14</v>
      </c>
      <c r="C7" s="33">
        <v>299792458</v>
      </c>
      <c r="D7" s="22" t="s">
        <v>15</v>
      </c>
      <c r="F7" s="5" t="s">
        <v>25</v>
      </c>
      <c r="G7" s="12">
        <v>5.4111019999999996</v>
      </c>
      <c r="H7" s="12"/>
      <c r="I7" s="37">
        <v>2</v>
      </c>
      <c r="J7" s="37">
        <v>2</v>
      </c>
      <c r="K7" s="37">
        <v>0</v>
      </c>
      <c r="L7" s="37">
        <f t="shared" si="1"/>
        <v>8</v>
      </c>
      <c r="M7" s="19">
        <f t="shared" si="2"/>
        <v>2.8284271247461903</v>
      </c>
      <c r="N7" s="19">
        <f t="shared" si="0"/>
        <v>1.4317851658855805</v>
      </c>
      <c r="O7" s="19">
        <f t="shared" si="3"/>
        <v>0.39853196288983589</v>
      </c>
      <c r="P7" s="38">
        <f t="shared" si="4"/>
        <v>31.110221841338024</v>
      </c>
      <c r="Q7">
        <v>70.922352577205203</v>
      </c>
      <c r="R7">
        <v>49.677805600835256</v>
      </c>
      <c r="S7">
        <v>38.247200773747366</v>
      </c>
      <c r="T7">
        <v>31.110221841338024</v>
      </c>
    </row>
    <row r="8" spans="2:20" ht="15.75" x14ac:dyDescent="0.25">
      <c r="B8" s="32" t="s">
        <v>16</v>
      </c>
      <c r="C8" s="33">
        <v>1.9864454404374119E-25</v>
      </c>
      <c r="D8" s="22" t="s">
        <v>17</v>
      </c>
      <c r="F8" s="5" t="s">
        <v>27</v>
      </c>
      <c r="G8" s="12">
        <v>3.5150000000000001</v>
      </c>
      <c r="H8" s="12"/>
      <c r="I8" s="37">
        <v>3</v>
      </c>
      <c r="J8" s="37">
        <v>1</v>
      </c>
      <c r="K8" s="37">
        <v>1</v>
      </c>
      <c r="L8" s="37">
        <f t="shared" si="1"/>
        <v>11</v>
      </c>
      <c r="M8" s="19">
        <f t="shared" si="2"/>
        <v>3.3166247903553998</v>
      </c>
      <c r="N8" s="19">
        <f t="shared" si="0"/>
        <v>1.2210304921365693</v>
      </c>
      <c r="O8" s="19">
        <f t="shared" si="3"/>
        <v>0.33986919991488229</v>
      </c>
      <c r="P8" s="38">
        <f t="shared" si="4"/>
        <v>36.479968704053725</v>
      </c>
      <c r="Q8">
        <v>83.163830062969268</v>
      </c>
      <c r="R8">
        <v>58.25239057590057</v>
      </c>
      <c r="S8">
        <v>44.848818319578868</v>
      </c>
      <c r="T8">
        <v>36.479968704053725</v>
      </c>
    </row>
    <row r="9" spans="2:20" ht="16.5" thickBot="1" x14ac:dyDescent="0.3">
      <c r="B9" s="34" t="s">
        <v>16</v>
      </c>
      <c r="C9" s="35">
        <f>C8/1.602176565E-19</f>
        <v>1.2398417776366687E-6</v>
      </c>
      <c r="D9" s="22" t="s">
        <v>18</v>
      </c>
      <c r="I9" s="37">
        <v>2</v>
      </c>
      <c r="J9" s="37">
        <v>2</v>
      </c>
      <c r="K9" s="37">
        <v>2</v>
      </c>
      <c r="L9" s="37">
        <f t="shared" si="1"/>
        <v>12</v>
      </c>
      <c r="M9" s="19">
        <f t="shared" si="2"/>
        <v>3.4641016151377544</v>
      </c>
      <c r="N9" s="19">
        <f t="shared" si="0"/>
        <v>1.1690476925686137</v>
      </c>
      <c r="O9" s="19">
        <f t="shared" si="3"/>
        <v>0.32539998508996643</v>
      </c>
      <c r="P9" s="38">
        <f t="shared" si="4"/>
        <v>38.102084648033333</v>
      </c>
      <c r="Q9">
        <v>86.861787585958098</v>
      </c>
      <c r="R9">
        <v>60.842637631611332</v>
      </c>
      <c r="S9">
        <v>46.84306299273149</v>
      </c>
      <c r="T9">
        <v>38.102084648033333</v>
      </c>
    </row>
    <row r="10" spans="2:20" ht="15.75" thickBot="1" x14ac:dyDescent="0.3">
      <c r="B10" s="21"/>
      <c r="C10" s="21"/>
      <c r="D10" s="21"/>
      <c r="I10" s="37">
        <v>4</v>
      </c>
      <c r="J10" s="37">
        <v>0</v>
      </c>
      <c r="K10" s="37">
        <v>0</v>
      </c>
      <c r="L10" s="37">
        <f t="shared" si="1"/>
        <v>16</v>
      </c>
      <c r="M10" s="19">
        <f t="shared" si="2"/>
        <v>4</v>
      </c>
      <c r="N10" s="19">
        <f t="shared" si="0"/>
        <v>1.0124249999999999</v>
      </c>
      <c r="O10" s="19">
        <f t="shared" si="3"/>
        <v>0.28180465347898848</v>
      </c>
      <c r="P10" s="38">
        <f t="shared" si="4"/>
        <v>43.996497656455908</v>
      </c>
      <c r="Q10">
        <v>100.29935289009002</v>
      </c>
      <c r="R10">
        <v>70.255026429635322</v>
      </c>
      <c r="S10">
        <v>54.089710057040243</v>
      </c>
      <c r="T10">
        <v>43.996497656455908</v>
      </c>
    </row>
    <row r="11" spans="2:20" ht="16.5" thickBot="1" x14ac:dyDescent="0.3">
      <c r="B11" s="36" t="s">
        <v>7</v>
      </c>
      <c r="C11" s="21">
        <v>0.1</v>
      </c>
      <c r="D11" s="2" t="s">
        <v>0</v>
      </c>
      <c r="G11" s="6"/>
      <c r="H11" s="16"/>
      <c r="I11" s="37">
        <v>3</v>
      </c>
      <c r="J11" s="37">
        <v>3</v>
      </c>
      <c r="K11" s="37">
        <v>1</v>
      </c>
      <c r="L11" s="37">
        <f t="shared" si="1"/>
        <v>19</v>
      </c>
      <c r="M11" s="19">
        <f t="shared" si="2"/>
        <v>4.358898943540674</v>
      </c>
      <c r="N11" s="19">
        <f t="shared" si="0"/>
        <v>0.92906489745561383</v>
      </c>
      <c r="O11" s="19">
        <f t="shared" si="3"/>
        <v>0.25860168554408597</v>
      </c>
      <c r="P11" s="38">
        <f t="shared" si="4"/>
        <v>47.944071788553856</v>
      </c>
      <c r="Q11">
        <v>109.29868583760666</v>
      </c>
      <c r="R11">
        <v>76.558640120639879</v>
      </c>
      <c r="S11">
        <v>58.942895006013522</v>
      </c>
      <c r="T11">
        <v>47.944071788553856</v>
      </c>
    </row>
    <row r="12" spans="2:20" ht="16.5" thickBot="1" x14ac:dyDescent="0.3">
      <c r="B12" s="36" t="s">
        <v>8</v>
      </c>
      <c r="C12" s="21">
        <v>0.1</v>
      </c>
      <c r="D12" s="2" t="s">
        <v>0</v>
      </c>
      <c r="I12" s="37">
        <v>4</v>
      </c>
      <c r="J12" s="37">
        <v>2</v>
      </c>
      <c r="K12" s="37">
        <v>0</v>
      </c>
      <c r="L12" s="37">
        <f t="shared" si="1"/>
        <v>20</v>
      </c>
      <c r="M12" s="19">
        <f t="shared" si="2"/>
        <v>4.4721359549995796</v>
      </c>
      <c r="N12" s="19">
        <f t="shared" si="0"/>
        <v>0.90554044884808971</v>
      </c>
      <c r="O12" s="19">
        <f t="shared" si="3"/>
        <v>0.25205374462191632</v>
      </c>
      <c r="P12" s="38">
        <f t="shared" si="4"/>
        <v>49.189579765872807</v>
      </c>
      <c r="Q12">
        <v>112.13808558074064</v>
      </c>
      <c r="R12">
        <v>78.547507428854473</v>
      </c>
      <c r="S12">
        <v>60.474134285398016</v>
      </c>
      <c r="T12">
        <v>49.189579765872807</v>
      </c>
    </row>
    <row r="13" spans="2:20" ht="15.75" thickBot="1" x14ac:dyDescent="0.3">
      <c r="B13" s="21"/>
      <c r="C13" s="21"/>
      <c r="D13" s="21"/>
      <c r="I13" s="37">
        <v>4</v>
      </c>
      <c r="J13" s="37">
        <v>2</v>
      </c>
      <c r="K13" s="37">
        <v>2</v>
      </c>
      <c r="L13" s="37">
        <f t="shared" si="1"/>
        <v>24</v>
      </c>
      <c r="M13" s="19">
        <f t="shared" si="2"/>
        <v>4.8989794855663558</v>
      </c>
      <c r="N13" s="19">
        <f t="shared" si="0"/>
        <v>0.82664155094575298</v>
      </c>
      <c r="O13" s="19">
        <f t="shared" si="3"/>
        <v>0.2300925360551167</v>
      </c>
      <c r="P13" s="38">
        <f t="shared" si="4"/>
        <v>53.88448486393645</v>
      </c>
      <c r="Q13">
        <v>122.8411180560329</v>
      </c>
      <c r="R13">
        <v>86.0444833091764</v>
      </c>
      <c r="S13">
        <v>66.24609498741809</v>
      </c>
      <c r="T13">
        <v>53.88448486393645</v>
      </c>
    </row>
    <row r="14" spans="2:20" ht="16.5" thickBot="1" x14ac:dyDescent="0.3">
      <c r="B14" s="36" t="s">
        <v>9</v>
      </c>
      <c r="C14" s="1">
        <v>16</v>
      </c>
      <c r="D14" s="2" t="s">
        <v>2</v>
      </c>
      <c r="I14" s="37">
        <v>3</v>
      </c>
      <c r="J14" s="37">
        <v>3</v>
      </c>
      <c r="K14" s="37">
        <v>3</v>
      </c>
      <c r="L14" s="37">
        <f t="shared" si="1"/>
        <v>27</v>
      </c>
      <c r="M14" s="19">
        <f t="shared" si="2"/>
        <v>5.196152422706632</v>
      </c>
      <c r="N14" s="19">
        <f t="shared" si="0"/>
        <v>0.77936512837907568</v>
      </c>
      <c r="O14" s="19">
        <f t="shared" si="3"/>
        <v>0.21693332339331092</v>
      </c>
      <c r="P14" s="38">
        <f t="shared" si="4"/>
        <v>57.153126972050011</v>
      </c>
      <c r="Q14">
        <v>130.29268137893717</v>
      </c>
      <c r="R14">
        <v>91.263956447417016</v>
      </c>
      <c r="S14">
        <v>70.264594489097249</v>
      </c>
      <c r="T14">
        <v>57.153126972050011</v>
      </c>
    </row>
    <row r="15" spans="2:20" ht="16.5" thickBot="1" x14ac:dyDescent="0.3">
      <c r="B15" s="11" t="s">
        <v>9</v>
      </c>
      <c r="C15" s="1">
        <f>C14*PI()/180</f>
        <v>0.27925268031909273</v>
      </c>
      <c r="D15" s="2" t="s">
        <v>4</v>
      </c>
      <c r="H15" s="15"/>
      <c r="I15" s="37">
        <v>5</v>
      </c>
      <c r="J15" s="37">
        <v>1</v>
      </c>
      <c r="K15" s="37">
        <v>1</v>
      </c>
      <c r="L15" s="37">
        <f t="shared" si="1"/>
        <v>27</v>
      </c>
      <c r="M15" s="19">
        <f t="shared" si="2"/>
        <v>5.196152422706632</v>
      </c>
      <c r="N15" s="19">
        <f t="shared" si="0"/>
        <v>0.77936512837907568</v>
      </c>
      <c r="O15" s="19">
        <f t="shared" si="3"/>
        <v>0.21693332339331092</v>
      </c>
      <c r="P15" s="38">
        <f t="shared" si="4"/>
        <v>57.153126972050011</v>
      </c>
      <c r="Q15">
        <v>130.29268137893717</v>
      </c>
      <c r="R15">
        <v>91.263956447417016</v>
      </c>
      <c r="S15">
        <v>70.264594489097249</v>
      </c>
      <c r="T15">
        <v>57.153126972050011</v>
      </c>
    </row>
    <row r="16" spans="2:20" ht="16.5" thickBot="1" x14ac:dyDescent="0.3">
      <c r="B16" s="18" t="s">
        <v>5</v>
      </c>
      <c r="C16" s="1">
        <f>C15/2</f>
        <v>0.13962634015954636</v>
      </c>
      <c r="D16" s="2" t="s">
        <v>4</v>
      </c>
      <c r="H16" s="16"/>
      <c r="I16" s="37">
        <v>4</v>
      </c>
      <c r="J16" s="37">
        <v>4</v>
      </c>
      <c r="K16" s="37">
        <v>0</v>
      </c>
      <c r="L16" s="37">
        <f t="shared" si="1"/>
        <v>32</v>
      </c>
      <c r="M16" s="19">
        <f t="shared" si="2"/>
        <v>5.6568542494923806</v>
      </c>
      <c r="N16" s="19">
        <f t="shared" si="0"/>
        <v>0.71589258294279023</v>
      </c>
      <c r="O16" s="19">
        <f t="shared" si="3"/>
        <v>0.19926598144491794</v>
      </c>
      <c r="P16" s="38">
        <f t="shared" si="4"/>
        <v>62.220443682676049</v>
      </c>
      <c r="Q16">
        <v>141.84470515441041</v>
      </c>
      <c r="R16">
        <v>99.355611201670513</v>
      </c>
      <c r="S16">
        <v>76.494401547494732</v>
      </c>
      <c r="T16">
        <v>62.220443682676049</v>
      </c>
    </row>
    <row r="17" spans="2:20" ht="16.5" thickBot="1" x14ac:dyDescent="0.3">
      <c r="B17" s="21"/>
      <c r="C17" s="21"/>
      <c r="D17" s="21"/>
      <c r="H17" s="12"/>
      <c r="I17" s="37">
        <v>5</v>
      </c>
      <c r="J17" s="37">
        <v>3</v>
      </c>
      <c r="K17" s="37">
        <v>1</v>
      </c>
      <c r="L17" s="37">
        <f t="shared" si="1"/>
        <v>35</v>
      </c>
      <c r="M17" s="19">
        <f t="shared" si="2"/>
        <v>5.9160797830996161</v>
      </c>
      <c r="N17" s="19">
        <f t="shared" si="0"/>
        <v>0.68452423707481469</v>
      </c>
      <c r="O17" s="19">
        <f t="shared" si="3"/>
        <v>0.19053472151204992</v>
      </c>
      <c r="P17" s="38">
        <f t="shared" si="4"/>
        <v>65.071697578137119</v>
      </c>
      <c r="Q17">
        <v>148.34474347275889</v>
      </c>
      <c r="R17">
        <v>103.90858538037368</v>
      </c>
      <c r="S17">
        <v>79.999760035543943</v>
      </c>
      <c r="T17">
        <v>65.071697578137119</v>
      </c>
    </row>
    <row r="18" spans="2:20" ht="16.5" thickBot="1" x14ac:dyDescent="0.3">
      <c r="B18" s="11" t="s">
        <v>37</v>
      </c>
      <c r="C18" s="1">
        <f>$C$11*COS($C$16)/SIN($C$15)</f>
        <v>0.35926482671638604</v>
      </c>
      <c r="D18" s="2" t="s">
        <v>0</v>
      </c>
      <c r="I18" s="37">
        <v>4</v>
      </c>
      <c r="J18" s="37">
        <v>4</v>
      </c>
      <c r="K18" s="37">
        <v>2</v>
      </c>
      <c r="L18" s="37">
        <f t="shared" si="1"/>
        <v>36</v>
      </c>
      <c r="M18" s="19">
        <f t="shared" si="2"/>
        <v>6</v>
      </c>
      <c r="N18" s="19">
        <f t="shared" si="0"/>
        <v>0.67494999999999994</v>
      </c>
      <c r="O18" s="19">
        <f t="shared" si="3"/>
        <v>0.18786976898599231</v>
      </c>
      <c r="P18" s="38">
        <f t="shared" si="4"/>
        <v>65.994746484683873</v>
      </c>
      <c r="Q18">
        <v>150.44902933513501</v>
      </c>
      <c r="R18">
        <v>105.38253964445298</v>
      </c>
      <c r="S18">
        <v>81.134565085560368</v>
      </c>
      <c r="T18">
        <v>65.994746484683873</v>
      </c>
    </row>
    <row r="19" spans="2:20" ht="16.5" thickBot="1" x14ac:dyDescent="0.3">
      <c r="B19" s="11" t="s">
        <v>38</v>
      </c>
      <c r="C19" s="1">
        <f>$C$12*COS($C$16)/SIN($C$15)</f>
        <v>0.35926482671638604</v>
      </c>
      <c r="D19" s="2" t="s">
        <v>0</v>
      </c>
      <c r="I19" s="37">
        <v>6</v>
      </c>
      <c r="J19" s="37">
        <v>0</v>
      </c>
      <c r="K19" s="37">
        <v>0</v>
      </c>
      <c r="L19" s="37">
        <f t="shared" si="1"/>
        <v>36</v>
      </c>
      <c r="M19" s="19">
        <f t="shared" si="2"/>
        <v>6</v>
      </c>
      <c r="N19" s="19">
        <f t="shared" si="0"/>
        <v>0.67494999999999994</v>
      </c>
      <c r="O19" s="19">
        <f t="shared" si="3"/>
        <v>0.18786976898599231</v>
      </c>
      <c r="P19" s="38">
        <f t="shared" si="4"/>
        <v>65.994746484683873</v>
      </c>
      <c r="Q19">
        <v>150.44902933513501</v>
      </c>
      <c r="R19">
        <v>105.38253964445298</v>
      </c>
      <c r="S19">
        <v>81.134565085560368</v>
      </c>
      <c r="T19">
        <v>65.994746484683873</v>
      </c>
    </row>
    <row r="20" spans="2:20" ht="16.5" thickBot="1" x14ac:dyDescent="0.3">
      <c r="B20" s="11" t="s">
        <v>3</v>
      </c>
      <c r="C20" s="1">
        <f>C19+C18</f>
        <v>0.71852965343277209</v>
      </c>
      <c r="D20" s="2" t="s">
        <v>0</v>
      </c>
      <c r="I20" s="37">
        <v>6</v>
      </c>
      <c r="J20" s="37">
        <v>2</v>
      </c>
      <c r="K20" s="37">
        <v>0</v>
      </c>
      <c r="L20" s="37">
        <f t="shared" si="1"/>
        <v>40</v>
      </c>
      <c r="M20" s="19">
        <f t="shared" si="2"/>
        <v>6.324555320336759</v>
      </c>
      <c r="N20" s="19">
        <f t="shared" si="0"/>
        <v>0.64031379201919414</v>
      </c>
      <c r="O20" s="19">
        <f t="shared" si="3"/>
        <v>0.1782289120456193</v>
      </c>
      <c r="P20" s="38">
        <f t="shared" si="4"/>
        <v>69.564570832330503</v>
      </c>
      <c r="Q20">
        <v>158.58720148683824</v>
      </c>
      <c r="R20">
        <v>111.08295029648743</v>
      </c>
      <c r="S20">
        <v>85.523340879181674</v>
      </c>
      <c r="T20">
        <v>69.564570832330503</v>
      </c>
    </row>
    <row r="21" spans="2:20" ht="15.75" thickBot="1" x14ac:dyDescent="0.3">
      <c r="B21" s="21"/>
      <c r="C21" s="21"/>
      <c r="D21" s="21"/>
      <c r="I21" s="37">
        <v>5</v>
      </c>
      <c r="J21" s="37">
        <v>3</v>
      </c>
      <c r="K21" s="37">
        <v>3</v>
      </c>
      <c r="L21" s="37">
        <f t="shared" si="1"/>
        <v>43</v>
      </c>
      <c r="M21" s="19">
        <f t="shared" si="2"/>
        <v>6.5574385243020004</v>
      </c>
      <c r="N21" s="19">
        <f t="shared" si="0"/>
        <v>0.61757346027594906</v>
      </c>
      <c r="O21" s="19">
        <f t="shared" si="3"/>
        <v>0.17189922707448324</v>
      </c>
      <c r="P21" s="38">
        <f t="shared" si="4"/>
        <v>72.126082166701678</v>
      </c>
      <c r="Q21">
        <v>164.42671015100939</v>
      </c>
      <c r="R21">
        <v>115.17325420888648</v>
      </c>
      <c r="S21">
        <v>88.672487124090253</v>
      </c>
      <c r="T21">
        <v>72.126082166701678</v>
      </c>
    </row>
    <row r="22" spans="2:20" ht="16.5" thickBot="1" x14ac:dyDescent="0.3">
      <c r="B22" s="11" t="s">
        <v>41</v>
      </c>
      <c r="C22" s="1">
        <f>$C$11*SIN($C$16)/SIN($C$15)</f>
        <v>5.0491378625930915E-2</v>
      </c>
      <c r="D22" s="2" t="s">
        <v>0</v>
      </c>
      <c r="I22" s="37">
        <v>6</v>
      </c>
      <c r="J22" s="37">
        <v>2</v>
      </c>
      <c r="K22" s="37">
        <v>2</v>
      </c>
      <c r="L22" s="37">
        <f t="shared" si="1"/>
        <v>44</v>
      </c>
      <c r="M22" s="19">
        <f t="shared" si="2"/>
        <v>6.6332495807107996</v>
      </c>
      <c r="N22" s="19">
        <f t="shared" si="0"/>
        <v>0.61051524606828467</v>
      </c>
      <c r="O22" s="19">
        <f t="shared" si="3"/>
        <v>0.16993459995744115</v>
      </c>
      <c r="P22" s="38">
        <f t="shared" si="4"/>
        <v>72.95993740810745</v>
      </c>
      <c r="Q22">
        <v>166.32766012593854</v>
      </c>
      <c r="R22">
        <v>116.50478115180114</v>
      </c>
      <c r="S22">
        <v>89.697636639157736</v>
      </c>
      <c r="T22">
        <v>72.95993740810745</v>
      </c>
    </row>
    <row r="23" spans="2:20" ht="16.5" thickBot="1" x14ac:dyDescent="0.3">
      <c r="B23" s="11" t="s">
        <v>42</v>
      </c>
      <c r="C23" s="1">
        <f>$C$12*SIN($C$16)/SIN($C$15)</f>
        <v>5.0491378625930915E-2</v>
      </c>
      <c r="D23" s="2" t="s">
        <v>0</v>
      </c>
      <c r="I23" s="37">
        <v>4</v>
      </c>
      <c r="J23" s="37">
        <v>4</v>
      </c>
      <c r="K23" s="37">
        <v>4</v>
      </c>
      <c r="L23" s="37">
        <f t="shared" si="1"/>
        <v>48</v>
      </c>
      <c r="M23" s="19">
        <f t="shared" si="2"/>
        <v>6.9282032302755088</v>
      </c>
      <c r="N23" s="19">
        <f t="shared" si="0"/>
        <v>0.58452384628430687</v>
      </c>
      <c r="O23" s="19">
        <f t="shared" si="3"/>
        <v>0.16269999254498321</v>
      </c>
      <c r="P23" s="38">
        <f t="shared" si="4"/>
        <v>76.204169296066667</v>
      </c>
      <c r="Q23">
        <v>173.7235751719162</v>
      </c>
      <c r="R23">
        <v>121.68527526322266</v>
      </c>
      <c r="S23">
        <v>93.686125985462979</v>
      </c>
      <c r="T23">
        <v>76.204169296066667</v>
      </c>
    </row>
    <row r="24" spans="2:20" ht="16.5" thickBot="1" x14ac:dyDescent="0.3">
      <c r="B24" s="11" t="s">
        <v>43</v>
      </c>
      <c r="C24" s="1">
        <f>C22+C23</f>
        <v>0.10098275725186183</v>
      </c>
      <c r="D24" s="2" t="s">
        <v>0</v>
      </c>
      <c r="I24" s="37">
        <v>5</v>
      </c>
      <c r="J24" s="37">
        <v>5</v>
      </c>
      <c r="K24" s="37">
        <v>1</v>
      </c>
      <c r="L24" s="37">
        <f t="shared" si="1"/>
        <v>51</v>
      </c>
      <c r="M24" s="19">
        <f t="shared" si="2"/>
        <v>7.1414284285428504</v>
      </c>
      <c r="N24" s="19">
        <f t="shared" si="0"/>
        <v>0.56707142562882307</v>
      </c>
      <c r="O24" s="19">
        <f t="shared" si="3"/>
        <v>0.15784217754121688</v>
      </c>
      <c r="P24" s="38">
        <f t="shared" si="4"/>
        <v>78.549459780033274</v>
      </c>
      <c r="Q24">
        <v>179.07016252343507</v>
      </c>
      <c r="R24">
        <v>125.43031074815674</v>
      </c>
      <c r="S24">
        <v>96.569448273246834</v>
      </c>
      <c r="T24">
        <v>78.549459780033274</v>
      </c>
    </row>
    <row r="25" spans="2:20" x14ac:dyDescent="0.25">
      <c r="I25" s="37">
        <v>7</v>
      </c>
      <c r="J25" s="37">
        <v>1</v>
      </c>
      <c r="K25" s="37">
        <v>1</v>
      </c>
      <c r="L25" s="37">
        <f t="shared" si="1"/>
        <v>51</v>
      </c>
      <c r="M25" s="19">
        <f t="shared" si="2"/>
        <v>7.1414284285428504</v>
      </c>
      <c r="N25" s="19">
        <f t="shared" si="0"/>
        <v>0.56707142562882307</v>
      </c>
      <c r="O25" s="19">
        <f t="shared" si="3"/>
        <v>0.15784217754121688</v>
      </c>
      <c r="P25" s="38">
        <f t="shared" si="4"/>
        <v>78.549459780033274</v>
      </c>
      <c r="Q25">
        <v>179.07016252343507</v>
      </c>
      <c r="R25">
        <v>125.43031074815674</v>
      </c>
      <c r="S25">
        <v>96.569448273246834</v>
      </c>
      <c r="T25">
        <v>78.549459780033274</v>
      </c>
    </row>
    <row r="26" spans="2:20" x14ac:dyDescent="0.25">
      <c r="B26" s="21"/>
      <c r="C26" s="21"/>
      <c r="D26" s="21"/>
      <c r="I26" s="37">
        <v>6</v>
      </c>
      <c r="J26" s="37">
        <v>4</v>
      </c>
      <c r="K26" s="37">
        <v>0</v>
      </c>
      <c r="L26" s="37">
        <f t="shared" si="1"/>
        <v>52</v>
      </c>
      <c r="M26" s="19">
        <f t="shared" si="2"/>
        <v>7.2111025509279782</v>
      </c>
      <c r="N26" s="19">
        <f t="shared" si="0"/>
        <v>0.56159234616332754</v>
      </c>
      <c r="O26" s="19">
        <f t="shared" si="3"/>
        <v>0.15631709658197759</v>
      </c>
      <c r="P26" s="38">
        <f t="shared" si="4"/>
        <v>79.315814120591526</v>
      </c>
      <c r="Q26">
        <v>180.8172298705384</v>
      </c>
      <c r="R26">
        <v>126.65405007556396</v>
      </c>
      <c r="S26">
        <v>97.511611542819438</v>
      </c>
      <c r="T26">
        <v>79.315814120591526</v>
      </c>
    </row>
    <row r="27" spans="2:20" x14ac:dyDescent="0.25">
      <c r="I27" s="37">
        <v>6</v>
      </c>
      <c r="J27" s="37">
        <v>4</v>
      </c>
      <c r="K27" s="37">
        <v>2</v>
      </c>
      <c r="L27" s="37">
        <f t="shared" si="1"/>
        <v>56</v>
      </c>
      <c r="M27" s="19">
        <f t="shared" si="2"/>
        <v>7.4833147735478827</v>
      </c>
      <c r="N27" s="19">
        <f t="shared" si="0"/>
        <v>0.5411639256863725</v>
      </c>
      <c r="O27" s="19">
        <f t="shared" si="3"/>
        <v>0.15063092333098974</v>
      </c>
      <c r="P27" s="38">
        <f t="shared" si="4"/>
        <v>82.309910224230336</v>
      </c>
      <c r="Q27">
        <v>187.64290731492576</v>
      </c>
      <c r="R27">
        <v>131.43511929922172</v>
      </c>
      <c r="S27">
        <v>101.19258159169267</v>
      </c>
      <c r="T27">
        <v>82.309910224230336</v>
      </c>
    </row>
    <row r="28" spans="2:20" x14ac:dyDescent="0.25">
      <c r="I28" s="37">
        <v>5</v>
      </c>
      <c r="J28" s="37">
        <v>5</v>
      </c>
      <c r="K28" s="37">
        <v>3</v>
      </c>
      <c r="L28" s="37">
        <f t="shared" si="1"/>
        <v>59</v>
      </c>
      <c r="M28" s="19">
        <f t="shared" si="2"/>
        <v>7.6811457478686078</v>
      </c>
      <c r="N28" s="19">
        <f t="shared" si="0"/>
        <v>0.52722603279904234</v>
      </c>
      <c r="O28" s="19">
        <f t="shared" si="3"/>
        <v>0.14675136378303177</v>
      </c>
      <c r="P28" s="38">
        <f t="shared" si="4"/>
        <v>84.485877723749383</v>
      </c>
      <c r="Q28">
        <v>192.60348699142202</v>
      </c>
      <c r="R28">
        <v>134.90977438159752</v>
      </c>
      <c r="S28">
        <v>103.86773660202016</v>
      </c>
      <c r="T28">
        <v>84.485877723749383</v>
      </c>
    </row>
    <row r="29" spans="2:20" x14ac:dyDescent="0.25">
      <c r="I29" s="37">
        <v>7</v>
      </c>
      <c r="J29" s="37">
        <v>3</v>
      </c>
      <c r="K29" s="37">
        <v>1</v>
      </c>
      <c r="L29" s="37">
        <f t="shared" si="1"/>
        <v>59</v>
      </c>
      <c r="M29" s="19">
        <f t="shared" si="2"/>
        <v>7.6811457478686078</v>
      </c>
      <c r="N29" s="19">
        <f t="shared" si="0"/>
        <v>0.52722603279904234</v>
      </c>
      <c r="O29" s="19">
        <f t="shared" si="3"/>
        <v>0.14675136378303177</v>
      </c>
      <c r="P29" s="38">
        <f t="shared" si="4"/>
        <v>84.485877723749383</v>
      </c>
      <c r="Q29">
        <v>192.60348699142202</v>
      </c>
      <c r="R29">
        <v>134.90977438159752</v>
      </c>
      <c r="S29">
        <v>103.86773660202016</v>
      </c>
      <c r="T29">
        <v>84.485877723749383</v>
      </c>
    </row>
    <row r="30" spans="2:20" x14ac:dyDescent="0.25">
      <c r="I30" s="37">
        <v>8</v>
      </c>
      <c r="J30" s="37">
        <v>0</v>
      </c>
      <c r="K30" s="37">
        <v>0</v>
      </c>
      <c r="L30" s="37">
        <f t="shared" si="1"/>
        <v>64</v>
      </c>
      <c r="M30" s="19">
        <f t="shared" si="2"/>
        <v>8</v>
      </c>
      <c r="N30" s="19">
        <f t="shared" si="0"/>
        <v>0.50621249999999995</v>
      </c>
      <c r="O30" s="19">
        <f t="shared" si="3"/>
        <v>0.14090232673949424</v>
      </c>
      <c r="P30" s="38">
        <f t="shared" si="4"/>
        <v>87.992995312911816</v>
      </c>
      <c r="Q30">
        <v>200.59870578018004</v>
      </c>
      <c r="R30">
        <v>140.51005285927064</v>
      </c>
      <c r="S30">
        <v>108.17942011408049</v>
      </c>
      <c r="T30">
        <v>87.992995312911816</v>
      </c>
    </row>
    <row r="31" spans="2:20" x14ac:dyDescent="0.25">
      <c r="I31" s="37">
        <v>7</v>
      </c>
      <c r="J31" s="37">
        <v>3</v>
      </c>
      <c r="K31" s="37">
        <v>3</v>
      </c>
      <c r="L31" s="37">
        <f t="shared" si="1"/>
        <v>67</v>
      </c>
      <c r="M31" s="19">
        <f t="shared" si="2"/>
        <v>8.1853527718724504</v>
      </c>
      <c r="N31" s="19">
        <f t="shared" si="0"/>
        <v>0.49474959880972919</v>
      </c>
      <c r="O31" s="19">
        <f t="shared" si="3"/>
        <v>0.13771167173019663</v>
      </c>
      <c r="P31" s="38">
        <f t="shared" si="4"/>
        <v>90.031713511237783</v>
      </c>
      <c r="Q31">
        <v>205.24639654897786</v>
      </c>
      <c r="R31">
        <v>143.76554383094691</v>
      </c>
      <c r="S31">
        <v>110.6858395362929</v>
      </c>
      <c r="T31">
        <v>90.031713511237783</v>
      </c>
    </row>
    <row r="32" spans="2:20" x14ac:dyDescent="0.25">
      <c r="I32" s="37">
        <v>6</v>
      </c>
      <c r="J32" s="37">
        <v>4</v>
      </c>
      <c r="K32" s="37">
        <v>4</v>
      </c>
      <c r="L32" s="37">
        <f t="shared" si="1"/>
        <v>68</v>
      </c>
      <c r="M32" s="19">
        <f t="shared" si="2"/>
        <v>8.2462112512353212</v>
      </c>
      <c r="N32" s="19">
        <f t="shared" si="0"/>
        <v>0.49109826035481879</v>
      </c>
      <c r="O32" s="19">
        <f t="shared" si="3"/>
        <v>0.1366953355393474</v>
      </c>
      <c r="P32" s="38">
        <f t="shared" si="4"/>
        <v>90.701103497403778</v>
      </c>
      <c r="Q32">
        <v>206.77241307347055</v>
      </c>
      <c r="R32">
        <v>144.8344473499734</v>
      </c>
      <c r="S32">
        <v>111.5087939121054</v>
      </c>
      <c r="T32">
        <v>90.701103497403778</v>
      </c>
    </row>
    <row r="33" spans="5:20" x14ac:dyDescent="0.25">
      <c r="F33" s="4"/>
      <c r="G33" s="4"/>
      <c r="I33" s="37">
        <v>8</v>
      </c>
      <c r="J33" s="37">
        <v>2</v>
      </c>
      <c r="K33" s="37">
        <v>0</v>
      </c>
      <c r="L33" s="37">
        <f t="shared" si="1"/>
        <v>68</v>
      </c>
      <c r="M33" s="19">
        <f t="shared" si="2"/>
        <v>8.2462112512353212</v>
      </c>
      <c r="N33" s="19">
        <f t="shared" si="0"/>
        <v>0.49109826035481879</v>
      </c>
      <c r="O33" s="19">
        <f t="shared" si="3"/>
        <v>0.1366953355393474</v>
      </c>
      <c r="P33" s="38">
        <f t="shared" si="4"/>
        <v>90.701103497403778</v>
      </c>
      <c r="Q33" s="4">
        <v>206.77241307347055</v>
      </c>
      <c r="R33" s="4">
        <v>144.8344473499734</v>
      </c>
      <c r="S33">
        <v>111.5087939121054</v>
      </c>
      <c r="T33">
        <v>90.701103497403778</v>
      </c>
    </row>
    <row r="34" spans="5:20" x14ac:dyDescent="0.25"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5:20" x14ac:dyDescent="0.25"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4"/>
      <c r="R35" s="4"/>
    </row>
    <row r="36" spans="5:20" ht="15.75" x14ac:dyDescent="0.25">
      <c r="E36" s="39"/>
      <c r="F36" s="28"/>
      <c r="G36" s="28"/>
      <c r="H36" s="39"/>
      <c r="I36" s="28"/>
      <c r="J36" s="40"/>
      <c r="K36" s="39"/>
      <c r="L36" s="39"/>
      <c r="M36" s="39"/>
      <c r="N36" s="39"/>
      <c r="O36" s="39"/>
      <c r="P36" s="39"/>
      <c r="Q36" s="4"/>
      <c r="R36" s="4"/>
    </row>
    <row r="37" spans="5:20" ht="15.75" x14ac:dyDescent="0.25">
      <c r="E37" s="39"/>
      <c r="F37" s="39"/>
      <c r="G37" s="41"/>
      <c r="H37" s="39"/>
      <c r="I37" s="28"/>
      <c r="J37" s="28"/>
      <c r="K37" s="28"/>
      <c r="L37" s="28"/>
      <c r="M37" s="28"/>
      <c r="N37" s="28"/>
      <c r="O37" s="28"/>
      <c r="P37" s="28"/>
      <c r="Q37" s="4"/>
      <c r="R37" s="4"/>
    </row>
    <row r="38" spans="5:20" ht="15.75" x14ac:dyDescent="0.25">
      <c r="E38" s="39"/>
      <c r="F38" s="28"/>
      <c r="G38" s="40"/>
      <c r="H38" s="39"/>
      <c r="I38" s="28"/>
      <c r="J38" s="28"/>
      <c r="K38" s="28"/>
      <c r="L38" s="28"/>
      <c r="M38" s="28"/>
      <c r="N38" s="28"/>
      <c r="O38" s="28"/>
      <c r="P38" s="28"/>
      <c r="Q38" s="4"/>
      <c r="R38" s="4"/>
    </row>
    <row r="39" spans="5:20" x14ac:dyDescent="0.25">
      <c r="E39" s="39"/>
      <c r="F39" s="39"/>
      <c r="G39" s="39"/>
      <c r="H39" s="39"/>
      <c r="I39" s="42"/>
      <c r="J39" s="42"/>
      <c r="K39" s="42"/>
      <c r="L39" s="42"/>
      <c r="M39" s="43"/>
      <c r="N39" s="43"/>
      <c r="O39" s="43"/>
      <c r="P39" s="44"/>
      <c r="Q39" s="4"/>
      <c r="R39" s="4"/>
    </row>
    <row r="40" spans="5:20" x14ac:dyDescent="0.25">
      <c r="E40" s="39"/>
      <c r="F40" s="39"/>
      <c r="G40" s="39"/>
      <c r="H40" s="39"/>
      <c r="I40" s="42"/>
      <c r="J40" s="42"/>
      <c r="K40" s="42"/>
      <c r="L40" s="42"/>
      <c r="M40" s="43"/>
      <c r="N40" s="43"/>
      <c r="O40" s="43"/>
      <c r="P40" s="44"/>
      <c r="Q40" s="4"/>
      <c r="R40" s="4"/>
    </row>
    <row r="41" spans="5:20" x14ac:dyDescent="0.25">
      <c r="E41" s="39"/>
      <c r="F41" s="39"/>
      <c r="G41" s="39"/>
      <c r="H41" s="39"/>
      <c r="I41" s="42"/>
      <c r="J41" s="42"/>
      <c r="K41" s="42"/>
      <c r="L41" s="42"/>
      <c r="M41" s="43"/>
      <c r="N41" s="43"/>
      <c r="O41" s="43"/>
      <c r="P41" s="44"/>
      <c r="Q41" s="4"/>
      <c r="R41" s="4"/>
    </row>
    <row r="42" spans="5:20" x14ac:dyDescent="0.25">
      <c r="E42" s="39"/>
      <c r="F42" s="39"/>
      <c r="G42" s="39"/>
      <c r="H42" s="39"/>
      <c r="I42" s="42"/>
      <c r="J42" s="42"/>
      <c r="K42" s="42"/>
      <c r="L42" s="42"/>
      <c r="M42" s="43"/>
      <c r="N42" s="43"/>
      <c r="O42" s="43"/>
      <c r="P42" s="44"/>
    </row>
    <row r="43" spans="5:20" x14ac:dyDescent="0.25">
      <c r="E43" s="39"/>
      <c r="F43" s="39"/>
      <c r="G43" s="39"/>
      <c r="H43" s="39"/>
      <c r="I43" s="42"/>
      <c r="J43" s="42"/>
      <c r="K43" s="42"/>
      <c r="L43" s="42"/>
      <c r="M43" s="43"/>
      <c r="N43" s="43"/>
      <c r="O43" s="43"/>
      <c r="P43" s="44"/>
    </row>
    <row r="44" spans="5:20" x14ac:dyDescent="0.25">
      <c r="E44" s="39"/>
      <c r="F44" s="39"/>
      <c r="G44" s="39"/>
      <c r="H44" s="39"/>
      <c r="I44" s="42"/>
      <c r="J44" s="42"/>
      <c r="K44" s="42"/>
      <c r="L44" s="42"/>
      <c r="M44" s="43"/>
      <c r="N44" s="43"/>
      <c r="O44" s="43"/>
      <c r="P44" s="44"/>
    </row>
    <row r="45" spans="5:20" x14ac:dyDescent="0.25">
      <c r="E45" s="39"/>
      <c r="F45" s="39"/>
      <c r="G45" s="39"/>
      <c r="H45" s="39"/>
      <c r="I45" s="42"/>
      <c r="J45" s="42"/>
      <c r="K45" s="42"/>
      <c r="L45" s="42"/>
      <c r="M45" s="43"/>
      <c r="N45" s="43"/>
      <c r="O45" s="43"/>
      <c r="P45" s="44"/>
    </row>
    <row r="46" spans="5:20" x14ac:dyDescent="0.25">
      <c r="E46" s="39"/>
      <c r="F46" s="39"/>
      <c r="G46" s="39"/>
      <c r="H46" s="39"/>
      <c r="I46" s="42"/>
      <c r="J46" s="42"/>
      <c r="K46" s="42"/>
      <c r="L46" s="42"/>
      <c r="M46" s="43"/>
      <c r="N46" s="43"/>
      <c r="O46" s="43"/>
      <c r="P46" s="44"/>
    </row>
    <row r="47" spans="5:20" x14ac:dyDescent="0.25">
      <c r="E47" s="39"/>
      <c r="F47" s="39"/>
      <c r="G47" s="39"/>
      <c r="H47" s="39"/>
      <c r="I47" s="42"/>
      <c r="J47" s="42"/>
      <c r="K47" s="42"/>
      <c r="L47" s="42"/>
      <c r="M47" s="43"/>
      <c r="N47" s="43"/>
      <c r="O47" s="43"/>
      <c r="P47" s="44"/>
    </row>
    <row r="48" spans="5:20" x14ac:dyDescent="0.25">
      <c r="E48" s="39"/>
      <c r="F48" s="39"/>
      <c r="G48" s="39"/>
      <c r="H48" s="39"/>
      <c r="I48" s="42"/>
      <c r="J48" s="42"/>
      <c r="K48" s="42"/>
      <c r="L48" s="42"/>
      <c r="M48" s="43"/>
      <c r="N48" s="43"/>
      <c r="O48" s="43"/>
      <c r="P48" s="44"/>
    </row>
    <row r="49" spans="5:16" x14ac:dyDescent="0.25">
      <c r="E49" s="39"/>
      <c r="F49" s="39"/>
      <c r="G49" s="39"/>
      <c r="H49" s="39"/>
      <c r="I49" s="42"/>
      <c r="J49" s="42"/>
      <c r="K49" s="42"/>
      <c r="L49" s="42"/>
      <c r="M49" s="43"/>
      <c r="N49" s="43"/>
      <c r="O49" s="43"/>
      <c r="P49" s="44"/>
    </row>
    <row r="50" spans="5:16" x14ac:dyDescent="0.25">
      <c r="E50" s="39"/>
      <c r="F50" s="39"/>
      <c r="G50" s="39"/>
      <c r="H50" s="39"/>
      <c r="I50" s="42"/>
      <c r="J50" s="42"/>
      <c r="K50" s="42"/>
      <c r="L50" s="42"/>
      <c r="M50" s="43"/>
      <c r="N50" s="43"/>
      <c r="O50" s="43"/>
      <c r="P50" s="44"/>
    </row>
    <row r="51" spans="5:16" x14ac:dyDescent="0.25">
      <c r="E51" s="39"/>
      <c r="F51" s="39"/>
      <c r="G51" s="39"/>
      <c r="H51" s="39"/>
      <c r="I51" s="42"/>
      <c r="J51" s="42"/>
      <c r="K51" s="42"/>
      <c r="L51" s="42"/>
      <c r="M51" s="43"/>
      <c r="N51" s="43"/>
      <c r="O51" s="43"/>
      <c r="P51" s="44"/>
    </row>
    <row r="52" spans="5:16" x14ac:dyDescent="0.25">
      <c r="E52" s="39"/>
      <c r="F52" s="39"/>
      <c r="G52" s="39"/>
      <c r="H52" s="39"/>
      <c r="I52" s="42"/>
      <c r="J52" s="42"/>
      <c r="K52" s="42"/>
      <c r="L52" s="42"/>
      <c r="M52" s="43"/>
      <c r="N52" s="43"/>
      <c r="O52" s="43"/>
      <c r="P52" s="44"/>
    </row>
    <row r="53" spans="5:16" x14ac:dyDescent="0.25">
      <c r="E53" s="39"/>
      <c r="F53" s="39"/>
      <c r="G53" s="39"/>
      <c r="H53" s="39"/>
      <c r="I53" s="42"/>
      <c r="J53" s="42"/>
      <c r="K53" s="42"/>
      <c r="L53" s="42"/>
      <c r="M53" s="43"/>
      <c r="N53" s="43"/>
      <c r="O53" s="43"/>
      <c r="P53" s="44"/>
    </row>
    <row r="54" spans="5:16" x14ac:dyDescent="0.25">
      <c r="E54" s="39"/>
      <c r="F54" s="39"/>
      <c r="G54" s="39"/>
      <c r="H54" s="39"/>
      <c r="I54" s="42"/>
      <c r="J54" s="42"/>
      <c r="K54" s="42"/>
      <c r="L54" s="42"/>
      <c r="M54" s="43"/>
      <c r="N54" s="43"/>
      <c r="O54" s="43"/>
      <c r="P54" s="44"/>
    </row>
    <row r="55" spans="5:16" x14ac:dyDescent="0.25">
      <c r="E55" s="39"/>
      <c r="F55" s="39"/>
      <c r="G55" s="39"/>
      <c r="H55" s="39"/>
      <c r="I55" s="42"/>
      <c r="J55" s="42"/>
      <c r="K55" s="42"/>
      <c r="L55" s="42"/>
      <c r="M55" s="43"/>
      <c r="N55" s="43"/>
      <c r="O55" s="43"/>
      <c r="P55" s="44"/>
    </row>
    <row r="56" spans="5:16" x14ac:dyDescent="0.25">
      <c r="E56" s="39"/>
      <c r="F56" s="39"/>
      <c r="G56" s="39"/>
      <c r="H56" s="39"/>
      <c r="I56" s="42"/>
      <c r="J56" s="42"/>
      <c r="K56" s="42"/>
      <c r="L56" s="42"/>
      <c r="M56" s="43"/>
      <c r="N56" s="43"/>
      <c r="O56" s="43"/>
      <c r="P56" s="44"/>
    </row>
    <row r="57" spans="5:16" x14ac:dyDescent="0.25">
      <c r="E57" s="39"/>
      <c r="F57" s="39"/>
      <c r="G57" s="39"/>
      <c r="H57" s="39"/>
      <c r="I57" s="42"/>
      <c r="J57" s="42"/>
      <c r="K57" s="42"/>
      <c r="L57" s="42"/>
      <c r="M57" s="43"/>
      <c r="N57" s="43"/>
      <c r="O57" s="43"/>
      <c r="P57" s="44"/>
    </row>
    <row r="58" spans="5:16" x14ac:dyDescent="0.25">
      <c r="E58" s="39"/>
      <c r="F58" s="39"/>
      <c r="G58" s="39"/>
      <c r="H58" s="39"/>
      <c r="I58" s="42"/>
      <c r="J58" s="42"/>
      <c r="K58" s="42"/>
      <c r="L58" s="42"/>
      <c r="M58" s="43"/>
      <c r="N58" s="43"/>
      <c r="O58" s="43"/>
      <c r="P58" s="44"/>
    </row>
    <row r="59" spans="5:16" x14ac:dyDescent="0.25">
      <c r="E59" s="39"/>
      <c r="F59" s="39"/>
      <c r="G59" s="39"/>
      <c r="H59" s="39"/>
      <c r="I59" s="42"/>
      <c r="J59" s="42"/>
      <c r="K59" s="42"/>
      <c r="L59" s="42"/>
      <c r="M59" s="43"/>
      <c r="N59" s="43"/>
      <c r="O59" s="43"/>
      <c r="P59" s="44"/>
    </row>
    <row r="60" spans="5:16" x14ac:dyDescent="0.25">
      <c r="E60" s="39"/>
      <c r="F60" s="39"/>
      <c r="G60" s="39"/>
      <c r="H60" s="39"/>
      <c r="I60" s="42"/>
      <c r="J60" s="42"/>
      <c r="K60" s="42"/>
      <c r="L60" s="42"/>
      <c r="M60" s="43"/>
      <c r="N60" s="43"/>
      <c r="O60" s="43"/>
      <c r="P60" s="44"/>
    </row>
    <row r="61" spans="5:16" x14ac:dyDescent="0.25">
      <c r="E61" s="39"/>
      <c r="F61" s="39"/>
      <c r="G61" s="39"/>
      <c r="H61" s="39"/>
      <c r="I61" s="42"/>
      <c r="J61" s="42"/>
      <c r="K61" s="42"/>
      <c r="L61" s="42"/>
      <c r="M61" s="43"/>
      <c r="N61" s="43"/>
      <c r="O61" s="43"/>
      <c r="P61" s="44"/>
    </row>
    <row r="62" spans="5:16" x14ac:dyDescent="0.25">
      <c r="E62" s="39"/>
      <c r="F62" s="39"/>
      <c r="G62" s="39"/>
      <c r="H62" s="39"/>
      <c r="I62" s="42"/>
      <c r="J62" s="42"/>
      <c r="K62" s="42"/>
      <c r="L62" s="42"/>
      <c r="M62" s="43"/>
      <c r="N62" s="43"/>
      <c r="O62" s="43"/>
      <c r="P62" s="44"/>
    </row>
    <row r="63" spans="5:16" x14ac:dyDescent="0.25">
      <c r="E63" s="39"/>
      <c r="F63" s="39"/>
      <c r="G63" s="39"/>
      <c r="H63" s="39"/>
      <c r="I63" s="42"/>
      <c r="J63" s="42"/>
      <c r="K63" s="42"/>
      <c r="L63" s="42"/>
      <c r="M63" s="43"/>
      <c r="N63" s="43"/>
      <c r="O63" s="43"/>
      <c r="P63" s="44"/>
    </row>
    <row r="64" spans="5:16" x14ac:dyDescent="0.25">
      <c r="E64" s="39"/>
      <c r="F64" s="39"/>
      <c r="G64" s="39"/>
      <c r="H64" s="39"/>
      <c r="I64" s="42"/>
      <c r="J64" s="42"/>
      <c r="K64" s="42"/>
      <c r="L64" s="42"/>
      <c r="M64" s="43"/>
      <c r="N64" s="43"/>
      <c r="O64" s="43"/>
      <c r="P64" s="44"/>
    </row>
    <row r="65" spans="5:16" x14ac:dyDescent="0.25">
      <c r="E65" s="39"/>
      <c r="F65" s="39"/>
      <c r="G65" s="39"/>
      <c r="H65" s="39"/>
      <c r="I65" s="42"/>
      <c r="J65" s="42"/>
      <c r="K65" s="42"/>
      <c r="L65" s="42"/>
      <c r="M65" s="43"/>
      <c r="N65" s="43"/>
      <c r="O65" s="43"/>
      <c r="P65" s="44"/>
    </row>
    <row r="66" spans="5:16" x14ac:dyDescent="0.25">
      <c r="E66" s="39"/>
      <c r="F66" s="39"/>
      <c r="G66" s="39"/>
      <c r="H66" s="39"/>
      <c r="I66" s="42"/>
      <c r="J66" s="42"/>
      <c r="K66" s="42"/>
      <c r="L66" s="42"/>
      <c r="M66" s="43"/>
      <c r="N66" s="43"/>
      <c r="O66" s="43"/>
      <c r="P66" s="44"/>
    </row>
    <row r="67" spans="5:16" x14ac:dyDescent="0.25">
      <c r="I67" s="13"/>
      <c r="J67" s="13"/>
      <c r="K67" s="13"/>
      <c r="L67" s="13"/>
      <c r="M67" s="17"/>
      <c r="N67" s="17"/>
      <c r="O67" s="17"/>
      <c r="P67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7"/>
  <sheetViews>
    <sheetView workbookViewId="0">
      <selection activeCell="B1" sqref="B1:D24"/>
    </sheetView>
  </sheetViews>
  <sheetFormatPr defaultColWidth="15" defaultRowHeight="15" x14ac:dyDescent="0.25"/>
  <cols>
    <col min="1" max="1" width="10" style="21" customWidth="1"/>
    <col min="2" max="2" width="26.42578125" style="21" bestFit="1" customWidth="1"/>
    <col min="3" max="3" width="10.7109375" style="21" bestFit="1" customWidth="1"/>
    <col min="4" max="4" width="6" style="21" bestFit="1" customWidth="1"/>
    <col min="5" max="5" width="15" style="21"/>
    <col min="6" max="6" width="6" style="21" bestFit="1" customWidth="1"/>
    <col min="7" max="7" width="10.140625" style="21" bestFit="1" customWidth="1"/>
    <col min="8" max="8" width="10.140625" style="21" customWidth="1"/>
    <col min="9" max="9" width="12" style="21" customWidth="1"/>
    <col min="10" max="16" width="15" style="21"/>
    <col min="17" max="17" width="15.140625" style="21" bestFit="1" customWidth="1"/>
    <col min="18" max="16384" width="15" style="21"/>
  </cols>
  <sheetData>
    <row r="1" spans="2:16" ht="15.75" thickBot="1" x14ac:dyDescent="0.3"/>
    <row r="2" spans="2:16" ht="16.5" thickBot="1" x14ac:dyDescent="0.3">
      <c r="B2" s="10" t="s">
        <v>10</v>
      </c>
      <c r="F2" s="27" t="s">
        <v>28</v>
      </c>
      <c r="G2" s="23" t="s">
        <v>19</v>
      </c>
      <c r="I2" s="23" t="s">
        <v>27</v>
      </c>
      <c r="J2" s="12">
        <v>2.87</v>
      </c>
    </row>
    <row r="3" spans="2:16" ht="19.5" thickBot="1" x14ac:dyDescent="0.3">
      <c r="B3" s="9" t="s">
        <v>11</v>
      </c>
      <c r="G3" s="26" t="s">
        <v>20</v>
      </c>
      <c r="I3" s="24" t="s">
        <v>12</v>
      </c>
      <c r="J3" s="24" t="s">
        <v>31</v>
      </c>
      <c r="K3" s="24" t="s">
        <v>1</v>
      </c>
      <c r="L3" s="24" t="s">
        <v>32</v>
      </c>
      <c r="M3" s="24" t="s">
        <v>33</v>
      </c>
      <c r="N3" s="24" t="s">
        <v>34</v>
      </c>
      <c r="O3" s="24" t="s">
        <v>35</v>
      </c>
      <c r="P3" s="24" t="s">
        <v>36</v>
      </c>
    </row>
    <row r="4" spans="2:16" ht="16.5" thickBot="1" x14ac:dyDescent="0.3">
      <c r="B4" s="11" t="s">
        <v>29</v>
      </c>
      <c r="F4" s="23" t="s">
        <v>27</v>
      </c>
      <c r="G4" s="12">
        <v>2.87</v>
      </c>
      <c r="I4" s="25" t="s">
        <v>30</v>
      </c>
      <c r="J4" s="25" t="s">
        <v>30</v>
      </c>
      <c r="K4" s="25" t="s">
        <v>30</v>
      </c>
      <c r="L4" s="25" t="s">
        <v>30</v>
      </c>
      <c r="M4" s="25" t="s">
        <v>30</v>
      </c>
      <c r="N4" s="25" t="s">
        <v>20</v>
      </c>
      <c r="O4" s="25" t="s">
        <v>20</v>
      </c>
      <c r="P4" s="25" t="s">
        <v>21</v>
      </c>
    </row>
    <row r="5" spans="2:16" ht="16.5" thickBot="1" x14ac:dyDescent="0.3">
      <c r="B5" s="29"/>
      <c r="I5" s="37">
        <v>1</v>
      </c>
      <c r="J5" s="37">
        <v>1</v>
      </c>
      <c r="K5" s="37">
        <v>0</v>
      </c>
      <c r="L5" s="37">
        <f>I5*I5+J5*J5+K5*K5</f>
        <v>2</v>
      </c>
      <c r="M5" s="19">
        <f>SQRT(L5)</f>
        <v>1.4142135623730951</v>
      </c>
      <c r="N5" s="19">
        <f>$J$2/M5</f>
        <v>2.0293964620053915</v>
      </c>
      <c r="O5" s="19">
        <f>2*N5*SIN($C$16)</f>
        <v>0.42425938706847288</v>
      </c>
      <c r="P5" s="38">
        <f>$C$9/O5/1000*10000000000</f>
        <v>29.223673427797738</v>
      </c>
    </row>
    <row r="6" spans="2:16" ht="15.75" x14ac:dyDescent="0.25">
      <c r="B6" s="30" t="s">
        <v>12</v>
      </c>
      <c r="C6" s="31">
        <v>6.6260687599999996E-34</v>
      </c>
      <c r="D6" s="22" t="s">
        <v>13</v>
      </c>
      <c r="I6" s="37">
        <v>2</v>
      </c>
      <c r="J6" s="37">
        <v>0</v>
      </c>
      <c r="K6" s="37">
        <v>0</v>
      </c>
      <c r="L6" s="37">
        <f t="shared" ref="L6:L32" si="0">I6*I6+J6*J6+K6*K6</f>
        <v>4</v>
      </c>
      <c r="M6" s="19">
        <f t="shared" ref="M6:M32" si="1">SQRT(L6)</f>
        <v>2</v>
      </c>
      <c r="N6" s="19">
        <f t="shared" ref="N6:N32" si="2">$J$2/M6</f>
        <v>1.4350000000000001</v>
      </c>
      <c r="O6" s="19">
        <f t="shared" ref="O6:O32" si="3">2*N6*SIN($C$16)</f>
        <v>0.29999668957816544</v>
      </c>
      <c r="P6" s="38">
        <f t="shared" ref="P6:P32" si="4">$C$9/O6/1000*10000000000</f>
        <v>41.3285153039538</v>
      </c>
    </row>
    <row r="7" spans="2:16" ht="15.75" x14ac:dyDescent="0.25">
      <c r="B7" s="32" t="s">
        <v>14</v>
      </c>
      <c r="C7" s="33">
        <v>299792458</v>
      </c>
      <c r="D7" s="22" t="s">
        <v>15</v>
      </c>
      <c r="I7" s="37">
        <v>2</v>
      </c>
      <c r="J7" s="37">
        <v>1</v>
      </c>
      <c r="K7" s="37">
        <v>1</v>
      </c>
      <c r="L7" s="37">
        <f t="shared" si="0"/>
        <v>6</v>
      </c>
      <c r="M7" s="19">
        <f t="shared" si="1"/>
        <v>2.4494897427831779</v>
      </c>
      <c r="N7" s="19">
        <f t="shared" si="2"/>
        <v>1.1716725936312871</v>
      </c>
      <c r="O7" s="19">
        <f t="shared" si="3"/>
        <v>0.24494627133020849</v>
      </c>
      <c r="P7" s="38">
        <f t="shared" si="4"/>
        <v>50.616887160746209</v>
      </c>
    </row>
    <row r="8" spans="2:16" ht="15.75" x14ac:dyDescent="0.25">
      <c r="B8" s="32" t="s">
        <v>16</v>
      </c>
      <c r="C8" s="33">
        <v>1.9864454404374119E-25</v>
      </c>
      <c r="D8" s="22" t="s">
        <v>17</v>
      </c>
      <c r="I8" s="37">
        <v>2</v>
      </c>
      <c r="J8" s="37">
        <v>2</v>
      </c>
      <c r="K8" s="37">
        <v>0</v>
      </c>
      <c r="L8" s="37">
        <f t="shared" si="0"/>
        <v>8</v>
      </c>
      <c r="M8" s="19">
        <f t="shared" si="1"/>
        <v>2.8284271247461903</v>
      </c>
      <c r="N8" s="19">
        <f t="shared" si="2"/>
        <v>1.0146982310026957</v>
      </c>
      <c r="O8" s="19">
        <f t="shared" si="3"/>
        <v>0.21212969353423644</v>
      </c>
      <c r="P8" s="38">
        <f t="shared" si="4"/>
        <v>58.447346855595477</v>
      </c>
    </row>
    <row r="9" spans="2:16" ht="16.5" thickBot="1" x14ac:dyDescent="0.3">
      <c r="B9" s="34" t="s">
        <v>16</v>
      </c>
      <c r="C9" s="35">
        <f>C8/1.602176565E-19</f>
        <v>1.2398417776366687E-6</v>
      </c>
      <c r="D9" s="22" t="s">
        <v>18</v>
      </c>
      <c r="I9" s="37">
        <v>3</v>
      </c>
      <c r="J9" s="37">
        <v>1</v>
      </c>
      <c r="K9" s="37">
        <v>0</v>
      </c>
      <c r="L9" s="37">
        <f t="shared" si="0"/>
        <v>10</v>
      </c>
      <c r="M9" s="19">
        <f t="shared" si="1"/>
        <v>3.1622776601683795</v>
      </c>
      <c r="N9" s="19">
        <f t="shared" si="2"/>
        <v>0.90757368846832487</v>
      </c>
      <c r="O9" s="19">
        <f t="shared" si="3"/>
        <v>0.18973456591550011</v>
      </c>
      <c r="P9" s="38">
        <f t="shared" si="4"/>
        <v>65.346120336810046</v>
      </c>
    </row>
    <row r="10" spans="2:16" ht="15.75" thickBot="1" x14ac:dyDescent="0.3">
      <c r="I10" s="37">
        <v>2</v>
      </c>
      <c r="J10" s="37">
        <v>2</v>
      </c>
      <c r="K10" s="37">
        <v>2</v>
      </c>
      <c r="L10" s="37">
        <f t="shared" si="0"/>
        <v>12</v>
      </c>
      <c r="M10" s="19">
        <f t="shared" si="1"/>
        <v>3.4641016151377544</v>
      </c>
      <c r="N10" s="19">
        <f t="shared" si="2"/>
        <v>0.82849763628711304</v>
      </c>
      <c r="O10" s="19">
        <f t="shared" si="3"/>
        <v>0.17320316948395043</v>
      </c>
      <c r="P10" s="38">
        <f t="shared" si="4"/>
        <v>71.583088307835865</v>
      </c>
    </row>
    <row r="11" spans="2:16" ht="16.5" thickBot="1" x14ac:dyDescent="0.3">
      <c r="B11" s="36" t="s">
        <v>7</v>
      </c>
      <c r="C11" s="21">
        <v>0.2</v>
      </c>
      <c r="D11" s="2" t="s">
        <v>0</v>
      </c>
      <c r="I11" s="37">
        <v>3</v>
      </c>
      <c r="J11" s="37">
        <v>2</v>
      </c>
      <c r="K11" s="37">
        <v>1</v>
      </c>
      <c r="L11" s="37">
        <f t="shared" si="0"/>
        <v>14</v>
      </c>
      <c r="M11" s="19">
        <f t="shared" si="1"/>
        <v>3.7416573867739413</v>
      </c>
      <c r="N11" s="19">
        <f t="shared" si="2"/>
        <v>0.76703976428865805</v>
      </c>
      <c r="O11" s="19">
        <f t="shared" si="3"/>
        <v>0.16035497565255311</v>
      </c>
      <c r="P11" s="38">
        <f t="shared" si="4"/>
        <v>77.318572285719299</v>
      </c>
    </row>
    <row r="12" spans="2:16" ht="16.5" thickBot="1" x14ac:dyDescent="0.3">
      <c r="B12" s="36" t="s">
        <v>8</v>
      </c>
      <c r="C12" s="21">
        <f>C11</f>
        <v>0.2</v>
      </c>
      <c r="D12" s="2" t="s">
        <v>0</v>
      </c>
      <c r="I12" s="37">
        <v>4</v>
      </c>
      <c r="J12" s="37">
        <v>0</v>
      </c>
      <c r="K12" s="37">
        <v>0</v>
      </c>
      <c r="L12" s="37">
        <f t="shared" si="0"/>
        <v>16</v>
      </c>
      <c r="M12" s="19">
        <f t="shared" si="1"/>
        <v>4</v>
      </c>
      <c r="N12" s="19">
        <f t="shared" si="2"/>
        <v>0.71750000000000003</v>
      </c>
      <c r="O12" s="19">
        <f t="shared" si="3"/>
        <v>0.14999834478908272</v>
      </c>
      <c r="P12" s="38">
        <f t="shared" si="4"/>
        <v>82.6570306079076</v>
      </c>
    </row>
    <row r="13" spans="2:16" ht="15.75" thickBot="1" x14ac:dyDescent="0.3">
      <c r="I13" s="37">
        <v>4</v>
      </c>
      <c r="J13" s="37">
        <v>1</v>
      </c>
      <c r="K13" s="37">
        <v>1</v>
      </c>
      <c r="L13" s="37">
        <f t="shared" si="0"/>
        <v>18</v>
      </c>
      <c r="M13" s="19">
        <f t="shared" si="1"/>
        <v>4.2426406871192848</v>
      </c>
      <c r="N13" s="19">
        <f t="shared" si="2"/>
        <v>0.67646548733513057</v>
      </c>
      <c r="O13" s="19">
        <f t="shared" si="3"/>
        <v>0.14141979568949098</v>
      </c>
      <c r="P13" s="38">
        <f t="shared" si="4"/>
        <v>87.671020283393204</v>
      </c>
    </row>
    <row r="14" spans="2:16" ht="16.5" thickBot="1" x14ac:dyDescent="0.3">
      <c r="B14" s="36" t="s">
        <v>9</v>
      </c>
      <c r="C14" s="1">
        <v>12</v>
      </c>
      <c r="D14" s="2" t="s">
        <v>2</v>
      </c>
      <c r="I14" s="37">
        <v>3</v>
      </c>
      <c r="J14" s="37">
        <v>3</v>
      </c>
      <c r="K14" s="37">
        <v>0</v>
      </c>
      <c r="L14" s="37">
        <f t="shared" si="0"/>
        <v>18</v>
      </c>
      <c r="M14" s="19">
        <f t="shared" si="1"/>
        <v>4.2426406871192848</v>
      </c>
      <c r="N14" s="19">
        <f t="shared" si="2"/>
        <v>0.67646548733513057</v>
      </c>
      <c r="O14" s="19">
        <f t="shared" si="3"/>
        <v>0.14141979568949098</v>
      </c>
      <c r="P14" s="38">
        <f t="shared" si="4"/>
        <v>87.671020283393204</v>
      </c>
    </row>
    <row r="15" spans="2:16" ht="16.5" thickBot="1" x14ac:dyDescent="0.3">
      <c r="B15" s="11" t="s">
        <v>9</v>
      </c>
      <c r="C15" s="1">
        <f>C14*PI()/180</f>
        <v>0.20943951023931953</v>
      </c>
      <c r="D15" s="2" t="s">
        <v>4</v>
      </c>
      <c r="I15" s="37">
        <v>4</v>
      </c>
      <c r="J15" s="37">
        <v>2</v>
      </c>
      <c r="K15" s="37">
        <v>0</v>
      </c>
      <c r="L15" s="37">
        <f t="shared" si="0"/>
        <v>20</v>
      </c>
      <c r="M15" s="19">
        <f t="shared" si="1"/>
        <v>4.4721359549995796</v>
      </c>
      <c r="N15" s="19">
        <f t="shared" si="2"/>
        <v>0.64175150954243965</v>
      </c>
      <c r="O15" s="19">
        <f t="shared" si="3"/>
        <v>0.13416259818433612</v>
      </c>
      <c r="P15" s="38">
        <f t="shared" si="4"/>
        <v>92.413369628781069</v>
      </c>
    </row>
    <row r="16" spans="2:16" ht="16.5" thickBot="1" x14ac:dyDescent="0.3">
      <c r="B16" s="18" t="s">
        <v>5</v>
      </c>
      <c r="C16" s="1">
        <f>C15/2</f>
        <v>0.10471975511965977</v>
      </c>
      <c r="D16" s="2" t="s">
        <v>4</v>
      </c>
      <c r="I16" s="37">
        <v>3</v>
      </c>
      <c r="J16" s="37">
        <v>3</v>
      </c>
      <c r="K16" s="37">
        <v>2</v>
      </c>
      <c r="L16" s="37">
        <f t="shared" si="0"/>
        <v>22</v>
      </c>
      <c r="M16" s="19">
        <f t="shared" si="1"/>
        <v>4.6904157598234297</v>
      </c>
      <c r="N16" s="19">
        <f t="shared" si="2"/>
        <v>0.61188605594060197</v>
      </c>
      <c r="O16" s="19">
        <f t="shared" si="3"/>
        <v>0.12791901824475313</v>
      </c>
      <c r="P16" s="38">
        <f t="shared" si="4"/>
        <v>96.923959755884326</v>
      </c>
    </row>
    <row r="17" spans="2:16" ht="15.75" thickBot="1" x14ac:dyDescent="0.3">
      <c r="I17" s="37">
        <v>4</v>
      </c>
      <c r="J17" s="37">
        <v>2</v>
      </c>
      <c r="K17" s="37">
        <v>2</v>
      </c>
      <c r="L17" s="37">
        <f t="shared" si="0"/>
        <v>24</v>
      </c>
      <c r="M17" s="19">
        <f t="shared" si="1"/>
        <v>4.8989794855663558</v>
      </c>
      <c r="N17" s="19">
        <f t="shared" si="2"/>
        <v>0.58583629681564353</v>
      </c>
      <c r="O17" s="19">
        <f t="shared" si="3"/>
        <v>0.12247313566510425</v>
      </c>
      <c r="P17" s="38">
        <f t="shared" si="4"/>
        <v>101.23377432149242</v>
      </c>
    </row>
    <row r="18" spans="2:16" ht="16.5" thickBot="1" x14ac:dyDescent="0.3">
      <c r="B18" s="11" t="s">
        <v>37</v>
      </c>
      <c r="C18" s="1">
        <f>$C$11*COS($C$16)/SIN($C$15)</f>
        <v>0.95667722335056271</v>
      </c>
      <c r="D18" s="2" t="s">
        <v>0</v>
      </c>
      <c r="I18" s="37">
        <v>5</v>
      </c>
      <c r="J18" s="37">
        <v>1</v>
      </c>
      <c r="K18" s="37">
        <v>0</v>
      </c>
      <c r="L18" s="37">
        <f t="shared" si="0"/>
        <v>26</v>
      </c>
      <c r="M18" s="19">
        <f t="shared" si="1"/>
        <v>5.0990195135927845</v>
      </c>
      <c r="N18" s="19">
        <f t="shared" si="2"/>
        <v>0.56285330784658827</v>
      </c>
      <c r="O18" s="19">
        <f t="shared" si="3"/>
        <v>0.11766838262863868</v>
      </c>
      <c r="P18" s="38">
        <f t="shared" si="4"/>
        <v>105.36745300133923</v>
      </c>
    </row>
    <row r="19" spans="2:16" ht="16.5" thickBot="1" x14ac:dyDescent="0.3">
      <c r="B19" s="11" t="s">
        <v>38</v>
      </c>
      <c r="C19" s="1">
        <f>$C$12*COS($C$16)/SIN($C$15)</f>
        <v>0.95667722335056271</v>
      </c>
      <c r="D19" s="2" t="s">
        <v>0</v>
      </c>
      <c r="I19" s="37">
        <v>4</v>
      </c>
      <c r="J19" s="37">
        <v>3</v>
      </c>
      <c r="K19" s="37">
        <v>1</v>
      </c>
      <c r="L19" s="37">
        <f t="shared" si="0"/>
        <v>26</v>
      </c>
      <c r="M19" s="19">
        <f t="shared" si="1"/>
        <v>5.0990195135927845</v>
      </c>
      <c r="N19" s="19">
        <f t="shared" si="2"/>
        <v>0.56285330784658827</v>
      </c>
      <c r="O19" s="19">
        <f t="shared" si="3"/>
        <v>0.11766838262863868</v>
      </c>
      <c r="P19" s="38">
        <f t="shared" si="4"/>
        <v>105.36745300133923</v>
      </c>
    </row>
    <row r="20" spans="2:16" ht="16.5" thickBot="1" x14ac:dyDescent="0.3">
      <c r="B20" s="11" t="s">
        <v>3</v>
      </c>
      <c r="C20" s="1">
        <f>C19+C18</f>
        <v>1.9133544467011254</v>
      </c>
      <c r="D20" s="2" t="s">
        <v>0</v>
      </c>
      <c r="I20" s="37">
        <v>5</v>
      </c>
      <c r="J20" s="37">
        <v>2</v>
      </c>
      <c r="K20" s="37">
        <v>1</v>
      </c>
      <c r="L20" s="37">
        <f t="shared" si="0"/>
        <v>30</v>
      </c>
      <c r="M20" s="19">
        <f t="shared" si="1"/>
        <v>5.4772255750516612</v>
      </c>
      <c r="N20" s="19">
        <f t="shared" si="2"/>
        <v>0.52398791334660888</v>
      </c>
      <c r="O20" s="19">
        <f t="shared" si="3"/>
        <v>0.10954330270589077</v>
      </c>
      <c r="P20" s="38">
        <f t="shared" si="4"/>
        <v>113.18280050086489</v>
      </c>
    </row>
    <row r="21" spans="2:16" ht="15.75" thickBot="1" x14ac:dyDescent="0.3">
      <c r="I21" s="37">
        <v>4</v>
      </c>
      <c r="J21" s="37">
        <v>4</v>
      </c>
      <c r="K21" s="37">
        <v>0</v>
      </c>
      <c r="L21" s="37">
        <f t="shared" si="0"/>
        <v>32</v>
      </c>
      <c r="M21" s="19">
        <f t="shared" si="1"/>
        <v>5.6568542494923806</v>
      </c>
      <c r="N21" s="19">
        <f t="shared" si="2"/>
        <v>0.50734911550134787</v>
      </c>
      <c r="O21" s="19">
        <f t="shared" si="3"/>
        <v>0.10606484676711822</v>
      </c>
      <c r="P21" s="38">
        <f t="shared" si="4"/>
        <v>116.89469371119095</v>
      </c>
    </row>
    <row r="22" spans="2:16" ht="16.5" thickBot="1" x14ac:dyDescent="0.3">
      <c r="B22" s="11" t="s">
        <v>39</v>
      </c>
      <c r="C22" s="1">
        <f>$C$11*SIN($C$16)/SIN($C$15)</f>
        <v>0.10055082795635163</v>
      </c>
      <c r="D22" s="2" t="s">
        <v>0</v>
      </c>
      <c r="I22" s="37">
        <v>5</v>
      </c>
      <c r="J22" s="37">
        <v>3</v>
      </c>
      <c r="K22" s="37">
        <v>0</v>
      </c>
      <c r="L22" s="37">
        <f t="shared" si="0"/>
        <v>34</v>
      </c>
      <c r="M22" s="19">
        <f t="shared" si="1"/>
        <v>5.8309518948453007</v>
      </c>
      <c r="N22" s="19">
        <f t="shared" si="2"/>
        <v>0.49220093935900033</v>
      </c>
      <c r="O22" s="19">
        <f t="shared" si="3"/>
        <v>0.10289801562018358</v>
      </c>
      <c r="P22" s="38">
        <f t="shared" si="4"/>
        <v>120.49229231136621</v>
      </c>
    </row>
    <row r="23" spans="2:16" ht="16.5" thickBot="1" x14ac:dyDescent="0.3">
      <c r="B23" s="11" t="s">
        <v>40</v>
      </c>
      <c r="C23" s="1">
        <f>$C$12*SIN($C$16)/SIN($C$15)</f>
        <v>0.10055082795635163</v>
      </c>
      <c r="D23" s="2" t="s">
        <v>0</v>
      </c>
      <c r="I23" s="37">
        <v>4</v>
      </c>
      <c r="J23" s="37">
        <v>3</v>
      </c>
      <c r="K23" s="37">
        <v>3</v>
      </c>
      <c r="L23" s="37">
        <f t="shared" si="0"/>
        <v>34</v>
      </c>
      <c r="M23" s="19">
        <f t="shared" si="1"/>
        <v>5.8309518948453007</v>
      </c>
      <c r="N23" s="19">
        <f t="shared" si="2"/>
        <v>0.49220093935900033</v>
      </c>
      <c r="O23" s="19">
        <f t="shared" si="3"/>
        <v>0.10289801562018358</v>
      </c>
      <c r="P23" s="38">
        <f t="shared" si="4"/>
        <v>120.49229231136621</v>
      </c>
    </row>
    <row r="24" spans="2:16" ht="16.5" thickBot="1" x14ac:dyDescent="0.3">
      <c r="B24" s="11" t="s">
        <v>6</v>
      </c>
      <c r="C24" s="1">
        <f>C22+C23</f>
        <v>0.20110165591270326</v>
      </c>
      <c r="D24" s="2" t="s">
        <v>0</v>
      </c>
      <c r="I24" s="37">
        <v>6</v>
      </c>
      <c r="J24" s="37">
        <v>0</v>
      </c>
      <c r="K24" s="37">
        <v>0</v>
      </c>
      <c r="L24" s="37">
        <f t="shared" si="0"/>
        <v>36</v>
      </c>
      <c r="M24" s="19">
        <f t="shared" si="1"/>
        <v>6</v>
      </c>
      <c r="N24" s="19">
        <f t="shared" si="2"/>
        <v>0.47833333333333333</v>
      </c>
      <c r="O24" s="19">
        <f t="shared" si="3"/>
        <v>9.9998896526055134E-2</v>
      </c>
      <c r="P24" s="38">
        <f t="shared" si="4"/>
        <v>123.98554591186142</v>
      </c>
    </row>
    <row r="25" spans="2:16" x14ac:dyDescent="0.25">
      <c r="I25" s="37">
        <v>4</v>
      </c>
      <c r="J25" s="37">
        <v>4</v>
      </c>
      <c r="K25" s="37">
        <v>2</v>
      </c>
      <c r="L25" s="37">
        <f t="shared" si="0"/>
        <v>36</v>
      </c>
      <c r="M25" s="19">
        <f t="shared" si="1"/>
        <v>6</v>
      </c>
      <c r="N25" s="19">
        <f t="shared" si="2"/>
        <v>0.47833333333333333</v>
      </c>
      <c r="O25" s="19">
        <f t="shared" si="3"/>
        <v>9.9998896526055134E-2</v>
      </c>
      <c r="P25" s="38">
        <f t="shared" si="4"/>
        <v>123.98554591186142</v>
      </c>
    </row>
    <row r="26" spans="2:16" x14ac:dyDescent="0.25">
      <c r="I26" s="37">
        <v>6</v>
      </c>
      <c r="J26" s="37">
        <v>1</v>
      </c>
      <c r="K26" s="37">
        <v>1</v>
      </c>
      <c r="L26" s="37">
        <f t="shared" si="0"/>
        <v>38</v>
      </c>
      <c r="M26" s="19">
        <f t="shared" si="1"/>
        <v>6.164414002968976</v>
      </c>
      <c r="N26" s="19">
        <f t="shared" si="2"/>
        <v>0.46557547864528853</v>
      </c>
      <c r="O26" s="19">
        <f t="shared" si="3"/>
        <v>9.7331778635788443E-2</v>
      </c>
      <c r="P26" s="38">
        <f t="shared" si="4"/>
        <v>127.3830392308052</v>
      </c>
    </row>
    <row r="27" spans="2:16" x14ac:dyDescent="0.25">
      <c r="I27" s="37">
        <v>5</v>
      </c>
      <c r="J27" s="37">
        <v>3</v>
      </c>
      <c r="K27" s="37">
        <v>2</v>
      </c>
      <c r="L27" s="37">
        <f t="shared" si="0"/>
        <v>38</v>
      </c>
      <c r="M27" s="19">
        <f t="shared" si="1"/>
        <v>6.164414002968976</v>
      </c>
      <c r="N27" s="19">
        <f t="shared" si="2"/>
        <v>0.46557547864528853</v>
      </c>
      <c r="O27" s="19">
        <f t="shared" si="3"/>
        <v>9.7331778635788443E-2</v>
      </c>
      <c r="P27" s="38">
        <f t="shared" si="4"/>
        <v>127.3830392308052</v>
      </c>
    </row>
    <row r="28" spans="2:16" x14ac:dyDescent="0.25">
      <c r="I28" s="37">
        <v>6</v>
      </c>
      <c r="J28" s="37">
        <v>2</v>
      </c>
      <c r="K28" s="37">
        <v>0</v>
      </c>
      <c r="L28" s="37">
        <f t="shared" si="0"/>
        <v>40</v>
      </c>
      <c r="M28" s="19">
        <f t="shared" si="1"/>
        <v>6.324555320336759</v>
      </c>
      <c r="N28" s="19">
        <f t="shared" si="2"/>
        <v>0.45378684423416243</v>
      </c>
      <c r="O28" s="19">
        <f t="shared" si="3"/>
        <v>9.4867282957750057E-2</v>
      </c>
      <c r="P28" s="38">
        <f t="shared" si="4"/>
        <v>130.69224067362009</v>
      </c>
    </row>
    <row r="29" spans="2:16" x14ac:dyDescent="0.25">
      <c r="I29" s="37">
        <v>5</v>
      </c>
      <c r="J29" s="37">
        <v>4</v>
      </c>
      <c r="K29" s="37">
        <v>1</v>
      </c>
      <c r="L29" s="37">
        <f t="shared" si="0"/>
        <v>42</v>
      </c>
      <c r="M29" s="19">
        <f t="shared" si="1"/>
        <v>6.4807406984078604</v>
      </c>
      <c r="N29" s="19">
        <f t="shared" si="2"/>
        <v>0.44285061439120377</v>
      </c>
      <c r="O29" s="19">
        <f t="shared" si="3"/>
        <v>9.2580988358897415E-2</v>
      </c>
      <c r="P29" s="38">
        <f t="shared" si="4"/>
        <v>133.91969556755274</v>
      </c>
    </row>
    <row r="30" spans="2:16" x14ac:dyDescent="0.25">
      <c r="I30" s="37">
        <v>6</v>
      </c>
      <c r="J30" s="37">
        <v>2</v>
      </c>
      <c r="K30" s="37">
        <v>2</v>
      </c>
      <c r="L30" s="37">
        <f t="shared" si="0"/>
        <v>44</v>
      </c>
      <c r="M30" s="19">
        <f t="shared" si="1"/>
        <v>6.6332495807107996</v>
      </c>
      <c r="N30" s="19">
        <f t="shared" si="2"/>
        <v>0.43266877946909083</v>
      </c>
      <c r="O30" s="19">
        <f t="shared" si="3"/>
        <v>9.0452405243590633E-2</v>
      </c>
      <c r="P30" s="38">
        <f t="shared" si="4"/>
        <v>137.07117840567571</v>
      </c>
    </row>
    <row r="31" spans="2:16" x14ac:dyDescent="0.25">
      <c r="I31" s="37">
        <v>6</v>
      </c>
      <c r="J31" s="37">
        <v>3</v>
      </c>
      <c r="K31" s="37">
        <v>1</v>
      </c>
      <c r="L31" s="37">
        <f t="shared" si="0"/>
        <v>46</v>
      </c>
      <c r="M31" s="19">
        <f t="shared" si="1"/>
        <v>6.7823299831252681</v>
      </c>
      <c r="N31" s="19">
        <f t="shared" si="2"/>
        <v>0.4231584141645548</v>
      </c>
      <c r="O31" s="19">
        <f t="shared" si="3"/>
        <v>8.8464197502796313E-2</v>
      </c>
      <c r="P31" s="38">
        <f t="shared" si="4"/>
        <v>140.15181425202866</v>
      </c>
    </row>
    <row r="32" spans="2:16" x14ac:dyDescent="0.25">
      <c r="I32" s="37">
        <v>4</v>
      </c>
      <c r="J32" s="37">
        <v>4</v>
      </c>
      <c r="K32" s="37">
        <v>4</v>
      </c>
      <c r="L32" s="37">
        <f t="shared" si="0"/>
        <v>48</v>
      </c>
      <c r="M32" s="19">
        <f t="shared" si="1"/>
        <v>6.9282032302755088</v>
      </c>
      <c r="N32" s="19">
        <f t="shared" si="2"/>
        <v>0.41424881814355652</v>
      </c>
      <c r="O32" s="19">
        <f t="shared" si="3"/>
        <v>8.6601584741975213E-2</v>
      </c>
      <c r="P32" s="38">
        <f t="shared" si="4"/>
        <v>143.16617661567173</v>
      </c>
    </row>
    <row r="33" spans="9:16" x14ac:dyDescent="0.25">
      <c r="I33" s="37"/>
      <c r="J33" s="37"/>
      <c r="K33" s="37"/>
      <c r="L33" s="37"/>
      <c r="M33" s="19"/>
      <c r="N33" s="19"/>
      <c r="O33" s="19"/>
      <c r="P33" s="38"/>
    </row>
    <row r="67" spans="9:16" x14ac:dyDescent="0.25">
      <c r="I67" s="13"/>
      <c r="J67" s="13"/>
      <c r="K67" s="13"/>
      <c r="L67" s="13"/>
      <c r="M67" s="17"/>
      <c r="N67" s="17"/>
      <c r="O67" s="17"/>
      <c r="P6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fcc</vt:lpstr>
      <vt:lpstr>bcc</vt:lpstr>
      <vt:lpstr>Sheet3</vt:lpstr>
    </vt:vector>
  </TitlesOfParts>
  <Company>Argonne National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parkjs</dc:creator>
  <cp:lastModifiedBy>parkjs</cp:lastModifiedBy>
  <dcterms:created xsi:type="dcterms:W3CDTF">2014-07-12T13:58:51Z</dcterms:created>
  <dcterms:modified xsi:type="dcterms:W3CDTF">2014-09-26T18:58:29Z</dcterms:modified>
</cp:coreProperties>
</file>