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0730" windowHeight="11760"/>
  </bookViews>
  <sheets>
    <sheet name="Лог" sheetId="2" r:id="rId1"/>
    <sheet name="Таблица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" i="1"/>
  <c r="C19"/>
  <c r="D19"/>
  <c r="E19"/>
  <c r="F19"/>
  <c r="G19"/>
  <c r="H19"/>
  <c r="I19"/>
  <c r="B19"/>
  <c r="I8"/>
  <c r="I9"/>
  <c r="I10"/>
  <c r="I11"/>
  <c r="I12"/>
  <c r="I13"/>
  <c r="I14"/>
  <c r="I15"/>
  <c r="I16"/>
  <c r="I17"/>
  <c r="I18"/>
  <c r="I7"/>
  <c r="H18"/>
  <c r="F18"/>
  <c r="G18"/>
  <c r="H17"/>
  <c r="F17"/>
  <c r="G17"/>
  <c r="F16"/>
  <c r="G16"/>
  <c r="H16" s="1"/>
  <c r="H15"/>
  <c r="F15"/>
  <c r="G15"/>
  <c r="H12"/>
  <c r="H11"/>
  <c r="E13"/>
  <c r="H13" s="1"/>
  <c r="E10"/>
  <c r="E9"/>
  <c r="H9" s="1"/>
  <c r="H8"/>
  <c r="H14"/>
  <c r="H7"/>
  <c r="G11"/>
  <c r="G12"/>
  <c r="G13"/>
  <c r="G14"/>
  <c r="G10"/>
  <c r="F10"/>
  <c r="F11"/>
  <c r="F12"/>
  <c r="F13"/>
  <c r="F14"/>
  <c r="G9"/>
  <c r="F9"/>
  <c r="F8"/>
  <c r="F7"/>
  <c r="G8"/>
  <c r="G7"/>
  <c r="H10" l="1"/>
</calcChain>
</file>

<file path=xl/sharedStrings.xml><?xml version="1.0" encoding="utf-8"?>
<sst xmlns="http://schemas.openxmlformats.org/spreadsheetml/2006/main" count="89" uniqueCount="88">
  <si>
    <t>Иван Первый</t>
  </si>
  <si>
    <t>Иван Второй</t>
  </si>
  <si>
    <t>Имя</t>
  </si>
  <si>
    <t>Цена</t>
  </si>
  <si>
    <t>Абоненска скидка</t>
  </si>
  <si>
    <t>Фонд</t>
  </si>
  <si>
    <t>Макс скидка</t>
  </si>
  <si>
    <t>Мин скидка</t>
  </si>
  <si>
    <t>Иван Третий</t>
  </si>
  <si>
    <t>Предоплата</t>
  </si>
  <si>
    <t>Иван Четвертый</t>
  </si>
  <si>
    <t>Иван Пятый</t>
  </si>
  <si>
    <t>Иван Шестой</t>
  </si>
  <si>
    <t>Иван Первый Приобрел тур за 1000:</t>
  </si>
  <si>
    <t>Иван Второй приобрел тур за 1000:</t>
  </si>
  <si>
    <t xml:space="preserve"> - увеличили АС Иван Первый на 40 (0(Было)+20(Доля)+20(Фонд))</t>
  </si>
  <si>
    <t>Иван Третий купил тур за 4000:</t>
  </si>
  <si>
    <t xml:space="preserve"> - увеличили АС Иван Первый на 20 (40+20+0)</t>
  </si>
  <si>
    <t xml:space="preserve"> - увеличили АС Иван Второй на 40 (0+40+0)</t>
  </si>
  <si>
    <t xml:space="preserve"> - увеличили АС Иван Второй на 20 (40+20+0) // Вторая итерация</t>
  </si>
  <si>
    <t>Иван Третий поменял тур на 1000:</t>
  </si>
  <si>
    <t>Иван Четвертый купил тур за 4000:</t>
  </si>
  <si>
    <t xml:space="preserve"> - увеличили АС Иван Третий на 20 (0+20+0)</t>
  </si>
  <si>
    <t>Иван Четвертый поменял тур на 1000:</t>
  </si>
  <si>
    <t>Иван Пятый купил тур за 2000:</t>
  </si>
  <si>
    <t>Иван Шестой купил тур за 5000:</t>
  </si>
  <si>
    <t xml:space="preserve"> - увеличили АС Иван Третий на 27 (20+27+0)</t>
  </si>
  <si>
    <t>Иван Четвертый поменял тур на 600:</t>
  </si>
  <si>
    <t>Иван Седьмой купил тур за 400:</t>
  </si>
  <si>
    <t>Иван Восьмой купил тур за 10000:</t>
  </si>
  <si>
    <t>Иван Седьмой</t>
  </si>
  <si>
    <t>Иван Восьмой</t>
  </si>
  <si>
    <t>Свободно</t>
  </si>
  <si>
    <t xml:space="preserve"> - увеличили АС Иван Третий на 13 (47+13+0)</t>
  </si>
  <si>
    <t xml:space="preserve"> - увеличили АС Иван Седьмой на 24 (0+24+0)</t>
  </si>
  <si>
    <t xml:space="preserve"> - увеличили АС Иван Шестой на 40 (0+40+0)</t>
  </si>
  <si>
    <t xml:space="preserve"> - увеличили АС Иван Пятый на 27 (0+27+0)</t>
  </si>
  <si>
    <t xml:space="preserve"> - увеличили АС Иван Четвертый на 27 (0+27+0)</t>
  </si>
  <si>
    <t>Турист 1 (Иван Первый)</t>
  </si>
  <si>
    <t>Партнерска скидка</t>
  </si>
  <si>
    <t>Турист 2 (Иван Пятый)</t>
  </si>
  <si>
    <t>Турист 3 (Иван Первый)</t>
  </si>
  <si>
    <t>Турист 1 купил тур за 1000</t>
  </si>
  <si>
    <t xml:space="preserve"> - увеличение ПС Иван Первый на 20 (0+20)</t>
  </si>
  <si>
    <t>Турист 2 купил тур за 2000</t>
  </si>
  <si>
    <t>Турист 3 купил тур за 3000</t>
  </si>
  <si>
    <t xml:space="preserve"> - увеличение ПС Иван Первый на 60 (0+60)</t>
  </si>
  <si>
    <t xml:space="preserve"> - увеличение ПС Иван Пятый на 40 (0+40)</t>
  </si>
  <si>
    <t>Иван пятый поменял тур за 4000:</t>
  </si>
  <si>
    <t xml:space="preserve"> - увеличили АС Иван Восьмой на 8 (0+8+0)</t>
  </si>
  <si>
    <t xml:space="preserve"> - увеличили АС Турист 1 на 8 (0+8+0)</t>
  </si>
  <si>
    <t xml:space="preserve"> - увеличили АС Турист 2 на 8 (0+8+0)</t>
  </si>
  <si>
    <t xml:space="preserve"> - увеличили АС Турист 3 на 8 (0+8+0)</t>
  </si>
  <si>
    <t>Турист 2 изменил тур на 4000:</t>
  </si>
  <si>
    <t xml:space="preserve"> - увеличение ПС Иван Пятый на 40 (40+40)</t>
  </si>
  <si>
    <t>Турист 4 купил тур за 20000:</t>
  </si>
  <si>
    <t xml:space="preserve"> - увеличили АС Иван Восьмой на 67 (8+67+0)</t>
  </si>
  <si>
    <t xml:space="preserve"> - увеличили АС Турист 1 на 52 (8+52+0)</t>
  </si>
  <si>
    <t xml:space="preserve"> - увеличили АС Турист 2 на 67 (8+67+0)</t>
  </si>
  <si>
    <t xml:space="preserve"> - увеличили АС Турист 3 на 67 (8+67+0)</t>
  </si>
  <si>
    <t xml:space="preserve"> - увеличили АС Иван Восьмой на 3 (75+3+0)</t>
  </si>
  <si>
    <t xml:space="preserve"> - увеличили АС Турист 2 на 3 (75+3+0)</t>
  </si>
  <si>
    <t xml:space="preserve"> - увеличили АС Турист 3 на 3 (75+3+0)</t>
  </si>
  <si>
    <t>Турист 2 изменил тур на 400:</t>
  </si>
  <si>
    <t xml:space="preserve"> - уменьшение ПС Иван Пятый на 72</t>
  </si>
  <si>
    <t xml:space="preserve"> - увеличение Ф2 на 54</t>
  </si>
  <si>
    <t xml:space="preserve"> - увеличили Фонд турагента 2 (Ф2) на 20</t>
  </si>
  <si>
    <t xml:space="preserve"> - уменьшили Ф2 на 20</t>
  </si>
  <si>
    <t xml:space="preserve"> - уменьшили Ф2 на 60</t>
  </si>
  <si>
    <t xml:space="preserve"> - увеличили Ф2 на 60</t>
  </si>
  <si>
    <t xml:space="preserve"> - увеличили Ф2 на 40</t>
  </si>
  <si>
    <t xml:space="preserve"> - увеличили Ф2 на 20</t>
  </si>
  <si>
    <t xml:space="preserve"> - уменьшили Ф2 на 8</t>
  </si>
  <si>
    <t xml:space="preserve"> - увеличили Ф2 на 8</t>
  </si>
  <si>
    <t>Турагент 2</t>
  </si>
  <si>
    <t>Турист 4</t>
  </si>
  <si>
    <t xml:space="preserve"> - увеличили АС Иван Пятый на 40 (27+40+0)</t>
  </si>
  <si>
    <t xml:space="preserve"> - увеличили АС Иван Пятый на 37 (67+37+0) // Вторая итерация</t>
  </si>
  <si>
    <t xml:space="preserve"> - увеличили АС Иван Пятый на 67 (104+67+0)</t>
  </si>
  <si>
    <t xml:space="preserve"> - увеличили АС Иван Пятый на 3 (171+3+0)</t>
  </si>
  <si>
    <t xml:space="preserve"> - увеличили АС Иван Четвертый на 9 (27+9+0)</t>
  </si>
  <si>
    <t xml:space="preserve"> - увеличили АС Иван Шестой на 37 (40+37+0) // Вторая итерация</t>
  </si>
  <si>
    <t xml:space="preserve"> - увеличили АС Иван Шестой на 8 (77+8+0)</t>
  </si>
  <si>
    <t xml:space="preserve"> - увеличили АС Иван Шестой на 67 (85+67+0)</t>
  </si>
  <si>
    <t xml:space="preserve"> - увеличили АС Иван Шестой на 3 (152+3+0)</t>
  </si>
  <si>
    <t>коэфициент</t>
  </si>
  <si>
    <t>Доплата</t>
  </si>
  <si>
    <t>сумма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</si>
</sst>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vertical="top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4"/>
  <sheetViews>
    <sheetView tabSelected="1" workbookViewId="0">
      <selection activeCell="A60" sqref="A60"/>
    </sheetView>
  </sheetViews>
  <sheetFormatPr defaultRowHeight="15"/>
  <cols>
    <col min="1" max="1" width="62.140625" bestFit="1" customWidth="1"/>
  </cols>
  <sheetData>
    <row r="1" spans="1:1">
      <c r="A1" t="s">
        <v>13</v>
      </c>
    </row>
    <row r="2" spans="1:1">
      <c r="A2" t="s">
        <v>66</v>
      </c>
    </row>
    <row r="3" spans="1:1">
      <c r="A3" t="s">
        <v>14</v>
      </c>
    </row>
    <row r="4" spans="1:1">
      <c r="A4" t="s">
        <v>67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1" spans="1:1">
      <c r="A11" t="s">
        <v>68</v>
      </c>
    </row>
    <row r="12" spans="1:1">
      <c r="A12" t="s">
        <v>21</v>
      </c>
    </row>
    <row r="13" spans="1:1">
      <c r="A13" t="s">
        <v>69</v>
      </c>
    </row>
    <row r="14" spans="1:1">
      <c r="A14" t="s">
        <v>22</v>
      </c>
    </row>
    <row r="15" spans="1:1">
      <c r="A15" t="s">
        <v>23</v>
      </c>
    </row>
    <row r="16" spans="1:1">
      <c r="A16" t="s">
        <v>68</v>
      </c>
    </row>
    <row r="17" spans="1:1">
      <c r="A17" t="s">
        <v>24</v>
      </c>
    </row>
    <row r="18" spans="1:1">
      <c r="A18" t="s">
        <v>70</v>
      </c>
    </row>
    <row r="19" spans="1:1">
      <c r="A19" t="s">
        <v>25</v>
      </c>
    </row>
    <row r="20" spans="1:1">
      <c r="A20" t="s">
        <v>71</v>
      </c>
    </row>
    <row r="21" spans="1:1">
      <c r="A21" t="s">
        <v>26</v>
      </c>
    </row>
    <row r="22" spans="1:1">
      <c r="A22" t="s">
        <v>37</v>
      </c>
    </row>
    <row r="23" spans="1:1">
      <c r="A23" t="s">
        <v>36</v>
      </c>
    </row>
    <row r="24" spans="1:1">
      <c r="A24" t="s">
        <v>27</v>
      </c>
    </row>
    <row r="25" spans="1:1">
      <c r="A25" t="s">
        <v>72</v>
      </c>
    </row>
    <row r="26" spans="1:1">
      <c r="A26" t="s">
        <v>28</v>
      </c>
    </row>
    <row r="27" spans="1:1">
      <c r="A27" t="s">
        <v>73</v>
      </c>
    </row>
    <row r="28" spans="1:1">
      <c r="A28" t="s">
        <v>29</v>
      </c>
    </row>
    <row r="29" spans="1:1">
      <c r="A29" t="s">
        <v>33</v>
      </c>
    </row>
    <row r="30" spans="1:1">
      <c r="A30" t="s">
        <v>80</v>
      </c>
    </row>
    <row r="31" spans="1:1">
      <c r="A31" t="s">
        <v>76</v>
      </c>
    </row>
    <row r="32" spans="1:1">
      <c r="A32" t="s">
        <v>35</v>
      </c>
    </row>
    <row r="33" spans="1:1">
      <c r="A33" t="s">
        <v>34</v>
      </c>
    </row>
    <row r="34" spans="1:1">
      <c r="A34" t="s">
        <v>77</v>
      </c>
    </row>
    <row r="35" spans="1:1">
      <c r="A35" t="s">
        <v>81</v>
      </c>
    </row>
    <row r="36" spans="1:1">
      <c r="A36" t="s">
        <v>42</v>
      </c>
    </row>
    <row r="37" spans="1:1">
      <c r="A37" t="s">
        <v>43</v>
      </c>
    </row>
    <row r="38" spans="1:1">
      <c r="A38" t="s">
        <v>44</v>
      </c>
    </row>
    <row r="39" spans="1:1">
      <c r="A39" t="s">
        <v>47</v>
      </c>
    </row>
    <row r="40" spans="1:1">
      <c r="A40" t="s">
        <v>45</v>
      </c>
    </row>
    <row r="41" spans="1:1">
      <c r="A41" t="s">
        <v>46</v>
      </c>
    </row>
    <row r="42" spans="1:1">
      <c r="A42" t="s">
        <v>48</v>
      </c>
    </row>
    <row r="43" spans="1:1">
      <c r="A43" t="s">
        <v>82</v>
      </c>
    </row>
    <row r="44" spans="1:1">
      <c r="A44" t="s">
        <v>49</v>
      </c>
    </row>
    <row r="45" spans="1:1">
      <c r="A45" t="s">
        <v>50</v>
      </c>
    </row>
    <row r="46" spans="1:1">
      <c r="A46" t="s">
        <v>51</v>
      </c>
    </row>
    <row r="47" spans="1:1">
      <c r="A47" t="s">
        <v>52</v>
      </c>
    </row>
    <row r="48" spans="1:1">
      <c r="A48" t="s">
        <v>53</v>
      </c>
    </row>
    <row r="49" spans="1:1">
      <c r="A49" t="s">
        <v>54</v>
      </c>
    </row>
    <row r="50" spans="1:1">
      <c r="A50" t="s">
        <v>55</v>
      </c>
    </row>
    <row r="51" spans="1:1">
      <c r="A51" t="s">
        <v>78</v>
      </c>
    </row>
    <row r="52" spans="1:1">
      <c r="A52" t="s">
        <v>83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79</v>
      </c>
    </row>
    <row r="58" spans="1:1">
      <c r="A58" t="s">
        <v>84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14" sqref="E14"/>
    </sheetView>
  </sheetViews>
  <sheetFormatPr defaultRowHeight="15"/>
  <cols>
    <col min="1" max="1" width="25" customWidth="1"/>
    <col min="3" max="3" width="12.140625" customWidth="1"/>
    <col min="4" max="4" width="18.5703125" bestFit="1" customWidth="1"/>
    <col min="5" max="5" width="17.85546875" bestFit="1" customWidth="1"/>
    <col min="6" max="6" width="11.85546875" bestFit="1" customWidth="1"/>
    <col min="7" max="7" width="12.42578125" bestFit="1" customWidth="1"/>
    <col min="8" max="8" width="10.140625" bestFit="1" customWidth="1"/>
    <col min="9" max="9" width="8.7109375" bestFit="1" customWidth="1"/>
  </cols>
  <sheetData>
    <row r="1" spans="1:9">
      <c r="B1" t="s">
        <v>5</v>
      </c>
    </row>
    <row r="2" spans="1:9">
      <c r="A2" t="s">
        <v>74</v>
      </c>
      <c r="B2">
        <v>54</v>
      </c>
    </row>
    <row r="6" spans="1:9">
      <c r="A6" s="3" t="s">
        <v>2</v>
      </c>
      <c r="B6" s="3" t="s">
        <v>3</v>
      </c>
      <c r="C6" s="3" t="s">
        <v>9</v>
      </c>
      <c r="D6" s="3" t="s">
        <v>39</v>
      </c>
      <c r="E6" s="3" t="s">
        <v>4</v>
      </c>
      <c r="F6" s="3" t="s">
        <v>7</v>
      </c>
      <c r="G6" s="3" t="s">
        <v>6</v>
      </c>
      <c r="H6" s="3" t="s">
        <v>32</v>
      </c>
      <c r="I6" s="3" t="s">
        <v>86</v>
      </c>
    </row>
    <row r="7" spans="1:9">
      <c r="A7" t="s">
        <v>0</v>
      </c>
      <c r="B7">
        <v>1000</v>
      </c>
      <c r="C7">
        <v>20</v>
      </c>
      <c r="D7">
        <v>80</v>
      </c>
      <c r="E7">
        <v>60</v>
      </c>
      <c r="F7">
        <f>B7*5/100</f>
        <v>50</v>
      </c>
      <c r="G7">
        <f>B7*11/100</f>
        <v>110</v>
      </c>
      <c r="H7">
        <f>G7-F7-E7</f>
        <v>0</v>
      </c>
      <c r="I7">
        <f>B7-C7-F7-E7-D7</f>
        <v>790</v>
      </c>
    </row>
    <row r="8" spans="1:9">
      <c r="A8" t="s">
        <v>1</v>
      </c>
      <c r="B8">
        <v>1000</v>
      </c>
      <c r="C8">
        <v>20</v>
      </c>
      <c r="D8" s="1">
        <v>0</v>
      </c>
      <c r="E8" s="1">
        <v>60</v>
      </c>
      <c r="F8">
        <f>B8*5/100</f>
        <v>50</v>
      </c>
      <c r="G8">
        <f>B8*11/100</f>
        <v>110</v>
      </c>
      <c r="H8">
        <f t="shared" ref="H8:H18" si="0">G8-F8-E8</f>
        <v>0</v>
      </c>
      <c r="I8">
        <f t="shared" ref="I8:I18" si="1">B8-C8-F8-E8-D8</f>
        <v>870</v>
      </c>
    </row>
    <row r="9" spans="1:9">
      <c r="A9" t="s">
        <v>8</v>
      </c>
      <c r="B9">
        <v>1000</v>
      </c>
      <c r="C9">
        <v>80</v>
      </c>
      <c r="D9" s="1">
        <v>0</v>
      </c>
      <c r="E9" s="1">
        <f>20+27+13</f>
        <v>60</v>
      </c>
      <c r="F9">
        <f>B9*5/100</f>
        <v>50</v>
      </c>
      <c r="G9">
        <f>B9*11/100</f>
        <v>110</v>
      </c>
      <c r="H9">
        <f t="shared" si="0"/>
        <v>0</v>
      </c>
      <c r="I9">
        <f t="shared" si="1"/>
        <v>810</v>
      </c>
    </row>
    <row r="10" spans="1:9">
      <c r="A10" t="s">
        <v>10</v>
      </c>
      <c r="B10">
        <v>600</v>
      </c>
      <c r="C10">
        <v>80</v>
      </c>
      <c r="D10" s="1">
        <v>0</v>
      </c>
      <c r="E10" s="1">
        <f>27+9</f>
        <v>36</v>
      </c>
      <c r="F10">
        <f t="shared" ref="F10:F18" si="2">B10*5/100</f>
        <v>30</v>
      </c>
      <c r="G10">
        <f>B10*11/100</f>
        <v>66</v>
      </c>
      <c r="H10">
        <f t="shared" si="0"/>
        <v>0</v>
      </c>
      <c r="I10">
        <f t="shared" si="1"/>
        <v>454</v>
      </c>
    </row>
    <row r="11" spans="1:9">
      <c r="A11" t="s">
        <v>11</v>
      </c>
      <c r="B11">
        <v>4000</v>
      </c>
      <c r="C11">
        <v>80</v>
      </c>
      <c r="D11" s="1">
        <v>8</v>
      </c>
      <c r="E11" s="1">
        <v>174</v>
      </c>
      <c r="F11">
        <f t="shared" si="2"/>
        <v>200</v>
      </c>
      <c r="G11">
        <f t="shared" ref="G11:G18" si="3">B11*11/100</f>
        <v>440</v>
      </c>
      <c r="H11">
        <f t="shared" si="0"/>
        <v>66</v>
      </c>
      <c r="I11">
        <f t="shared" si="1"/>
        <v>3538</v>
      </c>
    </row>
    <row r="12" spans="1:9">
      <c r="A12" t="s">
        <v>12</v>
      </c>
      <c r="B12">
        <v>5000</v>
      </c>
      <c r="C12">
        <v>100</v>
      </c>
      <c r="D12" s="1">
        <v>0</v>
      </c>
      <c r="E12" s="1">
        <v>155</v>
      </c>
      <c r="F12">
        <f t="shared" si="2"/>
        <v>250</v>
      </c>
      <c r="G12">
        <f t="shared" si="3"/>
        <v>550</v>
      </c>
      <c r="H12">
        <f t="shared" si="0"/>
        <v>145</v>
      </c>
      <c r="I12">
        <f t="shared" si="1"/>
        <v>4495</v>
      </c>
    </row>
    <row r="13" spans="1:9">
      <c r="A13" t="s">
        <v>30</v>
      </c>
      <c r="B13">
        <v>400</v>
      </c>
      <c r="C13">
        <v>8</v>
      </c>
      <c r="D13" s="1">
        <v>0</v>
      </c>
      <c r="E13" s="1">
        <f>24</f>
        <v>24</v>
      </c>
      <c r="F13">
        <f t="shared" si="2"/>
        <v>20</v>
      </c>
      <c r="G13">
        <f t="shared" si="3"/>
        <v>44</v>
      </c>
      <c r="H13">
        <f t="shared" si="0"/>
        <v>0</v>
      </c>
      <c r="I13">
        <f t="shared" si="1"/>
        <v>348</v>
      </c>
    </row>
    <row r="14" spans="1:9">
      <c r="A14" t="s">
        <v>31</v>
      </c>
      <c r="B14">
        <v>10000</v>
      </c>
      <c r="C14">
        <v>200</v>
      </c>
      <c r="D14" s="1">
        <v>0</v>
      </c>
      <c r="E14" s="1">
        <v>78</v>
      </c>
      <c r="F14">
        <f t="shared" si="2"/>
        <v>500</v>
      </c>
      <c r="G14">
        <f t="shared" si="3"/>
        <v>1100</v>
      </c>
      <c r="H14">
        <f t="shared" si="0"/>
        <v>522</v>
      </c>
      <c r="I14">
        <f t="shared" si="1"/>
        <v>9222</v>
      </c>
    </row>
    <row r="15" spans="1:9">
      <c r="A15" t="s">
        <v>38</v>
      </c>
      <c r="B15">
        <v>1000</v>
      </c>
      <c r="C15">
        <v>20</v>
      </c>
      <c r="D15" s="1">
        <v>0</v>
      </c>
      <c r="E15" s="1">
        <v>60</v>
      </c>
      <c r="F15">
        <f t="shared" si="2"/>
        <v>50</v>
      </c>
      <c r="G15">
        <f t="shared" si="3"/>
        <v>110</v>
      </c>
      <c r="H15">
        <f t="shared" si="0"/>
        <v>0</v>
      </c>
      <c r="I15">
        <f t="shared" si="1"/>
        <v>870</v>
      </c>
    </row>
    <row r="16" spans="1:9">
      <c r="A16" t="s">
        <v>40</v>
      </c>
      <c r="B16">
        <v>400</v>
      </c>
      <c r="C16">
        <v>80</v>
      </c>
      <c r="D16" s="1">
        <v>0</v>
      </c>
      <c r="E16" s="1">
        <v>24</v>
      </c>
      <c r="F16">
        <f t="shared" si="2"/>
        <v>20</v>
      </c>
      <c r="G16">
        <f t="shared" si="3"/>
        <v>44</v>
      </c>
      <c r="H16">
        <f t="shared" si="0"/>
        <v>0</v>
      </c>
      <c r="I16">
        <f t="shared" si="1"/>
        <v>276</v>
      </c>
    </row>
    <row r="17" spans="1:9">
      <c r="A17" t="s">
        <v>41</v>
      </c>
      <c r="B17">
        <v>3000</v>
      </c>
      <c r="C17">
        <v>60</v>
      </c>
      <c r="D17" s="1">
        <v>0</v>
      </c>
      <c r="E17" s="1">
        <v>78</v>
      </c>
      <c r="F17">
        <f t="shared" si="2"/>
        <v>150</v>
      </c>
      <c r="G17">
        <f t="shared" si="3"/>
        <v>330</v>
      </c>
      <c r="H17">
        <f t="shared" si="0"/>
        <v>102</v>
      </c>
      <c r="I17">
        <f t="shared" si="1"/>
        <v>2712</v>
      </c>
    </row>
    <row r="18" spans="1:9">
      <c r="A18" t="s">
        <v>75</v>
      </c>
      <c r="B18">
        <v>20000</v>
      </c>
      <c r="C18">
        <v>400</v>
      </c>
      <c r="D18" s="1">
        <v>0</v>
      </c>
      <c r="E18" s="1">
        <v>0</v>
      </c>
      <c r="F18">
        <f t="shared" si="2"/>
        <v>1000</v>
      </c>
      <c r="G18">
        <f t="shared" si="3"/>
        <v>2200</v>
      </c>
      <c r="H18">
        <f t="shared" si="0"/>
        <v>1200</v>
      </c>
      <c r="I18">
        <f t="shared" si="1"/>
        <v>18600</v>
      </c>
    </row>
    <row r="19" spans="1:9" ht="15.75" thickBot="1">
      <c r="A19" t="s">
        <v>87</v>
      </c>
      <c r="B19">
        <f>SUM(B7:B18)</f>
        <v>47400</v>
      </c>
      <c r="C19">
        <f t="shared" ref="C19:I19" si="4">SUM(C7:C18)</f>
        <v>1148</v>
      </c>
      <c r="D19">
        <f t="shared" si="4"/>
        <v>88</v>
      </c>
      <c r="E19">
        <f t="shared" si="4"/>
        <v>809</v>
      </c>
      <c r="F19">
        <f t="shared" si="4"/>
        <v>2370</v>
      </c>
      <c r="G19">
        <f t="shared" si="4"/>
        <v>5214</v>
      </c>
      <c r="H19">
        <f t="shared" si="4"/>
        <v>2035</v>
      </c>
      <c r="I19">
        <f t="shared" si="4"/>
        <v>42985</v>
      </c>
    </row>
    <row r="20" spans="1:9" ht="15.75" thickBot="1">
      <c r="B20" s="2"/>
      <c r="D20" s="1"/>
      <c r="E20" s="1"/>
    </row>
    <row r="21" spans="1:9">
      <c r="D21" s="1"/>
      <c r="E21" s="1"/>
    </row>
    <row r="22" spans="1:9">
      <c r="A22" t="s">
        <v>85</v>
      </c>
      <c r="B22">
        <f>(-1*B2+C19+I19)/B19*100</f>
        <v>92.993670886075947</v>
      </c>
      <c r="D22" s="1"/>
      <c r="E22" s="1"/>
    </row>
    <row r="23" spans="1:9">
      <c r="D23" s="1"/>
      <c r="E23" s="1"/>
    </row>
    <row r="24" spans="1:9">
      <c r="D24" s="1"/>
      <c r="E24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Лог</vt:lpstr>
      <vt:lpstr>Таблица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Soza Mikhail</dc:creator>
  <cp:lastModifiedBy>admin</cp:lastModifiedBy>
  <dcterms:created xsi:type="dcterms:W3CDTF">2016-05-24T09:08:47Z</dcterms:created>
  <dcterms:modified xsi:type="dcterms:W3CDTF">2016-06-02T21:23:58Z</dcterms:modified>
</cp:coreProperties>
</file>