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fmalik\Box\DIP Team\Technical areas\CRVS DIP collaboration\Vital Statistics Reports\Norway Template\09_Review after proofread\"/>
    </mc:Choice>
  </mc:AlternateContent>
  <xr:revisionPtr revIDLastSave="0" documentId="8_{ED5ABA86-FE36-4978-ABE2-760B1D77D41F}" xr6:coauthVersionLast="45" xr6:coauthVersionMax="45" xr10:uidLastSave="{00000000-0000-0000-0000-000000000000}"/>
  <bookViews>
    <workbookView xWindow="-120" yWindow="-120" windowWidth="29040" windowHeight="15840" tabRatio="803" xr2:uid="{BE3D3E54-77E5-426F-A537-1DAB8151DA4F}"/>
  </bookViews>
  <sheets>
    <sheet name="Instructions" sheetId="32" r:id="rId1"/>
    <sheet name="Birth.Tab.List" sheetId="25" r:id="rId2"/>
    <sheet name="Death.Tab.List" sheetId="26" r:id="rId3"/>
    <sheet name="Mar.Tab.List" sheetId="27" r:id="rId4"/>
    <sheet name="Div.Tab.List" sheetId="29" r:id="rId5"/>
    <sheet name="Summary Ind." sheetId="33" r:id="rId6"/>
    <sheet name="F3.1" sheetId="31" r:id="rId7"/>
    <sheet name="T3.10" sheetId="9" r:id="rId8"/>
    <sheet name="T3.11" sheetId="10" r:id="rId9"/>
    <sheet name="F4.1" sheetId="5" r:id="rId10"/>
    <sheet name="F4.2" sheetId="6" r:id="rId11"/>
    <sheet name="F4.3" sheetId="8" r:id="rId12"/>
    <sheet name="F4.4" sheetId="1" r:id="rId13"/>
    <sheet name="F4.5" sheetId="2" r:id="rId14"/>
    <sheet name="F5.1" sheetId="11" r:id="rId15"/>
    <sheet name="F5.2" sheetId="12" r:id="rId16"/>
    <sheet name="F5.3" sheetId="13" r:id="rId17"/>
    <sheet name="F5.4" sheetId="14" r:id="rId18"/>
    <sheet name="F5.5" sheetId="15" r:id="rId19"/>
    <sheet name="Age Standard." sheetId="18" r:id="rId20"/>
    <sheet name="F6.1" sheetId="16" r:id="rId21"/>
    <sheet name="F6.2" sheetId="30" r:id="rId22"/>
    <sheet name="F7.1" sheetId="19" r:id="rId23"/>
    <sheet name="F7.2" sheetId="20" r:id="rId24"/>
    <sheet name="F7.3" sheetId="21" r:id="rId25"/>
    <sheet name="F7.4" sheetId="22" r:id="rId26"/>
    <sheet name="F7.5" sheetId="23" r:id="rId27"/>
    <sheet name="F7.6" sheetId="2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6" i="31" l="1"/>
  <c r="E35" i="31"/>
  <c r="B54" i="33"/>
  <c r="J48" i="33"/>
  <c r="F48" i="33"/>
  <c r="B48" i="33"/>
  <c r="F42" i="33"/>
  <c r="B42" i="33"/>
  <c r="N32" i="33"/>
  <c r="J32" i="33"/>
  <c r="F32" i="33"/>
  <c r="B32" i="33"/>
  <c r="N27" i="33"/>
  <c r="J27" i="33"/>
  <c r="F27" i="33"/>
  <c r="B27" i="33"/>
  <c r="F21" i="33"/>
  <c r="B21" i="33"/>
  <c r="J15" i="33"/>
  <c r="F15" i="33"/>
  <c r="B15" i="33"/>
  <c r="J9" i="33"/>
  <c r="F9" i="33"/>
  <c r="B9" i="33"/>
  <c r="B36" i="33"/>
  <c r="D8" i="21"/>
  <c r="D9" i="21"/>
  <c r="D10" i="21"/>
  <c r="D11" i="21"/>
  <c r="D12" i="21"/>
  <c r="D13" i="21"/>
  <c r="D14" i="21"/>
  <c r="D15" i="21"/>
  <c r="D16" i="21"/>
  <c r="D7" i="21"/>
  <c r="D8" i="19"/>
  <c r="D9" i="19"/>
  <c r="D10" i="19"/>
  <c r="D11" i="19"/>
  <c r="D12" i="19"/>
  <c r="D13" i="19"/>
  <c r="D14" i="19"/>
  <c r="D15" i="19"/>
  <c r="D16" i="19"/>
  <c r="D7" i="19"/>
  <c r="G9" i="23"/>
  <c r="G10" i="23"/>
  <c r="G11" i="23"/>
  <c r="G12" i="23"/>
  <c r="G13" i="23"/>
  <c r="G14" i="23"/>
  <c r="G15" i="23"/>
  <c r="G16" i="23"/>
  <c r="G17" i="23"/>
  <c r="G18" i="23"/>
  <c r="G19" i="23"/>
  <c r="G20" i="23"/>
  <c r="G21" i="23"/>
  <c r="G8" i="23"/>
  <c r="E22" i="23"/>
  <c r="D22" i="23"/>
  <c r="B22" i="23"/>
  <c r="F22" i="23"/>
  <c r="F9" i="23"/>
  <c r="F10" i="23"/>
  <c r="F11" i="23"/>
  <c r="F12" i="23"/>
  <c r="F13" i="23"/>
  <c r="F14" i="23"/>
  <c r="F15" i="23"/>
  <c r="F16" i="23"/>
  <c r="F17" i="23"/>
  <c r="F18" i="23"/>
  <c r="F19" i="23"/>
  <c r="F20" i="23"/>
  <c r="F21" i="23"/>
  <c r="F8" i="23"/>
  <c r="C22" i="23"/>
  <c r="G22" i="23"/>
  <c r="F49" i="18"/>
  <c r="G32" i="18"/>
  <c r="G33" i="18"/>
  <c r="G40" i="18"/>
  <c r="G41" i="18"/>
  <c r="G48" i="18"/>
  <c r="G31" i="18"/>
  <c r="E32" i="18"/>
  <c r="E33" i="18"/>
  <c r="E34" i="18"/>
  <c r="G34" i="18"/>
  <c r="E35" i="18"/>
  <c r="G35" i="18"/>
  <c r="E36" i="18"/>
  <c r="G36" i="18"/>
  <c r="E37" i="18"/>
  <c r="G37" i="18"/>
  <c r="E38" i="18"/>
  <c r="G38" i="18"/>
  <c r="E39" i="18"/>
  <c r="G39" i="18"/>
  <c r="E40" i="18"/>
  <c r="E41" i="18"/>
  <c r="E42" i="18"/>
  <c r="G42" i="18"/>
  <c r="E43" i="18"/>
  <c r="G43" i="18"/>
  <c r="E44" i="18"/>
  <c r="G44" i="18"/>
  <c r="E45" i="18"/>
  <c r="G45" i="18"/>
  <c r="E46" i="18"/>
  <c r="G46" i="18"/>
  <c r="E47" i="18"/>
  <c r="G47" i="18"/>
  <c r="E48" i="18"/>
  <c r="E31" i="18"/>
  <c r="D49" i="18"/>
  <c r="E49" i="18"/>
  <c r="G49" i="18"/>
  <c r="B49" i="18"/>
  <c r="B25" i="18"/>
  <c r="C9" i="18"/>
  <c r="C13" i="18"/>
  <c r="C17" i="18"/>
  <c r="C21" i="18"/>
  <c r="C7" i="18"/>
  <c r="C10" i="18"/>
  <c r="C14" i="18"/>
  <c r="C18" i="18"/>
  <c r="C22" i="18"/>
  <c r="C11" i="18"/>
  <c r="C15" i="18"/>
  <c r="C19" i="18"/>
  <c r="C23" i="18"/>
  <c r="C8" i="18"/>
  <c r="C12" i="18"/>
  <c r="C16" i="18"/>
  <c r="C20" i="18"/>
  <c r="C24" i="18"/>
  <c r="C35" i="18"/>
  <c r="C39" i="18"/>
  <c r="C43" i="18"/>
  <c r="C47" i="18"/>
  <c r="C32" i="18"/>
  <c r="C36" i="18"/>
  <c r="C40" i="18"/>
  <c r="C44" i="18"/>
  <c r="C48" i="18"/>
  <c r="C33" i="18"/>
  <c r="C37" i="18"/>
  <c r="C41" i="18"/>
  <c r="C45" i="18"/>
  <c r="C31" i="18"/>
  <c r="C49" i="18"/>
  <c r="C34" i="18"/>
  <c r="C38" i="18"/>
  <c r="C42" i="18"/>
  <c r="C46" i="18"/>
  <c r="E8" i="16"/>
  <c r="A12" i="16"/>
  <c r="C25" i="18"/>
  <c r="D12" i="16"/>
  <c r="C12" i="16"/>
  <c r="B12" i="16"/>
  <c r="E12" i="16"/>
  <c r="H74" i="15"/>
  <c r="E74" i="15"/>
  <c r="E73" i="15"/>
  <c r="G73" i="15"/>
  <c r="E72" i="15"/>
  <c r="G72" i="15"/>
  <c r="E71" i="15"/>
  <c r="G71" i="15"/>
  <c r="E70" i="15"/>
  <c r="G70" i="15"/>
  <c r="E69" i="15"/>
  <c r="G69" i="15"/>
  <c r="E68" i="15"/>
  <c r="G68" i="15"/>
  <c r="E67" i="15"/>
  <c r="G67" i="15"/>
  <c r="E66" i="15"/>
  <c r="G66" i="15"/>
  <c r="E65" i="15"/>
  <c r="G65" i="15"/>
  <c r="E64" i="15"/>
  <c r="G64" i="15"/>
  <c r="E63" i="15"/>
  <c r="G63" i="15"/>
  <c r="E62" i="15"/>
  <c r="G62" i="15"/>
  <c r="E61" i="15"/>
  <c r="G61" i="15"/>
  <c r="E60" i="15"/>
  <c r="G60" i="15"/>
  <c r="E59" i="15"/>
  <c r="G59" i="15"/>
  <c r="E58" i="15"/>
  <c r="G58" i="15"/>
  <c r="E57" i="15"/>
  <c r="G57" i="15"/>
  <c r="E56" i="15"/>
  <c r="G56" i="15"/>
  <c r="J56" i="15"/>
  <c r="H51" i="15"/>
  <c r="E51" i="15"/>
  <c r="E50" i="15"/>
  <c r="G50" i="15"/>
  <c r="E49" i="15"/>
  <c r="G49" i="15"/>
  <c r="E48" i="15"/>
  <c r="G48" i="15"/>
  <c r="E47" i="15"/>
  <c r="G47" i="15"/>
  <c r="E46" i="15"/>
  <c r="G46" i="15"/>
  <c r="E45" i="15"/>
  <c r="G45" i="15"/>
  <c r="E44" i="15"/>
  <c r="G44" i="15"/>
  <c r="E43" i="15"/>
  <c r="G43" i="15"/>
  <c r="E42" i="15"/>
  <c r="G42" i="15"/>
  <c r="E41" i="15"/>
  <c r="G41" i="15"/>
  <c r="E40" i="15"/>
  <c r="G40" i="15"/>
  <c r="E39" i="15"/>
  <c r="G39" i="15"/>
  <c r="E38" i="15"/>
  <c r="G38" i="15"/>
  <c r="E37" i="15"/>
  <c r="G37" i="15"/>
  <c r="E36" i="15"/>
  <c r="G36" i="15"/>
  <c r="E35" i="15"/>
  <c r="G35" i="15"/>
  <c r="E34" i="15"/>
  <c r="G34" i="15"/>
  <c r="E33" i="15"/>
  <c r="G33" i="15"/>
  <c r="H26" i="15"/>
  <c r="E26" i="15"/>
  <c r="E25" i="15"/>
  <c r="G25" i="15"/>
  <c r="H25" i="15"/>
  <c r="E24" i="15"/>
  <c r="G24" i="15"/>
  <c r="H24" i="15"/>
  <c r="E23" i="15"/>
  <c r="G23" i="15"/>
  <c r="H23" i="15"/>
  <c r="E22" i="15"/>
  <c r="G22" i="15"/>
  <c r="H22" i="15"/>
  <c r="E21" i="15"/>
  <c r="G21" i="15"/>
  <c r="H21" i="15"/>
  <c r="G20" i="15"/>
  <c r="H20" i="15"/>
  <c r="E20" i="15"/>
  <c r="E19" i="15"/>
  <c r="G19" i="15"/>
  <c r="H19" i="15"/>
  <c r="E18" i="15"/>
  <c r="G18" i="15"/>
  <c r="H18" i="15"/>
  <c r="E17" i="15"/>
  <c r="G17" i="15"/>
  <c r="H17" i="15"/>
  <c r="E16" i="15"/>
  <c r="G16" i="15"/>
  <c r="H16" i="15"/>
  <c r="E15" i="15"/>
  <c r="G15" i="15"/>
  <c r="H15" i="15"/>
  <c r="E14" i="15"/>
  <c r="G14" i="15"/>
  <c r="H14" i="15"/>
  <c r="E13" i="15"/>
  <c r="G13" i="15"/>
  <c r="H13" i="15"/>
  <c r="E12" i="15"/>
  <c r="G12" i="15"/>
  <c r="H12" i="15"/>
  <c r="E11" i="15"/>
  <c r="G11" i="15"/>
  <c r="H11" i="15"/>
  <c r="E10" i="15"/>
  <c r="G10" i="15"/>
  <c r="H10" i="15"/>
  <c r="E9" i="15"/>
  <c r="G9" i="15"/>
  <c r="H9" i="15"/>
  <c r="E8" i="15"/>
  <c r="G8" i="15"/>
  <c r="H8" i="15"/>
  <c r="I9" i="15"/>
  <c r="K25" i="14"/>
  <c r="J25" i="14"/>
  <c r="K24" i="14"/>
  <c r="J24" i="14"/>
  <c r="K23" i="14"/>
  <c r="J23" i="14"/>
  <c r="K22" i="14"/>
  <c r="J22" i="14"/>
  <c r="K21" i="14"/>
  <c r="J21" i="14"/>
  <c r="K20" i="14"/>
  <c r="J20" i="14"/>
  <c r="K19" i="14"/>
  <c r="J19" i="14"/>
  <c r="K18" i="14"/>
  <c r="J18" i="14"/>
  <c r="K17" i="14"/>
  <c r="J17" i="14"/>
  <c r="K16" i="14"/>
  <c r="J16" i="14"/>
  <c r="K15" i="14"/>
  <c r="J15" i="14"/>
  <c r="K14" i="14"/>
  <c r="J14" i="14"/>
  <c r="K13" i="14"/>
  <c r="J13" i="14"/>
  <c r="K12" i="14"/>
  <c r="J12" i="14"/>
  <c r="K11" i="14"/>
  <c r="J11" i="14"/>
  <c r="K10" i="14"/>
  <c r="J10" i="14"/>
  <c r="K9" i="14"/>
  <c r="J9" i="14"/>
  <c r="K8" i="14"/>
  <c r="J8" i="14"/>
  <c r="H56" i="15"/>
  <c r="I57" i="15"/>
  <c r="K56" i="15"/>
  <c r="H61" i="15"/>
  <c r="H72" i="15"/>
  <c r="H60" i="15"/>
  <c r="H64" i="15"/>
  <c r="H68" i="15"/>
  <c r="H73" i="15"/>
  <c r="H57" i="15"/>
  <c r="I58" i="15"/>
  <c r="J58" i="15"/>
  <c r="H69" i="15"/>
  <c r="H59" i="15"/>
  <c r="H63" i="15"/>
  <c r="H67" i="15"/>
  <c r="H71" i="15"/>
  <c r="H65" i="15"/>
  <c r="H58" i="15"/>
  <c r="H62" i="15"/>
  <c r="H66" i="15"/>
  <c r="H70" i="15"/>
  <c r="H37" i="15"/>
  <c r="H41" i="15"/>
  <c r="H34" i="15"/>
  <c r="H38" i="15"/>
  <c r="H42" i="15"/>
  <c r="H46" i="15"/>
  <c r="H50" i="15"/>
  <c r="J33" i="15"/>
  <c r="H33" i="15"/>
  <c r="I34" i="15"/>
  <c r="H49" i="15"/>
  <c r="H35" i="15"/>
  <c r="H39" i="15"/>
  <c r="H43" i="15"/>
  <c r="H47" i="15"/>
  <c r="H45" i="15"/>
  <c r="H36" i="15"/>
  <c r="H40" i="15"/>
  <c r="H44" i="15"/>
  <c r="H48" i="15"/>
  <c r="I10" i="15"/>
  <c r="J10" i="15"/>
  <c r="J9" i="15"/>
  <c r="J8" i="15"/>
  <c r="K8" i="15"/>
  <c r="J57" i="15"/>
  <c r="K57" i="15"/>
  <c r="I59" i="15"/>
  <c r="K33" i="15"/>
  <c r="I35" i="15"/>
  <c r="J34" i="15"/>
  <c r="K9" i="15"/>
  <c r="I11" i="15"/>
  <c r="I60" i="15"/>
  <c r="K59" i="15"/>
  <c r="J59" i="15"/>
  <c r="K58" i="15"/>
  <c r="K34" i="15"/>
  <c r="I36" i="15"/>
  <c r="J35" i="15"/>
  <c r="I12" i="15"/>
  <c r="J11" i="15"/>
  <c r="K10" i="15"/>
  <c r="I61" i="15"/>
  <c r="K60" i="15"/>
  <c r="J60" i="15"/>
  <c r="I37" i="15"/>
  <c r="J36" i="15"/>
  <c r="K35" i="15"/>
  <c r="I13" i="15"/>
  <c r="J12" i="15"/>
  <c r="K11" i="15"/>
  <c r="I62" i="15"/>
  <c r="K61" i="15"/>
  <c r="J61" i="15"/>
  <c r="I38" i="15"/>
  <c r="J37" i="15"/>
  <c r="K36" i="15"/>
  <c r="I14" i="15"/>
  <c r="J13" i="15"/>
  <c r="K12" i="15"/>
  <c r="I63" i="15"/>
  <c r="K62" i="15"/>
  <c r="J62" i="15"/>
  <c r="I39" i="15"/>
  <c r="J38" i="15"/>
  <c r="K37" i="15"/>
  <c r="I15" i="15"/>
  <c r="J14" i="15"/>
  <c r="K13" i="15"/>
  <c r="I64" i="15"/>
  <c r="K63" i="15"/>
  <c r="J63" i="15"/>
  <c r="I40" i="15"/>
  <c r="J39" i="15"/>
  <c r="K38" i="15"/>
  <c r="I16" i="15"/>
  <c r="J15" i="15"/>
  <c r="K14" i="15"/>
  <c r="I65" i="15"/>
  <c r="K64" i="15"/>
  <c r="J64" i="15"/>
  <c r="I41" i="15"/>
  <c r="J40" i="15"/>
  <c r="K39" i="15"/>
  <c r="I17" i="15"/>
  <c r="J16" i="15"/>
  <c r="K15" i="15"/>
  <c r="I66" i="15"/>
  <c r="K65" i="15"/>
  <c r="J65" i="15"/>
  <c r="I42" i="15"/>
  <c r="K41" i="15"/>
  <c r="J41" i="15"/>
  <c r="K40" i="15"/>
  <c r="I18" i="15"/>
  <c r="J17" i="15"/>
  <c r="K16" i="15"/>
  <c r="I67" i="15"/>
  <c r="K66" i="15"/>
  <c r="J66" i="15"/>
  <c r="I43" i="15"/>
  <c r="K42" i="15"/>
  <c r="J42" i="15"/>
  <c r="I19" i="15"/>
  <c r="J18" i="15"/>
  <c r="K17" i="15"/>
  <c r="I68" i="15"/>
  <c r="K67" i="15"/>
  <c r="J67" i="15"/>
  <c r="I44" i="15"/>
  <c r="K43" i="15"/>
  <c r="J43" i="15"/>
  <c r="I20" i="15"/>
  <c r="J19" i="15"/>
  <c r="K18" i="15"/>
  <c r="I69" i="15"/>
  <c r="K68" i="15"/>
  <c r="J68" i="15"/>
  <c r="I45" i="15"/>
  <c r="K44" i="15"/>
  <c r="J44" i="15"/>
  <c r="I21" i="15"/>
  <c r="J20" i="15"/>
  <c r="K19" i="15"/>
  <c r="I70" i="15"/>
  <c r="K69" i="15"/>
  <c r="J69" i="15"/>
  <c r="I46" i="15"/>
  <c r="K45" i="15"/>
  <c r="J45" i="15"/>
  <c r="I22" i="15"/>
  <c r="J21" i="15"/>
  <c r="K20" i="15"/>
  <c r="B26" i="12"/>
  <c r="D9" i="12"/>
  <c r="C26" i="12"/>
  <c r="E11" i="12"/>
  <c r="D20" i="12"/>
  <c r="D16" i="12"/>
  <c r="D12" i="12"/>
  <c r="D24" i="12"/>
  <c r="E22" i="12"/>
  <c r="E18" i="12"/>
  <c r="E14" i="12"/>
  <c r="E10" i="12"/>
  <c r="E8" i="12"/>
  <c r="E25" i="12"/>
  <c r="E21" i="12"/>
  <c r="E17" i="12"/>
  <c r="E13" i="12"/>
  <c r="E9" i="12"/>
  <c r="E24" i="12"/>
  <c r="E20" i="12"/>
  <c r="E16" i="12"/>
  <c r="E12" i="12"/>
  <c r="E23" i="12"/>
  <c r="E19" i="12"/>
  <c r="E15" i="12"/>
  <c r="D22" i="12"/>
  <c r="D10" i="12"/>
  <c r="D23" i="12"/>
  <c r="D19" i="12"/>
  <c r="D15" i="12"/>
  <c r="D11" i="12"/>
  <c r="D18" i="12"/>
  <c r="D14" i="12"/>
  <c r="D8" i="12"/>
  <c r="D25" i="12"/>
  <c r="D21" i="12"/>
  <c r="D17" i="12"/>
  <c r="D13" i="12"/>
  <c r="I71" i="15"/>
  <c r="K70" i="15"/>
  <c r="J70" i="15"/>
  <c r="I47" i="15"/>
  <c r="K46" i="15"/>
  <c r="J46" i="15"/>
  <c r="I23" i="15"/>
  <c r="J22" i="15"/>
  <c r="K21" i="15"/>
  <c r="B42" i="10"/>
  <c r="L51" i="10"/>
  <c r="K51" i="10"/>
  <c r="N47" i="10"/>
  <c r="P47" i="10"/>
  <c r="N45" i="10"/>
  <c r="P45" i="10"/>
  <c r="N36" i="10"/>
  <c r="P36" i="10"/>
  <c r="N12" i="10"/>
  <c r="P12" i="10"/>
  <c r="N24" i="10"/>
  <c r="P24" i="10"/>
  <c r="M23" i="10"/>
  <c r="O23" i="10"/>
  <c r="L27" i="10"/>
  <c r="N48" i="10"/>
  <c r="P48" i="10"/>
  <c r="K27" i="10"/>
  <c r="M47" i="10"/>
  <c r="O47" i="10"/>
  <c r="B18" i="10"/>
  <c r="C39" i="10"/>
  <c r="D39" i="10"/>
  <c r="G18" i="9"/>
  <c r="D18" i="9"/>
  <c r="G17" i="9"/>
  <c r="D17" i="9"/>
  <c r="G16" i="9"/>
  <c r="D16" i="9"/>
  <c r="G15" i="9"/>
  <c r="G19" i="9"/>
  <c r="D15" i="9"/>
  <c r="D19" i="9"/>
  <c r="G7" i="9"/>
  <c r="G8" i="9"/>
  <c r="G9" i="9"/>
  <c r="G6" i="9"/>
  <c r="G10" i="9"/>
  <c r="E10" i="9"/>
  <c r="B10" i="9"/>
  <c r="D7" i="9"/>
  <c r="D8" i="9"/>
  <c r="D9" i="9"/>
  <c r="D6" i="9"/>
  <c r="D10" i="9"/>
  <c r="M38" i="10"/>
  <c r="O38" i="10"/>
  <c r="M9" i="10"/>
  <c r="O9" i="10"/>
  <c r="N16" i="10"/>
  <c r="P16" i="10"/>
  <c r="M42" i="10"/>
  <c r="O42" i="10"/>
  <c r="M22" i="10"/>
  <c r="O22" i="10"/>
  <c r="M18" i="10"/>
  <c r="O18" i="10"/>
  <c r="M33" i="10"/>
  <c r="O33" i="10"/>
  <c r="M49" i="10"/>
  <c r="O49" i="10"/>
  <c r="M14" i="10"/>
  <c r="O14" i="10"/>
  <c r="N34" i="10"/>
  <c r="P34" i="10"/>
  <c r="M10" i="10"/>
  <c r="O10" i="10"/>
  <c r="N20" i="10"/>
  <c r="P20" i="10"/>
  <c r="M40" i="10"/>
  <c r="O40" i="10"/>
  <c r="C15" i="10"/>
  <c r="C14" i="10"/>
  <c r="C10" i="10"/>
  <c r="M25" i="10"/>
  <c r="O25" i="10"/>
  <c r="M21" i="10"/>
  <c r="O21" i="10"/>
  <c r="M17" i="10"/>
  <c r="O17" i="10"/>
  <c r="M13" i="10"/>
  <c r="O13" i="10"/>
  <c r="N23" i="10"/>
  <c r="P23" i="10"/>
  <c r="N19" i="10"/>
  <c r="P19" i="10"/>
  <c r="N15" i="10"/>
  <c r="P15" i="10"/>
  <c r="N11" i="10"/>
  <c r="P11" i="10"/>
  <c r="N33" i="10"/>
  <c r="M35" i="10"/>
  <c r="O35" i="10"/>
  <c r="M37" i="10"/>
  <c r="O37" i="10"/>
  <c r="N38" i="10"/>
  <c r="P38" i="10"/>
  <c r="N40" i="10"/>
  <c r="P40" i="10"/>
  <c r="N42" i="10"/>
  <c r="P42" i="10"/>
  <c r="M44" i="10"/>
  <c r="O44" i="10"/>
  <c r="M46" i="10"/>
  <c r="O46" i="10"/>
  <c r="N49" i="10"/>
  <c r="P49" i="10"/>
  <c r="C11" i="10"/>
  <c r="D11" i="10"/>
  <c r="C13" i="10"/>
  <c r="C9" i="10"/>
  <c r="M24" i="10"/>
  <c r="O24" i="10"/>
  <c r="M20" i="10"/>
  <c r="O20" i="10"/>
  <c r="M16" i="10"/>
  <c r="O16" i="10"/>
  <c r="M12" i="10"/>
  <c r="O12" i="10"/>
  <c r="N9" i="10"/>
  <c r="N22" i="10"/>
  <c r="P22" i="10"/>
  <c r="N18" i="10"/>
  <c r="P18" i="10"/>
  <c r="N14" i="10"/>
  <c r="P14" i="10"/>
  <c r="N10" i="10"/>
  <c r="P10" i="10"/>
  <c r="N35" i="10"/>
  <c r="P35" i="10"/>
  <c r="N37" i="10"/>
  <c r="P37" i="10"/>
  <c r="M39" i="10"/>
  <c r="O39" i="10"/>
  <c r="M41" i="10"/>
  <c r="O41" i="10"/>
  <c r="M43" i="10"/>
  <c r="O43" i="10"/>
  <c r="N44" i="10"/>
  <c r="P44" i="10"/>
  <c r="N46" i="10"/>
  <c r="P46" i="10"/>
  <c r="M48" i="10"/>
  <c r="O48" i="10"/>
  <c r="C16" i="10"/>
  <c r="D16" i="10"/>
  <c r="C12" i="10"/>
  <c r="D12" i="10"/>
  <c r="M19" i="10"/>
  <c r="O19" i="10"/>
  <c r="M15" i="10"/>
  <c r="O15" i="10"/>
  <c r="M11" i="10"/>
  <c r="O11" i="10"/>
  <c r="N25" i="10"/>
  <c r="P25" i="10"/>
  <c r="N21" i="10"/>
  <c r="P21" i="10"/>
  <c r="N17" i="10"/>
  <c r="P17" i="10"/>
  <c r="N13" i="10"/>
  <c r="P13" i="10"/>
  <c r="M34" i="10"/>
  <c r="O34" i="10"/>
  <c r="M36" i="10"/>
  <c r="O36" i="10"/>
  <c r="N39" i="10"/>
  <c r="P39" i="10"/>
  <c r="N41" i="10"/>
  <c r="P41" i="10"/>
  <c r="N43" i="10"/>
  <c r="P43" i="10"/>
  <c r="M45" i="10"/>
  <c r="O45" i="10"/>
  <c r="E26" i="12"/>
  <c r="D26" i="12"/>
  <c r="I72" i="15"/>
  <c r="J71" i="15"/>
  <c r="I48" i="15"/>
  <c r="K47" i="15"/>
  <c r="J47" i="15"/>
  <c r="I24" i="15"/>
  <c r="J23" i="15"/>
  <c r="K22" i="15"/>
  <c r="D14" i="10"/>
  <c r="D10" i="10"/>
  <c r="C33" i="10"/>
  <c r="D33" i="10"/>
  <c r="C36" i="10"/>
  <c r="D36" i="10"/>
  <c r="C40" i="10"/>
  <c r="D40" i="10"/>
  <c r="C8" i="10"/>
  <c r="D13" i="10"/>
  <c r="D9" i="10"/>
  <c r="C34" i="10"/>
  <c r="D34" i="10"/>
  <c r="C37" i="10"/>
  <c r="D37" i="10"/>
  <c r="C38" i="10"/>
  <c r="D38" i="10"/>
  <c r="D15" i="10"/>
  <c r="C32" i="10"/>
  <c r="D32" i="10"/>
  <c r="C35" i="10"/>
  <c r="D35" i="10"/>
  <c r="D42" i="10"/>
  <c r="O27" i="10"/>
  <c r="D8" i="10"/>
  <c r="C18" i="10"/>
  <c r="M51" i="10"/>
  <c r="O51" i="10"/>
  <c r="N51" i="10"/>
  <c r="P33" i="10"/>
  <c r="P51" i="10"/>
  <c r="N27" i="10"/>
  <c r="P9" i="10"/>
  <c r="P27" i="10"/>
  <c r="M27" i="10"/>
  <c r="I73" i="15"/>
  <c r="J72" i="15"/>
  <c r="K71" i="15"/>
  <c r="I49" i="15"/>
  <c r="K48" i="15"/>
  <c r="J48" i="15"/>
  <c r="I25" i="15"/>
  <c r="J24" i="15"/>
  <c r="K23" i="15"/>
  <c r="D18" i="10"/>
  <c r="C42" i="10"/>
  <c r="I74" i="15"/>
  <c r="J73" i="15"/>
  <c r="K72" i="15"/>
  <c r="I50" i="15"/>
  <c r="K49" i="15"/>
  <c r="J49" i="15"/>
  <c r="I26" i="15"/>
  <c r="K25" i="15"/>
  <c r="J25" i="15"/>
  <c r="K24" i="15"/>
  <c r="K74" i="15"/>
  <c r="L74" i="15"/>
  <c r="J74" i="15"/>
  <c r="K73" i="15"/>
  <c r="I51" i="15"/>
  <c r="K50" i="15"/>
  <c r="J50" i="15"/>
  <c r="K26" i="15"/>
  <c r="L26" i="15"/>
  <c r="J26" i="15"/>
  <c r="M74" i="15"/>
  <c r="L73" i="15"/>
  <c r="K51" i="15"/>
  <c r="L51" i="15"/>
  <c r="J51" i="15"/>
  <c r="M26" i="15"/>
  <c r="L25" i="15"/>
  <c r="L72" i="15"/>
  <c r="M73" i="15"/>
  <c r="M51" i="15"/>
  <c r="L50" i="15"/>
  <c r="L24" i="15"/>
  <c r="M25" i="15"/>
  <c r="L71" i="15"/>
  <c r="M72" i="15"/>
  <c r="L49" i="15"/>
  <c r="M50" i="15"/>
  <c r="L23" i="15"/>
  <c r="M24" i="15"/>
  <c r="L70" i="15"/>
  <c r="M71" i="15"/>
  <c r="L48" i="15"/>
  <c r="M49" i="15"/>
  <c r="L22" i="15"/>
  <c r="M23" i="15"/>
  <c r="L69" i="15"/>
  <c r="M70" i="15"/>
  <c r="L47" i="15"/>
  <c r="M48" i="15"/>
  <c r="L21" i="15"/>
  <c r="M22" i="15"/>
  <c r="L68" i="15"/>
  <c r="M69" i="15"/>
  <c r="L46" i="15"/>
  <c r="M47" i="15"/>
  <c r="L20" i="15"/>
  <c r="M21" i="15"/>
  <c r="L67" i="15"/>
  <c r="M68" i="15"/>
  <c r="L45" i="15"/>
  <c r="M46" i="15"/>
  <c r="L19" i="15"/>
  <c r="M20" i="15"/>
  <c r="L66" i="15"/>
  <c r="M67" i="15"/>
  <c r="L44" i="15"/>
  <c r="M45" i="15"/>
  <c r="L18" i="15"/>
  <c r="M19" i="15"/>
  <c r="L65" i="15"/>
  <c r="M66" i="15"/>
  <c r="L43" i="15"/>
  <c r="M44" i="15"/>
  <c r="L17" i="15"/>
  <c r="M18" i="15"/>
  <c r="L64" i="15"/>
  <c r="M65" i="15"/>
  <c r="L42" i="15"/>
  <c r="M43" i="15"/>
  <c r="L16" i="15"/>
  <c r="M17" i="15"/>
  <c r="L63" i="15"/>
  <c r="M64" i="15"/>
  <c r="L41" i="15"/>
  <c r="M42" i="15"/>
  <c r="L15" i="15"/>
  <c r="M16" i="15"/>
  <c r="L62" i="15"/>
  <c r="M63" i="15"/>
  <c r="L40" i="15"/>
  <c r="M41" i="15"/>
  <c r="L14" i="15"/>
  <c r="M15" i="15"/>
  <c r="L61" i="15"/>
  <c r="M62" i="15"/>
  <c r="L39" i="15"/>
  <c r="M40" i="15"/>
  <c r="L13" i="15"/>
  <c r="M14" i="15"/>
  <c r="L60" i="15"/>
  <c r="M61" i="15"/>
  <c r="L38" i="15"/>
  <c r="M39" i="15"/>
  <c r="L12" i="15"/>
  <c r="M13" i="15"/>
  <c r="L59" i="15"/>
  <c r="M60" i="15"/>
  <c r="L37" i="15"/>
  <c r="M38" i="15"/>
  <c r="L11" i="15"/>
  <c r="M12" i="15"/>
  <c r="L58" i="15"/>
  <c r="M59" i="15"/>
  <c r="L36" i="15"/>
  <c r="M37" i="15"/>
  <c r="M11" i="15"/>
  <c r="L10" i="15"/>
  <c r="L57" i="15"/>
  <c r="M58" i="15"/>
  <c r="L35" i="15"/>
  <c r="M36" i="15"/>
  <c r="M10" i="15"/>
  <c r="L9" i="15"/>
  <c r="L56" i="15"/>
  <c r="M56" i="15"/>
  <c r="M57" i="15"/>
  <c r="L34" i="15"/>
  <c r="M35" i="15"/>
  <c r="M9" i="15"/>
  <c r="L8" i="15"/>
  <c r="M8" i="15"/>
  <c r="L33" i="15"/>
  <c r="M33" i="15"/>
  <c r="M34" i="15"/>
</calcChain>
</file>

<file path=xl/sharedStrings.xml><?xml version="1.0" encoding="utf-8"?>
<sst xmlns="http://schemas.openxmlformats.org/spreadsheetml/2006/main" count="1823" uniqueCount="565">
  <si>
    <t>Instructions on how to use this workbook</t>
  </si>
  <si>
    <t>This workbook has been developed to assist in the completion of the Vital Statistics Report Template. It contains pre-populated graphs that can be updated and modified and copied into the Vital Statistics Report Template, along with working examples on data adjustment, data redistribution, a life table and age standardisation. The first four tabs of the workbook contain lists of registration variables that will be useful as part of planning, to help highlight any potential data gaps. There is also a tab ('Summary Ind.') with space to calculate key indicators based off civil registration data.</t>
  </si>
  <si>
    <t>Tab</t>
  </si>
  <si>
    <t>Page type</t>
  </si>
  <si>
    <t>Description</t>
  </si>
  <si>
    <t>Corresponding section in template</t>
  </si>
  <si>
    <t>Birth.Tab. List</t>
  </si>
  <si>
    <t>Data entry</t>
  </si>
  <si>
    <t>Birth registration variables with space for countries to update with data availability</t>
  </si>
  <si>
    <t>All sections on births</t>
  </si>
  <si>
    <t>Death.Tab.List</t>
  </si>
  <si>
    <t>Death registration variables with space for countries to update with data availability</t>
  </si>
  <si>
    <t>All sections on deaths</t>
  </si>
  <si>
    <t>Mar.Tab.List</t>
  </si>
  <si>
    <t>Marriage registration variables with space for countries to update with data availability</t>
  </si>
  <si>
    <t>All sections on marriages</t>
  </si>
  <si>
    <t>Div. Tab.List</t>
  </si>
  <si>
    <t>Divorce registration variables with space for countries to update with data availability</t>
  </si>
  <si>
    <t>All sections on divorces</t>
  </si>
  <si>
    <t>Summary Ind.</t>
  </si>
  <si>
    <t>Blank tables with pre-populated formulas to calculate several key indicators</t>
  </si>
  <si>
    <t>Several</t>
  </si>
  <si>
    <t>F3.1</t>
  </si>
  <si>
    <t>Three optional graphs that show the proportion of live births and deaths by registration timeliness</t>
  </si>
  <si>
    <t>Section 3.2; Figure 3.1</t>
  </si>
  <si>
    <t>T3.10</t>
  </si>
  <si>
    <t>Example and data entry</t>
  </si>
  <si>
    <t>A pre-populated example and blank table that can be used to adjust deaths for incompleteness</t>
  </si>
  <si>
    <t>Section 3.4.1; Table 3.10</t>
  </si>
  <si>
    <t>T3.11</t>
  </si>
  <si>
    <t>Pre-populated examples and blank tables that can be used to redistribute births and deaths for missing values</t>
  </si>
  <si>
    <t>Section 3.4.2; Table 3.11</t>
  </si>
  <si>
    <t>F4.1</t>
  </si>
  <si>
    <t>Line graph that shows the number of live births by year of occurrence</t>
  </si>
  <si>
    <t>Section 4.1; Figure 4.1</t>
  </si>
  <si>
    <t>F4.2</t>
  </si>
  <si>
    <t>Two graphs that show the number of live births by age of mother by (1) time and (2) place of usual residence</t>
  </si>
  <si>
    <t>Section 4.3; Figure 4.2</t>
  </si>
  <si>
    <t>F4.3</t>
  </si>
  <si>
    <t>Two graphs that show the crude birth rate by (1) time and (2) with comparator data</t>
  </si>
  <si>
    <t>Section 4.5; Figure 4.3</t>
  </si>
  <si>
    <t>F4.4</t>
  </si>
  <si>
    <t>Line graph that shows the age-specific fertility rates by year of occurrence</t>
  </si>
  <si>
    <t>Section 4.6; Figure 4.4</t>
  </si>
  <si>
    <t>F4.5</t>
  </si>
  <si>
    <t>Line graph that shows the total fertility rate by year of occurrence</t>
  </si>
  <si>
    <t>Section 4.7; Figure 4.5</t>
  </si>
  <si>
    <t>F5.1</t>
  </si>
  <si>
    <t>Line graph that shows the number of deaths by year of occurrence</t>
  </si>
  <si>
    <t>Section 5.1; Figure 5.1</t>
  </si>
  <si>
    <t>F5.2</t>
  </si>
  <si>
    <t>Bar graph that shows the number of deaths by sex and age of decedent</t>
  </si>
  <si>
    <t>Section 5.4; Figure 5.2</t>
  </si>
  <si>
    <t>F5.3</t>
  </si>
  <si>
    <t>Line graph that shows the crude death rate by time and with comparator data</t>
  </si>
  <si>
    <t>Section 5.5; Figure 5.3</t>
  </si>
  <si>
    <t>F5.4</t>
  </si>
  <si>
    <t>Line graph that shows the age-specific mortality rates by year of occurrence</t>
  </si>
  <si>
    <t>Section 5.6; Figure 5.4</t>
  </si>
  <si>
    <t>F5.5</t>
  </si>
  <si>
    <t>Pre-populated life table and two blank tables that can be used to calculate life expectancy for males and females; and a line graph of life expectancy by year of occurrence</t>
  </si>
  <si>
    <t>Section 5.9; Figure 5.5</t>
  </si>
  <si>
    <t>Age Standard.</t>
  </si>
  <si>
    <t xml:space="preserve">Example  </t>
  </si>
  <si>
    <t>A working example of how to age-standardise mortality rates</t>
  </si>
  <si>
    <t>None</t>
  </si>
  <si>
    <t>F6.1</t>
  </si>
  <si>
    <t>Bar graph that shows the proportion of deaths by broad group</t>
  </si>
  <si>
    <t>Section 6.1; Figure 6.1</t>
  </si>
  <si>
    <t>F6.2</t>
  </si>
  <si>
    <t>Two line graphs that show the proportion of deaths by broad group, age and sex of decedent</t>
  </si>
  <si>
    <t>Section 6.1; Figure 6.2-6.3</t>
  </si>
  <si>
    <t>F7.1</t>
  </si>
  <si>
    <t>Line graph that shows the number of marriages and crude marriage rate by year</t>
  </si>
  <si>
    <t>Section 7.1.1; Figure 7.1</t>
  </si>
  <si>
    <t>F7.2</t>
  </si>
  <si>
    <t>Line graph that shows average age at first marriage by sex</t>
  </si>
  <si>
    <t>Section 7.1.2; Figure 7.2</t>
  </si>
  <si>
    <t>F7.3</t>
  </si>
  <si>
    <t>Line graph that shows the number of divorces and crude divorce rate by year</t>
  </si>
  <si>
    <t>Section 7.2.1; Figure 7.3</t>
  </si>
  <si>
    <t>F7.4</t>
  </si>
  <si>
    <t>Line graph that shows the average age at divorce by sex</t>
  </si>
  <si>
    <t>Section 7.2.2; Figure 7.4</t>
  </si>
  <si>
    <t>F7.5</t>
  </si>
  <si>
    <t>Bar graph that shows the age-specific divorce rate by sex</t>
  </si>
  <si>
    <t>Section 7.2.2; Figure 7.5</t>
  </si>
  <si>
    <t>F7.6</t>
  </si>
  <si>
    <t>Bar graph that shows the proportion of divorces by duration of marriage</t>
  </si>
  <si>
    <t>Section 7.2.3; Figure 7.6</t>
  </si>
  <si>
    <t>Birth registration variables</t>
  </si>
  <si>
    <t>Use the table below to record what data are available from the civil registration system or other sources</t>
  </si>
  <si>
    <t>Variables for populating tables and figures in the Template have  been indicated in orange and blue</t>
  </si>
  <si>
    <t>Data required for populating TABLES</t>
  </si>
  <si>
    <t>Data required for populating FIGURES</t>
  </si>
  <si>
    <t>Number</t>
  </si>
  <si>
    <t>Topic</t>
  </si>
  <si>
    <t>Data type</t>
  </si>
  <si>
    <t>Available from civil registration?</t>
  </si>
  <si>
    <t>Years available</t>
  </si>
  <si>
    <t>Available from other sources?</t>
  </si>
  <si>
    <t>Not available</t>
  </si>
  <si>
    <t>T3.1</t>
  </si>
  <si>
    <t>T3.2</t>
  </si>
  <si>
    <t>T3.4</t>
  </si>
  <si>
    <t>T3.5</t>
  </si>
  <si>
    <t>T3.8</t>
  </si>
  <si>
    <t>T4.2</t>
  </si>
  <si>
    <t>T4.3</t>
  </si>
  <si>
    <t>T4.4</t>
  </si>
  <si>
    <t>T4.5</t>
  </si>
  <si>
    <t>T4.6</t>
  </si>
  <si>
    <t>T4.7</t>
  </si>
  <si>
    <t>T4.8</t>
  </si>
  <si>
    <t>T4.9</t>
  </si>
  <si>
    <t>T4.10</t>
  </si>
  <si>
    <t>T4.11</t>
  </si>
  <si>
    <t>T8.1</t>
  </si>
  <si>
    <t>T8.2</t>
  </si>
  <si>
    <t>T8.3</t>
  </si>
  <si>
    <t>T8.4</t>
  </si>
  <si>
    <t>(i)</t>
  </si>
  <si>
    <t>Characteristics of the event</t>
  </si>
  <si>
    <t>a</t>
  </si>
  <si>
    <t>Date of occurrence</t>
  </si>
  <si>
    <t>Direct</t>
  </si>
  <si>
    <t>b</t>
  </si>
  <si>
    <t>Date of registration</t>
  </si>
  <si>
    <t>c</t>
  </si>
  <si>
    <t>Place of occurrence</t>
  </si>
  <si>
    <t>d</t>
  </si>
  <si>
    <t xml:space="preserve">Locality of occurrence </t>
  </si>
  <si>
    <t>Derived</t>
  </si>
  <si>
    <t>e</t>
  </si>
  <si>
    <t xml:space="preserve">Urban/rural occurrence </t>
  </si>
  <si>
    <t>f</t>
  </si>
  <si>
    <t>Place of registration</t>
  </si>
  <si>
    <t>g</t>
  </si>
  <si>
    <t>Type of birth (i.e., single, twin, triplet, quadruplet or higher multiple delivery)</t>
  </si>
  <si>
    <t>h</t>
  </si>
  <si>
    <t xml:space="preserve">Attendant at birth </t>
  </si>
  <si>
    <t>i</t>
  </si>
  <si>
    <t xml:space="preserve">Type of place of occurrence (hospital, home, etc.) </t>
  </si>
  <si>
    <t>Additional</t>
  </si>
  <si>
    <t>(ii)</t>
  </si>
  <si>
    <t>Characteristics of the newborn</t>
  </si>
  <si>
    <t>Sex</t>
  </si>
  <si>
    <t xml:space="preserve">Weight at birth </t>
  </si>
  <si>
    <t>(iii)</t>
  </si>
  <si>
    <t>Characteristics of the mother</t>
  </si>
  <si>
    <t>Date of birth</t>
  </si>
  <si>
    <t xml:space="preserve">Age </t>
  </si>
  <si>
    <t>Marital status</t>
  </si>
  <si>
    <t xml:space="preserve">Child born in wedlock (legitimacy status of the child) </t>
  </si>
  <si>
    <t xml:space="preserve">Educational attainment </t>
  </si>
  <si>
    <t>Literacy status</t>
  </si>
  <si>
    <t>Ethnic and/or national group</t>
  </si>
  <si>
    <t>Citizenship</t>
  </si>
  <si>
    <t>Economic activity status</t>
  </si>
  <si>
    <t>j</t>
  </si>
  <si>
    <t>Usual occupation</t>
  </si>
  <si>
    <t>k</t>
  </si>
  <si>
    <t>Socioeconomic status</t>
  </si>
  <si>
    <t>l</t>
  </si>
  <si>
    <t xml:space="preserve">Place of usual residence </t>
  </si>
  <si>
    <t>m</t>
  </si>
  <si>
    <t xml:space="preserve">Locality of residence </t>
  </si>
  <si>
    <t>n</t>
  </si>
  <si>
    <t xml:space="preserve">Urban/rural residence </t>
  </si>
  <si>
    <t>o</t>
  </si>
  <si>
    <t xml:space="preserve">Duration of residence in usual place </t>
  </si>
  <si>
    <t>p</t>
  </si>
  <si>
    <t>Place of previous residence</t>
  </si>
  <si>
    <t>q</t>
  </si>
  <si>
    <t xml:space="preserve">Place/country of birth </t>
  </si>
  <si>
    <t>r</t>
  </si>
  <si>
    <t xml:space="preserve">Migrant status </t>
  </si>
  <si>
    <t>s</t>
  </si>
  <si>
    <t>Date of last menstrual cycle of the mother</t>
  </si>
  <si>
    <t>t</t>
  </si>
  <si>
    <t>Gestational age</t>
  </si>
  <si>
    <t>u</t>
  </si>
  <si>
    <t>Number of prenatal visits</t>
  </si>
  <si>
    <t>v</t>
  </si>
  <si>
    <t>Month of pregnancy that prenatal care began</t>
  </si>
  <si>
    <t>w</t>
  </si>
  <si>
    <t xml:space="preserve">Children born alive to mother during her entire lifetime </t>
  </si>
  <si>
    <t>x</t>
  </si>
  <si>
    <t xml:space="preserve">Birth order or parity </t>
  </si>
  <si>
    <t>y</t>
  </si>
  <si>
    <t>z</t>
  </si>
  <si>
    <t>Date of last previous live birth</t>
  </si>
  <si>
    <t>aa</t>
  </si>
  <si>
    <t>ab</t>
  </si>
  <si>
    <t xml:space="preserve">Date of last previous live birth </t>
  </si>
  <si>
    <t>ac</t>
  </si>
  <si>
    <t xml:space="preserve">Interval since last previous live birth </t>
  </si>
  <si>
    <t>ad</t>
  </si>
  <si>
    <t xml:space="preserve">Date of marriage </t>
  </si>
  <si>
    <t>ae</t>
  </si>
  <si>
    <t xml:space="preserve">Duration of marriage </t>
  </si>
  <si>
    <t>(iv)</t>
  </si>
  <si>
    <t>Characteristics of the father (if known)</t>
  </si>
  <si>
    <t xml:space="preserve">Date of birth </t>
  </si>
  <si>
    <t xml:space="preserve">Marital status </t>
  </si>
  <si>
    <t>Death registration variables</t>
  </si>
  <si>
    <t>T3.3</t>
  </si>
  <si>
    <t>T3.6</t>
  </si>
  <si>
    <t>T3.7</t>
  </si>
  <si>
    <t>T3.9</t>
  </si>
  <si>
    <t>T3.12</t>
  </si>
  <si>
    <t>T5.2</t>
  </si>
  <si>
    <t>T5.3</t>
  </si>
  <si>
    <t>T5.4</t>
  </si>
  <si>
    <t>T5.5</t>
  </si>
  <si>
    <t>T5.6</t>
  </si>
  <si>
    <t>T5.7</t>
  </si>
  <si>
    <t>T5.8</t>
  </si>
  <si>
    <t>T5.9</t>
  </si>
  <si>
    <t>T5.10</t>
  </si>
  <si>
    <t>T5.11</t>
  </si>
  <si>
    <t>T5.12</t>
  </si>
  <si>
    <t>T6.1</t>
  </si>
  <si>
    <t>T6.2</t>
  </si>
  <si>
    <t>T6.3</t>
  </si>
  <si>
    <t>T6.4</t>
  </si>
  <si>
    <t>T6.5</t>
  </si>
  <si>
    <t>T6.6</t>
  </si>
  <si>
    <t>T6.7</t>
  </si>
  <si>
    <t>T6.8</t>
  </si>
  <si>
    <t>T6.9</t>
  </si>
  <si>
    <t>T6.10</t>
  </si>
  <si>
    <t>F6.3</t>
  </si>
  <si>
    <t xml:space="preserve">Cause of death </t>
  </si>
  <si>
    <t>Manner of death</t>
  </si>
  <si>
    <t>Whether autopsy findings were used to establish cause of death</t>
  </si>
  <si>
    <t>Death occurring during pregnancy, childbirth and puerperium (for females between 15 and 49 years of age)</t>
  </si>
  <si>
    <t xml:space="preserve">Certifier </t>
  </si>
  <si>
    <t xml:space="preserve">Type of certification </t>
  </si>
  <si>
    <t>Attendance at birth (for deaths under 1 year of age)</t>
  </si>
  <si>
    <t>Characteristics of the decedent</t>
  </si>
  <si>
    <t xml:space="preserve">Sex </t>
  </si>
  <si>
    <t>Educational attainment</t>
  </si>
  <si>
    <t>Whether birth was registered (for deaths under 1 year of age)</t>
  </si>
  <si>
    <t>Born in wedlock (for deaths under 1 year of age)</t>
  </si>
  <si>
    <t>Legitimacy status (for deaths under 1 year of age)</t>
  </si>
  <si>
    <t xml:space="preserve">Place of usual residence of the mother (for deaths under 1 year of age) </t>
  </si>
  <si>
    <t>Duration of residence in usual (present) place</t>
  </si>
  <si>
    <t>Place of birth</t>
  </si>
  <si>
    <t>Migrant status</t>
  </si>
  <si>
    <t>Marriage registration variables</t>
  </si>
  <si>
    <t>T7.2</t>
  </si>
  <si>
    <t>T7.3</t>
  </si>
  <si>
    <t>T7.4</t>
  </si>
  <si>
    <t>T7.5</t>
  </si>
  <si>
    <t>T8.5</t>
  </si>
  <si>
    <t>Type of marriage</t>
  </si>
  <si>
    <t>Characteristics of the bride</t>
  </si>
  <si>
    <t>Age</t>
  </si>
  <si>
    <t>Marital status (previous)</t>
  </si>
  <si>
    <t>Number of previous marriages</t>
  </si>
  <si>
    <t>Marriage order</t>
  </si>
  <si>
    <t>Place of usual residence</t>
  </si>
  <si>
    <t>Locality of residence</t>
  </si>
  <si>
    <t>Urban/rural residence</t>
  </si>
  <si>
    <t>Characteristics of the groom</t>
  </si>
  <si>
    <t>Divorce registration variables</t>
  </si>
  <si>
    <t>T7.6</t>
  </si>
  <si>
    <t>T7.7</t>
  </si>
  <si>
    <t>T7.8</t>
  </si>
  <si>
    <t>T7.9</t>
  </si>
  <si>
    <t>Characteristics of the wife</t>
  </si>
  <si>
    <t>Type of marriage being dissolved</t>
  </si>
  <si>
    <t>Number of dependent children of divorced persons</t>
  </si>
  <si>
    <t>Number of children born alive to the marriage being dissolved</t>
  </si>
  <si>
    <t>Date of marriage</t>
  </si>
  <si>
    <t>Duration of marriage</t>
  </si>
  <si>
    <t>Mode of dissolution of previous marriage</t>
  </si>
  <si>
    <t>Place of occurrence of marriage being dissolved</t>
  </si>
  <si>
    <t>Characteristics of the husband</t>
  </si>
  <si>
    <t>Summary indicators</t>
  </si>
  <si>
    <t>Instructions: Use this tab to calculate key indicators used in the Template by updating the yellow cells with country data. Remember to include the source of the data.</t>
  </si>
  <si>
    <t>Section 3.3.1 Birth registration completeness</t>
  </si>
  <si>
    <t>Value</t>
  </si>
  <si>
    <t>Source</t>
  </si>
  <si>
    <t>Number of registered births (total)</t>
  </si>
  <si>
    <t>Number of registered births (male)</t>
  </si>
  <si>
    <t>Number of registered births (female)</t>
  </si>
  <si>
    <t>Estimated number of births (total)</t>
  </si>
  <si>
    <t>Estimated number of births (male)</t>
  </si>
  <si>
    <t>Estimated number of births (female)</t>
  </si>
  <si>
    <t>Completeness (%)</t>
  </si>
  <si>
    <t>Registered/Estimated births</t>
  </si>
  <si>
    <t>Section 3.3.2 Death registration completeness</t>
  </si>
  <si>
    <t>Number of registered deaths (total)</t>
  </si>
  <si>
    <t>Number of registered deaths (male)</t>
  </si>
  <si>
    <t>Number of registered deaths (female)</t>
  </si>
  <si>
    <t>Estimated number of deaths (total)</t>
  </si>
  <si>
    <t>Estimated number of deaths (male)</t>
  </si>
  <si>
    <t>Estimated number of deaths (female)</t>
  </si>
  <si>
    <t>Registered/Estimated deaths</t>
  </si>
  <si>
    <t>4.5 Crude birth rate</t>
  </si>
  <si>
    <t>Number of live births</t>
  </si>
  <si>
    <t>Number of live births (adjusted)</t>
  </si>
  <si>
    <t>Population</t>
  </si>
  <si>
    <t>CBR (per 1,000 population)</t>
  </si>
  <si>
    <t>Births/Population * 1,000</t>
  </si>
  <si>
    <t>4.6 Age-specific fertility rates</t>
  </si>
  <si>
    <t>Number of live births to women aged 10-14 years</t>
  </si>
  <si>
    <t>Number of live births to women aged 15-19 years</t>
  </si>
  <si>
    <t>Number of live births to women aged 20-24 years</t>
  </si>
  <si>
    <t>Number of live births to women aged 25-29 years</t>
  </si>
  <si>
    <t>Population of women aged 10-14 years</t>
  </si>
  <si>
    <t>Population of women aged 15-19 years</t>
  </si>
  <si>
    <t>Population of women aged 20-24 years</t>
  </si>
  <si>
    <t>Population of women aged 25-29 years</t>
  </si>
  <si>
    <t>ASFR (per 1,000 population)</t>
  </si>
  <si>
    <t>Number of live births to women aged 30-34 years</t>
  </si>
  <si>
    <t>Number of live births to women aged 35-39 years</t>
  </si>
  <si>
    <t>Number of live births to women aged 40-44 years</t>
  </si>
  <si>
    <t>Number of live births to women aged 45-49 years</t>
  </si>
  <si>
    <t>Population of women aged 30-34 years</t>
  </si>
  <si>
    <t>Population of women aged 35-39 years</t>
  </si>
  <si>
    <t>Population of women aged 40-44 years</t>
  </si>
  <si>
    <t>Population of women aged 45-49 years</t>
  </si>
  <si>
    <t>4.7 Total fertility rate</t>
  </si>
  <si>
    <t>TFR (births per woman)</t>
  </si>
  <si>
    <t>Sum of ASFR * 5 / 1,000</t>
  </si>
  <si>
    <t>5.5 Crude death rate</t>
  </si>
  <si>
    <t>Number of deaths</t>
  </si>
  <si>
    <t>Number of deaths  (adjusted)</t>
  </si>
  <si>
    <t>CDR (per 1,000 population)</t>
  </si>
  <si>
    <t>Deaths/Population * 1,000</t>
  </si>
  <si>
    <t>5.7 Infant and child mortality</t>
  </si>
  <si>
    <t>Note: If possible, the under-5 mortality rate should be sourced from a life table.</t>
  </si>
  <si>
    <t>Number of neonatal deaths (0-27 days old)</t>
  </si>
  <si>
    <t>Number of infant deaths (0-11 months old)</t>
  </si>
  <si>
    <t>Number of under-5 deaths (0-59 months old)</t>
  </si>
  <si>
    <t>NMR (per 1,000 live births)</t>
  </si>
  <si>
    <t>Deaths/Births * 1,000</t>
  </si>
  <si>
    <t>IMR (per 1,000 live births)</t>
  </si>
  <si>
    <t>U5MR (per 1,000 live births)</t>
  </si>
  <si>
    <t>5.8 Maternal mortality</t>
  </si>
  <si>
    <t>Number of maternal deaths</t>
  </si>
  <si>
    <t>MMR (per 100,000 live births)</t>
  </si>
  <si>
    <t>Deaths/Births * 100,000</t>
  </si>
  <si>
    <t>Section 3.2 Timeliness of registration</t>
  </si>
  <si>
    <t>Instructions: Update the yellow cells in the table with country data.</t>
  </si>
  <si>
    <t>Note: If historical time-series values are available (ie. 5 or 10 years of data), include them in this graph.</t>
  </si>
  <si>
    <t>Proportion (%) of live births</t>
  </si>
  <si>
    <t>Year</t>
  </si>
  <si>
    <t>Current</t>
  </si>
  <si>
    <t>Late</t>
  </si>
  <si>
    <t>Delayed</t>
  </si>
  <si>
    <t>Year 1</t>
  </si>
  <si>
    <t>Year 2</t>
  </si>
  <si>
    <t>Year 3</t>
  </si>
  <si>
    <t>Year 4</t>
  </si>
  <si>
    <t>Year 5</t>
  </si>
  <si>
    <t>Year 6</t>
  </si>
  <si>
    <t>Year 7</t>
  </si>
  <si>
    <t>Year 8</t>
  </si>
  <si>
    <t>Year 9</t>
  </si>
  <si>
    <t>Most recent</t>
  </si>
  <si>
    <t>Proportion (%) of deaths</t>
  </si>
  <si>
    <t>Live births</t>
  </si>
  <si>
    <t>Deaths</t>
  </si>
  <si>
    <t>Section 3.4.1 Adjustment for incomplete registration</t>
  </si>
  <si>
    <t>The table below shows an example of how to adjust death data by registration completeness (by sex and age group). Click on the green cells to show the formula.</t>
  </si>
  <si>
    <t>Age at death (years)</t>
  </si>
  <si>
    <t>Male deaths registered</t>
  </si>
  <si>
    <t>Male deaths adjusted</t>
  </si>
  <si>
    <t>Female deaths registered</t>
  </si>
  <si>
    <t>Female deaths estimated</t>
  </si>
  <si>
    <t>0-4</t>
  </si>
  <si>
    <t>5-24</t>
  </si>
  <si>
    <t>25-74</t>
  </si>
  <si>
    <t>75+</t>
  </si>
  <si>
    <t>Total</t>
  </si>
  <si>
    <t>Instructions: Update the yellow cells in the table below with country data. Remember to round to whole numbers.</t>
  </si>
  <si>
    <t>Section 3.4.2 Redistribution for missing values</t>
  </si>
  <si>
    <t>Births</t>
  </si>
  <si>
    <t>The table below shows an example of how to redistribute birth data with missing values. Click on the green cells to show the formula.</t>
  </si>
  <si>
    <t>The table below shows an example of how to redistribute death data with missing values. Click on the green cells to show the formula.</t>
  </si>
  <si>
    <t>Mother's age group (years)</t>
  </si>
  <si>
    <t>Number of births</t>
  </si>
  <si>
    <t>Proportion (%)</t>
  </si>
  <si>
    <t>Adjusted number of births</t>
  </si>
  <si>
    <t>Proportion of deaths (%)</t>
  </si>
  <si>
    <t>Adjusted number of deaths</t>
  </si>
  <si>
    <t>&lt;15</t>
  </si>
  <si>
    <t>Males</t>
  </si>
  <si>
    <t>Females</t>
  </si>
  <si>
    <t>15-19</t>
  </si>
  <si>
    <t>&lt;1</t>
  </si>
  <si>
    <t>19-24</t>
  </si>
  <si>
    <t>1-4</t>
  </si>
  <si>
    <t>25-29</t>
  </si>
  <si>
    <t>5-9</t>
  </si>
  <si>
    <t>30-34</t>
  </si>
  <si>
    <t>10-14</t>
  </si>
  <si>
    <t>35-39</t>
  </si>
  <si>
    <t>40-44</t>
  </si>
  <si>
    <t>20-24</t>
  </si>
  <si>
    <t>45-49</t>
  </si>
  <si>
    <t>50+</t>
  </si>
  <si>
    <t>Unknown</t>
  </si>
  <si>
    <t>NA</t>
  </si>
  <si>
    <t>50-54</t>
  </si>
  <si>
    <t>55-59</t>
  </si>
  <si>
    <t>60-64</t>
  </si>
  <si>
    <t>65-69</t>
  </si>
  <si>
    <t>70-74</t>
  </si>
  <si>
    <t>Section 4.1 Births by place of occurrence</t>
  </si>
  <si>
    <t>Note: If historical time-series values are available (ie. 20, 50, 100 years of data), include them in this graph.</t>
  </si>
  <si>
    <t>Section 4.3 Births by age of mother</t>
  </si>
  <si>
    <t>(1) Births by age of mother (over time)</t>
  </si>
  <si>
    <t>Proportion of births (%)</t>
  </si>
  <si>
    <t>Year …</t>
  </si>
  <si>
    <t>(2) Births by age of mother and place of usual residence</t>
  </si>
  <si>
    <t>Place 1</t>
  </si>
  <si>
    <t>Place 2</t>
  </si>
  <si>
    <t>Place 3</t>
  </si>
  <si>
    <t>Place 4</t>
  </si>
  <si>
    <t>Place …</t>
  </si>
  <si>
    <t>Section 4.5 Crude birth rate</t>
  </si>
  <si>
    <t>(1) Crude birth rate by urban/rural</t>
  </si>
  <si>
    <t>Urban</t>
  </si>
  <si>
    <t>Rural</t>
  </si>
  <si>
    <t>(2) Crude birth rate with comparator data</t>
  </si>
  <si>
    <t>Instructions: Update the yellow cells in the table with country data—if comparator values from a census, DHS or other survey are available, include them too.</t>
  </si>
  <si>
    <t>CRVS</t>
  </si>
  <si>
    <t>World Bank</t>
  </si>
  <si>
    <t>WHO</t>
  </si>
  <si>
    <t>Census/DHS</t>
  </si>
  <si>
    <t xml:space="preserve">Comparator data from WHO are available at https://apps.who.int/gho/data/view.main.CBDR2040 </t>
  </si>
  <si>
    <t xml:space="preserve">Comparator data from the World Bank are available at https://data.worldbank.org/indicator/SP.DYN.CBRT.IN </t>
  </si>
  <si>
    <t>Section 4.6 Age-specific fertility rates</t>
  </si>
  <si>
    <t>ASMR (live births per 1,000 population)</t>
  </si>
  <si>
    <t>Mother's age (years)</t>
  </si>
  <si>
    <t>Section 4.7 Total fertility rate</t>
  </si>
  <si>
    <t>Instructions: Update the yellow cells in the table with country data - if comparator values from a census, DHS, or other survey are available, include them too (if not, delete the last two columns in the table).</t>
  </si>
  <si>
    <t>Total fertility rate</t>
  </si>
  <si>
    <t>DHS</t>
  </si>
  <si>
    <t>Census</t>
  </si>
  <si>
    <t>Section 5.1 Deaths by place of usual residence and sex of decedent</t>
  </si>
  <si>
    <t>Section 5.4 Deaths by place of usual residence, age and sex of decedent</t>
  </si>
  <si>
    <t>Male</t>
  </si>
  <si>
    <t>Female</t>
  </si>
  <si>
    <t>75-79</t>
  </si>
  <si>
    <t>80+</t>
  </si>
  <si>
    <t>Section 5.5 Crude death rate</t>
  </si>
  <si>
    <t>Instructions: Update the yellow cells in the table with country data—the example contains data from other sources—delete these columns if similar estimates are not available.</t>
  </si>
  <si>
    <t>Other data source (1)</t>
  </si>
  <si>
    <t>Other data source (2)</t>
  </si>
  <si>
    <t>Civil registration</t>
  </si>
  <si>
    <t>Female (IHME)</t>
  </si>
  <si>
    <t>Male (IHME)</t>
  </si>
  <si>
    <t>Female (Census)</t>
  </si>
  <si>
    <t>Male (Census)</t>
  </si>
  <si>
    <t>Section 5.6 Age-specific mortality rates</t>
  </si>
  <si>
    <t>Note: This graph uses a log scale (where the y-axis increases by a factor of 10). These graphs are used to show trends in data that have wide variation (ie. very small and very large values).</t>
  </si>
  <si>
    <t>Age at death</t>
  </si>
  <si>
    <t>Age group (years)</t>
  </si>
  <si>
    <t>ASMR</t>
  </si>
  <si>
    <t>0 years</t>
  </si>
  <si>
    <t>1-4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</si>
  <si>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</si>
  <si>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</si>
  <si>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</si>
  <si>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</si>
  <si>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</si>
  <si>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</si>
  <si>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</si>
  <si>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</si>
  <si>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</si>
  <si>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</si>
  <si>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</si>
  <si>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</si>
  <si>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</si>
  <si>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</si>
  <si>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</si>
  <si>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 years</t>
  </si>
  <si>
    <t>Section 5.9 Life expectancy</t>
  </si>
  <si>
    <t>The table below shows an example of a completed abridged life table. Data in columns C and D are country data. Click on the green cells to see the formula.</t>
  </si>
  <si>
    <t>Years in</t>
  </si>
  <si>
    <t>Reported</t>
  </si>
  <si>
    <t>Mortality</t>
  </si>
  <si>
    <t>Linearity</t>
  </si>
  <si>
    <t>Probability of</t>
  </si>
  <si>
    <t>Individuals</t>
  </si>
  <si>
    <t>Deaths in</t>
  </si>
  <si>
    <t>Years lived in</t>
  </si>
  <si>
    <t>Cumulative</t>
  </si>
  <si>
    <t>Expectancy of</t>
  </si>
  <si>
    <t>interval</t>
  </si>
  <si>
    <t>population</t>
  </si>
  <si>
    <t>rate</t>
  </si>
  <si>
    <t>adjustment</t>
  </si>
  <si>
    <t>dying</t>
  </si>
  <si>
    <t>surviving</t>
  </si>
  <si>
    <t>interval x</t>
  </si>
  <si>
    <t>years lived</t>
  </si>
  <si>
    <t>life at age x</t>
  </si>
  <si>
    <r>
      <t>n</t>
    </r>
    <r>
      <rPr>
        <b/>
        <sz val="10"/>
        <rFont val="Arial"/>
        <family val="2"/>
      </rPr>
      <t>D</t>
    </r>
    <r>
      <rPr>
        <b/>
        <vertAlign val="subscript"/>
        <sz val="10"/>
        <rFont val="Arial"/>
        <family val="2"/>
      </rPr>
      <t>x</t>
    </r>
  </si>
  <si>
    <r>
      <t>n</t>
    </r>
    <r>
      <rPr>
        <b/>
        <sz val="10"/>
        <rFont val="Arial"/>
        <family val="2"/>
      </rPr>
      <t>N</t>
    </r>
    <r>
      <rPr>
        <b/>
        <vertAlign val="subscript"/>
        <sz val="10"/>
        <rFont val="Arial"/>
        <family val="2"/>
      </rPr>
      <t>x</t>
    </r>
  </si>
  <si>
    <r>
      <t>n</t>
    </r>
    <r>
      <rPr>
        <b/>
        <sz val="10"/>
        <rFont val="Arial"/>
        <family val="2"/>
      </rPr>
      <t>m</t>
    </r>
    <r>
      <rPr>
        <b/>
        <vertAlign val="subscript"/>
        <sz val="10"/>
        <rFont val="Arial"/>
        <family val="2"/>
      </rPr>
      <t>x</t>
    </r>
  </si>
  <si>
    <r>
      <rPr>
        <b/>
        <vertAlign val="subscript"/>
        <sz val="10"/>
        <rFont val="Arial"/>
        <family val="2"/>
      </rPr>
      <t>n</t>
    </r>
    <r>
      <rPr>
        <b/>
        <sz val="10"/>
        <rFont val="Arial"/>
        <family val="2"/>
      </rPr>
      <t>a</t>
    </r>
    <r>
      <rPr>
        <b/>
        <vertAlign val="subscript"/>
        <sz val="10"/>
        <rFont val="Arial"/>
        <family val="2"/>
      </rPr>
      <t>x</t>
    </r>
  </si>
  <si>
    <r>
      <t>n</t>
    </r>
    <r>
      <rPr>
        <b/>
        <sz val="10"/>
        <rFont val="Arial"/>
        <family val="2"/>
      </rPr>
      <t>q</t>
    </r>
    <r>
      <rPr>
        <b/>
        <vertAlign val="subscript"/>
        <sz val="10"/>
        <rFont val="Arial"/>
        <family val="2"/>
      </rPr>
      <t>x</t>
    </r>
  </si>
  <si>
    <r>
      <t>n</t>
    </r>
    <r>
      <rPr>
        <b/>
        <sz val="10"/>
        <rFont val="Arial"/>
        <family val="2"/>
      </rPr>
      <t>p</t>
    </r>
    <r>
      <rPr>
        <b/>
        <vertAlign val="subscript"/>
        <sz val="10"/>
        <rFont val="Arial"/>
        <family val="2"/>
      </rPr>
      <t>x</t>
    </r>
  </si>
  <si>
    <r>
      <t>l</t>
    </r>
    <r>
      <rPr>
        <b/>
        <vertAlign val="subscript"/>
        <sz val="8"/>
        <rFont val="Arial"/>
        <family val="2"/>
      </rPr>
      <t>x</t>
    </r>
  </si>
  <si>
    <r>
      <t>n</t>
    </r>
    <r>
      <rPr>
        <b/>
        <sz val="10"/>
        <rFont val="Arial"/>
        <family val="2"/>
      </rPr>
      <t>d</t>
    </r>
    <r>
      <rPr>
        <b/>
        <vertAlign val="subscript"/>
        <sz val="10"/>
        <rFont val="Arial"/>
        <family val="2"/>
      </rPr>
      <t>x</t>
    </r>
  </si>
  <si>
    <r>
      <t>n</t>
    </r>
    <r>
      <rPr>
        <b/>
        <sz val="10"/>
        <rFont val="Arial"/>
        <family val="2"/>
      </rPr>
      <t>L</t>
    </r>
    <r>
      <rPr>
        <b/>
        <vertAlign val="subscript"/>
        <sz val="10"/>
        <rFont val="Arial"/>
        <family val="2"/>
      </rPr>
      <t>x</t>
    </r>
  </si>
  <si>
    <r>
      <t>T</t>
    </r>
    <r>
      <rPr>
        <b/>
        <vertAlign val="subscript"/>
        <sz val="10"/>
        <rFont val="Arial"/>
        <family val="2"/>
      </rPr>
      <t>x</t>
    </r>
  </si>
  <si>
    <r>
      <t>e</t>
    </r>
    <r>
      <rPr>
        <b/>
        <vertAlign val="subscript"/>
        <sz val="10"/>
        <rFont val="Arial"/>
        <family val="2"/>
      </rPr>
      <t>x</t>
    </r>
  </si>
  <si>
    <t>0</t>
  </si>
  <si>
    <t>This is life expectancy at birth</t>
  </si>
  <si>
    <t>This is life expectancy at age 40</t>
  </si>
  <si>
    <t>80-84</t>
  </si>
  <si>
    <t>85+</t>
  </si>
  <si>
    <t>deaths</t>
  </si>
  <si>
    <t>Other source (1)</t>
  </si>
  <si>
    <t>Other source (2)</t>
  </si>
  <si>
    <t>Female (WHO)</t>
  </si>
  <si>
    <t>Male (WHO)</t>
  </si>
  <si>
    <t>Age-standardisation example</t>
  </si>
  <si>
    <t>The table below shows the WHO Standard population, which is commonly used to age-standardise.</t>
  </si>
  <si>
    <t>Population (number)</t>
  </si>
  <si>
    <t>Population (%)</t>
  </si>
  <si>
    <t>The table below shows the data needed to age standardise. It contains population data by age group, and deaths by age group, along with the age-specific mortality rate at each age.</t>
  </si>
  <si>
    <t>Male population</t>
  </si>
  <si>
    <t>Neoplasm deaths</t>
  </si>
  <si>
    <t>Age-specific mortality rate</t>
  </si>
  <si>
    <t>WHO population (%)</t>
  </si>
  <si>
    <t>Age-standardised rate</t>
  </si>
  <si>
    <t>Section 6.1 Deaths by broad cause of death group</t>
  </si>
  <si>
    <t>Note: There is a free software tool, ANACoD, that can assist in tabulating data by broad group. Refer to the Companion Guide for more details.</t>
  </si>
  <si>
    <t>Group 1</t>
  </si>
  <si>
    <t>Group 2</t>
  </si>
  <si>
    <t>Group 3</t>
  </si>
  <si>
    <t>Ill-defined</t>
  </si>
  <si>
    <t>Figure 6.2 Males</t>
  </si>
  <si>
    <t>Age group</t>
  </si>
  <si>
    <t>Figure 6.3 Females</t>
  </si>
  <si>
    <t>Section 7.1.1 Marriages by year</t>
  </si>
  <si>
    <t>Number of marriages</t>
  </si>
  <si>
    <t>Crude marriage rate</t>
  </si>
  <si>
    <t>Section 7.1.2 Marriages by place of usual residence and age</t>
  </si>
  <si>
    <t>Bride</t>
  </si>
  <si>
    <t>Groom</t>
  </si>
  <si>
    <t>Section 7.2.1 Divorces by year</t>
  </si>
  <si>
    <t>Number of divorces</t>
  </si>
  <si>
    <t>Crude divorce rate</t>
  </si>
  <si>
    <t>Section 7.2.2 Divorces by age</t>
  </si>
  <si>
    <t>Wife</t>
  </si>
  <si>
    <t>Husband</t>
  </si>
  <si>
    <t>Age-specific rate (per 1,000)</t>
  </si>
  <si>
    <t>The values in F22 and G22 are the crude divorce rates for the population (by sex).</t>
  </si>
  <si>
    <t>Section 7.2.3 Divorces by duration of marriage</t>
  </si>
  <si>
    <t>Proportion of divorces (%)</t>
  </si>
  <si>
    <t>0-9 years</t>
  </si>
  <si>
    <t>10-19 years</t>
  </si>
  <si>
    <t>20+ years</t>
  </si>
  <si>
    <t>foetal deaths to mother during her entire lifetime</t>
  </si>
  <si>
    <t xml:space="preserve">foetal deaths to mother during her entire lifetime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</si>
</sst>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3"/>
      <color theme="1"/>
      <name val="Calibri"/>
      <family val="2"/>
      <scheme val="minor"/>
    </font>
    <font>
      <sz val="11"/>
      <color rgb="FFFF0000"/>
      <name val="Calibri"/>
      <family val="2"/>
      <scheme val="minor"/>
    </font>
    <font>
      <b/>
      <sz val="14"/>
      <color theme="1"/>
      <name val="Calibri"/>
      <family val="2"/>
      <scheme val="minor"/>
    </font>
    <font>
      <sz val="10"/>
      <name val="Arial"/>
      <family val="2"/>
    </font>
    <font>
      <b/>
      <sz val="10"/>
      <name val="Arial"/>
      <family val="2"/>
    </font>
    <font>
      <b/>
      <vertAlign val="subscript"/>
      <sz val="10"/>
      <name val="Arial"/>
      <family val="2"/>
    </font>
    <font>
      <b/>
      <sz val="8"/>
      <name val="Arial"/>
      <family val="2"/>
    </font>
    <font>
      <b/>
      <vertAlign val="subscript"/>
      <sz val="8"/>
      <name val="Arial"/>
      <family val="2"/>
    </font>
    <font>
      <sz val="11"/>
      <name val="Calibri"/>
      <family val="2"/>
      <scheme val="minor"/>
    </font>
    <font>
      <b/>
      <sz val="11"/>
      <name val="Calibri"/>
      <family val="2"/>
      <scheme val="minor"/>
    </font>
    <font>
      <sz val="11"/>
      <color indexed="8"/>
      <name val="Calibri"/>
      <family val="2"/>
      <scheme val="minor"/>
    </font>
    <font>
      <b/>
      <sz val="11"/>
      <color indexed="8"/>
      <name val="Calibri"/>
      <family val="2"/>
      <scheme val="minor"/>
    </font>
    <font>
      <b/>
      <i/>
      <sz val="11"/>
      <color rgb="FFFF0000"/>
      <name val="Calibri"/>
      <family val="2"/>
      <scheme val="minor"/>
    </font>
    <font>
      <u/>
      <sz val="11"/>
      <color theme="10"/>
      <name val="Calibri"/>
      <family val="2"/>
      <scheme val="minor"/>
    </font>
    <font>
      <b/>
      <sz val="11"/>
      <color rgb="FFFF0000"/>
      <name val="Calibri"/>
      <family val="2"/>
      <scheme val="minor"/>
    </font>
    <font>
      <i/>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theme="0"/>
        <bgColor indexed="64"/>
      </patternFill>
    </fill>
    <fill>
      <patternFill patternType="solid">
        <fgColor theme="9" tint="0.59999389629810485"/>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6" fillId="0" borderId="0" applyNumberFormat="0" applyFill="0" applyBorder="0" applyAlignment="0" applyProtection="0"/>
  </cellStyleXfs>
  <cellXfs count="215">
    <xf numFmtId="0" fontId="0" fillId="0" borderId="0" xfId="0"/>
    <xf numFmtId="0" fontId="3" fillId="0" borderId="0" xfId="0" applyFont="1"/>
    <xf numFmtId="0" fontId="0" fillId="2" borderId="0" xfId="0" applyFill="1"/>
    <xf numFmtId="0" fontId="1" fillId="2" borderId="0" xfId="0" applyFont="1" applyFill="1"/>
    <xf numFmtId="0" fontId="0" fillId="0" borderId="0" xfId="0" applyFill="1"/>
    <xf numFmtId="0" fontId="1" fillId="0" borderId="0" xfId="0" applyFont="1" applyFill="1"/>
    <xf numFmtId="0" fontId="0" fillId="0" borderId="0" xfId="0"/>
    <xf numFmtId="0" fontId="1" fillId="0" borderId="0" xfId="0" applyFont="1"/>
    <xf numFmtId="0" fontId="2" fillId="0" borderId="0" xfId="0" applyFont="1"/>
    <xf numFmtId="164" fontId="0" fillId="2" borderId="0" xfId="0" applyNumberFormat="1" applyFill="1"/>
    <xf numFmtId="164" fontId="0" fillId="0" borderId="0" xfId="0" applyNumberFormat="1" applyFill="1"/>
    <xf numFmtId="0" fontId="2" fillId="0" borderId="0" xfId="0" applyFont="1" applyFill="1"/>
    <xf numFmtId="0" fontId="0" fillId="0" borderId="1" xfId="0" applyBorder="1"/>
    <xf numFmtId="1" fontId="0" fillId="0" borderId="0" xfId="0" applyNumberFormat="1"/>
    <xf numFmtId="2" fontId="0" fillId="0" borderId="0" xfId="0" applyNumberFormat="1"/>
    <xf numFmtId="1" fontId="0" fillId="0" borderId="1" xfId="0" applyNumberFormat="1" applyBorder="1"/>
    <xf numFmtId="2" fontId="0" fillId="0" borderId="1" xfId="0" applyNumberFormat="1" applyBorder="1"/>
    <xf numFmtId="0" fontId="1" fillId="0" borderId="1" xfId="0" applyFont="1" applyBorder="1" applyAlignment="1">
      <alignment horizontal="left" vertical="center" wrapText="1"/>
    </xf>
    <xf numFmtId="164" fontId="0" fillId="0" borderId="0" xfId="0" applyNumberFormat="1"/>
    <xf numFmtId="17" fontId="1" fillId="0" borderId="0" xfId="0" quotePrefix="1" applyNumberFormat="1" applyFont="1"/>
    <xf numFmtId="0" fontId="1" fillId="0" borderId="1" xfId="0" applyFont="1" applyBorder="1"/>
    <xf numFmtId="0" fontId="1" fillId="0" borderId="1" xfId="0" applyFont="1" applyBorder="1" applyAlignment="1">
      <alignment horizontal="righ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right" vertical="center" wrapText="1"/>
    </xf>
    <xf numFmtId="1" fontId="0" fillId="0" borderId="0" xfId="0" applyNumberFormat="1" applyFill="1"/>
    <xf numFmtId="17" fontId="1" fillId="0" borderId="0" xfId="0" quotePrefix="1" applyNumberFormat="1" applyFont="1" applyFill="1"/>
    <xf numFmtId="0" fontId="1" fillId="0" borderId="1" xfId="0" applyFont="1" applyFill="1" applyBorder="1"/>
    <xf numFmtId="1" fontId="0" fillId="0" borderId="1" xfId="0" applyNumberFormat="1" applyFill="1" applyBorder="1"/>
    <xf numFmtId="1" fontId="0" fillId="2" borderId="0" xfId="0" applyNumberFormat="1" applyFill="1"/>
    <xf numFmtId="2" fontId="0" fillId="2" borderId="0" xfId="0" applyNumberFormat="1" applyFill="1"/>
    <xf numFmtId="1" fontId="0" fillId="2" borderId="1" xfId="0" applyNumberFormat="1" applyFill="1" applyBorder="1"/>
    <xf numFmtId="2" fontId="0" fillId="2" borderId="1" xfId="0" applyNumberFormat="1" applyFill="1" applyBorder="1"/>
    <xf numFmtId="0" fontId="1" fillId="0" borderId="3" xfId="0" applyFont="1" applyFill="1" applyBorder="1" applyAlignment="1">
      <alignment horizontal="center" vertical="center" wrapText="1"/>
    </xf>
    <xf numFmtId="49" fontId="1" fillId="0" borderId="0" xfId="0" quotePrefix="1" applyNumberFormat="1" applyFont="1" applyFill="1"/>
    <xf numFmtId="49" fontId="1" fillId="0" borderId="0" xfId="0" applyNumberFormat="1" applyFont="1" applyFill="1"/>
    <xf numFmtId="167" fontId="0" fillId="0" borderId="0" xfId="0" applyNumberFormat="1"/>
    <xf numFmtId="167" fontId="0" fillId="0" borderId="1" xfId="0" applyNumberFormat="1" applyBorder="1"/>
    <xf numFmtId="167" fontId="0" fillId="0" borderId="0" xfId="0" applyNumberFormat="1" applyFill="1"/>
    <xf numFmtId="167" fontId="0" fillId="0" borderId="1" xfId="0" applyNumberFormat="1" applyFill="1" applyBorder="1"/>
    <xf numFmtId="1" fontId="0" fillId="0" borderId="0" xfId="0" applyNumberFormat="1" applyFill="1" applyAlignment="1">
      <alignment horizontal="right"/>
    </xf>
    <xf numFmtId="167" fontId="0" fillId="0" borderId="0" xfId="0" applyNumberFormat="1" applyAlignment="1">
      <alignment horizontal="right"/>
    </xf>
    <xf numFmtId="9" fontId="0" fillId="0" borderId="0" xfId="0" applyNumberFormat="1"/>
    <xf numFmtId="49" fontId="0" fillId="0" borderId="0" xfId="0" applyNumberFormat="1"/>
    <xf numFmtId="0" fontId="1" fillId="0" borderId="3" xfId="0" applyFont="1" applyBorder="1" applyAlignment="1">
      <alignment horizontal="right"/>
    </xf>
    <xf numFmtId="0" fontId="1" fillId="0" borderId="3" xfId="0" applyFont="1" applyBorder="1"/>
    <xf numFmtId="0" fontId="0" fillId="0" borderId="3" xfId="0" applyBorder="1"/>
    <xf numFmtId="9" fontId="0" fillId="0" borderId="1" xfId="0" applyNumberFormat="1" applyBorder="1"/>
    <xf numFmtId="0" fontId="0" fillId="2" borderId="3" xfId="0" applyFill="1" applyBorder="1"/>
    <xf numFmtId="164" fontId="0" fillId="0" borderId="3" xfId="0" applyNumberFormat="1" applyBorder="1"/>
    <xf numFmtId="0" fontId="5" fillId="0" borderId="0" xfId="0" applyFont="1"/>
    <xf numFmtId="0" fontId="0" fillId="0" borderId="5" xfId="0" applyBorder="1"/>
    <xf numFmtId="49" fontId="0" fillId="0" borderId="5" xfId="0" applyNumberFormat="1" applyBorder="1" applyAlignment="1">
      <alignment horizontal="center"/>
    </xf>
    <xf numFmtId="165" fontId="0" fillId="0" borderId="8" xfId="0" applyNumberFormat="1" applyBorder="1"/>
    <xf numFmtId="164" fontId="0" fillId="0" borderId="5" xfId="0" applyNumberFormat="1" applyBorder="1"/>
    <xf numFmtId="165" fontId="0" fillId="0" borderId="5" xfId="0" applyNumberFormat="1" applyBorder="1"/>
    <xf numFmtId="1" fontId="0" fillId="0" borderId="5" xfId="0" applyNumberFormat="1" applyBorder="1"/>
    <xf numFmtId="2" fontId="0" fillId="0" borderId="5" xfId="0" applyNumberFormat="1" applyBorder="1"/>
    <xf numFmtId="166" fontId="6" fillId="0" borderId="0" xfId="0" applyNumberFormat="1" applyFont="1"/>
    <xf numFmtId="1" fontId="0" fillId="0" borderId="9" xfId="0" applyNumberFormat="1" applyBorder="1"/>
    <xf numFmtId="49" fontId="0" fillId="0" borderId="6" xfId="0" applyNumberFormat="1" applyBorder="1" applyAlignment="1">
      <alignment horizontal="center"/>
    </xf>
    <xf numFmtId="0" fontId="0" fillId="0" borderId="6" xfId="0" applyBorder="1"/>
    <xf numFmtId="165" fontId="0" fillId="0" borderId="6" xfId="0" applyNumberFormat="1" applyBorder="1"/>
    <xf numFmtId="164" fontId="0" fillId="0" borderId="6" xfId="0" applyNumberFormat="1" applyBorder="1"/>
    <xf numFmtId="1" fontId="0" fillId="0" borderId="6" xfId="0" applyNumberFormat="1" applyBorder="1"/>
    <xf numFmtId="1" fontId="0" fillId="0" borderId="10" xfId="0" applyNumberFormat="1" applyBorder="1"/>
    <xf numFmtId="2" fontId="0" fillId="0" borderId="6" xfId="0" applyNumberFormat="1" applyBorder="1"/>
    <xf numFmtId="0" fontId="6" fillId="0" borderId="0" xfId="0" applyFont="1"/>
    <xf numFmtId="49" fontId="0" fillId="0" borderId="0" xfId="0" applyNumberFormat="1" applyAlignment="1">
      <alignment horizontal="left"/>
    </xf>
    <xf numFmtId="0" fontId="0" fillId="0" borderId="0" xfId="0" applyFont="1"/>
    <xf numFmtId="1" fontId="6" fillId="0" borderId="4" xfId="0" applyNumberFormat="1" applyFont="1" applyFill="1" applyBorder="1" applyAlignment="1" applyProtection="1">
      <alignment horizontal="right"/>
      <protection locked="0"/>
    </xf>
    <xf numFmtId="1" fontId="6" fillId="0" borderId="5" xfId="0" applyNumberFormat="1" applyFont="1" applyFill="1" applyBorder="1" applyAlignment="1" applyProtection="1">
      <alignment horizontal="right"/>
      <protection locked="0"/>
    </xf>
    <xf numFmtId="1" fontId="6" fillId="0" borderId="6" xfId="0" applyNumberFormat="1" applyFont="1" applyFill="1" applyBorder="1" applyAlignment="1" applyProtection="1">
      <alignment horizontal="right"/>
      <protection locked="0"/>
    </xf>
    <xf numFmtId="0" fontId="1" fillId="0" borderId="5" xfId="0" applyFont="1" applyBorder="1" applyAlignment="1">
      <alignment horizontal="center" vertical="center"/>
    </xf>
    <xf numFmtId="0" fontId="1" fillId="0" borderId="4" xfId="0" applyFont="1" applyBorder="1" applyAlignment="1">
      <alignment horizontal="center" vertical="center"/>
    </xf>
    <xf numFmtId="15" fontId="7" fillId="0" borderId="4" xfId="0" applyNumberFormat="1" applyFont="1" applyBorder="1" applyAlignment="1">
      <alignment horizontal="center" vertical="center"/>
    </xf>
    <xf numFmtId="2" fontId="1" fillId="0" borderId="5" xfId="0" applyNumberFormat="1" applyFont="1" applyBorder="1" applyAlignment="1">
      <alignment horizontal="center" vertical="center"/>
    </xf>
    <xf numFmtId="0" fontId="7" fillId="0" borderId="6" xfId="0" applyFont="1" applyBorder="1" applyAlignment="1">
      <alignment horizontal="left"/>
    </xf>
    <xf numFmtId="0" fontId="7" fillId="0" borderId="6" xfId="0" applyFont="1" applyBorder="1" applyAlignment="1">
      <alignment horizontal="right"/>
    </xf>
    <xf numFmtId="2" fontId="8" fillId="0" borderId="5" xfId="0" applyNumberFormat="1" applyFont="1" applyBorder="1" applyAlignment="1">
      <alignment horizontal="right"/>
    </xf>
    <xf numFmtId="0" fontId="8" fillId="0" borderId="6" xfId="0" applyFont="1" applyBorder="1" applyAlignment="1">
      <alignment horizontal="right"/>
    </xf>
    <xf numFmtId="0" fontId="9" fillId="0" borderId="6" xfId="0" applyFont="1" applyBorder="1" applyAlignment="1">
      <alignment horizontal="right"/>
    </xf>
    <xf numFmtId="0" fontId="8" fillId="0" borderId="7" xfId="0" applyFont="1" applyBorder="1" applyAlignment="1">
      <alignment horizontal="right"/>
    </xf>
    <xf numFmtId="1" fontId="6" fillId="2" borderId="4" xfId="0" applyNumberFormat="1" applyFont="1" applyFill="1" applyBorder="1" applyAlignment="1" applyProtection="1">
      <alignment horizontal="right"/>
      <protection locked="0"/>
    </xf>
    <xf numFmtId="1" fontId="6" fillId="2" borderId="5" xfId="0" applyNumberFormat="1" applyFont="1" applyFill="1" applyBorder="1" applyAlignment="1" applyProtection="1">
      <alignment horizontal="right"/>
      <protection locked="0"/>
    </xf>
    <xf numFmtId="1" fontId="6" fillId="2" borderId="6" xfId="0" applyNumberFormat="1" applyFont="1" applyFill="1" applyBorder="1" applyAlignment="1" applyProtection="1">
      <alignment horizontal="right"/>
      <protection locked="0"/>
    </xf>
    <xf numFmtId="2" fontId="0" fillId="0" borderId="5" xfId="0" applyNumberFormat="1" applyFill="1" applyBorder="1"/>
    <xf numFmtId="49" fontId="0" fillId="0" borderId="0" xfId="0" applyNumberFormat="1" applyFill="1" applyBorder="1" applyAlignment="1">
      <alignment horizontal="left"/>
    </xf>
    <xf numFmtId="0" fontId="0" fillId="0" borderId="0" xfId="0" applyBorder="1"/>
    <xf numFmtId="0" fontId="1" fillId="0" borderId="0" xfId="0" applyFont="1" applyBorder="1"/>
    <xf numFmtId="0" fontId="13" fillId="0" borderId="0" xfId="0" applyFont="1" applyAlignment="1">
      <alignment horizontal="left" vertical="top"/>
    </xf>
    <xf numFmtId="0" fontId="11" fillId="0" borderId="0" xfId="0" applyFont="1"/>
    <xf numFmtId="16" fontId="13" fillId="0" borderId="0" xfId="0" quotePrefix="1" applyNumberFormat="1" applyFont="1" applyAlignment="1">
      <alignment horizontal="left"/>
    </xf>
    <xf numFmtId="17" fontId="13" fillId="0" borderId="0" xfId="0" quotePrefix="1" applyNumberFormat="1" applyFont="1" applyAlignment="1">
      <alignment horizontal="left"/>
    </xf>
    <xf numFmtId="0" fontId="13" fillId="0" borderId="0" xfId="0" applyFont="1" applyAlignment="1">
      <alignment horizontal="left"/>
    </xf>
    <xf numFmtId="0" fontId="14" fillId="0" borderId="2" xfId="0" applyFont="1" applyBorder="1" applyAlignment="1">
      <alignment horizontal="left"/>
    </xf>
    <xf numFmtId="0" fontId="12" fillId="0" borderId="2" xfId="0" applyFont="1" applyBorder="1"/>
    <xf numFmtId="10" fontId="11" fillId="0" borderId="0" xfId="0" applyNumberFormat="1" applyFont="1"/>
    <xf numFmtId="10" fontId="12" fillId="0" borderId="2" xfId="0" applyNumberFormat="1" applyFont="1" applyBorder="1"/>
    <xf numFmtId="3" fontId="11" fillId="0" borderId="0" xfId="0" applyNumberFormat="1" applyFont="1"/>
    <xf numFmtId="10" fontId="1" fillId="0" borderId="0" xfId="0" applyNumberFormat="1" applyFont="1"/>
    <xf numFmtId="10" fontId="11" fillId="0" borderId="3" xfId="0" applyNumberFormat="1" applyFont="1" applyBorder="1"/>
    <xf numFmtId="0" fontId="13" fillId="0" borderId="0" xfId="0" applyFont="1" applyFill="1" applyAlignment="1">
      <alignment horizontal="left"/>
    </xf>
    <xf numFmtId="3" fontId="1" fillId="0" borderId="0" xfId="0" applyNumberFormat="1" applyFont="1"/>
    <xf numFmtId="3" fontId="11" fillId="0" borderId="3" xfId="0" applyNumberFormat="1" applyFont="1" applyBorder="1"/>
    <xf numFmtId="164" fontId="12" fillId="0" borderId="2" xfId="0" applyNumberFormat="1" applyFont="1" applyBorder="1"/>
    <xf numFmtId="164" fontId="1" fillId="0" borderId="0" xfId="0" applyNumberFormat="1" applyFont="1"/>
    <xf numFmtId="0" fontId="1" fillId="0" borderId="0" xfId="0" applyFont="1" applyFill="1" applyAlignment="1">
      <alignment horizontal="right" wrapText="1"/>
    </xf>
    <xf numFmtId="0" fontId="1" fillId="0" borderId="0" xfId="0" applyFont="1" applyFill="1" applyAlignment="1">
      <alignment horizontal="righ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Font="1" applyAlignment="1">
      <alignment horizontal="center" vertical="center"/>
    </xf>
    <xf numFmtId="0" fontId="1" fillId="0" borderId="0" xfId="0" applyFont="1" applyAlignment="1">
      <alignment vertical="center"/>
    </xf>
    <xf numFmtId="0" fontId="1" fillId="0" borderId="12" xfId="0" applyFont="1" applyBorder="1" applyAlignment="1">
      <alignment horizontal="center" vertical="center"/>
    </xf>
    <xf numFmtId="0" fontId="0" fillId="0" borderId="8" xfId="0" applyBorder="1"/>
    <xf numFmtId="0" fontId="0" fillId="0" borderId="7" xfId="0" applyBorder="1"/>
    <xf numFmtId="0" fontId="1" fillId="0" borderId="1" xfId="0" applyFont="1" applyBorder="1" applyAlignment="1">
      <alignment horizontal="center" vertical="center" wrapText="1"/>
    </xf>
    <xf numFmtId="0" fontId="1" fillId="0" borderId="11"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 fillId="0" borderId="5" xfId="0" applyFont="1" applyBorder="1"/>
    <xf numFmtId="0" fontId="1" fillId="0" borderId="14" xfId="0" applyFont="1" applyBorder="1" applyAlignment="1">
      <alignment horizontal="center" vertical="center" wrapText="1"/>
    </xf>
    <xf numFmtId="0" fontId="0" fillId="0" borderId="11" xfId="0" applyBorder="1"/>
    <xf numFmtId="0" fontId="0" fillId="3" borderId="11" xfId="0" applyFill="1" applyBorder="1"/>
    <xf numFmtId="0" fontId="0" fillId="0" borderId="11" xfId="0" applyFill="1" applyBorder="1"/>
    <xf numFmtId="0" fontId="1" fillId="0" borderId="11" xfId="0" applyFont="1" applyFill="1" applyBorder="1" applyAlignment="1">
      <alignment horizontal="center" vertical="center"/>
    </xf>
    <xf numFmtId="0" fontId="0" fillId="4" borderId="11" xfId="0" applyFill="1" applyBorder="1"/>
    <xf numFmtId="0" fontId="0" fillId="0" borderId="5" xfId="0" applyFont="1" applyBorder="1"/>
    <xf numFmtId="0" fontId="0" fillId="0" borderId="6" xfId="0" applyFont="1" applyBorder="1"/>
    <xf numFmtId="0" fontId="0" fillId="0" borderId="4" xfId="0" applyBorder="1"/>
    <xf numFmtId="0" fontId="1" fillId="0" borderId="4" xfId="0" applyFont="1" applyBorder="1" applyAlignment="1">
      <alignment horizontal="center" vertical="center" wrapText="1"/>
    </xf>
    <xf numFmtId="0" fontId="1" fillId="0" borderId="5" xfId="0" applyFont="1" applyFill="1" applyBorder="1" applyAlignment="1">
      <alignment horizontal="center" vertical="center"/>
    </xf>
    <xf numFmtId="0" fontId="1" fillId="0" borderId="4" xfId="0" applyFont="1" applyFill="1" applyBorder="1" applyAlignment="1">
      <alignment horizontal="center" vertical="center"/>
    </xf>
    <xf numFmtId="0" fontId="1" fillId="2" borderId="3" xfId="0" applyFont="1" applyFill="1" applyBorder="1"/>
    <xf numFmtId="164" fontId="0" fillId="2" borderId="3" xfId="0" applyNumberFormat="1" applyFill="1" applyBorder="1"/>
    <xf numFmtId="0" fontId="1" fillId="2" borderId="3" xfId="0" applyFont="1" applyFill="1" applyBorder="1" applyAlignment="1">
      <alignment horizontal="right" vertical="center" wrapText="1"/>
    </xf>
    <xf numFmtId="0" fontId="1" fillId="2" borderId="3" xfId="0" applyFont="1" applyFill="1" applyBorder="1" applyAlignment="1">
      <alignment horizontal="right" vertical="center"/>
    </xf>
    <xf numFmtId="9" fontId="0" fillId="2" borderId="0" xfId="0" applyNumberFormat="1" applyFill="1"/>
    <xf numFmtId="0" fontId="0" fillId="5" borderId="0" xfId="0" applyFill="1"/>
    <xf numFmtId="2" fontId="0" fillId="0" borderId="0" xfId="0" applyNumberFormat="1" applyFill="1"/>
    <xf numFmtId="2" fontId="0" fillId="0" borderId="1" xfId="0" applyNumberFormat="1" applyFill="1" applyBorder="1"/>
    <xf numFmtId="1" fontId="0" fillId="6" borderId="0" xfId="0" applyNumberFormat="1" applyFill="1"/>
    <xf numFmtId="1" fontId="0" fillId="6" borderId="1" xfId="0" applyNumberFormat="1" applyFill="1" applyBorder="1"/>
    <xf numFmtId="167" fontId="0" fillId="6" borderId="0" xfId="0" applyNumberFormat="1" applyFill="1"/>
    <xf numFmtId="167" fontId="0" fillId="6" borderId="3" xfId="0" applyNumberFormat="1" applyFill="1" applyBorder="1" applyAlignment="1">
      <alignment horizontal="right"/>
    </xf>
    <xf numFmtId="167" fontId="0" fillId="6" borderId="1" xfId="0" applyNumberFormat="1" applyFill="1" applyBorder="1"/>
    <xf numFmtId="0" fontId="15" fillId="0" borderId="0" xfId="0" applyFont="1" applyFill="1"/>
    <xf numFmtId="0" fontId="15" fillId="0" borderId="0" xfId="0" applyFont="1" applyFill="1" applyBorder="1"/>
    <xf numFmtId="1" fontId="0" fillId="6" borderId="0" xfId="0" applyNumberFormat="1" applyFill="1" applyAlignment="1">
      <alignment horizontal="right"/>
    </xf>
    <xf numFmtId="0" fontId="4" fillId="0" borderId="0" xfId="0" applyFont="1" applyFill="1"/>
    <xf numFmtId="0" fontId="3" fillId="0" borderId="15" xfId="0" applyFont="1" applyBorder="1"/>
    <xf numFmtId="0" fontId="3" fillId="0" borderId="2" xfId="0" applyFont="1" applyBorder="1"/>
    <xf numFmtId="0" fontId="0" fillId="0" borderId="2" xfId="0" applyBorder="1"/>
    <xf numFmtId="0" fontId="0" fillId="0" borderId="12" xfId="0" applyBorder="1"/>
    <xf numFmtId="0" fontId="0" fillId="0" borderId="9" xfId="0" applyBorder="1"/>
    <xf numFmtId="0" fontId="1" fillId="0" borderId="9" xfId="0" applyFont="1" applyBorder="1"/>
    <xf numFmtId="0" fontId="1" fillId="0" borderId="8" xfId="0" applyFont="1" applyBorder="1"/>
    <xf numFmtId="0" fontId="0" fillId="0" borderId="10" xfId="0" applyBorder="1"/>
    <xf numFmtId="0" fontId="16" fillId="0" borderId="9" xfId="1" applyBorder="1"/>
    <xf numFmtId="0" fontId="0" fillId="0" borderId="0" xfId="0" applyFill="1" applyBorder="1"/>
    <xf numFmtId="0" fontId="0" fillId="2" borderId="1" xfId="0" applyFill="1" applyBorder="1"/>
    <xf numFmtId="0" fontId="0" fillId="2" borderId="0" xfId="0" applyFill="1" applyAlignment="1">
      <alignment horizontal="left"/>
    </xf>
    <xf numFmtId="0" fontId="0" fillId="2" borderId="3" xfId="0" applyFill="1" applyBorder="1" applyAlignment="1">
      <alignment horizontal="left"/>
    </xf>
    <xf numFmtId="165" fontId="0" fillId="6" borderId="8" xfId="0" applyNumberFormat="1" applyFill="1" applyBorder="1"/>
    <xf numFmtId="165" fontId="0" fillId="6" borderId="6" xfId="0" applyNumberFormat="1" applyFill="1" applyBorder="1"/>
    <xf numFmtId="165" fontId="0" fillId="6" borderId="5" xfId="0" applyNumberFormat="1" applyFill="1" applyBorder="1"/>
    <xf numFmtId="1" fontId="0" fillId="6" borderId="6" xfId="0" applyNumberFormat="1" applyFill="1" applyBorder="1"/>
    <xf numFmtId="0" fontId="0" fillId="6" borderId="5" xfId="0" applyFill="1" applyBorder="1"/>
    <xf numFmtId="1" fontId="0" fillId="6" borderId="5" xfId="0" applyNumberFormat="1" applyFill="1" applyBorder="1"/>
    <xf numFmtId="1" fontId="0" fillId="6" borderId="9" xfId="0" applyNumberFormat="1" applyFill="1" applyBorder="1"/>
    <xf numFmtId="1" fontId="0" fillId="6" borderId="10" xfId="0" applyNumberFormat="1" applyFill="1" applyBorder="1"/>
    <xf numFmtId="2" fontId="17" fillId="0" borderId="5" xfId="0" applyNumberFormat="1" applyFont="1" applyFill="1" applyBorder="1"/>
    <xf numFmtId="0" fontId="17" fillId="0" borderId="0" xfId="0" applyFont="1"/>
    <xf numFmtId="0" fontId="0" fillId="0" borderId="0" xfId="0" applyFill="1" applyBorder="1" applyAlignment="1">
      <alignment vertical="top"/>
    </xf>
    <xf numFmtId="0" fontId="0" fillId="0" borderId="0" xfId="0" applyFill="1" applyBorder="1" applyAlignment="1">
      <alignment vertical="top" wrapText="1"/>
    </xf>
    <xf numFmtId="0" fontId="0" fillId="0" borderId="8" xfId="0" applyBorder="1" applyAlignment="1">
      <alignment vertical="top"/>
    </xf>
    <xf numFmtId="0" fontId="16" fillId="0" borderId="9" xfId="1" applyBorder="1" applyAlignment="1">
      <alignment vertical="top"/>
    </xf>
    <xf numFmtId="0" fontId="18" fillId="0" borderId="0" xfId="0" applyFont="1" applyFill="1"/>
    <xf numFmtId="2" fontId="17" fillId="0" borderId="1" xfId="0" applyNumberFormat="1" applyFont="1" applyFill="1" applyBorder="1"/>
    <xf numFmtId="0" fontId="4" fillId="3" borderId="11" xfId="0" applyFont="1" applyFill="1" applyBorder="1"/>
    <xf numFmtId="0" fontId="15" fillId="0" borderId="0" xfId="0" applyFont="1"/>
    <xf numFmtId="0" fontId="1" fillId="0" borderId="11" xfId="0" applyFont="1" applyBorder="1" applyAlignment="1">
      <alignment horizontal="center" vertical="center" wrapText="1"/>
    </xf>
    <xf numFmtId="0" fontId="1" fillId="0" borderId="1" xfId="0" applyFont="1" applyBorder="1" applyAlignment="1">
      <alignment horizontal="center" vertical="center"/>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5" fillId="0" borderId="0" xfId="0" applyFont="1" applyAlignment="1">
      <alignment horizontal="center"/>
    </xf>
    <xf numFmtId="0" fontId="1" fillId="0" borderId="0" xfId="0" applyFont="1" applyAlignment="1">
      <alignment horizont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top" wrapText="1"/>
    </xf>
    <xf numFmtId="0" fontId="15" fillId="0" borderId="0" xfId="0" applyFont="1" applyFill="1" applyBorder="1" applyAlignment="1">
      <alignment horizontal="left" vertical="top" wrapText="1"/>
    </xf>
    <xf numFmtId="0" fontId="1" fillId="0" borderId="0" xfId="0" applyFont="1" applyFill="1" applyAlignment="1">
      <alignment horizontal="center"/>
    </xf>
    <xf numFmtId="0" fontId="1" fillId="0" borderId="0" xfId="0" applyFont="1" applyAlignment="1">
      <alignment horizontal="center" wrapText="1"/>
    </xf>
    <xf numFmtId="0" fontId="1" fillId="0" borderId="3" xfId="0" applyFont="1" applyBorder="1" applyAlignment="1">
      <alignment horizontal="center" vertical="center"/>
    </xf>
    <xf numFmtId="0" fontId="1" fillId="0" borderId="0" xfId="0" applyFont="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Border="1" applyAlignment="1">
      <alignment horizontal="center" wrapText="1"/>
    </xf>
    <xf numFmtId="0" fontId="1" fillId="2" borderId="3" xfId="0" applyFont="1" applyFill="1" applyBorder="1" applyAlignment="1">
      <alignment horizontal="center"/>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Font="1" applyBorder="1" applyAlignment="1">
      <alignment horizontal="center"/>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2" xfId="0" applyFont="1" applyBorder="1" applyAlignment="1">
      <alignment horizontal="right" vertical="center" wrapText="1"/>
    </xf>
    <xf numFmtId="0" fontId="12" fillId="0" borderId="3" xfId="0" applyFont="1" applyBorder="1" applyAlignment="1">
      <alignment horizontal="righ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Timeliness of registration of live births, [country,</a:t>
            </a:r>
            <a:r>
              <a:rPr lang="en-AU" baseline="0"/>
              <a:t>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'F3.1'!$B$7</c:f>
              <c:strCache>
                <c:ptCount val="1"/>
                <c:pt idx="0">
                  <c:v>Current</c:v>
                </c:pt>
              </c:strCache>
            </c:strRef>
          </c:tx>
          <c:spPr>
            <a:ln w="28575" cap="rnd">
              <a:solidFill>
                <a:schemeClr val="accent1"/>
              </a:solidFill>
              <a:round/>
            </a:ln>
            <a:effectLst/>
          </c:spPr>
          <c:marker>
            <c:symbol val="none"/>
          </c:marker>
          <c:cat>
            <c:strRef>
              <c:f>'F3.1'!$A$8:$A$17</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'F3.1'!$B$8:$B$17</c:f>
              <c:numCache>
                <c:formatCode>0%</c:formatCode>
                <c:ptCount val="10"/>
                <c:pt idx="0">
                  <c:v>0.92300000000000004</c:v>
                </c:pt>
                <c:pt idx="1">
                  <c:v>0.90600000000000003</c:v>
                </c:pt>
                <c:pt idx="2">
                  <c:v>0.88900000000000001</c:v>
                </c:pt>
                <c:pt idx="3">
                  <c:v>0.91600000000000004</c:v>
                </c:pt>
                <c:pt idx="4">
                  <c:v>0.88400000000000001</c:v>
                </c:pt>
                <c:pt idx="5">
                  <c:v>0.88100000000000001</c:v>
                </c:pt>
                <c:pt idx="6">
                  <c:v>0.87</c:v>
                </c:pt>
                <c:pt idx="7">
                  <c:v>0.85</c:v>
                </c:pt>
                <c:pt idx="8">
                  <c:v>0.84</c:v>
                </c:pt>
                <c:pt idx="9">
                  <c:v>0.82</c:v>
                </c:pt>
              </c:numCache>
            </c:numRef>
          </c:val>
          <c:smooth val="0"/>
          <c:extLst>
            <c:ext xmlns:c16="http://schemas.microsoft.com/office/drawing/2014/chart" uri="{C3380CC4-5D6E-409C-BE32-E72D297353CC}">
              <c16:uniqueId val="{00000000-DB61-4FA9-A16D-183882816E80}"/>
            </c:ext>
          </c:extLst>
        </c:ser>
        <c:ser>
          <c:idx val="1"/>
          <c:order val="1"/>
          <c:tx>
            <c:strRef>
              <c:f>'F3.1'!$C$7</c:f>
              <c:strCache>
                <c:ptCount val="1"/>
                <c:pt idx="0">
                  <c:v>Late</c:v>
                </c:pt>
              </c:strCache>
            </c:strRef>
          </c:tx>
          <c:spPr>
            <a:ln w="28575" cap="rnd">
              <a:solidFill>
                <a:schemeClr val="accent2"/>
              </a:solidFill>
              <a:round/>
            </a:ln>
            <a:effectLst/>
          </c:spPr>
          <c:marker>
            <c:symbol val="none"/>
          </c:marker>
          <c:cat>
            <c:strRef>
              <c:f>'F3.1'!$A$8:$A$17</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'F3.1'!$C$8:$C$17</c:f>
              <c:numCache>
                <c:formatCode>0%</c:formatCode>
                <c:ptCount val="10"/>
                <c:pt idx="0">
                  <c:v>0.05</c:v>
                </c:pt>
                <c:pt idx="1">
                  <c:v>0.06</c:v>
                </c:pt>
                <c:pt idx="2">
                  <c:v>7.0000000000000007E-2</c:v>
                </c:pt>
                <c:pt idx="3">
                  <c:v>0.06</c:v>
                </c:pt>
                <c:pt idx="4">
                  <c:v>0.09</c:v>
                </c:pt>
                <c:pt idx="5">
                  <c:v>0.08</c:v>
                </c:pt>
                <c:pt idx="6">
                  <c:v>0.09</c:v>
                </c:pt>
                <c:pt idx="7">
                  <c:v>0.1</c:v>
                </c:pt>
                <c:pt idx="8">
                  <c:v>0.1</c:v>
                </c:pt>
                <c:pt idx="9">
                  <c:v>0.13</c:v>
                </c:pt>
              </c:numCache>
            </c:numRef>
          </c:val>
          <c:smooth val="0"/>
          <c:extLst>
            <c:ext xmlns:c16="http://schemas.microsoft.com/office/drawing/2014/chart" uri="{C3380CC4-5D6E-409C-BE32-E72D297353CC}">
              <c16:uniqueId val="{00000001-DB61-4FA9-A16D-183882816E80}"/>
            </c:ext>
          </c:extLst>
        </c:ser>
        <c:ser>
          <c:idx val="2"/>
          <c:order val="2"/>
          <c:tx>
            <c:strRef>
              <c:f>'F3.1'!$D$7</c:f>
              <c:strCache>
                <c:ptCount val="1"/>
                <c:pt idx="0">
                  <c:v>Delayed</c:v>
                </c:pt>
              </c:strCache>
            </c:strRef>
          </c:tx>
          <c:spPr>
            <a:ln w="28575" cap="rnd">
              <a:solidFill>
                <a:schemeClr val="accent3"/>
              </a:solidFill>
              <a:round/>
            </a:ln>
            <a:effectLst/>
          </c:spPr>
          <c:marker>
            <c:symbol val="none"/>
          </c:marker>
          <c:cat>
            <c:strRef>
              <c:f>'F3.1'!$A$8:$A$17</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'F3.1'!$D$8:$D$17</c:f>
              <c:numCache>
                <c:formatCode>0%</c:formatCode>
                <c:ptCount val="10"/>
                <c:pt idx="0">
                  <c:v>0.03</c:v>
                </c:pt>
                <c:pt idx="1">
                  <c:v>0.03</c:v>
                </c:pt>
                <c:pt idx="2">
                  <c:v>0.04</c:v>
                </c:pt>
                <c:pt idx="3">
                  <c:v>0.02</c:v>
                </c:pt>
                <c:pt idx="4">
                  <c:v>0.03</c:v>
                </c:pt>
                <c:pt idx="5">
                  <c:v>0.04</c:v>
                </c:pt>
                <c:pt idx="6">
                  <c:v>0.04</c:v>
                </c:pt>
                <c:pt idx="7">
                  <c:v>0.05</c:v>
                </c:pt>
                <c:pt idx="8">
                  <c:v>0.06</c:v>
                </c:pt>
                <c:pt idx="9">
                  <c:v>0.05</c:v>
                </c:pt>
              </c:numCache>
            </c:numRef>
          </c:val>
          <c:smooth val="0"/>
          <c:extLst>
            <c:ext xmlns:c16="http://schemas.microsoft.com/office/drawing/2014/chart" uri="{C3380CC4-5D6E-409C-BE32-E72D297353CC}">
              <c16:uniqueId val="{00000002-DB61-4FA9-A16D-183882816E80}"/>
            </c:ext>
          </c:extLst>
        </c:ser>
        <c:dLbls>
          <c:showLegendKey val="0"/>
          <c:showVal val="0"/>
          <c:showCatName val="0"/>
          <c:showSerName val="0"/>
          <c:showPercent val="0"/>
          <c:showBubbleSize val="0"/>
        </c:dLbls>
        <c:smooth val="0"/>
        <c:axId val="446204664"/>
        <c:axId val="446216144"/>
      </c:lineChart>
      <c:catAx>
        <c:axId val="44620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Year of registration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16144"/>
        <c:crosses val="autoZero"/>
        <c:auto val="1"/>
        <c:lblAlgn val="ctr"/>
        <c:lblOffset val="100"/>
        <c:noMultiLvlLbl val="0"/>
      </c:catAx>
      <c:valAx>
        <c:axId val="4462161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live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0466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fertility rate, [country,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'F4.5'!$B$6</c:f>
              <c:strCache>
                <c:ptCount val="1"/>
                <c:pt idx="0">
                  <c:v>CRVS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'F4.5'!$A$7:$A$16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'F4.5'!$B$7:$B$16</c:f>
              <c:numCache>
                <c:formatCode>General</c:formatCode>
                <c:ptCount val="10"/>
                <c:pt idx="0">
                  <c:v>1.7</c:v>
                </c:pt>
                <c:pt idx="1">
                  <c:v>1.9</c:v>
                </c:pt>
                <c:pt idx="2">
                  <c:v>2</c:v>
                </c:pt>
                <c:pt idx="3">
                  <c:v>1.9</c:v>
                </c:pt>
                <c:pt idx="4">
                  <c:v>1.9</c:v>
                </c:pt>
                <c:pt idx="5">
                  <c:v>1.8</c:v>
                </c:pt>
                <c:pt idx="6">
                  <c:v>1.9</c:v>
                </c:pt>
                <c:pt idx="7">
                  <c:v>1.8</c:v>
                </c:pt>
                <c:pt idx="8">
                  <c:v>1.8</c:v>
                </c:pt>
                <c:pt idx="9">
                  <c:v>1.7</c:v>
                </c:pt>
              </c:numCache>
            </c:numRef>
          </c:val>
          <c:smooth val="0"/>
          <c:extLst>
            <c:ext xmlns:c16="http://schemas.microsoft.com/office/drawing/2014/chart" uri="{C3380CC4-5D6E-409C-BE32-E72D297353CC}">
              <c16:uniqueId val="{00000000-C376-4032-B047-C9F46F379BB8}"/>
            </c:ext>
          </c:extLst>
        </c:ser>
        <c:ser>
          <c:idx val="1"/>
          <c:order val="1"/>
          <c:tx>
            <c:strRef>
              <c:f>'F4.5'!$C$6</c:f>
              <c:strCache>
                <c:ptCount val="1"/>
                <c:pt idx="0">
                  <c:v>DHS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'F4.5'!$A$7:$A$16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'F4.5'!$C$7:$C$16</c:f>
              <c:numCache>
                <c:formatCode>General</c:formatCode>
                <c:ptCount val="10"/>
                <c:pt idx="2">
                  <c:v>2.8</c:v>
                </c:pt>
              </c:numCache>
            </c:numRef>
          </c:val>
          <c:smooth val="0"/>
          <c:extLst>
            <c:ext xmlns:c16="http://schemas.microsoft.com/office/drawing/2014/chart" uri="{C3380CC4-5D6E-409C-BE32-E72D297353CC}">
              <c16:uniqueId val="{00000000-ADBA-4588-9705-3F947A1DBEAB}"/>
            </c:ext>
          </c:extLst>
        </c:ser>
        <c:ser>
          <c:idx val="2"/>
          <c:order val="2"/>
          <c:tx>
            <c:strRef>
              <c:f>'F4.5'!$D$6</c:f>
              <c:strCache>
                <c:ptCount val="1"/>
                <c:pt idx="0">
                  <c:v>Census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'F4.5'!$A$7:$A$16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'F4.5'!$D$7:$D$16</c:f>
              <c:numCache>
                <c:formatCode>General</c:formatCode>
                <c:ptCount val="10"/>
                <c:pt idx="0" formatCode="0.0">
                  <c:v>2</c:v>
                </c:pt>
                <c:pt idx="5">
                  <c:v>2.2000000000000002</c:v>
                </c:pt>
              </c:numCache>
            </c:numRef>
          </c:val>
          <c:smooth val="0"/>
          <c:extLst>
            <c:ext xmlns:c16="http://schemas.microsoft.com/office/drawing/2014/chart" uri="{C3380CC4-5D6E-409C-BE32-E72D297353CC}">
              <c16:uniqueId val="{00000001-ADBA-4588-9705-3F947A1DBEAB}"/>
            </c:ext>
          </c:extLst>
        </c:ser>
        <c:dLbls>
          <c:showLegendKey val="0"/>
          <c:showVal val="0"/>
          <c:showCatName val="0"/>
          <c:showSerName val="0"/>
          <c:showPercent val="0"/>
          <c:showBubbleSize val="0"/>
        </c:dLbls>
        <c:marker val="1"/>
        <c:smooth val="0"/>
        <c:axId val="563182112"/>
        <c:axId val="563188672"/>
      </c:lineChart>
      <c:catAx>
        <c:axId val="56318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88672"/>
        <c:crosses val="autoZero"/>
        <c:auto val="1"/>
        <c:lblAlgn val="ctr"/>
        <c:lblOffset val="100"/>
        <c:noMultiLvlLbl val="0"/>
      </c:catAx>
      <c:valAx>
        <c:axId val="563188672"/>
        <c:scaling>
          <c:orientation val="minMax"/>
          <c:max val="3"/>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Births per woman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82112"/>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Registered deaths, [country,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'F5.1'!$B$6</c:f>
              <c:strCache>
                <c:ptCount val="1"/>
                <c:pt idx="0">
                  <c:v>Deaths</c:v>
                </c:pt>
              </c:strCache>
            </c:strRef>
          </c:tx>
          <c:spPr>
            <a:ln w="28575" cap="rnd">
              <a:solidFill>
                <a:schemeClr val="accent1"/>
              </a:solidFill>
              <a:round/>
            </a:ln>
            <a:effectLst/>
          </c:spPr>
          <c:marker>
            <c:symbol val="none"/>
          </c:marker>
          <c:cat>
            <c:strRef>
              <c:f>'F5.1'!$A$7:$A$16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'F5.1'!$B$7:$B$16</c:f>
              <c:numCache>
                <c:formatCode>0</c:formatCode>
                <c:ptCount val="10"/>
                <c:pt idx="0">
                  <c:v>392128</c:v>
                </c:pt>
                <c:pt idx="1">
                  <c:v>382523.5</c:v>
                </c:pt>
                <c:pt idx="2">
                  <c:v>380844.5</c:v>
                </c:pt>
                <c:pt idx="3">
                  <c:v>391099</c:v>
                </c:pt>
                <c:pt idx="4">
                  <c:v>390487.5</c:v>
                </c:pt>
                <c:pt idx="5">
                  <c:v>374040.5</c:v>
                </c:pt>
                <c:pt idx="6">
                  <c:v>355902.5</c:v>
                </c:pt>
                <c:pt idx="7">
                  <c:v>339751</c:v>
                </c:pt>
                <c:pt idx="8">
                  <c:v>333103.5</c:v>
                </c:pt>
                <c:pt idx="9">
                  <c:v>328285.5</c:v>
                </c:pt>
              </c:numCache>
            </c:numRef>
          </c:val>
          <c:smooth val="0"/>
          <c:extLst>
            <c:ext xmlns:c16="http://schemas.microsoft.com/office/drawing/2014/chart" uri="{C3380CC4-5D6E-409C-BE32-E72D297353CC}">
              <c16:uniqueId val="{00000000-0E8A-4434-AC9D-73D88B45D1AE}"/>
            </c:ext>
          </c:extLst>
        </c:ser>
        <c:dLbls>
          <c:showLegendKey val="0"/>
          <c:showVal val="0"/>
          <c:showCatName val="0"/>
          <c:showSerName val="0"/>
          <c:showPercent val="0"/>
          <c:showBubbleSize val="0"/>
        </c:dLbls>
        <c:smooth val="0"/>
        <c:axId val="406669280"/>
        <c:axId val="406671904"/>
      </c:lineChart>
      <c:catAx>
        <c:axId val="40666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71904"/>
        <c:crosses val="autoZero"/>
        <c:auto val="1"/>
        <c:lblAlgn val="ctr"/>
        <c:lblOffset val="100"/>
        <c:noMultiLvlLbl val="0"/>
      </c:catAx>
      <c:valAx>
        <c:axId val="4066719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6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deaths by sex and age group, [country,</a:t>
            </a:r>
            <a:r>
              <a:rPr lang="en-US" baseline="0"/>
              <a:t> </a:t>
            </a:r>
            <a:r>
              <a:rPr lang="en-US"/>
              <a:t>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'F5.2'!$D$7</c:f>
              <c:strCache>
                <c:ptCount val="1"/>
                <c:pt idx="0">
                  <c:v>Male</c:v>
                </c:pt>
              </c:strCache>
            </c:strRef>
          </c:tx>
          <c:spPr>
            <a:solidFill>
              <a:schemeClr val="accent1"/>
            </a:solidFill>
            <a:ln>
              <a:noFill/>
            </a:ln>
            <a:effectLst/>
          </c:spPr>
          <c:invertIfNegative val="0"/>
          <c:cat>
            <c:strRef>
              <c:f>'F5.2'!$A$8:$A$25</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'F5.2'!$D$8:$D$25</c:f>
              <c:numCache>
                <c:formatCode>0%</c:formatCode>
                <c:ptCount val="18"/>
                <c:pt idx="0">
                  <c:v>0.11804384485666104</c:v>
                </c:pt>
                <c:pt idx="1">
                  <c:v>3.5834738617200677E-2</c:v>
                </c:pt>
                <c:pt idx="2">
                  <c:v>6.7453625632377737E-3</c:v>
                </c:pt>
                <c:pt idx="3">
                  <c:v>1.2225969645868466E-2</c:v>
                </c:pt>
                <c:pt idx="4">
                  <c:v>1.2647554806070826E-2</c:v>
                </c:pt>
                <c:pt idx="5">
                  <c:v>1.5177065767284991E-2</c:v>
                </c:pt>
                <c:pt idx="6">
                  <c:v>2.3608768971332208E-2</c:v>
                </c:pt>
                <c:pt idx="7">
                  <c:v>2.7403035413153459E-2</c:v>
                </c:pt>
                <c:pt idx="8">
                  <c:v>2.4030354131534568E-2</c:v>
                </c:pt>
                <c:pt idx="9">
                  <c:v>5.0590219224283306E-2</c:v>
                </c:pt>
                <c:pt idx="10">
                  <c:v>5.9443507588532882E-2</c:v>
                </c:pt>
                <c:pt idx="11">
                  <c:v>9.949409780775717E-2</c:v>
                </c:pt>
                <c:pt idx="12">
                  <c:v>6.5345699831365942E-2</c:v>
                </c:pt>
                <c:pt idx="13">
                  <c:v>0.12774030354131535</c:v>
                </c:pt>
                <c:pt idx="14">
                  <c:v>5.1011804384485666E-2</c:v>
                </c:pt>
                <c:pt idx="15">
                  <c:v>0.1066610455311973</c:v>
                </c:pt>
                <c:pt idx="16">
                  <c:v>4.0472175379426642E-2</c:v>
                </c:pt>
                <c:pt idx="17">
                  <c:v>0.12352445193929174</c:v>
                </c:pt>
              </c:numCache>
            </c:numRef>
          </c:val>
          <c:extLst>
            <c:ext xmlns:c16="http://schemas.microsoft.com/office/drawing/2014/chart" uri="{C3380CC4-5D6E-409C-BE32-E72D297353CC}">
              <c16:uniqueId val="{00000000-DEFF-492B-BE06-40764F475F7B}"/>
            </c:ext>
          </c:extLst>
        </c:ser>
        <c:ser>
          <c:idx val="1"/>
          <c:order val="1"/>
          <c:tx>
            <c:strRef>
              <c:f>'F5.2'!$E$7</c:f>
              <c:strCache>
                <c:ptCount val="1"/>
                <c:pt idx="0">
                  <c:v>Female</c:v>
                </c:pt>
              </c:strCache>
            </c:strRef>
          </c:tx>
          <c:spPr>
            <a:solidFill>
              <a:schemeClr val="accent2"/>
            </a:solidFill>
            <a:ln>
              <a:noFill/>
            </a:ln>
            <a:effectLst/>
          </c:spPr>
          <c:invertIfNegative val="0"/>
          <c:cat>
            <c:strRef>
              <c:f>'F5.2'!$A$8:$A$25</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'F5.2'!$E$8:$E$25</c:f>
              <c:numCache>
                <c:formatCode>0%</c:formatCode>
                <c:ptCount val="18"/>
                <c:pt idx="0">
                  <c:v>0.12249705535924617</c:v>
                </c:pt>
                <c:pt idx="1">
                  <c:v>3.4746760895170786E-2</c:v>
                </c:pt>
                <c:pt idx="2">
                  <c:v>1.3545347467608953E-2</c:v>
                </c:pt>
                <c:pt idx="3">
                  <c:v>1.2367491166077738E-2</c:v>
                </c:pt>
                <c:pt idx="4">
                  <c:v>1.4134275618374558E-2</c:v>
                </c:pt>
                <c:pt idx="5">
                  <c:v>2.3557126030624265E-2</c:v>
                </c:pt>
                <c:pt idx="6">
                  <c:v>2.4734982332155476E-2</c:v>
                </c:pt>
                <c:pt idx="7">
                  <c:v>3.0624263839811542E-2</c:v>
                </c:pt>
                <c:pt idx="8">
                  <c:v>3.1213191990577149E-2</c:v>
                </c:pt>
                <c:pt idx="9">
                  <c:v>4.2991755005889282E-2</c:v>
                </c:pt>
                <c:pt idx="10">
                  <c:v>4.8292108362779744E-2</c:v>
                </c:pt>
                <c:pt idx="11">
                  <c:v>8.7750294464075382E-2</c:v>
                </c:pt>
                <c:pt idx="12">
                  <c:v>6.4782096584216728E-2</c:v>
                </c:pt>
                <c:pt idx="13">
                  <c:v>0.11307420494699646</c:v>
                </c:pt>
                <c:pt idx="14">
                  <c:v>5.5359246171967018E-2</c:v>
                </c:pt>
                <c:pt idx="15">
                  <c:v>9.5406360424028266E-2</c:v>
                </c:pt>
                <c:pt idx="16">
                  <c:v>3.0035335689045935E-2</c:v>
                </c:pt>
                <c:pt idx="17">
                  <c:v>0.15488810365135453</c:v>
                </c:pt>
              </c:numCache>
            </c:numRef>
          </c:val>
          <c:extLst>
            <c:ext xmlns:c16="http://schemas.microsoft.com/office/drawing/2014/chart" uri="{C3380CC4-5D6E-409C-BE32-E72D297353CC}">
              <c16:uniqueId val="{00000001-DEFF-492B-BE06-40764F475F7B}"/>
            </c:ext>
          </c:extLst>
        </c:ser>
        <c:dLbls>
          <c:showLegendKey val="0"/>
          <c:showVal val="0"/>
          <c:showCatName val="0"/>
          <c:showSerName val="0"/>
          <c:showPercent val="0"/>
          <c:showBubbleSize val="0"/>
        </c:dLbls>
        <c:gapWidth val="219"/>
        <c:overlap val="-27"/>
        <c:axId val="493033696"/>
        <c:axId val="493030416"/>
      </c:barChart>
      <c:catAx>
        <c:axId val="49303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0416"/>
        <c:crosses val="autoZero"/>
        <c:auto val="1"/>
        <c:lblAlgn val="ctr"/>
        <c:lblOffset val="100"/>
        <c:noMultiLvlLbl val="0"/>
      </c:catAx>
      <c:valAx>
        <c:axId val="49303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Crude death rate by sex, [country,</a:t>
            </a:r>
            <a:r>
              <a:rPr lang="en-AU" baseline="0"/>
              <a:t>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964225463378253E-2"/>
          <c:y val="0.1266410414481681"/>
          <c:w val="0.89465696534768602"/>
          <c:h val="0.71604481554440058"/>
        </c:manualLayout>
      </c:layout>
      <c:lineChart>
        <c:grouping val="standard"/>
        <c:varyColors val="0"/>
        <c:ser>
          <c:idx val="0"/>
          <c:order val="0"/>
          <c:tx>
            <c:strRef>
              <c:f>'F5.3'!$B$7</c:f>
              <c:strCache>
                <c:ptCount val="1"/>
                <c:pt idx="0">
                  <c:v>Female (IHME)</c:v>
                </c:pt>
              </c:strCache>
            </c:strRef>
          </c:tx>
          <c:spPr>
            <a:ln w="28575" cap="rnd">
              <a:solidFill>
                <a:schemeClr val="accent2">
                  <a:lumMod val="40000"/>
                  <a:lumOff val="60000"/>
                </a:schemeClr>
              </a:solidFill>
              <a:round/>
            </a:ln>
            <a:effectLst/>
          </c:spPr>
          <c:marker>
            <c:symbol val="circle"/>
            <c:size val="5"/>
            <c:spPr>
              <a:solidFill>
                <a:schemeClr val="accent2">
                  <a:lumMod val="40000"/>
                  <a:lumOff val="60000"/>
                </a:schemeClr>
              </a:solidFill>
              <a:ln w="9525">
                <a:solidFill>
                  <a:schemeClr val="accent2">
                    <a:lumMod val="40000"/>
                    <a:lumOff val="60000"/>
                  </a:schemeClr>
                </a:solidFill>
              </a:ln>
              <a:effectLst/>
            </c:spPr>
          </c:marker>
          <c:cat>
            <c:numRef>
              <c:f>'F5.3'!$A$8:$A$19</c:f>
              <c:numCache>
                <c:formatCode>General</c:formatCode>
                <c:ptCount val="12"/>
                <c:pt idx="0">
                  <c:v>1980</c:v>
                </c:pt>
                <c:pt idx="1">
                  <c:v>1985</c:v>
                </c:pt>
                <c:pt idx="2">
                  <c:v>1990</c:v>
                </c:pt>
                <c:pt idx="3">
                  <c:v>1995</c:v>
                </c:pt>
                <c:pt idx="4">
                  <c:v>2000</c:v>
                </c:pt>
                <c:pt idx="5">
                  <c:v>2005</c:v>
                </c:pt>
                <c:pt idx="6">
                  <c:v>2010</c:v>
                </c:pt>
                <c:pt idx="7">
                  <c:v>2014</c:v>
                </c:pt>
                <c:pt idx="8">
                  <c:v>2015</c:v>
                </c:pt>
                <c:pt idx="9">
                  <c:v>2016</c:v>
                </c:pt>
                <c:pt idx="10">
                  <c:v>2017</c:v>
                </c:pt>
                <c:pt idx="11">
                  <c:v>2018</c:v>
                </c:pt>
              </c:numCache>
            </c:numRef>
          </c:cat>
          <c:val>
            <c:numRef>
              <c:f>'F5.3'!$B$8:$B$19</c:f>
              <c:numCache>
                <c:formatCode>General</c:formatCode>
                <c:ptCount val="12"/>
                <c:pt idx="0">
                  <c:v>7.3</c:v>
                </c:pt>
                <c:pt idx="1">
                  <c:v>7.1</c:v>
                </c:pt>
                <c:pt idx="2">
                  <c:v>7.3</c:v>
                </c:pt>
                <c:pt idx="3">
                  <c:v>7.2</c:v>
                </c:pt>
                <c:pt idx="4">
                  <c:v>7.2</c:v>
                </c:pt>
                <c:pt idx="5">
                  <c:v>7.2</c:v>
                </c:pt>
                <c:pt idx="6">
                  <c:v>7.2</c:v>
                </c:pt>
                <c:pt idx="7">
                  <c:v>7.2</c:v>
                </c:pt>
                <c:pt idx="8">
                  <c:v>7.2</c:v>
                </c:pt>
              </c:numCache>
            </c:numRef>
          </c:val>
          <c:smooth val="0"/>
          <c:extLst>
            <c:ext xmlns:c16="http://schemas.microsoft.com/office/drawing/2014/chart" uri="{C3380CC4-5D6E-409C-BE32-E72D297353CC}">
              <c16:uniqueId val="{00000000-C424-4568-8C1B-A5E3F6278A31}"/>
            </c:ext>
          </c:extLst>
        </c:ser>
        <c:ser>
          <c:idx val="1"/>
          <c:order val="1"/>
          <c:tx>
            <c:strRef>
              <c:f>'F5.3'!$C$7</c:f>
              <c:strCache>
                <c:ptCount val="1"/>
                <c:pt idx="0">
                  <c:v>Male (IHME)</c:v>
                </c:pt>
              </c:strCache>
            </c:strRef>
          </c:tx>
          <c:spPr>
            <a:ln w="28575"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cat>
            <c:numRef>
              <c:f>'F5.3'!$A$8:$A$19</c:f>
              <c:numCache>
                <c:formatCode>General</c:formatCode>
                <c:ptCount val="12"/>
                <c:pt idx="0">
                  <c:v>1980</c:v>
                </c:pt>
                <c:pt idx="1">
                  <c:v>1985</c:v>
                </c:pt>
                <c:pt idx="2">
                  <c:v>1990</c:v>
                </c:pt>
                <c:pt idx="3">
                  <c:v>1995</c:v>
                </c:pt>
                <c:pt idx="4">
                  <c:v>2000</c:v>
                </c:pt>
                <c:pt idx="5">
                  <c:v>2005</c:v>
                </c:pt>
                <c:pt idx="6">
                  <c:v>2010</c:v>
                </c:pt>
                <c:pt idx="7">
                  <c:v>2014</c:v>
                </c:pt>
                <c:pt idx="8">
                  <c:v>2015</c:v>
                </c:pt>
                <c:pt idx="9">
                  <c:v>2016</c:v>
                </c:pt>
                <c:pt idx="10">
                  <c:v>2017</c:v>
                </c:pt>
                <c:pt idx="11">
                  <c:v>2018</c:v>
                </c:pt>
              </c:numCache>
            </c:numRef>
          </c:cat>
          <c:val>
            <c:numRef>
              <c:f>'F5.3'!$C$8:$C$19</c:f>
              <c:numCache>
                <c:formatCode>General</c:formatCode>
                <c:ptCount val="12"/>
                <c:pt idx="0">
                  <c:v>10</c:v>
                </c:pt>
                <c:pt idx="1">
                  <c:v>9.6999999999999993</c:v>
                </c:pt>
                <c:pt idx="2">
                  <c:v>9.6</c:v>
                </c:pt>
                <c:pt idx="3">
                  <c:v>9.1999999999999993</c:v>
                </c:pt>
                <c:pt idx="4">
                  <c:v>9</c:v>
                </c:pt>
                <c:pt idx="5">
                  <c:v>8.6999999999999993</c:v>
                </c:pt>
                <c:pt idx="6">
                  <c:v>8.5</c:v>
                </c:pt>
                <c:pt idx="7">
                  <c:v>8.4</c:v>
                </c:pt>
                <c:pt idx="8">
                  <c:v>8.4</c:v>
                </c:pt>
              </c:numCache>
            </c:numRef>
          </c:val>
          <c:smooth val="0"/>
          <c:extLst>
            <c:ext xmlns:c16="http://schemas.microsoft.com/office/drawing/2014/chart" uri="{C3380CC4-5D6E-409C-BE32-E72D297353CC}">
              <c16:uniqueId val="{00000001-C424-4568-8C1B-A5E3F6278A31}"/>
            </c:ext>
          </c:extLst>
        </c:ser>
        <c:ser>
          <c:idx val="2"/>
          <c:order val="2"/>
          <c:tx>
            <c:strRef>
              <c:f>'F5.3'!$D$7</c:f>
              <c:strCache>
                <c:ptCount val="1"/>
                <c:pt idx="0">
                  <c:v>Female (Census)</c:v>
                </c:pt>
              </c:strCache>
            </c:strRef>
          </c:tx>
          <c:spPr>
            <a:ln w="28575" cap="rnd">
              <a:solidFill>
                <a:schemeClr val="accent2"/>
              </a:solidFill>
              <a:round/>
            </a:ln>
            <a:effectLst/>
          </c:spPr>
          <c:marker>
            <c:symbol val="diamond"/>
            <c:size val="7"/>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'F5.3'!$A$8:$A$19</c:f>
              <c:numCache>
                <c:formatCode>General</c:formatCode>
                <c:ptCount val="12"/>
                <c:pt idx="0">
                  <c:v>1980</c:v>
                </c:pt>
                <c:pt idx="1">
                  <c:v>1985</c:v>
                </c:pt>
                <c:pt idx="2">
                  <c:v>1990</c:v>
                </c:pt>
                <c:pt idx="3">
                  <c:v>1995</c:v>
                </c:pt>
                <c:pt idx="4">
                  <c:v>2000</c:v>
                </c:pt>
                <c:pt idx="5">
                  <c:v>2005</c:v>
                </c:pt>
                <c:pt idx="6">
                  <c:v>2010</c:v>
                </c:pt>
                <c:pt idx="7">
                  <c:v>2014</c:v>
                </c:pt>
                <c:pt idx="8">
                  <c:v>2015</c:v>
                </c:pt>
                <c:pt idx="9">
                  <c:v>2016</c:v>
                </c:pt>
                <c:pt idx="10">
                  <c:v>2017</c:v>
                </c:pt>
                <c:pt idx="11">
                  <c:v>2018</c:v>
                </c:pt>
              </c:numCache>
            </c:numRef>
          </c:cat>
          <c:val>
            <c:numRef>
              <c:f>'F5.3'!$D$8:$D$19</c:f>
              <c:numCache>
                <c:formatCode>General</c:formatCode>
                <c:ptCount val="12"/>
                <c:pt idx="6">
                  <c:v>4.7</c:v>
                </c:pt>
              </c:numCache>
            </c:numRef>
          </c:val>
          <c:smooth val="0"/>
          <c:extLst>
            <c:ext xmlns:c16="http://schemas.microsoft.com/office/drawing/2014/chart" uri="{C3380CC4-5D6E-409C-BE32-E72D297353CC}">
              <c16:uniqueId val="{00000002-C424-4568-8C1B-A5E3F6278A31}"/>
            </c:ext>
          </c:extLst>
        </c:ser>
        <c:ser>
          <c:idx val="3"/>
          <c:order val="3"/>
          <c:tx>
            <c:strRef>
              <c:f>'F5.3'!$E$7</c:f>
              <c:strCache>
                <c:ptCount val="1"/>
                <c:pt idx="0">
                  <c:v>Male (Census)</c:v>
                </c:pt>
              </c:strCache>
            </c:strRef>
          </c:tx>
          <c:spPr>
            <a:ln w="28575" cap="rnd">
              <a:solidFill>
                <a:schemeClr val="accent1"/>
              </a:solidFill>
              <a:round/>
            </a:ln>
            <a:effectLst/>
          </c:spPr>
          <c:marker>
            <c:symbol val="diamond"/>
            <c:size val="7"/>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'F5.3'!$A$8:$A$19</c:f>
              <c:numCache>
                <c:formatCode>General</c:formatCode>
                <c:ptCount val="12"/>
                <c:pt idx="0">
                  <c:v>1980</c:v>
                </c:pt>
                <c:pt idx="1">
                  <c:v>1985</c:v>
                </c:pt>
                <c:pt idx="2">
                  <c:v>1990</c:v>
                </c:pt>
                <c:pt idx="3">
                  <c:v>1995</c:v>
                </c:pt>
                <c:pt idx="4">
                  <c:v>2000</c:v>
                </c:pt>
                <c:pt idx="5">
                  <c:v>2005</c:v>
                </c:pt>
                <c:pt idx="6">
                  <c:v>2010</c:v>
                </c:pt>
                <c:pt idx="7">
                  <c:v>2014</c:v>
                </c:pt>
                <c:pt idx="8">
                  <c:v>2015</c:v>
                </c:pt>
                <c:pt idx="9">
                  <c:v>2016</c:v>
                </c:pt>
                <c:pt idx="10">
                  <c:v>2017</c:v>
                </c:pt>
                <c:pt idx="11">
                  <c:v>2018</c:v>
                </c:pt>
              </c:numCache>
            </c:numRef>
          </c:cat>
          <c:val>
            <c:numRef>
              <c:f>'F5.3'!$E$8:$E$19</c:f>
              <c:numCache>
                <c:formatCode>General</c:formatCode>
                <c:ptCount val="12"/>
                <c:pt idx="6" formatCode="0.0">
                  <c:v>6</c:v>
                </c:pt>
              </c:numCache>
            </c:numRef>
          </c:val>
          <c:smooth val="0"/>
          <c:extLst>
            <c:ext xmlns:c16="http://schemas.microsoft.com/office/drawing/2014/chart" uri="{C3380CC4-5D6E-409C-BE32-E72D297353CC}">
              <c16:uniqueId val="{00000003-C424-4568-8C1B-A5E3F6278A31}"/>
            </c:ext>
          </c:extLst>
        </c:ser>
        <c:ser>
          <c:idx val="4"/>
          <c:order val="4"/>
          <c:tx>
            <c:strRef>
              <c:f>'F5.3'!$F$7</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'F5.3'!$A$8:$A$19</c:f>
              <c:numCache>
                <c:formatCode>General</c:formatCode>
                <c:ptCount val="12"/>
                <c:pt idx="0">
                  <c:v>1980</c:v>
                </c:pt>
                <c:pt idx="1">
                  <c:v>1985</c:v>
                </c:pt>
                <c:pt idx="2">
                  <c:v>1990</c:v>
                </c:pt>
                <c:pt idx="3">
                  <c:v>1995</c:v>
                </c:pt>
                <c:pt idx="4">
                  <c:v>2000</c:v>
                </c:pt>
                <c:pt idx="5">
                  <c:v>2005</c:v>
                </c:pt>
                <c:pt idx="6">
                  <c:v>2010</c:v>
                </c:pt>
                <c:pt idx="7">
                  <c:v>2014</c:v>
                </c:pt>
                <c:pt idx="8">
                  <c:v>2015</c:v>
                </c:pt>
                <c:pt idx="9">
                  <c:v>2016</c:v>
                </c:pt>
                <c:pt idx="10">
                  <c:v>2017</c:v>
                </c:pt>
                <c:pt idx="11">
                  <c:v>2018</c:v>
                </c:pt>
              </c:numCache>
            </c:numRef>
          </c:cat>
          <c:val>
            <c:numRef>
              <c:f>'F5.3'!$F$8:$F$19</c:f>
              <c:numCache>
                <c:formatCode>General</c:formatCode>
                <c:ptCount val="12"/>
                <c:pt idx="7" formatCode="0.0">
                  <c:v>1.3294490172406326</c:v>
                </c:pt>
                <c:pt idx="8" formatCode="0.0">
                  <c:v>2.9003411462383113</c:v>
                </c:pt>
                <c:pt idx="9" formatCode="0.0">
                  <c:v>2.5204506983438102</c:v>
                </c:pt>
                <c:pt idx="10" formatCode="0.0">
                  <c:v>3.4874043980588438</c:v>
                </c:pt>
                <c:pt idx="11" formatCode="0.0">
                  <c:v>3.5639651496767533</c:v>
                </c:pt>
              </c:numCache>
            </c:numRef>
          </c:val>
          <c:smooth val="0"/>
          <c:extLst>
            <c:ext xmlns:c16="http://schemas.microsoft.com/office/drawing/2014/chart" uri="{C3380CC4-5D6E-409C-BE32-E72D297353CC}">
              <c16:uniqueId val="{00000004-C424-4568-8C1B-A5E3F6278A31}"/>
            </c:ext>
          </c:extLst>
        </c:ser>
        <c:ser>
          <c:idx val="5"/>
          <c:order val="5"/>
          <c:tx>
            <c:strRef>
              <c:f>'F5.3'!$G$7</c:f>
              <c:strCache>
                <c:ptCount val="1"/>
                <c:pt idx="0">
                  <c:v>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'F5.3'!$A$8:$A$19</c:f>
              <c:numCache>
                <c:formatCode>General</c:formatCode>
                <c:ptCount val="12"/>
                <c:pt idx="0">
                  <c:v>1980</c:v>
                </c:pt>
                <c:pt idx="1">
                  <c:v>1985</c:v>
                </c:pt>
                <c:pt idx="2">
                  <c:v>1990</c:v>
                </c:pt>
                <c:pt idx="3">
                  <c:v>1995</c:v>
                </c:pt>
                <c:pt idx="4">
                  <c:v>2000</c:v>
                </c:pt>
                <c:pt idx="5">
                  <c:v>2005</c:v>
                </c:pt>
                <c:pt idx="6">
                  <c:v>2010</c:v>
                </c:pt>
                <c:pt idx="7">
                  <c:v>2014</c:v>
                </c:pt>
                <c:pt idx="8">
                  <c:v>2015</c:v>
                </c:pt>
                <c:pt idx="9">
                  <c:v>2016</c:v>
                </c:pt>
                <c:pt idx="10">
                  <c:v>2017</c:v>
                </c:pt>
                <c:pt idx="11">
                  <c:v>2018</c:v>
                </c:pt>
              </c:numCache>
            </c:numRef>
          </c:cat>
          <c:val>
            <c:numRef>
              <c:f>'F5.3'!$G$8:$G$19</c:f>
              <c:numCache>
                <c:formatCode>General</c:formatCode>
                <c:ptCount val="12"/>
                <c:pt idx="7" formatCode="0.0">
                  <c:v>1.9291136842195922</c:v>
                </c:pt>
                <c:pt idx="8" formatCode="0.0">
                  <c:v>3.8175065216175939</c:v>
                </c:pt>
                <c:pt idx="9" formatCode="0.0">
                  <c:v>3.5757198488643116</c:v>
                </c:pt>
                <c:pt idx="10" formatCode="0.0">
                  <c:v>4.7278963305576278</c:v>
                </c:pt>
                <c:pt idx="11" formatCode="0.0">
                  <c:v>4.509038400160426</c:v>
                </c:pt>
              </c:numCache>
            </c:numRef>
          </c:val>
          <c:smooth val="0"/>
          <c:extLst>
            <c:ext xmlns:c16="http://schemas.microsoft.com/office/drawing/2014/chart" uri="{C3380CC4-5D6E-409C-BE32-E72D297353CC}">
              <c16:uniqueId val="{00000005-C424-4568-8C1B-A5E3F6278A31}"/>
            </c:ext>
          </c:extLst>
        </c:ser>
        <c:dLbls>
          <c:showLegendKey val="0"/>
          <c:showVal val="0"/>
          <c:showCatName val="0"/>
          <c:showSerName val="0"/>
          <c:showPercent val="0"/>
          <c:showBubbleSize val="0"/>
        </c:dLbls>
        <c:marker val="1"/>
        <c:smooth val="0"/>
        <c:axId val="522856184"/>
        <c:axId val="522858152"/>
      </c:lineChart>
      <c:catAx>
        <c:axId val="52285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58152"/>
        <c:crosses val="autoZero"/>
        <c:auto val="1"/>
        <c:lblAlgn val="ctr"/>
        <c:lblOffset val="100"/>
        <c:noMultiLvlLbl val="0"/>
      </c:catAx>
      <c:valAx>
        <c:axId val="522858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Deaths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56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 [country,</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'F5.4'!$J$7</c:f>
              <c:strCache>
                <c:ptCount val="1"/>
                <c:pt idx="0">
                  <c:v>Female</c:v>
                </c:pt>
              </c:strCache>
            </c:strRef>
          </c:tx>
          <c:spPr>
            <a:ln w="28575" cap="rnd">
              <a:solidFill>
                <a:schemeClr val="accent2"/>
              </a:solidFill>
              <a:round/>
            </a:ln>
            <a:effectLst/>
          </c:spPr>
          <c:marker>
            <c:symbol val="none"/>
          </c:marker>
          <c:cat>
            <c:strRef>
              <c:f>'F5.4'!$I$8:$I$25</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'F5.4'!$J$8:$J$25</c:f>
              <c:numCache>
                <c:formatCode>General</c:formatCode>
                <c:ptCount val="18"/>
                <c:pt idx="0">
                  <c:v>1230.7527525224773</c:v>
                </c:pt>
                <c:pt idx="1">
                  <c:v>76.533194276814584</c:v>
                </c:pt>
                <c:pt idx="2">
                  <c:v>25.823266304610865</c:v>
                </c:pt>
                <c:pt idx="3">
                  <c:v>29.182702488975469</c:v>
                </c:pt>
                <c:pt idx="4">
                  <c:v>37.490877971831281</c:v>
                </c:pt>
                <c:pt idx="5">
                  <c:v>60.88769459407326</c:v>
                </c:pt>
                <c:pt idx="6">
                  <c:v>70.117826098828985</c:v>
                </c:pt>
                <c:pt idx="7">
                  <c:v>113.28530973874679</c:v>
                </c:pt>
                <c:pt idx="8">
                  <c:v>130.6246962775229</c:v>
                </c:pt>
                <c:pt idx="9">
                  <c:v>222.98135371084499</c:v>
                </c:pt>
                <c:pt idx="10">
                  <c:v>285.55019991337758</c:v>
                </c:pt>
                <c:pt idx="11">
                  <c:v>653.98068713477085</c:v>
                </c:pt>
                <c:pt idx="12">
                  <c:v>636.72287967092893</c:v>
                </c:pt>
                <c:pt idx="13">
                  <c:v>1519.7628736753343</c:v>
                </c:pt>
                <c:pt idx="14">
                  <c:v>971.33358025980317</c:v>
                </c:pt>
                <c:pt idx="15">
                  <c:v>2364.1477067585984</c:v>
                </c:pt>
                <c:pt idx="16">
                  <c:v>1088.0174941712587</c:v>
                </c:pt>
                <c:pt idx="17">
                  <c:v>4923.2497192062901</c:v>
                </c:pt>
              </c:numCache>
            </c:numRef>
          </c:val>
          <c:smooth val="0"/>
          <c:extLst>
            <c:ext xmlns:c16="http://schemas.microsoft.com/office/drawing/2014/chart" uri="{C3380CC4-5D6E-409C-BE32-E72D297353CC}">
              <c16:uniqueId val="{00000000-D1F1-4668-B467-2F0F69C872F3}"/>
            </c:ext>
          </c:extLst>
        </c:ser>
        <c:ser>
          <c:idx val="1"/>
          <c:order val="1"/>
          <c:tx>
            <c:strRef>
              <c:f>'F5.4'!$K$7</c:f>
              <c:strCache>
                <c:ptCount val="1"/>
                <c:pt idx="0">
                  <c:v>Male</c:v>
                </c:pt>
              </c:strCache>
            </c:strRef>
          </c:tx>
          <c:spPr>
            <a:ln w="28575" cap="rnd">
              <a:solidFill>
                <a:schemeClr val="accent1"/>
              </a:solidFill>
              <a:round/>
            </a:ln>
            <a:effectLst/>
          </c:spPr>
          <c:marker>
            <c:symbol val="none"/>
          </c:marker>
          <c:cat>
            <c:strRef>
              <c:f>'F5.4'!$I$8:$I$25</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'F5.4'!$K$8:$K$25</c:f>
              <c:numCache>
                <c:formatCode>General</c:formatCode>
                <c:ptCount val="18"/>
                <c:pt idx="0">
                  <c:v>1626.4620196109872</c:v>
                </c:pt>
                <c:pt idx="1">
                  <c:v>101.37254634390455</c:v>
                </c:pt>
                <c:pt idx="2">
                  <c:v>16.647617122925393</c:v>
                </c:pt>
                <c:pt idx="3">
                  <c:v>36.913608579575957</c:v>
                </c:pt>
                <c:pt idx="4">
                  <c:v>45.135737658541601</c:v>
                </c:pt>
                <c:pt idx="5">
                  <c:v>61.062815277929495</c:v>
                </c:pt>
                <c:pt idx="6">
                  <c:v>101.98258311213266</c:v>
                </c:pt>
                <c:pt idx="7">
                  <c:v>145.42224703582821</c:v>
                </c:pt>
                <c:pt idx="8">
                  <c:v>139.50557106438706</c:v>
                </c:pt>
                <c:pt idx="9">
                  <c:v>355.91115734550647</c:v>
                </c:pt>
                <c:pt idx="10">
                  <c:v>460.69932630738856</c:v>
                </c:pt>
                <c:pt idx="11">
                  <c:v>995.65632887167601</c:v>
                </c:pt>
                <c:pt idx="12">
                  <c:v>815.7280926841662</c:v>
                </c:pt>
                <c:pt idx="13">
                  <c:v>2150.9782485629626</c:v>
                </c:pt>
                <c:pt idx="14">
                  <c:v>1143.8627904323</c:v>
                </c:pt>
                <c:pt idx="15">
                  <c:v>3187.4864944004466</c:v>
                </c:pt>
                <c:pt idx="16">
                  <c:v>1724.5447822887706</c:v>
                </c:pt>
                <c:pt idx="17">
                  <c:v>5256.548259777539</c:v>
                </c:pt>
              </c:numCache>
            </c:numRef>
          </c:val>
          <c:smooth val="0"/>
          <c:extLst>
            <c:ext xmlns:c16="http://schemas.microsoft.com/office/drawing/2014/chart" uri="{C3380CC4-5D6E-409C-BE32-E72D297353CC}">
              <c16:uniqueId val="{00000001-D1F1-4668-B467-2F0F69C872F3}"/>
            </c:ext>
          </c:extLst>
        </c:ser>
        <c:dLbls>
          <c:showLegendKey val="0"/>
          <c:showVal val="0"/>
          <c:showCatName val="0"/>
          <c:showSerName val="0"/>
          <c:showPercent val="0"/>
          <c:showBubbleSize val="0"/>
        </c:dLbls>
        <c:smooth val="0"/>
        <c:axId val="487543376"/>
        <c:axId val="487541736"/>
      </c:lineChart>
      <c:catAx>
        <c:axId val="48754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41736"/>
        <c:crosses val="autoZero"/>
        <c:auto val="1"/>
        <c:lblAlgn val="ctr"/>
        <c:lblOffset val="100"/>
        <c:noMultiLvlLbl val="0"/>
      </c:catAx>
      <c:valAx>
        <c:axId val="4875417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Deaths per 100,000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4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 expectancy at birth by sex, [country,</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'F5.5'!$B$80</c:f>
              <c:strCache>
                <c:ptCount val="1"/>
                <c:pt idx="0">
                  <c:v>Female (WHO)</c:v>
                </c:pt>
              </c:strCache>
            </c:strRef>
          </c:tx>
          <c:spPr>
            <a:ln w="28575" cap="rnd">
              <a:solidFill>
                <a:schemeClr val="accent2">
                  <a:lumMod val="40000"/>
                  <a:lumOff val="6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'F5.5'!$A$81:$A$90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'F5.5'!$B$81:$B$90</c:f>
              <c:numCache>
                <c:formatCode>General</c:formatCode>
                <c:ptCount val="10"/>
                <c:pt idx="1">
                  <c:v>73.099999999999994</c:v>
                </c:pt>
                <c:pt idx="2">
                  <c:v>73.3</c:v>
                </c:pt>
                <c:pt idx="3">
                  <c:v>73.5</c:v>
                </c:pt>
                <c:pt idx="4">
                  <c:v>73.599999999999994</c:v>
                </c:pt>
                <c:pt idx="5">
                  <c:v>73.599999999999994</c:v>
                </c:pt>
                <c:pt idx="6">
                  <c:v>73.900000000000006</c:v>
                </c:pt>
                <c:pt idx="7">
                  <c:v>74.099999999999994</c:v>
                </c:pt>
              </c:numCache>
            </c:numRef>
          </c:val>
          <c:smooth val="0"/>
          <c:extLst>
            <c:ext xmlns:c16="http://schemas.microsoft.com/office/drawing/2014/chart" uri="{C3380CC4-5D6E-409C-BE32-E72D297353CC}">
              <c16:uniqueId val="{00000000-37DA-453F-BD83-0448AA6058FE}"/>
            </c:ext>
          </c:extLst>
        </c:ser>
        <c:ser>
          <c:idx val="1"/>
          <c:order val="1"/>
          <c:tx>
            <c:strRef>
              <c:f>'F5.5'!$C$80</c:f>
              <c:strCache>
                <c:ptCount val="1"/>
                <c:pt idx="0">
                  <c:v>Male (WHO)</c:v>
                </c:pt>
              </c:strCache>
            </c:strRef>
          </c:tx>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'F5.5'!$A$81:$A$90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'F5.5'!$C$81:$C$90</c:f>
              <c:numCache>
                <c:formatCode>General</c:formatCode>
                <c:ptCount val="10"/>
                <c:pt idx="1">
                  <c:v>69.599999999999994</c:v>
                </c:pt>
                <c:pt idx="2">
                  <c:v>69.7</c:v>
                </c:pt>
                <c:pt idx="3">
                  <c:v>69.7</c:v>
                </c:pt>
                <c:pt idx="4">
                  <c:v>69.8</c:v>
                </c:pt>
                <c:pt idx="5">
                  <c:v>69.7</c:v>
                </c:pt>
                <c:pt idx="6">
                  <c:v>69.900000000000006</c:v>
                </c:pt>
                <c:pt idx="7">
                  <c:v>70.099999999999994</c:v>
                </c:pt>
              </c:numCache>
            </c:numRef>
          </c:val>
          <c:smooth val="0"/>
          <c:extLst>
            <c:ext xmlns:c16="http://schemas.microsoft.com/office/drawing/2014/chart" uri="{C3380CC4-5D6E-409C-BE32-E72D297353CC}">
              <c16:uniqueId val="{00000001-37DA-453F-BD83-0448AA6058FE}"/>
            </c:ext>
          </c:extLst>
        </c:ser>
        <c:ser>
          <c:idx val="2"/>
          <c:order val="2"/>
          <c:tx>
            <c:strRef>
              <c:f>'F5.5'!$D$80</c:f>
              <c:strCache>
                <c:ptCount val="1"/>
                <c:pt idx="0">
                  <c:v>Female (Census)</c:v>
                </c:pt>
              </c:strCache>
            </c:strRef>
          </c:tx>
          <c:spPr>
            <a:ln w="28575" cap="rnd">
              <a:solidFill>
                <a:schemeClr val="accent3"/>
              </a:solidFill>
              <a:round/>
            </a:ln>
            <a:effectLst/>
          </c:spPr>
          <c:marker>
            <c:symbol val="triangle"/>
            <c:size val="5"/>
            <c:spPr>
              <a:solidFill>
                <a:schemeClr val="accent2">
                  <a:lumMod val="60000"/>
                  <a:lumOff val="40000"/>
                </a:schemeClr>
              </a:solidFill>
              <a:ln w="9525">
                <a:solidFill>
                  <a:schemeClr val="accent2">
                    <a:lumMod val="60000"/>
                    <a:lumOff val="40000"/>
                  </a:schemeClr>
                </a:solidFill>
              </a:ln>
              <a:effectLst/>
            </c:spPr>
          </c:marker>
          <c:cat>
            <c:numRef>
              <c:f>'F5.5'!$A$81:$A$90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'F5.5'!$D$81:$D$90</c:f>
              <c:numCache>
                <c:formatCode>General</c:formatCode>
                <c:ptCount val="10"/>
                <c:pt idx="0">
                  <c:v>72.7</c:v>
                </c:pt>
              </c:numCache>
            </c:numRef>
          </c:val>
          <c:smooth val="0"/>
          <c:extLst>
            <c:ext xmlns:c16="http://schemas.microsoft.com/office/drawing/2014/chart" uri="{C3380CC4-5D6E-409C-BE32-E72D297353CC}">
              <c16:uniqueId val="{00000002-37DA-453F-BD83-0448AA6058FE}"/>
            </c:ext>
          </c:extLst>
        </c:ser>
        <c:ser>
          <c:idx val="3"/>
          <c:order val="3"/>
          <c:tx>
            <c:strRef>
              <c:f>'F5.5'!$E$80</c:f>
              <c:strCache>
                <c:ptCount val="1"/>
                <c:pt idx="0">
                  <c:v>Male (Census)</c:v>
                </c:pt>
              </c:strCache>
            </c:strRef>
          </c:tx>
          <c:spPr>
            <a:ln w="28575" cap="rnd">
              <a:solidFill>
                <a:schemeClr val="accent4"/>
              </a:solidFill>
              <a:round/>
            </a:ln>
            <a:effectLst/>
          </c:spPr>
          <c:marker>
            <c:symbol val="triangle"/>
            <c:size val="5"/>
            <c:spPr>
              <a:solidFill>
                <a:schemeClr val="accent1">
                  <a:lumMod val="60000"/>
                  <a:lumOff val="40000"/>
                </a:schemeClr>
              </a:solidFill>
              <a:ln w="9525">
                <a:solidFill>
                  <a:schemeClr val="accent1">
                    <a:lumMod val="60000"/>
                    <a:lumOff val="40000"/>
                  </a:schemeClr>
                </a:solidFill>
              </a:ln>
              <a:effectLst/>
            </c:spPr>
          </c:marker>
          <c:cat>
            <c:numRef>
              <c:f>'F5.5'!$A$81:$A$90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'F5.5'!$E$81:$E$90</c:f>
              <c:numCache>
                <c:formatCode>General</c:formatCode>
                <c:ptCount val="10"/>
                <c:pt idx="0">
                  <c:v>69.599999999999994</c:v>
                </c:pt>
              </c:numCache>
            </c:numRef>
          </c:val>
          <c:smooth val="0"/>
          <c:extLst>
            <c:ext xmlns:c16="http://schemas.microsoft.com/office/drawing/2014/chart" uri="{C3380CC4-5D6E-409C-BE32-E72D297353CC}">
              <c16:uniqueId val="{00000003-37DA-453F-BD83-0448AA6058FE}"/>
            </c:ext>
          </c:extLst>
        </c:ser>
        <c:ser>
          <c:idx val="4"/>
          <c:order val="4"/>
          <c:tx>
            <c:strRef>
              <c:f>'F5.5'!$F$80</c:f>
              <c:strCache>
                <c:ptCount val="1"/>
                <c:pt idx="0">
                  <c:v>Female</c:v>
                </c:pt>
              </c:strCache>
            </c:strRef>
          </c:tx>
          <c:spPr>
            <a:ln w="28575" cap="rnd">
              <a:solidFill>
                <a:schemeClr val="accent2"/>
              </a:solidFill>
              <a:round/>
            </a:ln>
            <a:effectLst/>
          </c:spPr>
          <c:marker>
            <c:symbol val="circle"/>
            <c:size val="7"/>
            <c:spPr>
              <a:solidFill>
                <a:schemeClr val="accent2"/>
              </a:solidFill>
              <a:ln w="9525">
                <a:solidFill>
                  <a:schemeClr val="accent2"/>
                </a:solidFill>
              </a:ln>
              <a:effectLst/>
            </c:spPr>
          </c:marker>
          <c:cat>
            <c:numRef>
              <c:f>'F5.5'!$A$81:$A$90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'F5.5'!$F$81:$F$90</c:f>
              <c:numCache>
                <c:formatCode>General</c:formatCode>
                <c:ptCount val="10"/>
                <c:pt idx="5">
                  <c:v>69.099999999999994</c:v>
                </c:pt>
                <c:pt idx="6">
                  <c:v>67.5</c:v>
                </c:pt>
                <c:pt idx="7" formatCode="0.0">
                  <c:v>67.2</c:v>
                </c:pt>
                <c:pt idx="8" formatCode="0.0">
                  <c:v>69.900000000000006</c:v>
                </c:pt>
                <c:pt idx="9" formatCode="0.0">
                  <c:v>66.3</c:v>
                </c:pt>
              </c:numCache>
            </c:numRef>
          </c:val>
          <c:smooth val="0"/>
          <c:extLst>
            <c:ext xmlns:c16="http://schemas.microsoft.com/office/drawing/2014/chart" uri="{C3380CC4-5D6E-409C-BE32-E72D297353CC}">
              <c16:uniqueId val="{00000006-37DA-453F-BD83-0448AA6058FE}"/>
            </c:ext>
          </c:extLst>
        </c:ser>
        <c:ser>
          <c:idx val="5"/>
          <c:order val="5"/>
          <c:tx>
            <c:strRef>
              <c:f>'F5.5'!$G$80</c:f>
              <c:strCache>
                <c:ptCount val="1"/>
                <c:pt idx="0">
                  <c:v>Male</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cat>
            <c:numRef>
              <c:f>'F5.5'!$A$81:$A$90</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'F5.5'!$G$81:$G$90</c:f>
              <c:numCache>
                <c:formatCode>General</c:formatCode>
                <c:ptCount val="10"/>
                <c:pt idx="5">
                  <c:v>67.400000000000006</c:v>
                </c:pt>
                <c:pt idx="6">
                  <c:v>64.599999999999994</c:v>
                </c:pt>
                <c:pt idx="7" formatCode="0.0">
                  <c:v>65</c:v>
                </c:pt>
                <c:pt idx="8" formatCode="0.0">
                  <c:v>64.8</c:v>
                </c:pt>
                <c:pt idx="9" formatCode="0.0">
                  <c:v>63.9</c:v>
                </c:pt>
              </c:numCache>
            </c:numRef>
          </c:val>
          <c:smooth val="0"/>
          <c:extLst>
            <c:ext xmlns:c16="http://schemas.microsoft.com/office/drawing/2014/chart" uri="{C3380CC4-5D6E-409C-BE32-E72D297353CC}">
              <c16:uniqueId val="{00000007-37DA-453F-BD83-0448AA6058FE}"/>
            </c:ext>
          </c:extLst>
        </c:ser>
        <c:dLbls>
          <c:showLegendKey val="0"/>
          <c:showVal val="0"/>
          <c:showCatName val="0"/>
          <c:showSerName val="0"/>
          <c:showPercent val="0"/>
          <c:showBubbleSize val="0"/>
        </c:dLbls>
        <c:marker val="1"/>
        <c:smooth val="0"/>
        <c:axId val="422593200"/>
        <c:axId val="422595168"/>
      </c:lineChart>
      <c:catAx>
        <c:axId val="4225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95168"/>
        <c:crosses val="autoZero"/>
        <c:auto val="1"/>
        <c:lblAlgn val="ctr"/>
        <c:lblOffset val="100"/>
        <c:noMultiLvlLbl val="0"/>
      </c:catAx>
      <c:valAx>
        <c:axId val="42259516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Expected years of life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9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deaths by broad group, [country,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'F6.1'!$A$11:$D$11</c:f>
              <c:strCache>
                <c:ptCount val="4"/>
                <c:pt idx="0">
                  <c:v>Group 1</c:v>
                </c:pt>
                <c:pt idx="1">
                  <c:v>Group 2</c:v>
                </c:pt>
                <c:pt idx="2">
                  <c:v>Group 3</c:v>
                </c:pt>
                <c:pt idx="3">
                  <c:v>Ill-defined</c:v>
                </c:pt>
              </c:strCache>
            </c:strRef>
          </c:cat>
          <c:val>
            <c:numRef>
              <c:f>'F6.1'!$A$12:$D$12</c:f>
              <c:numCache>
                <c:formatCode>0.0%</c:formatCode>
                <c:ptCount val="4"/>
                <c:pt idx="0">
                  <c:v>0.12274849899933289</c:v>
                </c:pt>
                <c:pt idx="1">
                  <c:v>0.48925950633755838</c:v>
                </c:pt>
                <c:pt idx="2">
                  <c:v>6.0306871247498332E-2</c:v>
                </c:pt>
                <c:pt idx="3">
                  <c:v>0.3276851234156104</c:v>
                </c:pt>
              </c:numCache>
            </c:numRef>
          </c:val>
          <c:extLst>
            <c:ext xmlns:c16="http://schemas.microsoft.com/office/drawing/2014/chart" uri="{C3380CC4-5D6E-409C-BE32-E72D297353CC}">
              <c16:uniqueId val="{00000004-440F-486F-931A-5656FE7DC8C7}"/>
            </c:ext>
          </c:extLst>
        </c:ser>
        <c:dLbls>
          <c:showLegendKey val="0"/>
          <c:showVal val="0"/>
          <c:showCatName val="0"/>
          <c:showSerName val="0"/>
          <c:showPercent val="0"/>
          <c:showBubbleSize val="0"/>
        </c:dLbls>
        <c:gapWidth val="219"/>
        <c:overlap val="-27"/>
        <c:axId val="440599024"/>
        <c:axId val="440598040"/>
      </c:barChart>
      <c:catAx>
        <c:axId val="44059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Broad cause of death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98040"/>
        <c:crosses val="autoZero"/>
        <c:auto val="1"/>
        <c:lblAlgn val="ctr"/>
        <c:lblOffset val="100"/>
        <c:noMultiLvlLbl val="0"/>
      </c:catAx>
      <c:valAx>
        <c:axId val="440598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9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deaths due to broad disease group and age, males, [country,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'F6.2'!$B$8</c:f>
              <c:strCache>
                <c:ptCount val="1"/>
                <c:pt idx="0">
                  <c:v>Group 1</c:v>
                </c:pt>
              </c:strCache>
            </c:strRef>
          </c:tx>
          <c:spPr>
            <a:ln w="28575" cap="rnd">
              <a:solidFill>
                <a:schemeClr val="accent1"/>
              </a:solidFill>
              <a:round/>
            </a:ln>
            <a:effectLst/>
          </c:spPr>
          <c:marker>
            <c:symbol val="none"/>
          </c:marker>
          <c:cat>
            <c:strRef>
              <c:f>'F6.2'!$A$9:$A$26</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'F6.2'!$B$9:$B$26</c:f>
              <c:numCache>
                <c:formatCode>General</c:formatCode>
                <c:ptCount val="18"/>
                <c:pt idx="0">
                  <c:v>0.89024311899999997</c:v>
                </c:pt>
                <c:pt idx="1">
                  <c:v>0.52563727199999999</c:v>
                </c:pt>
                <c:pt idx="2">
                  <c:v>0.37532958500000002</c:v>
                </c:pt>
                <c:pt idx="3">
                  <c:v>0.19131679700000001</c:v>
                </c:pt>
                <c:pt idx="4">
                  <c:v>0.24045278</c:v>
                </c:pt>
                <c:pt idx="5">
                  <c:v>0.285219799</c:v>
                </c:pt>
                <c:pt idx="6">
                  <c:v>0.31018000000000001</c:v>
                </c:pt>
                <c:pt idx="7">
                  <c:v>0.28176098100000002</c:v>
                </c:pt>
                <c:pt idx="8">
                  <c:v>0.242015747</c:v>
                </c:pt>
                <c:pt idx="9">
                  <c:v>0.18886162000000001</c:v>
                </c:pt>
                <c:pt idx="10">
                  <c:v>0.15223376399999999</c:v>
                </c:pt>
                <c:pt idx="11">
                  <c:v>0.12906526199999999</c:v>
                </c:pt>
                <c:pt idx="12">
                  <c:v>0.116967242</c:v>
                </c:pt>
                <c:pt idx="13">
                  <c:v>0.114408469</c:v>
                </c:pt>
                <c:pt idx="14">
                  <c:v>0.108149915</c:v>
                </c:pt>
                <c:pt idx="15">
                  <c:v>0.104181676</c:v>
                </c:pt>
                <c:pt idx="16">
                  <c:v>0.102937244</c:v>
                </c:pt>
                <c:pt idx="17">
                  <c:v>0.130168164</c:v>
                </c:pt>
              </c:numCache>
            </c:numRef>
          </c:val>
          <c:smooth val="0"/>
          <c:extLst>
            <c:ext xmlns:c16="http://schemas.microsoft.com/office/drawing/2014/chart" uri="{C3380CC4-5D6E-409C-BE32-E72D297353CC}">
              <c16:uniqueId val="{00000000-ECE8-4C38-BBB1-35C2C81164CA}"/>
            </c:ext>
          </c:extLst>
        </c:ser>
        <c:ser>
          <c:idx val="1"/>
          <c:order val="1"/>
          <c:tx>
            <c:strRef>
              <c:f>'F6.2'!$C$8</c:f>
              <c:strCache>
                <c:ptCount val="1"/>
                <c:pt idx="0">
                  <c:v>Group 2</c:v>
                </c:pt>
              </c:strCache>
            </c:strRef>
          </c:tx>
          <c:spPr>
            <a:ln w="28575" cap="rnd">
              <a:solidFill>
                <a:schemeClr val="accent2"/>
              </a:solidFill>
              <a:round/>
            </a:ln>
            <a:effectLst/>
          </c:spPr>
          <c:marker>
            <c:symbol val="none"/>
          </c:marker>
          <c:cat>
            <c:strRef>
              <c:f>'F6.2'!$A$9:$A$26</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'F6.2'!$C$9:$C$26</c:f>
              <c:numCache>
                <c:formatCode>General</c:formatCode>
                <c:ptCount val="18"/>
                <c:pt idx="0">
                  <c:v>7.6797569999999996E-2</c:v>
                </c:pt>
                <c:pt idx="1">
                  <c:v>0.161047054</c:v>
                </c:pt>
                <c:pt idx="2">
                  <c:v>0.235943073</c:v>
                </c:pt>
                <c:pt idx="3">
                  <c:v>0.27456485000000003</c:v>
                </c:pt>
                <c:pt idx="4">
                  <c:v>0.24045278</c:v>
                </c:pt>
                <c:pt idx="5">
                  <c:v>0.261539301</c:v>
                </c:pt>
                <c:pt idx="6">
                  <c:v>0.32431317300000001</c:v>
                </c:pt>
                <c:pt idx="7">
                  <c:v>0.41635157</c:v>
                </c:pt>
                <c:pt idx="8">
                  <c:v>0.52964285600000005</c:v>
                </c:pt>
                <c:pt idx="9">
                  <c:v>0.63167210200000001</c:v>
                </c:pt>
                <c:pt idx="10">
                  <c:v>0.71541986499999999</c:v>
                </c:pt>
                <c:pt idx="11">
                  <c:v>0.77600187099999995</c:v>
                </c:pt>
                <c:pt idx="12">
                  <c:v>0.81679312299999995</c:v>
                </c:pt>
                <c:pt idx="13">
                  <c:v>0.83200644999999995</c:v>
                </c:pt>
                <c:pt idx="14">
                  <c:v>0.84560387400000003</c:v>
                </c:pt>
                <c:pt idx="15">
                  <c:v>0.85445676199999998</c:v>
                </c:pt>
                <c:pt idx="16">
                  <c:v>0.85835136300000003</c:v>
                </c:pt>
                <c:pt idx="17">
                  <c:v>0.83135490599999995</c:v>
                </c:pt>
              </c:numCache>
            </c:numRef>
          </c:val>
          <c:smooth val="0"/>
          <c:extLst>
            <c:ext xmlns:c16="http://schemas.microsoft.com/office/drawing/2014/chart" uri="{C3380CC4-5D6E-409C-BE32-E72D297353CC}">
              <c16:uniqueId val="{00000001-ECE8-4C38-BBB1-35C2C81164CA}"/>
            </c:ext>
          </c:extLst>
        </c:ser>
        <c:ser>
          <c:idx val="2"/>
          <c:order val="2"/>
          <c:tx>
            <c:strRef>
              <c:f>'F6.2'!$D$8</c:f>
              <c:strCache>
                <c:ptCount val="1"/>
                <c:pt idx="0">
                  <c:v>Group 3</c:v>
                </c:pt>
              </c:strCache>
            </c:strRef>
          </c:tx>
          <c:spPr>
            <a:ln w="28575" cap="rnd">
              <a:solidFill>
                <a:schemeClr val="accent3"/>
              </a:solidFill>
              <a:round/>
            </a:ln>
            <a:effectLst/>
          </c:spPr>
          <c:marker>
            <c:symbol val="none"/>
          </c:marker>
          <c:cat>
            <c:strRef>
              <c:f>'F6.2'!$A$9:$A$26</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'F6.2'!$D$9:$D$26</c:f>
              <c:numCache>
                <c:formatCode>General</c:formatCode>
                <c:ptCount val="18"/>
                <c:pt idx="0">
                  <c:v>3.2959310999999998E-2</c:v>
                </c:pt>
                <c:pt idx="1">
                  <c:v>0.31331567399999999</c:v>
                </c:pt>
                <c:pt idx="2">
                  <c:v>0.38872734199999998</c:v>
                </c:pt>
                <c:pt idx="3">
                  <c:v>0.53411851799999999</c:v>
                </c:pt>
                <c:pt idx="4">
                  <c:v>0.54534262099999997</c:v>
                </c:pt>
                <c:pt idx="5">
                  <c:v>0.45324090099999997</c:v>
                </c:pt>
                <c:pt idx="6">
                  <c:v>0.36550660600000001</c:v>
                </c:pt>
                <c:pt idx="7">
                  <c:v>0.30188744899999997</c:v>
                </c:pt>
                <c:pt idx="8">
                  <c:v>0.228341397</c:v>
                </c:pt>
                <c:pt idx="9">
                  <c:v>0.17946627700000001</c:v>
                </c:pt>
                <c:pt idx="10">
                  <c:v>0.13234637099999999</c:v>
                </c:pt>
                <c:pt idx="11">
                  <c:v>9.4932867000000004E-2</c:v>
                </c:pt>
                <c:pt idx="12">
                  <c:v>6.6239635000000005E-2</c:v>
                </c:pt>
                <c:pt idx="13">
                  <c:v>5.3585081E-2</c:v>
                </c:pt>
                <c:pt idx="14">
                  <c:v>4.6246211000000002E-2</c:v>
                </c:pt>
                <c:pt idx="15">
                  <c:v>4.1361561999999998E-2</c:v>
                </c:pt>
                <c:pt idx="16">
                  <c:v>3.8711394000000003E-2</c:v>
                </c:pt>
                <c:pt idx="17">
                  <c:v>3.8476929999999999E-2</c:v>
                </c:pt>
              </c:numCache>
            </c:numRef>
          </c:val>
          <c:smooth val="0"/>
          <c:extLst>
            <c:ext xmlns:c16="http://schemas.microsoft.com/office/drawing/2014/chart" uri="{C3380CC4-5D6E-409C-BE32-E72D297353CC}">
              <c16:uniqueId val="{00000002-ECE8-4C38-BBB1-35C2C81164CA}"/>
            </c:ext>
          </c:extLst>
        </c:ser>
        <c:dLbls>
          <c:showLegendKey val="0"/>
          <c:showVal val="0"/>
          <c:showCatName val="0"/>
          <c:showSerName val="0"/>
          <c:showPercent val="0"/>
          <c:showBubbleSize val="0"/>
        </c:dLbls>
        <c:smooth val="0"/>
        <c:axId val="790578536"/>
        <c:axId val="790583128"/>
      </c:lineChart>
      <c:catAx>
        <c:axId val="79057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83128"/>
        <c:crosses val="autoZero"/>
        <c:auto val="1"/>
        <c:lblAlgn val="ctr"/>
        <c:lblOffset val="100"/>
        <c:noMultiLvlLbl val="0"/>
      </c:catAx>
      <c:valAx>
        <c:axId val="790583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785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deaths due to broad disease group and age, females, [country,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'F6.2'!$B$30</c:f>
              <c:strCache>
                <c:ptCount val="1"/>
                <c:pt idx="0">
                  <c:v>Group 1</c:v>
                </c:pt>
              </c:strCache>
            </c:strRef>
          </c:tx>
          <c:spPr>
            <a:ln w="28575" cap="rnd">
              <a:solidFill>
                <a:schemeClr val="accent1"/>
              </a:solidFill>
              <a:round/>
            </a:ln>
            <a:effectLst/>
          </c:spPr>
          <c:marker>
            <c:symbol val="none"/>
          </c:marker>
          <c:cat>
            <c:strRef>
              <c:f>'F6.2'!$A$31:$A$48</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'F6.2'!$B$31:$B$48</c:f>
              <c:numCache>
                <c:formatCode>General</c:formatCode>
                <c:ptCount val="18"/>
                <c:pt idx="0">
                  <c:v>0.89506990600000003</c:v>
                </c:pt>
                <c:pt idx="1">
                  <c:v>0.627452538</c:v>
                </c:pt>
                <c:pt idx="2">
                  <c:v>0.49064068799999999</c:v>
                </c:pt>
                <c:pt idx="3">
                  <c:v>0.36671374299999998</c:v>
                </c:pt>
                <c:pt idx="4">
                  <c:v>0.41726475000000002</c:v>
                </c:pt>
                <c:pt idx="5">
                  <c:v>0.54230162400000004</c:v>
                </c:pt>
                <c:pt idx="6">
                  <c:v>0.499546781</c:v>
                </c:pt>
                <c:pt idx="7">
                  <c:v>0.42185800000000001</c:v>
                </c:pt>
                <c:pt idx="8">
                  <c:v>0.28894367599999998</c:v>
                </c:pt>
                <c:pt idx="9">
                  <c:v>0.20067174600000001</c:v>
                </c:pt>
                <c:pt idx="10">
                  <c:v>0.15284630399999999</c:v>
                </c:pt>
                <c:pt idx="11">
                  <c:v>0.12804615599999999</c:v>
                </c:pt>
                <c:pt idx="12">
                  <c:v>0.13511548700000001</c:v>
                </c:pt>
                <c:pt idx="13">
                  <c:v>0.12848158300000001</c:v>
                </c:pt>
                <c:pt idx="14">
                  <c:v>0.12853946499999999</c:v>
                </c:pt>
                <c:pt idx="15">
                  <c:v>0.12033932899999999</c:v>
                </c:pt>
                <c:pt idx="16">
                  <c:v>0.106581885</c:v>
                </c:pt>
                <c:pt idx="17">
                  <c:v>0.127849764</c:v>
                </c:pt>
              </c:numCache>
            </c:numRef>
          </c:val>
          <c:smooth val="0"/>
          <c:extLst>
            <c:ext xmlns:c16="http://schemas.microsoft.com/office/drawing/2014/chart" uri="{C3380CC4-5D6E-409C-BE32-E72D297353CC}">
              <c16:uniqueId val="{00000000-AB88-4E7F-800C-56F789ED3335}"/>
            </c:ext>
          </c:extLst>
        </c:ser>
        <c:ser>
          <c:idx val="1"/>
          <c:order val="1"/>
          <c:tx>
            <c:strRef>
              <c:f>'F6.2'!$C$30</c:f>
              <c:strCache>
                <c:ptCount val="1"/>
                <c:pt idx="0">
                  <c:v>Group 2</c:v>
                </c:pt>
              </c:strCache>
            </c:strRef>
          </c:tx>
          <c:spPr>
            <a:ln w="28575" cap="rnd">
              <a:solidFill>
                <a:schemeClr val="accent2"/>
              </a:solidFill>
              <a:round/>
            </a:ln>
            <a:effectLst/>
          </c:spPr>
          <c:marker>
            <c:symbol val="none"/>
          </c:marker>
          <c:cat>
            <c:strRef>
              <c:f>'F6.2'!$A$31:$A$48</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'F6.2'!$C$31:$C$48</c:f>
              <c:numCache>
                <c:formatCode>General</c:formatCode>
                <c:ptCount val="18"/>
                <c:pt idx="0">
                  <c:v>7.4478639999999999E-2</c:v>
                </c:pt>
                <c:pt idx="1">
                  <c:v>0.153704069</c:v>
                </c:pt>
                <c:pt idx="2">
                  <c:v>0.23115060100000001</c:v>
                </c:pt>
                <c:pt idx="3">
                  <c:v>0.29536041099999999</c:v>
                </c:pt>
                <c:pt idx="4">
                  <c:v>0.289744</c:v>
                </c:pt>
                <c:pt idx="5">
                  <c:v>0.25560253500000002</c:v>
                </c:pt>
                <c:pt idx="6">
                  <c:v>0.31167393300000001</c:v>
                </c:pt>
                <c:pt idx="7">
                  <c:v>0.421851107</c:v>
                </c:pt>
                <c:pt idx="8">
                  <c:v>0.57709852900000003</c:v>
                </c:pt>
                <c:pt idx="9">
                  <c:v>0.69303023799999997</c:v>
                </c:pt>
                <c:pt idx="10">
                  <c:v>0.77206022799999996</c:v>
                </c:pt>
                <c:pt idx="11">
                  <c:v>0.80609064100000005</c:v>
                </c:pt>
                <c:pt idx="12">
                  <c:v>0.81010367599999999</c:v>
                </c:pt>
                <c:pt idx="13">
                  <c:v>0.82467195199999999</c:v>
                </c:pt>
                <c:pt idx="14">
                  <c:v>0.82929564899999997</c:v>
                </c:pt>
                <c:pt idx="15">
                  <c:v>0.84068031499999996</c:v>
                </c:pt>
                <c:pt idx="16">
                  <c:v>0.855945815</c:v>
                </c:pt>
                <c:pt idx="17">
                  <c:v>0.83254577799999996</c:v>
                </c:pt>
              </c:numCache>
            </c:numRef>
          </c:val>
          <c:smooth val="0"/>
          <c:extLst>
            <c:ext xmlns:c16="http://schemas.microsoft.com/office/drawing/2014/chart" uri="{C3380CC4-5D6E-409C-BE32-E72D297353CC}">
              <c16:uniqueId val="{00000001-AB88-4E7F-800C-56F789ED3335}"/>
            </c:ext>
          </c:extLst>
        </c:ser>
        <c:ser>
          <c:idx val="2"/>
          <c:order val="2"/>
          <c:tx>
            <c:strRef>
              <c:f>'F6.2'!$D$30</c:f>
              <c:strCache>
                <c:ptCount val="1"/>
                <c:pt idx="0">
                  <c:v>Group 3</c:v>
                </c:pt>
              </c:strCache>
            </c:strRef>
          </c:tx>
          <c:spPr>
            <a:ln w="28575" cap="rnd">
              <a:solidFill>
                <a:schemeClr val="accent3"/>
              </a:solidFill>
              <a:round/>
            </a:ln>
            <a:effectLst/>
          </c:spPr>
          <c:marker>
            <c:symbol val="none"/>
          </c:marker>
          <c:cat>
            <c:strRef>
              <c:f>'F6.2'!$A$31:$A$48</c:f>
              <c:strCache>
                <c:ptCount val="18"/>
                <c:pt idx="0">
                  <c:v>&lt;1</c:v>
                </c:pt>
                <c:pt idx="1">
                  <c:v>1-4</c:v>
                </c:pt>
                <c:pt idx="2">
                  <c:v>5-9</c:v>
                </c:pt>
                <c:pt idx="3">
                  <c:v>10-14</c:v>
                </c:pt>
                <c:pt idx="4">
                  <c:v>15-19</c:v>
                </c:pt>
                <c:pt idx="5">
                  <c:v>20-24</c:v>
                </c:pt>
                <c:pt idx="6">
                  <c:v>25-29</c:v>
                </c:pt>
                <c:pt idx="7">
                  <c:v>30-34</c:v>
                </c:pt>
                <c:pt idx="8">
                  <c:v>35-39</c:v>
                </c:pt>
                <c:pt idx="9">
                  <c:v>40-44</c:v>
                </c:pt>
                <c:pt idx="10">
                  <c:v>45-49</c:v>
                </c:pt>
                <c:pt idx="11">
                  <c:v>50-54</c:v>
                </c:pt>
                <c:pt idx="12">
                  <c:v>55-59</c:v>
                </c:pt>
                <c:pt idx="13">
                  <c:v>60-64</c:v>
                </c:pt>
                <c:pt idx="14">
                  <c:v>65-69</c:v>
                </c:pt>
                <c:pt idx="15">
                  <c:v>70-74</c:v>
                </c:pt>
                <c:pt idx="16">
                  <c:v>75-79</c:v>
                </c:pt>
                <c:pt idx="17">
                  <c:v>80+</c:v>
                </c:pt>
              </c:strCache>
            </c:strRef>
          </c:cat>
          <c:val>
            <c:numRef>
              <c:f>'F6.2'!$D$31:$D$48</c:f>
              <c:numCache>
                <c:formatCode>General</c:formatCode>
                <c:ptCount val="18"/>
                <c:pt idx="0">
                  <c:v>3.0451454999999999E-2</c:v>
                </c:pt>
                <c:pt idx="1">
                  <c:v>0.218843392</c:v>
                </c:pt>
                <c:pt idx="2">
                  <c:v>0.278208711</c:v>
                </c:pt>
                <c:pt idx="3">
                  <c:v>0.33792584599999997</c:v>
                </c:pt>
                <c:pt idx="4">
                  <c:v>0.29299099899999997</c:v>
                </c:pt>
                <c:pt idx="5">
                  <c:v>0.202095841</c:v>
                </c:pt>
                <c:pt idx="6">
                  <c:v>0.18877928599999999</c:v>
                </c:pt>
                <c:pt idx="7">
                  <c:v>0.156290718</c:v>
                </c:pt>
                <c:pt idx="8">
                  <c:v>0.13395779399999999</c:v>
                </c:pt>
                <c:pt idx="9">
                  <c:v>0.106298016</c:v>
                </c:pt>
                <c:pt idx="10">
                  <c:v>7.5093467999999997E-2</c:v>
                </c:pt>
                <c:pt idx="11">
                  <c:v>6.5863202999999995E-2</c:v>
                </c:pt>
                <c:pt idx="12">
                  <c:v>5.4780836999999999E-2</c:v>
                </c:pt>
                <c:pt idx="13">
                  <c:v>4.6846464999999997E-2</c:v>
                </c:pt>
                <c:pt idx="14">
                  <c:v>4.2164885999999999E-2</c:v>
                </c:pt>
                <c:pt idx="15">
                  <c:v>3.8980356000000001E-2</c:v>
                </c:pt>
                <c:pt idx="16">
                  <c:v>3.74723E-2</c:v>
                </c:pt>
                <c:pt idx="17">
                  <c:v>3.9604458000000002E-2</c:v>
                </c:pt>
              </c:numCache>
            </c:numRef>
          </c:val>
          <c:smooth val="0"/>
          <c:extLst>
            <c:ext xmlns:c16="http://schemas.microsoft.com/office/drawing/2014/chart" uri="{C3380CC4-5D6E-409C-BE32-E72D297353CC}">
              <c16:uniqueId val="{00000002-AB88-4E7F-800C-56F789ED3335}"/>
            </c:ext>
          </c:extLst>
        </c:ser>
        <c:dLbls>
          <c:showLegendKey val="0"/>
          <c:showVal val="0"/>
          <c:showCatName val="0"/>
          <c:showSerName val="0"/>
          <c:showPercent val="0"/>
          <c:showBubbleSize val="0"/>
        </c:dLbls>
        <c:smooth val="0"/>
        <c:axId val="790578536"/>
        <c:axId val="790583128"/>
      </c:lineChart>
      <c:catAx>
        <c:axId val="790578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83128"/>
        <c:crosses val="autoZero"/>
        <c:auto val="1"/>
        <c:lblAlgn val="ctr"/>
        <c:lblOffset val="100"/>
        <c:noMultiLvlLbl val="0"/>
      </c:catAx>
      <c:valAx>
        <c:axId val="790583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785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Registered marriages and crude rate, [country,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'F7.1'!$B$6</c:f>
              <c:strCache>
                <c:ptCount val="1"/>
                <c:pt idx="0">
                  <c:v>Number of marriages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'F7.1'!$A$7:$A$16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'F7.1'!$B$7:$B$16</c:f>
              <c:numCache>
                <c:formatCode>0</c:formatCode>
                <c:ptCount val="10"/>
                <c:pt idx="0">
                  <c:v>110958</c:v>
                </c:pt>
                <c:pt idx="1">
                  <c:v>109323</c:v>
                </c:pt>
                <c:pt idx="2">
                  <c:v>114222</c:v>
                </c:pt>
                <c:pt idx="3">
                  <c:v>116322</c:v>
                </c:pt>
                <c:pt idx="4">
                  <c:v>118756</c:v>
                </c:pt>
                <c:pt idx="5">
                  <c:v>120118</c:v>
                </c:pt>
                <c:pt idx="6">
                  <c:v>121176</c:v>
                </c:pt>
                <c:pt idx="7">
                  <c:v>121752</c:v>
                </c:pt>
                <c:pt idx="8">
                  <c:v>123244</c:v>
                </c:pt>
                <c:pt idx="9">
                  <c:v>118962</c:v>
                </c:pt>
              </c:numCache>
            </c:numRef>
          </c:val>
          <c:smooth val="0"/>
          <c:extLst>
            <c:ext xmlns:c16="http://schemas.microsoft.com/office/drawing/2014/chart" uri="{C3380CC4-5D6E-409C-BE32-E72D297353CC}">
              <c16:uniqueId val="{00000000-6C73-4A64-9C2F-FE0B85A53D87}"/>
            </c:ext>
          </c:extLst>
        </c:ser>
        <c:dLbls>
          <c:showLegendKey val="0"/>
          <c:showVal val="0"/>
          <c:showCatName val="0"/>
          <c:showSerName val="0"/>
          <c:showPercent val="0"/>
          <c:showBubbleSize val="0"/>
        </c:dLbls>
        <c:marker val="1"/>
        <c:smooth val="0"/>
        <c:axId val="700571736"/>
        <c:axId val="700580920"/>
      </c:lineChart>
      <c:lineChart>
        <c:grouping val="standard"/>
        <c:varyColors val="0"/>
        <c:ser>
          <c:idx val="1"/>
          <c:order val="1"/>
          <c:tx>
            <c:strRef>
              <c:f>'F7.1'!$D$6</c:f>
              <c:strCache>
                <c:ptCount val="1"/>
                <c:pt idx="0">
                  <c:v>Crude marriage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'F7.1'!$D$7:$D$16</c:f>
              <c:numCache>
                <c:formatCode>0.0</c:formatCode>
                <c:ptCount val="10"/>
                <c:pt idx="0">
                  <c:v>5.5027499367688124</c:v>
                </c:pt>
                <c:pt idx="1">
                  <c:v>5.3683652273832143</c:v>
                </c:pt>
                <c:pt idx="2">
                  <c:v>5.6282798618331258</c:v>
                </c:pt>
                <c:pt idx="3">
                  <c:v>5.6020188496602339</c:v>
                </c:pt>
                <c:pt idx="4">
                  <c:v>5.5508242849730998</c:v>
                </c:pt>
                <c:pt idx="5">
                  <c:v>5.6594563778310709</c:v>
                </c:pt>
                <c:pt idx="6">
                  <c:v>5.4182782380848051</c:v>
                </c:pt>
                <c:pt idx="7">
                  <c:v>5.4440335713615005</c:v>
                </c:pt>
                <c:pt idx="8">
                  <c:v>5.5354985335267672</c:v>
                </c:pt>
                <c:pt idx="9">
                  <c:v>5.0916141292484687</c:v>
                </c:pt>
              </c:numCache>
            </c:numRef>
          </c:val>
          <c:smooth val="0"/>
          <c:extLst>
            <c:ext xmlns:c16="http://schemas.microsoft.com/office/drawing/2014/chart" uri="{C3380CC4-5D6E-409C-BE32-E72D297353CC}">
              <c16:uniqueId val="{00000002-6C73-4A64-9C2F-FE0B85A53D87}"/>
            </c:ext>
          </c:extLst>
        </c:ser>
        <c:dLbls>
          <c:showLegendKey val="0"/>
          <c:showVal val="0"/>
          <c:showCatName val="0"/>
          <c:showSerName val="0"/>
          <c:showPercent val="0"/>
          <c:showBubbleSize val="0"/>
        </c:dLbls>
        <c:marker val="1"/>
        <c:smooth val="0"/>
        <c:axId val="596152456"/>
        <c:axId val="596149176"/>
      </c:lineChart>
      <c:catAx>
        <c:axId val="70057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80920"/>
        <c:crosses val="autoZero"/>
        <c:auto val="1"/>
        <c:lblAlgn val="ctr"/>
        <c:lblOffset val="100"/>
        <c:noMultiLvlLbl val="0"/>
      </c:catAx>
      <c:valAx>
        <c:axId val="700580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marriages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71736"/>
        <c:crosses val="autoZero"/>
        <c:crossBetween val="between"/>
      </c:valAx>
      <c:valAx>
        <c:axId val="596149176"/>
        <c:scaling>
          <c:orientation val="minMax"/>
          <c:max val="10"/>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Crude marriage rate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2456"/>
        <c:crosses val="max"/>
        <c:crossBetween val="between"/>
        <c:majorUnit val="2"/>
      </c:valAx>
      <c:catAx>
        <c:axId val="596152456"/>
        <c:scaling>
          <c:orientation val="minMax"/>
        </c:scaling>
        <c:delete val="1"/>
        <c:axPos val="b"/>
        <c:majorTickMark val="out"/>
        <c:minorTickMark val="none"/>
        <c:tickLblPos val="nextTo"/>
        <c:crossAx val="596149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Timeliness of registration of deaths, [country,</a:t>
            </a:r>
            <a:r>
              <a:rPr lang="en-AU" baseline="0"/>
              <a:t>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'F3.1'!$B$20</c:f>
              <c:strCache>
                <c:ptCount val="1"/>
                <c:pt idx="0">
                  <c:v>Current</c:v>
                </c:pt>
              </c:strCache>
            </c:strRef>
          </c:tx>
          <c:spPr>
            <a:ln w="28575" cap="rnd">
              <a:solidFill>
                <a:schemeClr val="accent1"/>
              </a:solidFill>
              <a:round/>
            </a:ln>
            <a:effectLst/>
          </c:spPr>
          <c:marker>
            <c:symbol val="none"/>
          </c:marker>
          <c:cat>
            <c:strRef>
              <c:f>'F3.1'!$A$21:$A$30</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'F3.1'!$B$21:$B$30</c:f>
              <c:numCache>
                <c:formatCode>0%</c:formatCode>
                <c:ptCount val="10"/>
                <c:pt idx="0">
                  <c:v>0.33</c:v>
                </c:pt>
                <c:pt idx="1">
                  <c:v>0.28000000000000003</c:v>
                </c:pt>
                <c:pt idx="2">
                  <c:v>0.3</c:v>
                </c:pt>
                <c:pt idx="3">
                  <c:v>0.28999999999999998</c:v>
                </c:pt>
                <c:pt idx="4">
                  <c:v>0.32</c:v>
                </c:pt>
                <c:pt idx="5">
                  <c:v>0.28999999999999998</c:v>
                </c:pt>
                <c:pt idx="6">
                  <c:v>0.3</c:v>
                </c:pt>
                <c:pt idx="7">
                  <c:v>0.41</c:v>
                </c:pt>
                <c:pt idx="8">
                  <c:v>0.47</c:v>
                </c:pt>
                <c:pt idx="9">
                  <c:v>0.59</c:v>
                </c:pt>
              </c:numCache>
            </c:numRef>
          </c:val>
          <c:smooth val="0"/>
          <c:extLst>
            <c:ext xmlns:c16="http://schemas.microsoft.com/office/drawing/2014/chart" uri="{C3380CC4-5D6E-409C-BE32-E72D297353CC}">
              <c16:uniqueId val="{00000000-C4E0-4B24-B930-C1716E4B3CB5}"/>
            </c:ext>
          </c:extLst>
        </c:ser>
        <c:ser>
          <c:idx val="1"/>
          <c:order val="1"/>
          <c:tx>
            <c:strRef>
              <c:f>'F3.1'!$C$20</c:f>
              <c:strCache>
                <c:ptCount val="1"/>
                <c:pt idx="0">
                  <c:v>Late</c:v>
                </c:pt>
              </c:strCache>
            </c:strRef>
          </c:tx>
          <c:spPr>
            <a:ln w="28575" cap="rnd">
              <a:solidFill>
                <a:schemeClr val="accent2"/>
              </a:solidFill>
              <a:round/>
            </a:ln>
            <a:effectLst/>
          </c:spPr>
          <c:marker>
            <c:symbol val="none"/>
          </c:marker>
          <c:cat>
            <c:strRef>
              <c:f>'F3.1'!$A$21:$A$30</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'F3.1'!$C$21:$C$30</c:f>
              <c:numCache>
                <c:formatCode>0%</c:formatCode>
                <c:ptCount val="10"/>
                <c:pt idx="0">
                  <c:v>0.43</c:v>
                </c:pt>
                <c:pt idx="1">
                  <c:v>0.47</c:v>
                </c:pt>
                <c:pt idx="2">
                  <c:v>0.47</c:v>
                </c:pt>
                <c:pt idx="3">
                  <c:v>0.49</c:v>
                </c:pt>
                <c:pt idx="4">
                  <c:v>0.44</c:v>
                </c:pt>
                <c:pt idx="5">
                  <c:v>0.49</c:v>
                </c:pt>
                <c:pt idx="6">
                  <c:v>0.5</c:v>
                </c:pt>
                <c:pt idx="7">
                  <c:v>0.49</c:v>
                </c:pt>
                <c:pt idx="8">
                  <c:v>0.37</c:v>
                </c:pt>
                <c:pt idx="9">
                  <c:v>0.26</c:v>
                </c:pt>
              </c:numCache>
            </c:numRef>
          </c:val>
          <c:smooth val="0"/>
          <c:extLst>
            <c:ext xmlns:c16="http://schemas.microsoft.com/office/drawing/2014/chart" uri="{C3380CC4-5D6E-409C-BE32-E72D297353CC}">
              <c16:uniqueId val="{00000001-C4E0-4B24-B930-C1716E4B3CB5}"/>
            </c:ext>
          </c:extLst>
        </c:ser>
        <c:ser>
          <c:idx val="2"/>
          <c:order val="2"/>
          <c:tx>
            <c:strRef>
              <c:f>'F3.1'!$D$20</c:f>
              <c:strCache>
                <c:ptCount val="1"/>
                <c:pt idx="0">
                  <c:v>Delayed</c:v>
                </c:pt>
              </c:strCache>
            </c:strRef>
          </c:tx>
          <c:spPr>
            <a:ln w="28575" cap="rnd">
              <a:solidFill>
                <a:schemeClr val="accent3"/>
              </a:solidFill>
              <a:round/>
            </a:ln>
            <a:effectLst/>
          </c:spPr>
          <c:marker>
            <c:symbol val="none"/>
          </c:marker>
          <c:cat>
            <c:strRef>
              <c:f>'F3.1'!$A$21:$A$30</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'F3.1'!$D$21:$D$30</c:f>
              <c:numCache>
                <c:formatCode>0%</c:formatCode>
                <c:ptCount val="10"/>
                <c:pt idx="0">
                  <c:v>0.24</c:v>
                </c:pt>
                <c:pt idx="1">
                  <c:v>0.25</c:v>
                </c:pt>
                <c:pt idx="2">
                  <c:v>0.23</c:v>
                </c:pt>
                <c:pt idx="3">
                  <c:v>0.22</c:v>
                </c:pt>
                <c:pt idx="4">
                  <c:v>0.24</c:v>
                </c:pt>
                <c:pt idx="5">
                  <c:v>0.22</c:v>
                </c:pt>
                <c:pt idx="6">
                  <c:v>0.2</c:v>
                </c:pt>
                <c:pt idx="7">
                  <c:v>0.18</c:v>
                </c:pt>
                <c:pt idx="8">
                  <c:v>0.16</c:v>
                </c:pt>
                <c:pt idx="9">
                  <c:v>0.15</c:v>
                </c:pt>
              </c:numCache>
            </c:numRef>
          </c:val>
          <c:smooth val="0"/>
          <c:extLst>
            <c:ext xmlns:c16="http://schemas.microsoft.com/office/drawing/2014/chart" uri="{C3380CC4-5D6E-409C-BE32-E72D297353CC}">
              <c16:uniqueId val="{00000002-C4E0-4B24-B930-C1716E4B3CB5}"/>
            </c:ext>
          </c:extLst>
        </c:ser>
        <c:dLbls>
          <c:showLegendKey val="0"/>
          <c:showVal val="0"/>
          <c:showCatName val="0"/>
          <c:showSerName val="0"/>
          <c:showPercent val="0"/>
          <c:showBubbleSize val="0"/>
        </c:dLbls>
        <c:smooth val="0"/>
        <c:axId val="446204664"/>
        <c:axId val="446216144"/>
      </c:lineChart>
      <c:catAx>
        <c:axId val="44620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Year of registration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16144"/>
        <c:crosses val="autoZero"/>
        <c:auto val="1"/>
        <c:lblAlgn val="ctr"/>
        <c:lblOffset val="100"/>
        <c:noMultiLvlLbl val="0"/>
      </c:catAx>
      <c:valAx>
        <c:axId val="44621614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live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0466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Average age at first marriage, [country,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'F7.2'!$B$6</c:f>
              <c:strCache>
                <c:ptCount val="1"/>
                <c:pt idx="0">
                  <c:v>Bride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'F7.2'!$A$7:$A$16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'F7.2'!$B$7:$B$16</c:f>
              <c:numCache>
                <c:formatCode>0.0</c:formatCode>
                <c:ptCount val="10"/>
                <c:pt idx="0">
                  <c:v>22.7</c:v>
                </c:pt>
                <c:pt idx="1">
                  <c:v>22.9</c:v>
                </c:pt>
                <c:pt idx="2">
                  <c:v>23.2</c:v>
                </c:pt>
                <c:pt idx="3">
                  <c:v>24.2</c:v>
                </c:pt>
                <c:pt idx="4">
                  <c:v>24.3</c:v>
                </c:pt>
                <c:pt idx="5">
                  <c:v>24.5</c:v>
                </c:pt>
                <c:pt idx="6">
                  <c:v>24.7</c:v>
                </c:pt>
                <c:pt idx="7">
                  <c:v>24.8</c:v>
                </c:pt>
                <c:pt idx="8">
                  <c:v>25.1</c:v>
                </c:pt>
                <c:pt idx="9">
                  <c:v>25.3</c:v>
                </c:pt>
              </c:numCache>
            </c:numRef>
          </c:val>
          <c:smooth val="0"/>
          <c:extLst>
            <c:ext xmlns:c16="http://schemas.microsoft.com/office/drawing/2014/chart" uri="{C3380CC4-5D6E-409C-BE32-E72D297353CC}">
              <c16:uniqueId val="{00000000-FC4B-4495-801C-1755D2BD45A4}"/>
            </c:ext>
          </c:extLst>
        </c:ser>
        <c:ser>
          <c:idx val="1"/>
          <c:order val="1"/>
          <c:tx>
            <c:strRef>
              <c:f>'F7.2'!$C$6</c:f>
              <c:strCache>
                <c:ptCount val="1"/>
                <c:pt idx="0">
                  <c:v>Groom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'F7.2'!$A$7:$A$16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'F7.2'!$C$7:$C$16</c:f>
              <c:numCache>
                <c:formatCode>0.0</c:formatCode>
                <c:ptCount val="10"/>
                <c:pt idx="0">
                  <c:v>24.9</c:v>
                </c:pt>
                <c:pt idx="1">
                  <c:v>25.1</c:v>
                </c:pt>
                <c:pt idx="2">
                  <c:v>25.4</c:v>
                </c:pt>
                <c:pt idx="3">
                  <c:v>26.3</c:v>
                </c:pt>
                <c:pt idx="4">
                  <c:v>26.5</c:v>
                </c:pt>
                <c:pt idx="5">
                  <c:v>26.7</c:v>
                </c:pt>
                <c:pt idx="6">
                  <c:v>26.9</c:v>
                </c:pt>
                <c:pt idx="7">
                  <c:v>27</c:v>
                </c:pt>
                <c:pt idx="8">
                  <c:v>27.2</c:v>
                </c:pt>
                <c:pt idx="9">
                  <c:v>27.3</c:v>
                </c:pt>
              </c:numCache>
            </c:numRef>
          </c:val>
          <c:smooth val="0"/>
          <c:extLst>
            <c:ext xmlns:c16="http://schemas.microsoft.com/office/drawing/2014/chart" uri="{C3380CC4-5D6E-409C-BE32-E72D297353CC}">
              <c16:uniqueId val="{00000001-FC4B-4495-801C-1755D2BD45A4}"/>
            </c:ext>
          </c:extLst>
        </c:ser>
        <c:dLbls>
          <c:showLegendKey val="0"/>
          <c:showVal val="0"/>
          <c:showCatName val="0"/>
          <c:showSerName val="0"/>
          <c:showPercent val="0"/>
          <c:showBubbleSize val="0"/>
        </c:dLbls>
        <c:marker val="1"/>
        <c:smooth val="0"/>
        <c:axId val="700571736"/>
        <c:axId val="700580920"/>
      </c:lineChart>
      <c:catAx>
        <c:axId val="70057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80920"/>
        <c:crosses val="autoZero"/>
        <c:auto val="1"/>
        <c:lblAlgn val="ctr"/>
        <c:lblOffset val="100"/>
        <c:noMultiLvlLbl val="0"/>
      </c:catAx>
      <c:valAx>
        <c:axId val="700580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7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Registered divorces and crude rate, [country,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'F7.3'!$B$6</c:f>
              <c:strCache>
                <c:ptCount val="1"/>
                <c:pt idx="0">
                  <c:v>Number of divorces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'F7.3'!$A$7:$A$16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'F7.3'!$B$7:$B$16</c:f>
              <c:numCache>
                <c:formatCode>0</c:formatCode>
                <c:ptCount val="10"/>
                <c:pt idx="0">
                  <c:v>69905</c:v>
                </c:pt>
                <c:pt idx="1">
                  <c:v>68588</c:v>
                </c:pt>
                <c:pt idx="2">
                  <c:v>70001</c:v>
                </c:pt>
                <c:pt idx="3">
                  <c:v>70112</c:v>
                </c:pt>
                <c:pt idx="4">
                  <c:v>75460</c:v>
                </c:pt>
                <c:pt idx="5">
                  <c:v>75031</c:v>
                </c:pt>
                <c:pt idx="6">
                  <c:v>74998</c:v>
                </c:pt>
                <c:pt idx="7">
                  <c:v>71854</c:v>
                </c:pt>
                <c:pt idx="8">
                  <c:v>74922</c:v>
                </c:pt>
                <c:pt idx="9">
                  <c:v>73882</c:v>
                </c:pt>
              </c:numCache>
            </c:numRef>
          </c:val>
          <c:smooth val="0"/>
          <c:extLst>
            <c:ext xmlns:c16="http://schemas.microsoft.com/office/drawing/2014/chart" uri="{C3380CC4-5D6E-409C-BE32-E72D297353CC}">
              <c16:uniqueId val="{00000000-430B-40FC-BBD8-066C82A1B756}"/>
            </c:ext>
          </c:extLst>
        </c:ser>
        <c:dLbls>
          <c:showLegendKey val="0"/>
          <c:showVal val="0"/>
          <c:showCatName val="0"/>
          <c:showSerName val="0"/>
          <c:showPercent val="0"/>
          <c:showBubbleSize val="0"/>
        </c:dLbls>
        <c:marker val="1"/>
        <c:smooth val="0"/>
        <c:axId val="700571736"/>
        <c:axId val="700580920"/>
      </c:lineChart>
      <c:lineChart>
        <c:grouping val="standard"/>
        <c:varyColors val="0"/>
        <c:ser>
          <c:idx val="1"/>
          <c:order val="1"/>
          <c:tx>
            <c:strRef>
              <c:f>'F7.3'!$D$6</c:f>
              <c:strCache>
                <c:ptCount val="1"/>
                <c:pt idx="0">
                  <c:v>Crude divorce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'F7.3'!$A$7:$A$16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'F7.3'!$D$7:$D$16</c:f>
              <c:numCache>
                <c:formatCode>0.0</c:formatCode>
                <c:ptCount val="10"/>
                <c:pt idx="0">
                  <c:v>3.466804866073864</c:v>
                </c:pt>
                <c:pt idx="1">
                  <c:v>3.3680509519109418</c:v>
                </c:pt>
                <c:pt idx="2">
                  <c:v>3.4492936440281259</c:v>
                </c:pt>
                <c:pt idx="3">
                  <c:v>3.376564584406891</c:v>
                </c:pt>
                <c:pt idx="4">
                  <c:v>3.5271076875616401</c:v>
                </c:pt>
                <c:pt idx="5">
                  <c:v>3.5351460354405093</c:v>
                </c:pt>
                <c:pt idx="6">
                  <c:v>3.3534695921625093</c:v>
                </c:pt>
                <c:pt idx="7">
                  <c:v>3.2128883980272129</c:v>
                </c:pt>
                <c:pt idx="8">
                  <c:v>3.365118148785275</c:v>
                </c:pt>
                <c:pt idx="9">
                  <c:v>3.1621747709111765</c:v>
                </c:pt>
              </c:numCache>
            </c:numRef>
          </c:val>
          <c:smooth val="0"/>
          <c:extLst>
            <c:ext xmlns:c16="http://schemas.microsoft.com/office/drawing/2014/chart" uri="{C3380CC4-5D6E-409C-BE32-E72D297353CC}">
              <c16:uniqueId val="{00000001-430B-40FC-BBD8-066C82A1B756}"/>
            </c:ext>
          </c:extLst>
        </c:ser>
        <c:dLbls>
          <c:showLegendKey val="0"/>
          <c:showVal val="0"/>
          <c:showCatName val="0"/>
          <c:showSerName val="0"/>
          <c:showPercent val="0"/>
          <c:showBubbleSize val="0"/>
        </c:dLbls>
        <c:marker val="1"/>
        <c:smooth val="0"/>
        <c:axId val="492957128"/>
        <c:axId val="492958440"/>
      </c:lineChart>
      <c:catAx>
        <c:axId val="70057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80920"/>
        <c:crosses val="autoZero"/>
        <c:auto val="1"/>
        <c:lblAlgn val="ctr"/>
        <c:lblOffset val="100"/>
        <c:noMultiLvlLbl val="0"/>
      </c:catAx>
      <c:valAx>
        <c:axId val="700580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divorces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71736"/>
        <c:crosses val="autoZero"/>
        <c:crossBetween val="between"/>
      </c:valAx>
      <c:valAx>
        <c:axId val="492958440"/>
        <c:scaling>
          <c:orientation val="minMax"/>
          <c:max val="10"/>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Crude divorce rate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57128"/>
        <c:crosses val="max"/>
        <c:crossBetween val="between"/>
        <c:majorUnit val="2"/>
      </c:valAx>
      <c:catAx>
        <c:axId val="492957128"/>
        <c:scaling>
          <c:orientation val="minMax"/>
        </c:scaling>
        <c:delete val="1"/>
        <c:axPos val="b"/>
        <c:numFmt formatCode="General" sourceLinked="1"/>
        <c:majorTickMark val="out"/>
        <c:minorTickMark val="none"/>
        <c:tickLblPos val="nextTo"/>
        <c:crossAx val="492958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Average age at divorce, [country,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'F7.4'!$B$6</c:f>
              <c:strCache>
                <c:ptCount val="1"/>
                <c:pt idx="0">
                  <c:v>Wife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'F7.4'!$A$7:$A$16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'F7.4'!$B$7:$B$16</c:f>
              <c:numCache>
                <c:formatCode>0.0</c:formatCode>
                <c:ptCount val="10"/>
                <c:pt idx="0">
                  <c:v>42.7</c:v>
                </c:pt>
                <c:pt idx="1">
                  <c:v>42.9</c:v>
                </c:pt>
                <c:pt idx="2">
                  <c:v>43.2</c:v>
                </c:pt>
                <c:pt idx="3">
                  <c:v>43.3</c:v>
                </c:pt>
                <c:pt idx="4">
                  <c:v>44.3</c:v>
                </c:pt>
                <c:pt idx="5">
                  <c:v>44.5</c:v>
                </c:pt>
                <c:pt idx="6">
                  <c:v>44.7</c:v>
                </c:pt>
                <c:pt idx="7">
                  <c:v>44.8</c:v>
                </c:pt>
                <c:pt idx="8">
                  <c:v>45.1</c:v>
                </c:pt>
                <c:pt idx="9">
                  <c:v>45.3</c:v>
                </c:pt>
              </c:numCache>
            </c:numRef>
          </c:val>
          <c:smooth val="0"/>
          <c:extLst>
            <c:ext xmlns:c16="http://schemas.microsoft.com/office/drawing/2014/chart" uri="{C3380CC4-5D6E-409C-BE32-E72D297353CC}">
              <c16:uniqueId val="{00000000-9C1C-4E51-A5B7-6424AAAC62CB}"/>
            </c:ext>
          </c:extLst>
        </c:ser>
        <c:ser>
          <c:idx val="1"/>
          <c:order val="1"/>
          <c:tx>
            <c:strRef>
              <c:f>'F7.4'!$C$6</c:f>
              <c:strCache>
                <c:ptCount val="1"/>
                <c:pt idx="0">
                  <c:v>Husband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'F7.4'!$A$7:$A$16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'F7.4'!$C$7:$C$16</c:f>
              <c:numCache>
                <c:formatCode>0.0</c:formatCode>
                <c:ptCount val="10"/>
                <c:pt idx="0">
                  <c:v>44.9</c:v>
                </c:pt>
                <c:pt idx="1">
                  <c:v>45.1</c:v>
                </c:pt>
                <c:pt idx="2">
                  <c:v>45.4</c:v>
                </c:pt>
                <c:pt idx="3">
                  <c:v>46.3</c:v>
                </c:pt>
                <c:pt idx="4">
                  <c:v>46.5</c:v>
                </c:pt>
                <c:pt idx="5">
                  <c:v>46.7</c:v>
                </c:pt>
                <c:pt idx="6">
                  <c:v>46.9</c:v>
                </c:pt>
                <c:pt idx="7">
                  <c:v>47</c:v>
                </c:pt>
                <c:pt idx="8">
                  <c:v>47.2</c:v>
                </c:pt>
                <c:pt idx="9">
                  <c:v>47.3</c:v>
                </c:pt>
              </c:numCache>
            </c:numRef>
          </c:val>
          <c:smooth val="0"/>
          <c:extLst>
            <c:ext xmlns:c16="http://schemas.microsoft.com/office/drawing/2014/chart" uri="{C3380CC4-5D6E-409C-BE32-E72D297353CC}">
              <c16:uniqueId val="{00000001-9C1C-4E51-A5B7-6424AAAC62CB}"/>
            </c:ext>
          </c:extLst>
        </c:ser>
        <c:dLbls>
          <c:showLegendKey val="0"/>
          <c:showVal val="0"/>
          <c:showCatName val="0"/>
          <c:showSerName val="0"/>
          <c:showPercent val="0"/>
          <c:showBubbleSize val="0"/>
        </c:dLbls>
        <c:marker val="1"/>
        <c:smooth val="0"/>
        <c:axId val="700571736"/>
        <c:axId val="700580920"/>
      </c:lineChart>
      <c:catAx>
        <c:axId val="70057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80920"/>
        <c:crosses val="autoZero"/>
        <c:auto val="1"/>
        <c:lblAlgn val="ctr"/>
        <c:lblOffset val="100"/>
        <c:noMultiLvlLbl val="0"/>
      </c:catAx>
      <c:valAx>
        <c:axId val="700580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 (years)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71736"/>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divorce rates by sex</a:t>
            </a:r>
            <a:r>
              <a:rPr lang="en-US"/>
              <a:t>, [country],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'F7.5'!$F$7</c:f>
              <c:strCache>
                <c:ptCount val="1"/>
                <c:pt idx="0">
                  <c:v>Male</c:v>
                </c:pt>
              </c:strCache>
            </c:strRef>
          </c:tx>
          <c:spPr>
            <a:solidFill>
              <a:schemeClr val="accent1"/>
            </a:solidFill>
            <a:ln>
              <a:noFill/>
            </a:ln>
            <a:effectLst/>
          </c:spPr>
          <c:invertIfNegative val="0"/>
          <c:cat>
            <c:strRef>
              <c:f>'F7.5'!$A$8:$A$21</c:f>
              <c:strCache>
                <c:ptCount val="14"/>
                <c:pt idx="0">
                  <c:v>&lt;15</c:v>
                </c:pt>
                <c:pt idx="1">
                  <c:v>15-19</c:v>
                </c:pt>
                <c:pt idx="2">
                  <c:v>20-24</c:v>
                </c:pt>
                <c:pt idx="3">
                  <c:v>25-29</c:v>
                </c:pt>
                <c:pt idx="4">
                  <c:v>30-34</c:v>
                </c:pt>
                <c:pt idx="5">
                  <c:v>35-39</c:v>
                </c:pt>
                <c:pt idx="6">
                  <c:v>40-44</c:v>
                </c:pt>
                <c:pt idx="7">
                  <c:v>45-49</c:v>
                </c:pt>
                <c:pt idx="8">
                  <c:v>50-54</c:v>
                </c:pt>
                <c:pt idx="9">
                  <c:v>55-59</c:v>
                </c:pt>
                <c:pt idx="10">
                  <c:v>60-64</c:v>
                </c:pt>
                <c:pt idx="11">
                  <c:v>65-69</c:v>
                </c:pt>
                <c:pt idx="12">
                  <c:v>70-74</c:v>
                </c:pt>
                <c:pt idx="13">
                  <c:v>75+</c:v>
                </c:pt>
              </c:strCache>
            </c:strRef>
          </c:cat>
          <c:val>
            <c:numRef>
              <c:f>'F7.5'!$F$8:$F$21</c:f>
              <c:numCache>
                <c:formatCode>0.00</c:formatCode>
                <c:ptCount val="14"/>
                <c:pt idx="0">
                  <c:v>5.5993850531359246E-3</c:v>
                </c:pt>
                <c:pt idx="1">
                  <c:v>4.2205608844044645E-2</c:v>
                </c:pt>
                <c:pt idx="2">
                  <c:v>3.0329488534534259</c:v>
                </c:pt>
                <c:pt idx="3">
                  <c:v>6.3450335784559622</c:v>
                </c:pt>
                <c:pt idx="4">
                  <c:v>8.7296314468627543</c:v>
                </c:pt>
                <c:pt idx="5">
                  <c:v>9.6197314953198028</c:v>
                </c:pt>
                <c:pt idx="6">
                  <c:v>9.9093386152821967</c:v>
                </c:pt>
                <c:pt idx="7">
                  <c:v>8.5768846508922127</c:v>
                </c:pt>
                <c:pt idx="8">
                  <c:v>6.553085969215461</c:v>
                </c:pt>
                <c:pt idx="9">
                  <c:v>5.6631199968095105</c:v>
                </c:pt>
                <c:pt idx="10">
                  <c:v>3.6601339381224958</c:v>
                </c:pt>
                <c:pt idx="11">
                  <c:v>3.1576936475294697</c:v>
                </c:pt>
                <c:pt idx="12">
                  <c:v>0.23205489112007038</c:v>
                </c:pt>
                <c:pt idx="13">
                  <c:v>0.14708788961053884</c:v>
                </c:pt>
              </c:numCache>
            </c:numRef>
          </c:val>
          <c:extLst>
            <c:ext xmlns:c16="http://schemas.microsoft.com/office/drawing/2014/chart" uri="{C3380CC4-5D6E-409C-BE32-E72D297353CC}">
              <c16:uniqueId val="{00000000-5606-42A0-8D49-C2F45CFF6916}"/>
            </c:ext>
          </c:extLst>
        </c:ser>
        <c:ser>
          <c:idx val="1"/>
          <c:order val="1"/>
          <c:tx>
            <c:strRef>
              <c:f>'F7.5'!$G$7</c:f>
              <c:strCache>
                <c:ptCount val="1"/>
                <c:pt idx="0">
                  <c:v>Female</c:v>
                </c:pt>
              </c:strCache>
            </c:strRef>
          </c:tx>
          <c:spPr>
            <a:solidFill>
              <a:schemeClr val="accent2"/>
            </a:solidFill>
            <a:ln>
              <a:noFill/>
            </a:ln>
            <a:effectLst/>
          </c:spPr>
          <c:invertIfNegative val="0"/>
          <c:cat>
            <c:strRef>
              <c:f>'F7.5'!$A$8:$A$21</c:f>
              <c:strCache>
                <c:ptCount val="14"/>
                <c:pt idx="0">
                  <c:v>&lt;15</c:v>
                </c:pt>
                <c:pt idx="1">
                  <c:v>15-19</c:v>
                </c:pt>
                <c:pt idx="2">
                  <c:v>20-24</c:v>
                </c:pt>
                <c:pt idx="3">
                  <c:v>25-29</c:v>
                </c:pt>
                <c:pt idx="4">
                  <c:v>30-34</c:v>
                </c:pt>
                <c:pt idx="5">
                  <c:v>35-39</c:v>
                </c:pt>
                <c:pt idx="6">
                  <c:v>40-44</c:v>
                </c:pt>
                <c:pt idx="7">
                  <c:v>45-49</c:v>
                </c:pt>
                <c:pt idx="8">
                  <c:v>50-54</c:v>
                </c:pt>
                <c:pt idx="9">
                  <c:v>55-59</c:v>
                </c:pt>
                <c:pt idx="10">
                  <c:v>60-64</c:v>
                </c:pt>
                <c:pt idx="11">
                  <c:v>65-69</c:v>
                </c:pt>
                <c:pt idx="12">
                  <c:v>70-74</c:v>
                </c:pt>
                <c:pt idx="13">
                  <c:v>75+</c:v>
                </c:pt>
              </c:strCache>
            </c:strRef>
          </c:cat>
          <c:val>
            <c:numRef>
              <c:f>'F7.5'!$G$8:$G$21</c:f>
              <c:numCache>
                <c:formatCode>0.00</c:formatCode>
                <c:ptCount val="14"/>
                <c:pt idx="0">
                  <c:v>1.6060031038837453E-2</c:v>
                </c:pt>
                <c:pt idx="1">
                  <c:v>3.8417074255224545E-2</c:v>
                </c:pt>
                <c:pt idx="2">
                  <c:v>4.5555793693128015</c:v>
                </c:pt>
                <c:pt idx="3">
                  <c:v>7.440532259823704</c:v>
                </c:pt>
                <c:pt idx="4">
                  <c:v>9.2799251441388133</c:v>
                </c:pt>
                <c:pt idx="5">
                  <c:v>9.5761745041508828</c:v>
                </c:pt>
                <c:pt idx="6">
                  <c:v>9.4802059781368619</c:v>
                </c:pt>
                <c:pt idx="7">
                  <c:v>7.6100616385071111</c:v>
                </c:pt>
                <c:pt idx="8">
                  <c:v>5.4581863812756364</c:v>
                </c:pt>
                <c:pt idx="9">
                  <c:v>3.5626889859635762</c:v>
                </c:pt>
                <c:pt idx="10">
                  <c:v>3.1045625626571871</c:v>
                </c:pt>
                <c:pt idx="11">
                  <c:v>2.0162583942796553</c:v>
                </c:pt>
                <c:pt idx="12">
                  <c:v>0.20327383809238797</c:v>
                </c:pt>
                <c:pt idx="13">
                  <c:v>9.3536104936505493E-2</c:v>
                </c:pt>
              </c:numCache>
            </c:numRef>
          </c:val>
          <c:extLst>
            <c:ext xmlns:c16="http://schemas.microsoft.com/office/drawing/2014/chart" uri="{C3380CC4-5D6E-409C-BE32-E72D297353CC}">
              <c16:uniqueId val="{00000002-5606-42A0-8D49-C2F45CFF6916}"/>
            </c:ext>
          </c:extLst>
        </c:ser>
        <c:dLbls>
          <c:showLegendKey val="0"/>
          <c:showVal val="0"/>
          <c:showCatName val="0"/>
          <c:showSerName val="0"/>
          <c:showPercent val="0"/>
          <c:showBubbleSize val="0"/>
        </c:dLbls>
        <c:gapWidth val="219"/>
        <c:overlap val="-27"/>
        <c:axId val="493033696"/>
        <c:axId val="493030416"/>
      </c:barChart>
      <c:catAx>
        <c:axId val="49303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0416"/>
        <c:crosses val="autoZero"/>
        <c:auto val="1"/>
        <c:lblAlgn val="ctr"/>
        <c:lblOffset val="100"/>
        <c:noMultiLvlLbl val="0"/>
      </c:catAx>
      <c:valAx>
        <c:axId val="49303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Age-specific divorce rate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of marriage until divorce, [country,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'F7.6'!$B$7</c:f>
              <c:strCache>
                <c:ptCount val="1"/>
                <c:pt idx="0">
                  <c:v>0-9 years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'F7.6'!$A$8:$A$12</c:f>
              <c:strCache>
                <c:ptCount val="5"/>
                <c:pt idx="0">
                  <c:v>Year 1</c:v>
                </c:pt>
                <c:pt idx="1">
                  <c:v>Year 2</c:v>
                </c:pt>
                <c:pt idx="2">
                  <c:v>Year 3</c:v>
                </c:pt>
                <c:pt idx="3">
                  <c:v>Year 4</c:v>
                </c:pt>
                <c:pt idx="4">
                  <c:v>Most recent</c:v>
                </c:pt>
              </c:strCache>
            </c:strRef>
          </c:cat>
          <c:val>
            <c:numRef>
              <c:f>'F7.6'!$B$8:$B$12</c:f>
              <c:numCache>
                <c:formatCode>0.0</c:formatCode>
                <c:ptCount val="5"/>
                <c:pt idx="0">
                  <c:v>49</c:v>
                </c:pt>
                <c:pt idx="1">
                  <c:v>49.4</c:v>
                </c:pt>
                <c:pt idx="2">
                  <c:v>43.3</c:v>
                </c:pt>
                <c:pt idx="3">
                  <c:v>41</c:v>
                </c:pt>
                <c:pt idx="4">
                  <c:v>42.6</c:v>
                </c:pt>
              </c:numCache>
            </c:numRef>
          </c:val>
          <c:extLst>
            <c:ext xmlns:c16="http://schemas.microsoft.com/office/drawing/2014/chart" uri="{C3380CC4-5D6E-409C-BE32-E72D297353CC}">
              <c16:uniqueId val="{00000000-A4D0-40B0-99C5-E5C04E48A233}"/>
            </c:ext>
          </c:extLst>
        </c:ser>
        <c:ser>
          <c:idx val="1"/>
          <c:order val="1"/>
          <c:tx>
            <c:strRef>
              <c:f>'F7.6'!$C$7</c:f>
              <c:strCache>
                <c:ptCount val="1"/>
                <c:pt idx="0">
                  <c:v>10-19 years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'F7.6'!$A$8:$A$12</c:f>
              <c:strCache>
                <c:ptCount val="5"/>
                <c:pt idx="0">
                  <c:v>Year 1</c:v>
                </c:pt>
                <c:pt idx="1">
                  <c:v>Year 2</c:v>
                </c:pt>
                <c:pt idx="2">
                  <c:v>Year 3</c:v>
                </c:pt>
                <c:pt idx="3">
                  <c:v>Year 4</c:v>
                </c:pt>
                <c:pt idx="4">
                  <c:v>Most recent</c:v>
                </c:pt>
              </c:strCache>
            </c:strRef>
          </c:cat>
          <c:val>
            <c:numRef>
              <c:f>'F7.6'!$C$8:$C$12</c:f>
              <c:numCache>
                <c:formatCode>0.0</c:formatCode>
                <c:ptCount val="5"/>
                <c:pt idx="0">
                  <c:v>31.1</c:v>
                </c:pt>
                <c:pt idx="1">
                  <c:v>30.4</c:v>
                </c:pt>
                <c:pt idx="2">
                  <c:v>32.6</c:v>
                </c:pt>
                <c:pt idx="3">
                  <c:v>31</c:v>
                </c:pt>
                <c:pt idx="4">
                  <c:v>30</c:v>
                </c:pt>
              </c:numCache>
            </c:numRef>
          </c:val>
          <c:extLst>
            <c:ext xmlns:c16="http://schemas.microsoft.com/office/drawing/2014/chart" uri="{C3380CC4-5D6E-409C-BE32-E72D297353CC}">
              <c16:uniqueId val="{00000001-A4D0-40B0-99C5-E5C04E48A233}"/>
            </c:ext>
          </c:extLst>
        </c:ser>
        <c:ser>
          <c:idx val="2"/>
          <c:order val="2"/>
          <c:tx>
            <c:strRef>
              <c:f>'F7.6'!$D$7</c:f>
              <c:strCache>
                <c:ptCount val="1"/>
                <c:pt idx="0">
                  <c:v>20+ years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'F7.6'!$A$8:$A$12</c:f>
              <c:strCache>
                <c:ptCount val="5"/>
                <c:pt idx="0">
                  <c:v>Year 1</c:v>
                </c:pt>
                <c:pt idx="1">
                  <c:v>Year 2</c:v>
                </c:pt>
                <c:pt idx="2">
                  <c:v>Year 3</c:v>
                </c:pt>
                <c:pt idx="3">
                  <c:v>Year 4</c:v>
                </c:pt>
                <c:pt idx="4">
                  <c:v>Most recent</c:v>
                </c:pt>
              </c:strCache>
            </c:strRef>
          </c:cat>
          <c:val>
            <c:numRef>
              <c:f>'F7.6'!$D$8:$D$12</c:f>
              <c:numCache>
                <c:formatCode>0.0</c:formatCode>
                <c:ptCount val="5"/>
                <c:pt idx="0">
                  <c:v>19.899999999999999</c:v>
                </c:pt>
                <c:pt idx="1">
                  <c:v>20.2</c:v>
                </c:pt>
                <c:pt idx="2">
                  <c:v>24.1</c:v>
                </c:pt>
                <c:pt idx="3">
                  <c:v>28.1</c:v>
                </c:pt>
                <c:pt idx="4">
                  <c:v>27.4</c:v>
                </c:pt>
              </c:numCache>
            </c:numRef>
          </c:val>
          <c:extLst>
            <c:ext xmlns:c16="http://schemas.microsoft.com/office/drawing/2014/chart" uri="{C3380CC4-5D6E-409C-BE32-E72D297353CC}">
              <c16:uniqueId val="{00000002-A4D0-40B0-99C5-E5C04E48A233}"/>
            </c:ext>
          </c:extLst>
        </c:ser>
        <c:dLbls>
          <c:showLegendKey val="0"/>
          <c:showVal val="0"/>
          <c:showCatName val="0"/>
          <c:showSerName val="0"/>
          <c:showPercent val="0"/>
          <c:showBubbleSize val="0"/>
        </c:dLbls>
        <c:gapWidth val="150"/>
        <c:overlap val="100"/>
        <c:axId val="502332560"/>
        <c:axId val="502326656"/>
      </c:barChart>
      <c:catAx>
        <c:axId val="50233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26656"/>
        <c:crosses val="autoZero"/>
        <c:auto val="1"/>
        <c:lblAlgn val="ctr"/>
        <c:lblOffset val="100"/>
        <c:noMultiLvlLbl val="0"/>
      </c:catAx>
      <c:valAx>
        <c:axId val="50232665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divorces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3256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Timeliness of registration of live births and deaths, [country,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'F3.1'!$B$34</c:f>
              <c:strCache>
                <c:ptCount val="1"/>
                <c:pt idx="0">
                  <c:v>Current</c:v>
                </c:pt>
              </c:strCache>
            </c:strRef>
          </c:tx>
          <c:spPr>
            <a:solidFill>
              <a:schemeClr val="accent1"/>
            </a:solidFill>
            <a:ln>
              <a:noFill/>
            </a:ln>
            <a:effectLst/>
          </c:spPr>
          <c:invertIfNegative val="0"/>
          <c:cat>
            <c:strRef>
              <c:f>'F3.1'!$A$35:$A$36</c:f>
              <c:strCache>
                <c:ptCount val="2"/>
                <c:pt idx="0">
                  <c:v>Live births</c:v>
                </c:pt>
                <c:pt idx="1">
                  <c:v>Deaths</c:v>
                </c:pt>
              </c:strCache>
            </c:strRef>
          </c:cat>
          <c:val>
            <c:numRef>
              <c:f>'F3.1'!$B$35:$B$36</c:f>
              <c:numCache>
                <c:formatCode>0%</c:formatCode>
                <c:ptCount val="2"/>
                <c:pt idx="0">
                  <c:v>0.82</c:v>
                </c:pt>
                <c:pt idx="1">
                  <c:v>0.59</c:v>
                </c:pt>
              </c:numCache>
            </c:numRef>
          </c:val>
          <c:extLst>
            <c:ext xmlns:c16="http://schemas.microsoft.com/office/drawing/2014/chart" uri="{C3380CC4-5D6E-409C-BE32-E72D297353CC}">
              <c16:uniqueId val="{00000000-3F07-45AF-B8CC-DEEBA0BB8808}"/>
            </c:ext>
          </c:extLst>
        </c:ser>
        <c:ser>
          <c:idx val="1"/>
          <c:order val="1"/>
          <c:tx>
            <c:strRef>
              <c:f>'F3.1'!$C$34</c:f>
              <c:strCache>
                <c:ptCount val="1"/>
                <c:pt idx="0">
                  <c:v>Late</c:v>
                </c:pt>
              </c:strCache>
            </c:strRef>
          </c:tx>
          <c:spPr>
            <a:solidFill>
              <a:schemeClr val="accent2"/>
            </a:solidFill>
            <a:ln>
              <a:noFill/>
            </a:ln>
            <a:effectLst/>
          </c:spPr>
          <c:invertIfNegative val="0"/>
          <c:cat>
            <c:strRef>
              <c:f>'F3.1'!$A$35:$A$36</c:f>
              <c:strCache>
                <c:ptCount val="2"/>
                <c:pt idx="0">
                  <c:v>Live births</c:v>
                </c:pt>
                <c:pt idx="1">
                  <c:v>Deaths</c:v>
                </c:pt>
              </c:strCache>
            </c:strRef>
          </c:cat>
          <c:val>
            <c:numRef>
              <c:f>'F3.1'!$C$35:$C$36</c:f>
              <c:numCache>
                <c:formatCode>0%</c:formatCode>
                <c:ptCount val="2"/>
                <c:pt idx="0">
                  <c:v>0.13</c:v>
                </c:pt>
                <c:pt idx="1">
                  <c:v>0.26</c:v>
                </c:pt>
              </c:numCache>
            </c:numRef>
          </c:val>
          <c:extLst>
            <c:ext xmlns:c16="http://schemas.microsoft.com/office/drawing/2014/chart" uri="{C3380CC4-5D6E-409C-BE32-E72D297353CC}">
              <c16:uniqueId val="{00000001-3F07-45AF-B8CC-DEEBA0BB8808}"/>
            </c:ext>
          </c:extLst>
        </c:ser>
        <c:ser>
          <c:idx val="2"/>
          <c:order val="2"/>
          <c:tx>
            <c:strRef>
              <c:f>'F3.1'!$D$34</c:f>
              <c:strCache>
                <c:ptCount val="1"/>
                <c:pt idx="0">
                  <c:v>Delayed</c:v>
                </c:pt>
              </c:strCache>
            </c:strRef>
          </c:tx>
          <c:spPr>
            <a:solidFill>
              <a:schemeClr val="accent3"/>
            </a:solidFill>
            <a:ln>
              <a:noFill/>
            </a:ln>
            <a:effectLst/>
          </c:spPr>
          <c:invertIfNegative val="0"/>
          <c:cat>
            <c:strRef>
              <c:f>'F3.1'!$A$35:$A$36</c:f>
              <c:strCache>
                <c:ptCount val="2"/>
                <c:pt idx="0">
                  <c:v>Live births</c:v>
                </c:pt>
                <c:pt idx="1">
                  <c:v>Deaths</c:v>
                </c:pt>
              </c:strCache>
            </c:strRef>
          </c:cat>
          <c:val>
            <c:numRef>
              <c:f>'F3.1'!$D$35:$D$36</c:f>
              <c:numCache>
                <c:formatCode>0%</c:formatCode>
                <c:ptCount val="2"/>
                <c:pt idx="0">
                  <c:v>0.05</c:v>
                </c:pt>
                <c:pt idx="1">
                  <c:v>0.15</c:v>
                </c:pt>
              </c:numCache>
            </c:numRef>
          </c:val>
          <c:extLst>
            <c:ext xmlns:c16="http://schemas.microsoft.com/office/drawing/2014/chart" uri="{C3380CC4-5D6E-409C-BE32-E72D297353CC}">
              <c16:uniqueId val="{00000002-3F07-45AF-B8CC-DEEBA0BB8808}"/>
            </c:ext>
          </c:extLst>
        </c:ser>
        <c:dLbls>
          <c:showLegendKey val="0"/>
          <c:showVal val="0"/>
          <c:showCatName val="0"/>
          <c:showSerName val="0"/>
          <c:showPercent val="0"/>
          <c:showBubbleSize val="0"/>
        </c:dLbls>
        <c:gapWidth val="219"/>
        <c:overlap val="-27"/>
        <c:axId val="446199744"/>
        <c:axId val="446196464"/>
      </c:barChart>
      <c:catAx>
        <c:axId val="44619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Vital event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96464"/>
        <c:crosses val="autoZero"/>
        <c:auto val="1"/>
        <c:lblAlgn val="ctr"/>
        <c:lblOffset val="100"/>
        <c:noMultiLvlLbl val="0"/>
      </c:catAx>
      <c:valAx>
        <c:axId val="44619646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vital events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9974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Registered live births, [country,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'F4.1'!$B$6</c:f>
              <c:strCache>
                <c:ptCount val="1"/>
                <c:pt idx="0">
                  <c:v>Live births</c:v>
                </c:pt>
              </c:strCache>
            </c:strRef>
          </c:tx>
          <c:spPr>
            <a:ln w="28575" cap="rnd">
              <a:solidFill>
                <a:schemeClr val="accent1"/>
              </a:solidFill>
              <a:round/>
            </a:ln>
            <a:effectLst/>
          </c:spPr>
          <c:marker>
            <c:symbol val="none"/>
          </c:marker>
          <c:cat>
            <c:strRef>
              <c:f>'F4.1'!$A$7:$A$16</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'F4.1'!$B$7:$B$16</c:f>
              <c:numCache>
                <c:formatCode>0</c:formatCode>
                <c:ptCount val="10"/>
                <c:pt idx="0">
                  <c:v>784256</c:v>
                </c:pt>
                <c:pt idx="1">
                  <c:v>765047</c:v>
                </c:pt>
                <c:pt idx="2">
                  <c:v>761689</c:v>
                </c:pt>
                <c:pt idx="3">
                  <c:v>782198</c:v>
                </c:pt>
                <c:pt idx="4">
                  <c:v>780975</c:v>
                </c:pt>
                <c:pt idx="5">
                  <c:v>748081</c:v>
                </c:pt>
                <c:pt idx="6">
                  <c:v>711805</c:v>
                </c:pt>
                <c:pt idx="7">
                  <c:v>679502</c:v>
                </c:pt>
                <c:pt idx="8">
                  <c:v>666207</c:v>
                </c:pt>
                <c:pt idx="9">
                  <c:v>656571</c:v>
                </c:pt>
              </c:numCache>
            </c:numRef>
          </c:val>
          <c:smooth val="0"/>
          <c:extLst>
            <c:ext xmlns:c16="http://schemas.microsoft.com/office/drawing/2014/chart" uri="{C3380CC4-5D6E-409C-BE32-E72D297353CC}">
              <c16:uniqueId val="{00000000-30AD-4E55-A0CA-0447985C5F41}"/>
            </c:ext>
          </c:extLst>
        </c:ser>
        <c:dLbls>
          <c:showLegendKey val="0"/>
          <c:showVal val="0"/>
          <c:showCatName val="0"/>
          <c:showSerName val="0"/>
          <c:showPercent val="0"/>
          <c:showBubbleSize val="0"/>
        </c:dLbls>
        <c:smooth val="0"/>
        <c:axId val="406669280"/>
        <c:axId val="406671904"/>
      </c:lineChart>
      <c:catAx>
        <c:axId val="40666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71904"/>
        <c:crosses val="autoZero"/>
        <c:auto val="1"/>
        <c:lblAlgn val="ctr"/>
        <c:lblOffset val="100"/>
        <c:noMultiLvlLbl val="0"/>
      </c:catAx>
      <c:valAx>
        <c:axId val="4066719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live births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6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Live births by age of mother and place of usual residence, [country,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'F4.2'!$B$28</c:f>
              <c:strCache>
                <c:ptCount val="1"/>
                <c:pt idx="0">
                  <c:v>Place 1</c:v>
                </c:pt>
              </c:strCache>
            </c:strRef>
          </c:tx>
          <c:spPr>
            <a:ln w="28575" cap="rnd">
              <a:solidFill>
                <a:schemeClr val="accent1">
                  <a:shade val="53000"/>
                </a:schemeClr>
              </a:solidFill>
              <a:round/>
            </a:ln>
            <a:effectLst/>
          </c:spPr>
          <c:marker>
            <c:symbol val="none"/>
          </c:marker>
          <c:cat>
            <c:strRef>
              <c:f>'F4.2'!$A$29:$A$37</c:f>
              <c:strCache>
                <c:ptCount val="9"/>
                <c:pt idx="0">
                  <c:v>&lt;15</c:v>
                </c:pt>
                <c:pt idx="1">
                  <c:v>15-19</c:v>
                </c:pt>
                <c:pt idx="2">
                  <c:v>20-24</c:v>
                </c:pt>
                <c:pt idx="3">
                  <c:v>25-29</c:v>
                </c:pt>
                <c:pt idx="4">
                  <c:v>30-34</c:v>
                </c:pt>
                <c:pt idx="5">
                  <c:v>35-39</c:v>
                </c:pt>
                <c:pt idx="6">
                  <c:v>40-44</c:v>
                </c:pt>
                <c:pt idx="7">
                  <c:v>45-49</c:v>
                </c:pt>
                <c:pt idx="8">
                  <c:v>50+</c:v>
                </c:pt>
              </c:strCache>
            </c:strRef>
          </c:cat>
          <c:val>
            <c:numRef>
              <c:f>'F4.2'!$B$29:$B$37</c:f>
              <c:numCache>
                <c:formatCode>General</c:formatCode>
                <c:ptCount val="9"/>
                <c:pt idx="0">
                  <c:v>0.4</c:v>
                </c:pt>
                <c:pt idx="1">
                  <c:v>12.5</c:v>
                </c:pt>
                <c:pt idx="2">
                  <c:v>23.4</c:v>
                </c:pt>
                <c:pt idx="3">
                  <c:v>25.5</c:v>
                </c:pt>
                <c:pt idx="4">
                  <c:v>22.3</c:v>
                </c:pt>
                <c:pt idx="5">
                  <c:v>12.7</c:v>
                </c:pt>
                <c:pt idx="6">
                  <c:v>3</c:v>
                </c:pt>
                <c:pt idx="7">
                  <c:v>0.2</c:v>
                </c:pt>
                <c:pt idx="8">
                  <c:v>0</c:v>
                </c:pt>
              </c:numCache>
            </c:numRef>
          </c:val>
          <c:smooth val="0"/>
          <c:extLst>
            <c:ext xmlns:c16="http://schemas.microsoft.com/office/drawing/2014/chart" uri="{C3380CC4-5D6E-409C-BE32-E72D297353CC}">
              <c16:uniqueId val="{00000000-74F3-45AD-8F3A-B4104C425FD1}"/>
            </c:ext>
          </c:extLst>
        </c:ser>
        <c:ser>
          <c:idx val="1"/>
          <c:order val="1"/>
          <c:tx>
            <c:strRef>
              <c:f>'F4.2'!$C$28</c:f>
              <c:strCache>
                <c:ptCount val="1"/>
                <c:pt idx="0">
                  <c:v>Place 2</c:v>
                </c:pt>
              </c:strCache>
            </c:strRef>
          </c:tx>
          <c:spPr>
            <a:ln w="28575" cap="rnd">
              <a:solidFill>
                <a:schemeClr val="accent1">
                  <a:shade val="76000"/>
                </a:schemeClr>
              </a:solidFill>
              <a:round/>
            </a:ln>
            <a:effectLst/>
          </c:spPr>
          <c:marker>
            <c:symbol val="none"/>
          </c:marker>
          <c:cat>
            <c:strRef>
              <c:f>'F4.2'!$A$29:$A$37</c:f>
              <c:strCache>
                <c:ptCount val="9"/>
                <c:pt idx="0">
                  <c:v>&lt;15</c:v>
                </c:pt>
                <c:pt idx="1">
                  <c:v>15-19</c:v>
                </c:pt>
                <c:pt idx="2">
                  <c:v>20-24</c:v>
                </c:pt>
                <c:pt idx="3">
                  <c:v>25-29</c:v>
                </c:pt>
                <c:pt idx="4">
                  <c:v>30-34</c:v>
                </c:pt>
                <c:pt idx="5">
                  <c:v>35-39</c:v>
                </c:pt>
                <c:pt idx="6">
                  <c:v>40-44</c:v>
                </c:pt>
                <c:pt idx="7">
                  <c:v>45-49</c:v>
                </c:pt>
                <c:pt idx="8">
                  <c:v>50+</c:v>
                </c:pt>
              </c:strCache>
            </c:strRef>
          </c:cat>
          <c:val>
            <c:numRef>
              <c:f>'F4.2'!$C$29:$C$37</c:f>
              <c:numCache>
                <c:formatCode>General</c:formatCode>
                <c:ptCount val="9"/>
                <c:pt idx="0">
                  <c:v>0.4</c:v>
                </c:pt>
                <c:pt idx="1">
                  <c:v>15.2</c:v>
                </c:pt>
                <c:pt idx="2">
                  <c:v>24.3</c:v>
                </c:pt>
                <c:pt idx="3">
                  <c:v>26.8</c:v>
                </c:pt>
                <c:pt idx="4">
                  <c:v>20.6</c:v>
                </c:pt>
                <c:pt idx="5">
                  <c:v>10</c:v>
                </c:pt>
                <c:pt idx="6">
                  <c:v>2.5</c:v>
                </c:pt>
                <c:pt idx="7">
                  <c:v>0.2</c:v>
                </c:pt>
                <c:pt idx="8">
                  <c:v>0</c:v>
                </c:pt>
              </c:numCache>
            </c:numRef>
          </c:val>
          <c:smooth val="0"/>
          <c:extLst>
            <c:ext xmlns:c16="http://schemas.microsoft.com/office/drawing/2014/chart" uri="{C3380CC4-5D6E-409C-BE32-E72D297353CC}">
              <c16:uniqueId val="{00000001-74F3-45AD-8F3A-B4104C425FD1}"/>
            </c:ext>
          </c:extLst>
        </c:ser>
        <c:ser>
          <c:idx val="2"/>
          <c:order val="2"/>
          <c:tx>
            <c:strRef>
              <c:f>'F4.2'!$D$28</c:f>
              <c:strCache>
                <c:ptCount val="1"/>
                <c:pt idx="0">
                  <c:v>Place 3</c:v>
                </c:pt>
              </c:strCache>
            </c:strRef>
          </c:tx>
          <c:spPr>
            <a:ln w="28575" cap="rnd">
              <a:solidFill>
                <a:schemeClr val="accent1"/>
              </a:solidFill>
              <a:round/>
            </a:ln>
            <a:effectLst/>
          </c:spPr>
          <c:marker>
            <c:symbol val="none"/>
          </c:marker>
          <c:cat>
            <c:strRef>
              <c:f>'F4.2'!$A$29:$A$37</c:f>
              <c:strCache>
                <c:ptCount val="9"/>
                <c:pt idx="0">
                  <c:v>&lt;15</c:v>
                </c:pt>
                <c:pt idx="1">
                  <c:v>15-19</c:v>
                </c:pt>
                <c:pt idx="2">
                  <c:v>20-24</c:v>
                </c:pt>
                <c:pt idx="3">
                  <c:v>25-29</c:v>
                </c:pt>
                <c:pt idx="4">
                  <c:v>30-34</c:v>
                </c:pt>
                <c:pt idx="5">
                  <c:v>35-39</c:v>
                </c:pt>
                <c:pt idx="6">
                  <c:v>40-44</c:v>
                </c:pt>
                <c:pt idx="7">
                  <c:v>45-49</c:v>
                </c:pt>
                <c:pt idx="8">
                  <c:v>50+</c:v>
                </c:pt>
              </c:strCache>
            </c:strRef>
          </c:cat>
          <c:val>
            <c:numRef>
              <c:f>'F4.2'!$D$29:$D$37</c:f>
              <c:numCache>
                <c:formatCode>General</c:formatCode>
                <c:ptCount val="9"/>
              </c:numCache>
            </c:numRef>
          </c:val>
          <c:smooth val="0"/>
          <c:extLst>
            <c:ext xmlns:c16="http://schemas.microsoft.com/office/drawing/2014/chart" uri="{C3380CC4-5D6E-409C-BE32-E72D297353CC}">
              <c16:uniqueId val="{00000002-74F3-45AD-8F3A-B4104C425FD1}"/>
            </c:ext>
          </c:extLst>
        </c:ser>
        <c:ser>
          <c:idx val="3"/>
          <c:order val="3"/>
          <c:tx>
            <c:strRef>
              <c:f>'F4.2'!$E$28</c:f>
              <c:strCache>
                <c:ptCount val="1"/>
                <c:pt idx="0">
                  <c:v>Place 4</c:v>
                </c:pt>
              </c:strCache>
            </c:strRef>
          </c:tx>
          <c:spPr>
            <a:ln w="28575" cap="rnd">
              <a:solidFill>
                <a:schemeClr val="accent1">
                  <a:tint val="77000"/>
                </a:schemeClr>
              </a:solidFill>
              <a:round/>
            </a:ln>
            <a:effectLst/>
          </c:spPr>
          <c:marker>
            <c:symbol val="none"/>
          </c:marker>
          <c:cat>
            <c:strRef>
              <c:f>'F4.2'!$A$29:$A$37</c:f>
              <c:strCache>
                <c:ptCount val="9"/>
                <c:pt idx="0">
                  <c:v>&lt;15</c:v>
                </c:pt>
                <c:pt idx="1">
                  <c:v>15-19</c:v>
                </c:pt>
                <c:pt idx="2">
                  <c:v>20-24</c:v>
                </c:pt>
                <c:pt idx="3">
                  <c:v>25-29</c:v>
                </c:pt>
                <c:pt idx="4">
                  <c:v>30-34</c:v>
                </c:pt>
                <c:pt idx="5">
                  <c:v>35-39</c:v>
                </c:pt>
                <c:pt idx="6">
                  <c:v>40-44</c:v>
                </c:pt>
                <c:pt idx="7">
                  <c:v>45-49</c:v>
                </c:pt>
                <c:pt idx="8">
                  <c:v>50+</c:v>
                </c:pt>
              </c:strCache>
            </c:strRef>
          </c:cat>
          <c:val>
            <c:numRef>
              <c:f>'F4.2'!$E$29:$E$37</c:f>
              <c:numCache>
                <c:formatCode>General</c:formatCode>
                <c:ptCount val="9"/>
              </c:numCache>
            </c:numRef>
          </c:val>
          <c:smooth val="0"/>
          <c:extLst>
            <c:ext xmlns:c16="http://schemas.microsoft.com/office/drawing/2014/chart" uri="{C3380CC4-5D6E-409C-BE32-E72D297353CC}">
              <c16:uniqueId val="{00000003-74F3-45AD-8F3A-B4104C425FD1}"/>
            </c:ext>
          </c:extLst>
        </c:ser>
        <c:ser>
          <c:idx val="4"/>
          <c:order val="4"/>
          <c:tx>
            <c:strRef>
              <c:f>'F4.2'!$F$28</c:f>
              <c:strCache>
                <c:ptCount val="1"/>
                <c:pt idx="0">
                  <c:v>Place …</c:v>
                </c:pt>
              </c:strCache>
            </c:strRef>
          </c:tx>
          <c:spPr>
            <a:ln w="28575" cap="rnd">
              <a:solidFill>
                <a:schemeClr val="accent1">
                  <a:tint val="54000"/>
                </a:schemeClr>
              </a:solidFill>
              <a:round/>
            </a:ln>
            <a:effectLst/>
          </c:spPr>
          <c:marker>
            <c:symbol val="none"/>
          </c:marker>
          <c:cat>
            <c:strRef>
              <c:f>'F4.2'!$A$29:$A$37</c:f>
              <c:strCache>
                <c:ptCount val="9"/>
                <c:pt idx="0">
                  <c:v>&lt;15</c:v>
                </c:pt>
                <c:pt idx="1">
                  <c:v>15-19</c:v>
                </c:pt>
                <c:pt idx="2">
                  <c:v>20-24</c:v>
                </c:pt>
                <c:pt idx="3">
                  <c:v>25-29</c:v>
                </c:pt>
                <c:pt idx="4">
                  <c:v>30-34</c:v>
                </c:pt>
                <c:pt idx="5">
                  <c:v>35-39</c:v>
                </c:pt>
                <c:pt idx="6">
                  <c:v>40-44</c:v>
                </c:pt>
                <c:pt idx="7">
                  <c:v>45-49</c:v>
                </c:pt>
                <c:pt idx="8">
                  <c:v>50+</c:v>
                </c:pt>
              </c:strCache>
            </c:strRef>
          </c:cat>
          <c:val>
            <c:numRef>
              <c:f>'F4.2'!$F$29:$F$37</c:f>
              <c:numCache>
                <c:formatCode>General</c:formatCode>
                <c:ptCount val="9"/>
              </c:numCache>
            </c:numRef>
          </c:val>
          <c:smooth val="0"/>
          <c:extLst>
            <c:ext xmlns:c16="http://schemas.microsoft.com/office/drawing/2014/chart" uri="{C3380CC4-5D6E-409C-BE32-E72D297353CC}">
              <c16:uniqueId val="{00000004-74F3-45AD-8F3A-B4104C425FD1}"/>
            </c:ext>
          </c:extLst>
        </c:ser>
        <c:dLbls>
          <c:showLegendKey val="0"/>
          <c:showVal val="0"/>
          <c:showCatName val="0"/>
          <c:showSerName val="0"/>
          <c:showPercent val="0"/>
          <c:showBubbleSize val="0"/>
        </c:dLbls>
        <c:smooth val="0"/>
        <c:axId val="404698880"/>
        <c:axId val="404715280"/>
      </c:lineChart>
      <c:catAx>
        <c:axId val="40469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Mother's 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15280"/>
        <c:crosses val="autoZero"/>
        <c:auto val="1"/>
        <c:lblAlgn val="ctr"/>
        <c:lblOffset val="100"/>
        <c:noMultiLvlLbl val="0"/>
      </c:catAx>
      <c:valAx>
        <c:axId val="40471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births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9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Live births by age of mother, [country, years]</a:t>
            </a:r>
            <a:endParaRPr lang="en-AU"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'F4.2'!$B$8</c:f>
              <c:strCache>
                <c:ptCount val="1"/>
                <c:pt idx="0">
                  <c:v>Year 1</c:v>
                </c:pt>
              </c:strCache>
            </c:strRef>
          </c:tx>
          <c:spPr>
            <a:ln w="28575" cap="rnd">
              <a:solidFill>
                <a:schemeClr val="accent1">
                  <a:shade val="53000"/>
                </a:schemeClr>
              </a:solidFill>
              <a:round/>
            </a:ln>
            <a:effectLst/>
          </c:spPr>
          <c:marker>
            <c:symbol val="none"/>
          </c:marker>
          <c:cat>
            <c:strRef>
              <c:f>'F4.2'!$A$9:$A$17</c:f>
              <c:strCache>
                <c:ptCount val="9"/>
                <c:pt idx="0">
                  <c:v>&lt;15</c:v>
                </c:pt>
                <c:pt idx="1">
                  <c:v>15-19</c:v>
                </c:pt>
                <c:pt idx="2">
                  <c:v>20-24</c:v>
                </c:pt>
                <c:pt idx="3">
                  <c:v>25-29</c:v>
                </c:pt>
                <c:pt idx="4">
                  <c:v>30-34</c:v>
                </c:pt>
                <c:pt idx="5">
                  <c:v>35-39</c:v>
                </c:pt>
                <c:pt idx="6">
                  <c:v>40-44</c:v>
                </c:pt>
                <c:pt idx="7">
                  <c:v>45-49</c:v>
                </c:pt>
                <c:pt idx="8">
                  <c:v>50+</c:v>
                </c:pt>
              </c:strCache>
            </c:strRef>
          </c:cat>
          <c:val>
            <c:numRef>
              <c:f>'F4.2'!$B$9:$B$17</c:f>
              <c:numCache>
                <c:formatCode>General</c:formatCode>
                <c:ptCount val="9"/>
                <c:pt idx="0">
                  <c:v>0.4</c:v>
                </c:pt>
                <c:pt idx="1">
                  <c:v>12.5</c:v>
                </c:pt>
                <c:pt idx="2">
                  <c:v>23.4</c:v>
                </c:pt>
                <c:pt idx="3">
                  <c:v>25.5</c:v>
                </c:pt>
                <c:pt idx="4">
                  <c:v>22.3</c:v>
                </c:pt>
                <c:pt idx="5">
                  <c:v>12.7</c:v>
                </c:pt>
                <c:pt idx="6">
                  <c:v>3</c:v>
                </c:pt>
                <c:pt idx="7">
                  <c:v>0.2</c:v>
                </c:pt>
                <c:pt idx="8">
                  <c:v>0</c:v>
                </c:pt>
              </c:numCache>
            </c:numRef>
          </c:val>
          <c:smooth val="0"/>
          <c:extLst>
            <c:ext xmlns:c16="http://schemas.microsoft.com/office/drawing/2014/chart" uri="{C3380CC4-5D6E-409C-BE32-E72D297353CC}">
              <c16:uniqueId val="{00000000-9F60-4902-8A2D-1006A827E638}"/>
            </c:ext>
          </c:extLst>
        </c:ser>
        <c:ser>
          <c:idx val="1"/>
          <c:order val="1"/>
          <c:tx>
            <c:strRef>
              <c:f>'F4.2'!$C$8</c:f>
              <c:strCache>
                <c:ptCount val="1"/>
                <c:pt idx="0">
                  <c:v>Year 2</c:v>
                </c:pt>
              </c:strCache>
            </c:strRef>
          </c:tx>
          <c:spPr>
            <a:ln w="28575" cap="rnd">
              <a:solidFill>
                <a:schemeClr val="accent1">
                  <a:shade val="76000"/>
                </a:schemeClr>
              </a:solidFill>
              <a:round/>
            </a:ln>
            <a:effectLst/>
          </c:spPr>
          <c:marker>
            <c:symbol val="none"/>
          </c:marker>
          <c:cat>
            <c:strRef>
              <c:f>'F4.2'!$A$9:$A$17</c:f>
              <c:strCache>
                <c:ptCount val="9"/>
                <c:pt idx="0">
                  <c:v>&lt;15</c:v>
                </c:pt>
                <c:pt idx="1">
                  <c:v>15-19</c:v>
                </c:pt>
                <c:pt idx="2">
                  <c:v>20-24</c:v>
                </c:pt>
                <c:pt idx="3">
                  <c:v>25-29</c:v>
                </c:pt>
                <c:pt idx="4">
                  <c:v>30-34</c:v>
                </c:pt>
                <c:pt idx="5">
                  <c:v>35-39</c:v>
                </c:pt>
                <c:pt idx="6">
                  <c:v>40-44</c:v>
                </c:pt>
                <c:pt idx="7">
                  <c:v>45-49</c:v>
                </c:pt>
                <c:pt idx="8">
                  <c:v>50+</c:v>
                </c:pt>
              </c:strCache>
            </c:strRef>
          </c:cat>
          <c:val>
            <c:numRef>
              <c:f>'F4.2'!$C$9:$C$17</c:f>
              <c:numCache>
                <c:formatCode>General</c:formatCode>
                <c:ptCount val="9"/>
              </c:numCache>
            </c:numRef>
          </c:val>
          <c:smooth val="0"/>
          <c:extLst>
            <c:ext xmlns:c16="http://schemas.microsoft.com/office/drawing/2014/chart" uri="{C3380CC4-5D6E-409C-BE32-E72D297353CC}">
              <c16:uniqueId val="{00000001-9F60-4902-8A2D-1006A827E638}"/>
            </c:ext>
          </c:extLst>
        </c:ser>
        <c:ser>
          <c:idx val="2"/>
          <c:order val="2"/>
          <c:tx>
            <c:strRef>
              <c:f>'F4.2'!$D$8</c:f>
              <c:strCache>
                <c:ptCount val="1"/>
                <c:pt idx="0">
                  <c:v>Year 3</c:v>
                </c:pt>
              </c:strCache>
            </c:strRef>
          </c:tx>
          <c:spPr>
            <a:ln w="28575" cap="rnd">
              <a:solidFill>
                <a:schemeClr val="accent1"/>
              </a:solidFill>
              <a:round/>
            </a:ln>
            <a:effectLst/>
          </c:spPr>
          <c:marker>
            <c:symbol val="none"/>
          </c:marker>
          <c:cat>
            <c:strRef>
              <c:f>'F4.2'!$A$9:$A$17</c:f>
              <c:strCache>
                <c:ptCount val="9"/>
                <c:pt idx="0">
                  <c:v>&lt;15</c:v>
                </c:pt>
                <c:pt idx="1">
                  <c:v>15-19</c:v>
                </c:pt>
                <c:pt idx="2">
                  <c:v>20-24</c:v>
                </c:pt>
                <c:pt idx="3">
                  <c:v>25-29</c:v>
                </c:pt>
                <c:pt idx="4">
                  <c:v>30-34</c:v>
                </c:pt>
                <c:pt idx="5">
                  <c:v>35-39</c:v>
                </c:pt>
                <c:pt idx="6">
                  <c:v>40-44</c:v>
                </c:pt>
                <c:pt idx="7">
                  <c:v>45-49</c:v>
                </c:pt>
                <c:pt idx="8">
                  <c:v>50+</c:v>
                </c:pt>
              </c:strCache>
            </c:strRef>
          </c:cat>
          <c:val>
            <c:numRef>
              <c:f>'F4.2'!$D$9:$D$17</c:f>
              <c:numCache>
                <c:formatCode>General</c:formatCode>
                <c:ptCount val="9"/>
                <c:pt idx="0">
                  <c:v>0.5</c:v>
                </c:pt>
                <c:pt idx="1">
                  <c:v>16.3</c:v>
                </c:pt>
                <c:pt idx="2">
                  <c:v>23.8</c:v>
                </c:pt>
                <c:pt idx="3">
                  <c:v>24.5</c:v>
                </c:pt>
                <c:pt idx="4">
                  <c:v>21.5</c:v>
                </c:pt>
                <c:pt idx="5">
                  <c:v>10.7</c:v>
                </c:pt>
                <c:pt idx="6">
                  <c:v>2.6</c:v>
                </c:pt>
                <c:pt idx="7">
                  <c:v>0.2</c:v>
                </c:pt>
                <c:pt idx="8">
                  <c:v>0</c:v>
                </c:pt>
              </c:numCache>
            </c:numRef>
          </c:val>
          <c:smooth val="0"/>
          <c:extLst>
            <c:ext xmlns:c16="http://schemas.microsoft.com/office/drawing/2014/chart" uri="{C3380CC4-5D6E-409C-BE32-E72D297353CC}">
              <c16:uniqueId val="{00000002-9F60-4902-8A2D-1006A827E638}"/>
            </c:ext>
          </c:extLst>
        </c:ser>
        <c:ser>
          <c:idx val="3"/>
          <c:order val="3"/>
          <c:tx>
            <c:strRef>
              <c:f>'F4.2'!$E$8</c:f>
              <c:strCache>
                <c:ptCount val="1"/>
                <c:pt idx="0">
                  <c:v>Year …</c:v>
                </c:pt>
              </c:strCache>
            </c:strRef>
          </c:tx>
          <c:spPr>
            <a:ln w="28575" cap="rnd">
              <a:solidFill>
                <a:schemeClr val="accent1">
                  <a:tint val="77000"/>
                </a:schemeClr>
              </a:solidFill>
              <a:round/>
            </a:ln>
            <a:effectLst/>
          </c:spPr>
          <c:marker>
            <c:symbol val="none"/>
          </c:marker>
          <c:cat>
            <c:strRef>
              <c:f>'F4.2'!$A$9:$A$17</c:f>
              <c:strCache>
                <c:ptCount val="9"/>
                <c:pt idx="0">
                  <c:v>&lt;15</c:v>
                </c:pt>
                <c:pt idx="1">
                  <c:v>15-19</c:v>
                </c:pt>
                <c:pt idx="2">
                  <c:v>20-24</c:v>
                </c:pt>
                <c:pt idx="3">
                  <c:v>25-29</c:v>
                </c:pt>
                <c:pt idx="4">
                  <c:v>30-34</c:v>
                </c:pt>
                <c:pt idx="5">
                  <c:v>35-39</c:v>
                </c:pt>
                <c:pt idx="6">
                  <c:v>40-44</c:v>
                </c:pt>
                <c:pt idx="7">
                  <c:v>45-49</c:v>
                </c:pt>
                <c:pt idx="8">
                  <c:v>50+</c:v>
                </c:pt>
              </c:strCache>
            </c:strRef>
          </c:cat>
          <c:val>
            <c:numRef>
              <c:f>'F4.2'!$E$9:$E$17</c:f>
              <c:numCache>
                <c:formatCode>General</c:formatCode>
                <c:ptCount val="9"/>
              </c:numCache>
            </c:numRef>
          </c:val>
          <c:smooth val="0"/>
          <c:extLst>
            <c:ext xmlns:c16="http://schemas.microsoft.com/office/drawing/2014/chart" uri="{C3380CC4-5D6E-409C-BE32-E72D297353CC}">
              <c16:uniqueId val="{00000003-9F60-4902-8A2D-1006A827E638}"/>
            </c:ext>
          </c:extLst>
        </c:ser>
        <c:ser>
          <c:idx val="4"/>
          <c:order val="4"/>
          <c:tx>
            <c:strRef>
              <c:f>'F4.2'!$F$8</c:f>
              <c:strCache>
                <c:ptCount val="1"/>
                <c:pt idx="0">
                  <c:v>Most recent</c:v>
                </c:pt>
              </c:strCache>
            </c:strRef>
          </c:tx>
          <c:spPr>
            <a:ln w="28575" cap="rnd">
              <a:solidFill>
                <a:schemeClr val="accent1">
                  <a:tint val="54000"/>
                </a:schemeClr>
              </a:solidFill>
              <a:round/>
            </a:ln>
            <a:effectLst/>
          </c:spPr>
          <c:marker>
            <c:symbol val="none"/>
          </c:marker>
          <c:cat>
            <c:strRef>
              <c:f>'F4.2'!$A$9:$A$17</c:f>
              <c:strCache>
                <c:ptCount val="9"/>
                <c:pt idx="0">
                  <c:v>&lt;15</c:v>
                </c:pt>
                <c:pt idx="1">
                  <c:v>15-19</c:v>
                </c:pt>
                <c:pt idx="2">
                  <c:v>20-24</c:v>
                </c:pt>
                <c:pt idx="3">
                  <c:v>25-29</c:v>
                </c:pt>
                <c:pt idx="4">
                  <c:v>30-34</c:v>
                </c:pt>
                <c:pt idx="5">
                  <c:v>35-39</c:v>
                </c:pt>
                <c:pt idx="6">
                  <c:v>40-44</c:v>
                </c:pt>
                <c:pt idx="7">
                  <c:v>45-49</c:v>
                </c:pt>
                <c:pt idx="8">
                  <c:v>50+</c:v>
                </c:pt>
              </c:strCache>
            </c:strRef>
          </c:cat>
          <c:val>
            <c:numRef>
              <c:f>'F4.2'!$F$9:$F$17</c:f>
              <c:numCache>
                <c:formatCode>General</c:formatCode>
                <c:ptCount val="9"/>
                <c:pt idx="0">
                  <c:v>0.4</c:v>
                </c:pt>
                <c:pt idx="1">
                  <c:v>15.2</c:v>
                </c:pt>
                <c:pt idx="2">
                  <c:v>24.3</c:v>
                </c:pt>
                <c:pt idx="3">
                  <c:v>26.8</c:v>
                </c:pt>
                <c:pt idx="4">
                  <c:v>20.6</c:v>
                </c:pt>
                <c:pt idx="5">
                  <c:v>10</c:v>
                </c:pt>
                <c:pt idx="6">
                  <c:v>2.5</c:v>
                </c:pt>
                <c:pt idx="7">
                  <c:v>0.2</c:v>
                </c:pt>
                <c:pt idx="8">
                  <c:v>0</c:v>
                </c:pt>
              </c:numCache>
            </c:numRef>
          </c:val>
          <c:smooth val="0"/>
          <c:extLst>
            <c:ext xmlns:c16="http://schemas.microsoft.com/office/drawing/2014/chart" uri="{C3380CC4-5D6E-409C-BE32-E72D297353CC}">
              <c16:uniqueId val="{00000004-9F60-4902-8A2D-1006A827E638}"/>
            </c:ext>
          </c:extLst>
        </c:ser>
        <c:dLbls>
          <c:showLegendKey val="0"/>
          <c:showVal val="0"/>
          <c:showCatName val="0"/>
          <c:showSerName val="0"/>
          <c:showPercent val="0"/>
          <c:showBubbleSize val="0"/>
        </c:dLbls>
        <c:smooth val="0"/>
        <c:axId val="408692904"/>
        <c:axId val="408693232"/>
      </c:lineChart>
      <c:catAx>
        <c:axId val="40869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Mother's 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93232"/>
        <c:crosses val="autoZero"/>
        <c:auto val="1"/>
        <c:lblAlgn val="ctr"/>
        <c:lblOffset val="100"/>
        <c:noMultiLvlLbl val="0"/>
      </c:catAx>
      <c:valAx>
        <c:axId val="40869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births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92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Crude</a:t>
            </a:r>
            <a:r>
              <a:rPr lang="en-AU" baseline="0"/>
              <a:t> birth rate, [country,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'F4.3'!$B$8</c:f>
              <c:strCache>
                <c:ptCount val="1"/>
                <c:pt idx="0">
                  <c:v>Urban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'F4.3'!$A$9:$A$18</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'F4.3'!$B$9:$B$18</c:f>
              <c:numCache>
                <c:formatCode>0.0</c:formatCode>
                <c:ptCount val="10"/>
                <c:pt idx="0">
                  <c:v>11.9</c:v>
                </c:pt>
                <c:pt idx="1">
                  <c:v>11.5</c:v>
                </c:pt>
                <c:pt idx="2">
                  <c:v>11.4</c:v>
                </c:pt>
                <c:pt idx="3">
                  <c:v>11.8</c:v>
                </c:pt>
                <c:pt idx="4">
                  <c:v>11.9</c:v>
                </c:pt>
                <c:pt idx="5">
                  <c:v>11</c:v>
                </c:pt>
                <c:pt idx="6">
                  <c:v>10.4</c:v>
                </c:pt>
                <c:pt idx="7">
                  <c:v>10</c:v>
                </c:pt>
                <c:pt idx="8">
                  <c:v>9.8000000000000007</c:v>
                </c:pt>
                <c:pt idx="9">
                  <c:v>9.6</c:v>
                </c:pt>
              </c:numCache>
            </c:numRef>
          </c:val>
          <c:smooth val="0"/>
          <c:extLst>
            <c:ext xmlns:c16="http://schemas.microsoft.com/office/drawing/2014/chart" uri="{C3380CC4-5D6E-409C-BE32-E72D297353CC}">
              <c16:uniqueId val="{00000000-F70E-4CB5-99F3-73F2CCF143B2}"/>
            </c:ext>
          </c:extLst>
        </c:ser>
        <c:ser>
          <c:idx val="1"/>
          <c:order val="1"/>
          <c:tx>
            <c:strRef>
              <c:f>'F4.3'!$C$8</c:f>
              <c:strCache>
                <c:ptCount val="1"/>
                <c:pt idx="0">
                  <c:v>Rural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'F4.3'!$A$9:$A$18</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'F4.3'!$C$9:$C$18</c:f>
              <c:numCache>
                <c:formatCode>0.0</c:formatCode>
                <c:ptCount val="10"/>
                <c:pt idx="0">
                  <c:v>13</c:v>
                </c:pt>
                <c:pt idx="1">
                  <c:v>12.6</c:v>
                </c:pt>
                <c:pt idx="2">
                  <c:v>12.5</c:v>
                </c:pt>
                <c:pt idx="3">
                  <c:v>13</c:v>
                </c:pt>
                <c:pt idx="4">
                  <c:v>13.1</c:v>
                </c:pt>
                <c:pt idx="5">
                  <c:v>12.1</c:v>
                </c:pt>
                <c:pt idx="6">
                  <c:v>11.5</c:v>
                </c:pt>
                <c:pt idx="7">
                  <c:v>10.9</c:v>
                </c:pt>
                <c:pt idx="8">
                  <c:v>10.8</c:v>
                </c:pt>
                <c:pt idx="9">
                  <c:v>10.6</c:v>
                </c:pt>
              </c:numCache>
            </c:numRef>
          </c:val>
          <c:smooth val="0"/>
          <c:extLst>
            <c:ext xmlns:c16="http://schemas.microsoft.com/office/drawing/2014/chart" uri="{C3380CC4-5D6E-409C-BE32-E72D297353CC}">
              <c16:uniqueId val="{00000001-F70E-4CB5-99F3-73F2CCF143B2}"/>
            </c:ext>
          </c:extLst>
        </c:ser>
        <c:dLbls>
          <c:showLegendKey val="0"/>
          <c:showVal val="0"/>
          <c:showCatName val="0"/>
          <c:showSerName val="0"/>
          <c:showPercent val="0"/>
          <c:showBubbleSize val="0"/>
        </c:dLbls>
        <c:marker val="1"/>
        <c:smooth val="0"/>
        <c:axId val="700571736"/>
        <c:axId val="700580920"/>
      </c:lineChart>
      <c:catAx>
        <c:axId val="70057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80920"/>
        <c:crosses val="autoZero"/>
        <c:auto val="1"/>
        <c:lblAlgn val="ctr"/>
        <c:lblOffset val="100"/>
        <c:noMultiLvlLbl val="0"/>
      </c:catAx>
      <c:valAx>
        <c:axId val="700580920"/>
        <c:scaling>
          <c:orientation val="minMax"/>
          <c:max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Births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57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 birth rate with comparator data, [country,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'F4.3'!$B$25</c:f>
              <c:strCache>
                <c:ptCount val="1"/>
                <c:pt idx="0">
                  <c:v>CRVS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'F4.3'!$A$26:$A$35</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'F4.3'!$B$26:$B$35</c:f>
              <c:numCache>
                <c:formatCode>0.0</c:formatCode>
                <c:ptCount val="10"/>
                <c:pt idx="0">
                  <c:v>11.9</c:v>
                </c:pt>
                <c:pt idx="1">
                  <c:v>11.5</c:v>
                </c:pt>
                <c:pt idx="2">
                  <c:v>11.4</c:v>
                </c:pt>
                <c:pt idx="3">
                  <c:v>11.8</c:v>
                </c:pt>
                <c:pt idx="4">
                  <c:v>11.9</c:v>
                </c:pt>
                <c:pt idx="5">
                  <c:v>11</c:v>
                </c:pt>
                <c:pt idx="6">
                  <c:v>10.4</c:v>
                </c:pt>
                <c:pt idx="7">
                  <c:v>10</c:v>
                </c:pt>
                <c:pt idx="8">
                  <c:v>9.8000000000000007</c:v>
                </c:pt>
                <c:pt idx="9">
                  <c:v>9.6</c:v>
                </c:pt>
              </c:numCache>
            </c:numRef>
          </c:val>
          <c:smooth val="0"/>
          <c:extLst>
            <c:ext xmlns:c16="http://schemas.microsoft.com/office/drawing/2014/chart" uri="{C3380CC4-5D6E-409C-BE32-E72D297353CC}">
              <c16:uniqueId val="{00000000-C873-4377-B275-8A048472203A}"/>
            </c:ext>
          </c:extLst>
        </c:ser>
        <c:ser>
          <c:idx val="1"/>
          <c:order val="1"/>
          <c:tx>
            <c:strRef>
              <c:f>'F4.3'!$C$25</c:f>
              <c:strCache>
                <c:ptCount val="1"/>
                <c:pt idx="0">
                  <c:v>World Bank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'F4.3'!$A$26:$A$35</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'F4.3'!$C$26:$C$35</c:f>
              <c:numCache>
                <c:formatCode>0.0</c:formatCode>
                <c:ptCount val="10"/>
                <c:pt idx="0">
                  <c:v>12.2</c:v>
                </c:pt>
                <c:pt idx="1">
                  <c:v>12</c:v>
                </c:pt>
                <c:pt idx="2">
                  <c:v>11.8</c:v>
                </c:pt>
                <c:pt idx="3">
                  <c:v>11.5</c:v>
                </c:pt>
                <c:pt idx="4">
                  <c:v>11.4</c:v>
                </c:pt>
                <c:pt idx="5">
                  <c:v>11.2</c:v>
                </c:pt>
                <c:pt idx="6">
                  <c:v>11</c:v>
                </c:pt>
                <c:pt idx="7">
                  <c:v>10.8</c:v>
                </c:pt>
                <c:pt idx="8">
                  <c:v>10.7</c:v>
                </c:pt>
                <c:pt idx="9">
                  <c:v>10.5</c:v>
                </c:pt>
              </c:numCache>
            </c:numRef>
          </c:val>
          <c:smooth val="0"/>
          <c:extLst>
            <c:ext xmlns:c16="http://schemas.microsoft.com/office/drawing/2014/chart" uri="{C3380CC4-5D6E-409C-BE32-E72D297353CC}">
              <c16:uniqueId val="{00000001-C873-4377-B275-8A048472203A}"/>
            </c:ext>
          </c:extLst>
        </c:ser>
        <c:ser>
          <c:idx val="2"/>
          <c:order val="2"/>
          <c:tx>
            <c:strRef>
              <c:f>'F4.3'!$D$25</c:f>
              <c:strCache>
                <c:ptCount val="1"/>
                <c:pt idx="0">
                  <c:v>WHO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'F4.3'!$A$26:$A$35</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'F4.3'!$D$26:$D$35</c:f>
              <c:numCache>
                <c:formatCode>General</c:formatCode>
                <c:ptCount val="10"/>
                <c:pt idx="5">
                  <c:v>10.199999999999999</c:v>
                </c:pt>
              </c:numCache>
            </c:numRef>
          </c:val>
          <c:smooth val="0"/>
          <c:extLst>
            <c:ext xmlns:c16="http://schemas.microsoft.com/office/drawing/2014/chart" uri="{C3380CC4-5D6E-409C-BE32-E72D297353CC}">
              <c16:uniqueId val="{00000002-C873-4377-B275-8A048472203A}"/>
            </c:ext>
          </c:extLst>
        </c:ser>
        <c:ser>
          <c:idx val="3"/>
          <c:order val="3"/>
          <c:tx>
            <c:strRef>
              <c:f>'F4.3'!$E$25</c:f>
              <c:strCache>
                <c:ptCount val="1"/>
                <c:pt idx="0">
                  <c:v>Census/DHS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'F4.3'!$A$26:$A$35</c:f>
              <c:strCache>
                <c:ptCount val="10"/>
                <c:pt idx="0">
                  <c:v>Year 1</c:v>
                </c:pt>
                <c:pt idx="1">
                  <c:v>Year 2</c:v>
                </c:pt>
                <c:pt idx="2">
                  <c:v>Year 3</c:v>
                </c:pt>
                <c:pt idx="3">
                  <c:v>Year 4</c:v>
                </c:pt>
                <c:pt idx="4">
                  <c:v>Year 5</c:v>
                </c:pt>
                <c:pt idx="5">
                  <c:v>Year 6</c:v>
                </c:pt>
                <c:pt idx="6">
                  <c:v>Year 7</c:v>
                </c:pt>
                <c:pt idx="7">
                  <c:v>Year 8</c:v>
                </c:pt>
                <c:pt idx="8">
                  <c:v>Year 9</c:v>
                </c:pt>
                <c:pt idx="9">
                  <c:v>Most recent</c:v>
                </c:pt>
              </c:strCache>
            </c:strRef>
          </c:cat>
          <c:val>
            <c:numRef>
              <c:f>'F4.3'!$E$26:$E$35</c:f>
              <c:numCache>
                <c:formatCode>General</c:formatCode>
                <c:ptCount val="10"/>
              </c:numCache>
            </c:numRef>
          </c:val>
          <c:smooth val="0"/>
          <c:extLst>
            <c:ext xmlns:c16="http://schemas.microsoft.com/office/drawing/2014/chart" uri="{C3380CC4-5D6E-409C-BE32-E72D297353CC}">
              <c16:uniqueId val="{00000003-C873-4377-B275-8A048472203A}"/>
            </c:ext>
          </c:extLst>
        </c:ser>
        <c:dLbls>
          <c:showLegendKey val="0"/>
          <c:showVal val="0"/>
          <c:showCatName val="0"/>
          <c:showSerName val="0"/>
          <c:showPercent val="0"/>
          <c:showBubbleSize val="0"/>
        </c:dLbls>
        <c:marker val="1"/>
        <c:smooth val="0"/>
        <c:axId val="502567408"/>
        <c:axId val="502563800"/>
      </c:lineChart>
      <c:catAx>
        <c:axId val="50256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63800"/>
        <c:crosses val="autoZero"/>
        <c:auto val="1"/>
        <c:lblAlgn val="ctr"/>
        <c:lblOffset val="100"/>
        <c:noMultiLvlLbl val="0"/>
      </c:catAx>
      <c:valAx>
        <c:axId val="50256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Births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6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Age-specific</a:t>
            </a:r>
            <a:r>
              <a:rPr lang="en-AU" baseline="0"/>
              <a:t> fertility rates, [country, years]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'F4.4'!$B$6</c:f>
              <c:strCache>
                <c:ptCount val="1"/>
                <c:pt idx="0">
                  <c:v>Year 1</c:v>
                </c:pt>
              </c:strCache>
            </c:strRef>
          </c:tx>
          <c:spPr>
            <a:ln w="28575" cap="rnd">
              <a:solidFill>
                <a:schemeClr val="accent1">
                  <a:shade val="53000"/>
                </a:schemeClr>
              </a:solidFill>
              <a:round/>
            </a:ln>
            <a:effectLst/>
          </c:spPr>
          <c:marker>
            <c:symbol val="none"/>
          </c:marker>
          <c:cat>
            <c:strRef>
              <c:f>'F4.4'!$A$7:$A$15</c:f>
              <c:strCache>
                <c:ptCount val="9"/>
                <c:pt idx="0">
                  <c:v>&lt;15</c:v>
                </c:pt>
                <c:pt idx="1">
                  <c:v>15-19</c:v>
                </c:pt>
                <c:pt idx="2">
                  <c:v>20-24</c:v>
                </c:pt>
                <c:pt idx="3">
                  <c:v>25-29</c:v>
                </c:pt>
                <c:pt idx="4">
                  <c:v>30-34</c:v>
                </c:pt>
                <c:pt idx="5">
                  <c:v>35-39</c:v>
                </c:pt>
                <c:pt idx="6">
                  <c:v>40-44</c:v>
                </c:pt>
                <c:pt idx="7">
                  <c:v>45-49</c:v>
                </c:pt>
                <c:pt idx="8">
                  <c:v>50+</c:v>
                </c:pt>
              </c:strCache>
            </c:strRef>
          </c:cat>
          <c:val>
            <c:numRef>
              <c:f>'F4.4'!$B$7:$B$15</c:f>
              <c:numCache>
                <c:formatCode>General</c:formatCode>
                <c:ptCount val="9"/>
                <c:pt idx="0">
                  <c:v>25.6</c:v>
                </c:pt>
                <c:pt idx="1">
                  <c:v>50.3</c:v>
                </c:pt>
                <c:pt idx="2">
                  <c:v>80.2</c:v>
                </c:pt>
                <c:pt idx="3">
                  <c:v>79.8</c:v>
                </c:pt>
                <c:pt idx="4">
                  <c:v>59.1</c:v>
                </c:pt>
                <c:pt idx="5">
                  <c:v>27.7</c:v>
                </c:pt>
                <c:pt idx="6">
                  <c:v>7.1</c:v>
                </c:pt>
                <c:pt idx="7">
                  <c:v>0.5</c:v>
                </c:pt>
                <c:pt idx="8">
                  <c:v>0.3</c:v>
                </c:pt>
              </c:numCache>
            </c:numRef>
          </c:val>
          <c:smooth val="0"/>
          <c:extLst>
            <c:ext xmlns:c16="http://schemas.microsoft.com/office/drawing/2014/chart" uri="{C3380CC4-5D6E-409C-BE32-E72D297353CC}">
              <c16:uniqueId val="{00000000-E6DD-4955-89B7-DBE8A2952037}"/>
            </c:ext>
          </c:extLst>
        </c:ser>
        <c:ser>
          <c:idx val="1"/>
          <c:order val="1"/>
          <c:tx>
            <c:strRef>
              <c:f>'F4.4'!$C$6</c:f>
              <c:strCache>
                <c:ptCount val="1"/>
                <c:pt idx="0">
                  <c:v>Year 2</c:v>
                </c:pt>
              </c:strCache>
            </c:strRef>
          </c:tx>
          <c:spPr>
            <a:ln w="28575" cap="rnd">
              <a:solidFill>
                <a:schemeClr val="accent1">
                  <a:shade val="76000"/>
                </a:schemeClr>
              </a:solidFill>
              <a:round/>
            </a:ln>
            <a:effectLst/>
          </c:spPr>
          <c:marker>
            <c:symbol val="none"/>
          </c:marker>
          <c:cat>
            <c:strRef>
              <c:f>'F4.4'!$A$7:$A$15</c:f>
              <c:strCache>
                <c:ptCount val="9"/>
                <c:pt idx="0">
                  <c:v>&lt;15</c:v>
                </c:pt>
                <c:pt idx="1">
                  <c:v>15-19</c:v>
                </c:pt>
                <c:pt idx="2">
                  <c:v>20-24</c:v>
                </c:pt>
                <c:pt idx="3">
                  <c:v>25-29</c:v>
                </c:pt>
                <c:pt idx="4">
                  <c:v>30-34</c:v>
                </c:pt>
                <c:pt idx="5">
                  <c:v>35-39</c:v>
                </c:pt>
                <c:pt idx="6">
                  <c:v>40-44</c:v>
                </c:pt>
                <c:pt idx="7">
                  <c:v>45-49</c:v>
                </c:pt>
                <c:pt idx="8">
                  <c:v>50+</c:v>
                </c:pt>
              </c:strCache>
            </c:strRef>
          </c:cat>
          <c:val>
            <c:numRef>
              <c:f>'F4.4'!$C$7:$C$15</c:f>
              <c:numCache>
                <c:formatCode>General</c:formatCode>
                <c:ptCount val="9"/>
              </c:numCache>
            </c:numRef>
          </c:val>
          <c:smooth val="0"/>
          <c:extLst>
            <c:ext xmlns:c16="http://schemas.microsoft.com/office/drawing/2014/chart" uri="{C3380CC4-5D6E-409C-BE32-E72D297353CC}">
              <c16:uniqueId val="{00000001-E6DD-4955-89B7-DBE8A2952037}"/>
            </c:ext>
          </c:extLst>
        </c:ser>
        <c:ser>
          <c:idx val="2"/>
          <c:order val="2"/>
          <c:tx>
            <c:strRef>
              <c:f>'F4.4'!$D$6</c:f>
              <c:strCache>
                <c:ptCount val="1"/>
                <c:pt idx="0">
                  <c:v>Year 3</c:v>
                </c:pt>
              </c:strCache>
            </c:strRef>
          </c:tx>
          <c:spPr>
            <a:ln w="28575" cap="rnd">
              <a:solidFill>
                <a:schemeClr val="accent1"/>
              </a:solidFill>
              <a:round/>
            </a:ln>
            <a:effectLst/>
          </c:spPr>
          <c:marker>
            <c:symbol val="none"/>
          </c:marker>
          <c:cat>
            <c:strRef>
              <c:f>'F4.4'!$A$7:$A$15</c:f>
              <c:strCache>
                <c:ptCount val="9"/>
                <c:pt idx="0">
                  <c:v>&lt;15</c:v>
                </c:pt>
                <c:pt idx="1">
                  <c:v>15-19</c:v>
                </c:pt>
                <c:pt idx="2">
                  <c:v>20-24</c:v>
                </c:pt>
                <c:pt idx="3">
                  <c:v>25-29</c:v>
                </c:pt>
                <c:pt idx="4">
                  <c:v>30-34</c:v>
                </c:pt>
                <c:pt idx="5">
                  <c:v>35-39</c:v>
                </c:pt>
                <c:pt idx="6">
                  <c:v>40-44</c:v>
                </c:pt>
                <c:pt idx="7">
                  <c:v>45-49</c:v>
                </c:pt>
                <c:pt idx="8">
                  <c:v>50+</c:v>
                </c:pt>
              </c:strCache>
            </c:strRef>
          </c:cat>
          <c:val>
            <c:numRef>
              <c:f>'F4.4'!$D$7:$D$15</c:f>
              <c:numCache>
                <c:formatCode>General</c:formatCode>
                <c:ptCount val="9"/>
                <c:pt idx="0">
                  <c:v>23.2</c:v>
                </c:pt>
                <c:pt idx="1">
                  <c:v>53.5</c:v>
                </c:pt>
                <c:pt idx="2">
                  <c:v>79.7</c:v>
                </c:pt>
                <c:pt idx="3">
                  <c:v>81.400000000000006</c:v>
                </c:pt>
                <c:pt idx="4">
                  <c:v>62.8</c:v>
                </c:pt>
                <c:pt idx="5">
                  <c:v>29.7</c:v>
                </c:pt>
                <c:pt idx="6">
                  <c:v>6.7</c:v>
                </c:pt>
                <c:pt idx="7">
                  <c:v>0.4</c:v>
                </c:pt>
                <c:pt idx="8">
                  <c:v>0.2</c:v>
                </c:pt>
              </c:numCache>
            </c:numRef>
          </c:val>
          <c:smooth val="0"/>
          <c:extLst>
            <c:ext xmlns:c16="http://schemas.microsoft.com/office/drawing/2014/chart" uri="{C3380CC4-5D6E-409C-BE32-E72D297353CC}">
              <c16:uniqueId val="{00000002-E6DD-4955-89B7-DBE8A2952037}"/>
            </c:ext>
          </c:extLst>
        </c:ser>
        <c:ser>
          <c:idx val="3"/>
          <c:order val="3"/>
          <c:tx>
            <c:strRef>
              <c:f>'F4.4'!$E$6</c:f>
              <c:strCache>
                <c:ptCount val="1"/>
                <c:pt idx="0">
                  <c:v>Year 4</c:v>
                </c:pt>
              </c:strCache>
            </c:strRef>
          </c:tx>
          <c:spPr>
            <a:ln w="28575" cap="rnd">
              <a:solidFill>
                <a:schemeClr val="accent1">
                  <a:tint val="77000"/>
                </a:schemeClr>
              </a:solidFill>
              <a:round/>
            </a:ln>
            <a:effectLst/>
          </c:spPr>
          <c:marker>
            <c:symbol val="none"/>
          </c:marker>
          <c:cat>
            <c:strRef>
              <c:f>'F4.4'!$A$7:$A$15</c:f>
              <c:strCache>
                <c:ptCount val="9"/>
                <c:pt idx="0">
                  <c:v>&lt;15</c:v>
                </c:pt>
                <c:pt idx="1">
                  <c:v>15-19</c:v>
                </c:pt>
                <c:pt idx="2">
                  <c:v>20-24</c:v>
                </c:pt>
                <c:pt idx="3">
                  <c:v>25-29</c:v>
                </c:pt>
                <c:pt idx="4">
                  <c:v>30-34</c:v>
                </c:pt>
                <c:pt idx="5">
                  <c:v>35-39</c:v>
                </c:pt>
                <c:pt idx="6">
                  <c:v>40-44</c:v>
                </c:pt>
                <c:pt idx="7">
                  <c:v>45-49</c:v>
                </c:pt>
                <c:pt idx="8">
                  <c:v>50+</c:v>
                </c:pt>
              </c:strCache>
            </c:strRef>
          </c:cat>
          <c:val>
            <c:numRef>
              <c:f>'F4.4'!$E$7:$E$15</c:f>
              <c:numCache>
                <c:formatCode>General</c:formatCode>
                <c:ptCount val="9"/>
              </c:numCache>
            </c:numRef>
          </c:val>
          <c:smooth val="0"/>
          <c:extLst>
            <c:ext xmlns:c16="http://schemas.microsoft.com/office/drawing/2014/chart" uri="{C3380CC4-5D6E-409C-BE32-E72D297353CC}">
              <c16:uniqueId val="{00000003-E6DD-4955-89B7-DBE8A2952037}"/>
            </c:ext>
          </c:extLst>
        </c:ser>
        <c:ser>
          <c:idx val="4"/>
          <c:order val="4"/>
          <c:tx>
            <c:strRef>
              <c:f>'F4.4'!$F$6</c:f>
              <c:strCache>
                <c:ptCount val="1"/>
                <c:pt idx="0">
                  <c:v>Most recent</c:v>
                </c:pt>
              </c:strCache>
            </c:strRef>
          </c:tx>
          <c:spPr>
            <a:ln w="28575" cap="rnd">
              <a:solidFill>
                <a:schemeClr val="accent1">
                  <a:tint val="54000"/>
                </a:schemeClr>
              </a:solidFill>
              <a:round/>
            </a:ln>
            <a:effectLst/>
          </c:spPr>
          <c:marker>
            <c:symbol val="none"/>
          </c:marker>
          <c:cat>
            <c:strRef>
              <c:f>'F4.4'!$A$7:$A$15</c:f>
              <c:strCache>
                <c:ptCount val="9"/>
                <c:pt idx="0">
                  <c:v>&lt;15</c:v>
                </c:pt>
                <c:pt idx="1">
                  <c:v>15-19</c:v>
                </c:pt>
                <c:pt idx="2">
                  <c:v>20-24</c:v>
                </c:pt>
                <c:pt idx="3">
                  <c:v>25-29</c:v>
                </c:pt>
                <c:pt idx="4">
                  <c:v>30-34</c:v>
                </c:pt>
                <c:pt idx="5">
                  <c:v>35-39</c:v>
                </c:pt>
                <c:pt idx="6">
                  <c:v>40-44</c:v>
                </c:pt>
                <c:pt idx="7">
                  <c:v>45-49</c:v>
                </c:pt>
                <c:pt idx="8">
                  <c:v>50+</c:v>
                </c:pt>
              </c:strCache>
            </c:strRef>
          </c:cat>
          <c:val>
            <c:numRef>
              <c:f>'F4.4'!$F$7:$F$15</c:f>
              <c:numCache>
                <c:formatCode>General</c:formatCode>
                <c:ptCount val="9"/>
                <c:pt idx="0">
                  <c:v>17.8</c:v>
                </c:pt>
                <c:pt idx="1">
                  <c:v>39.6</c:v>
                </c:pt>
                <c:pt idx="2">
                  <c:v>65</c:v>
                </c:pt>
                <c:pt idx="3">
                  <c:v>73.3</c:v>
                </c:pt>
                <c:pt idx="4">
                  <c:v>61.6</c:v>
                </c:pt>
                <c:pt idx="5">
                  <c:v>32.200000000000003</c:v>
                </c:pt>
                <c:pt idx="6">
                  <c:v>7.4</c:v>
                </c:pt>
                <c:pt idx="7">
                  <c:v>0.4</c:v>
                </c:pt>
                <c:pt idx="8">
                  <c:v>0.2</c:v>
                </c:pt>
              </c:numCache>
            </c:numRef>
          </c:val>
          <c:smooth val="0"/>
          <c:extLst>
            <c:ext xmlns:c16="http://schemas.microsoft.com/office/drawing/2014/chart" uri="{C3380CC4-5D6E-409C-BE32-E72D297353CC}">
              <c16:uniqueId val="{00000004-E6DD-4955-89B7-DBE8A2952037}"/>
            </c:ext>
          </c:extLst>
        </c:ser>
        <c:dLbls>
          <c:showLegendKey val="0"/>
          <c:showVal val="0"/>
          <c:showCatName val="0"/>
          <c:showSerName val="0"/>
          <c:showPercent val="0"/>
          <c:showBubbleSize val="0"/>
        </c:dLbls>
        <c:smooth val="0"/>
        <c:axId val="414396368"/>
        <c:axId val="414394072"/>
      </c:lineChart>
      <c:catAx>
        <c:axId val="41439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Mother's 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94072"/>
        <c:crosses val="autoZero"/>
        <c:auto val="1"/>
        <c:lblAlgn val="ctr"/>
        <c:lblOffset val="100"/>
        <c:noMultiLvlLbl val="0"/>
      </c:catAx>
      <c:valAx>
        <c:axId val="41439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Live births (per 1,000 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9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688469</xdr:colOff>
      <xdr:row>0</xdr:row>
      <xdr:rowOff>288687</xdr:rowOff>
    </xdr:from>
    <xdr:to>
      <xdr:col>2</xdr:col>
      <xdr:colOff>446128</xdr:colOff>
      <xdr:row>0</xdr:row>
      <xdr:rowOff>791040</xdr:rowOff>
    </xdr:to>
    <xdr:pic>
      <xdr:nvPicPr>
        <xdr:cNvPr id="3" name="Picture 2">
          <a:extLst>
            <a:ext uri="{FF2B5EF4-FFF2-40B4-BE49-F238E27FC236}">
              <a16:creationId xmlns:a16="http://schemas.microsoft.com/office/drawing/2014/main" id="{B6FD16A6-F155-9940-BC6D-618A0952BA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8469" y="288687"/>
          <a:ext cx="1720386" cy="502353"/>
        </a:xfrm>
        <a:prstGeom prst="rect">
          <a:avLst/>
        </a:prstGeom>
      </xdr:spPr>
    </xdr:pic>
    <xdr:clientData/>
  </xdr:twoCellAnchor>
  <xdr:twoCellAnchor>
    <xdr:from>
      <xdr:col>2</xdr:col>
      <xdr:colOff>703051</xdr:colOff>
      <xdr:row>0</xdr:row>
      <xdr:rowOff>228826</xdr:rowOff>
    </xdr:from>
    <xdr:to>
      <xdr:col>2</xdr:col>
      <xdr:colOff>1398175</xdr:colOff>
      <xdr:row>0</xdr:row>
      <xdr:rowOff>850899</xdr:rowOff>
    </xdr:to>
    <xdr:pic>
      <xdr:nvPicPr>
        <xdr:cNvPr id="4" name="Picture 3">
          <a:extLst>
            <a:ext uri="{FF2B5EF4-FFF2-40B4-BE49-F238E27FC236}">
              <a16:creationId xmlns:a16="http://schemas.microsoft.com/office/drawing/2014/main" id="{E1BAC105-E067-4547-88DC-7518C8C38D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408026" y="228826"/>
          <a:ext cx="695124" cy="622073"/>
        </a:xfrm>
        <a:prstGeom prst="rect">
          <a:avLst/>
        </a:prstGeom>
      </xdr:spPr>
    </xdr:pic>
    <xdr:clientData/>
  </xdr:twoCellAnchor>
  <xdr:twoCellAnchor>
    <xdr:from>
      <xdr:col>3</xdr:col>
      <xdr:colOff>124384</xdr:colOff>
      <xdr:row>0</xdr:row>
      <xdr:rowOff>312305</xdr:rowOff>
    </xdr:from>
    <xdr:to>
      <xdr:col>3</xdr:col>
      <xdr:colOff>2381759</xdr:colOff>
      <xdr:row>0</xdr:row>
      <xdr:rowOff>767420</xdr:rowOff>
    </xdr:to>
    <xdr:pic>
      <xdr:nvPicPr>
        <xdr:cNvPr id="5" name="Picture 4">
          <a:extLst>
            <a:ext uri="{FF2B5EF4-FFF2-40B4-BE49-F238E27FC236}">
              <a16:creationId xmlns:a16="http://schemas.microsoft.com/office/drawing/2014/main" id="{B4720CA4-ED65-DE43-8A69-B8998581912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3305734" y="312305"/>
          <a:ext cx="2257375" cy="455115"/>
        </a:xfrm>
        <a:prstGeom prst="rect">
          <a:avLst/>
        </a:prstGeom>
      </xdr:spPr>
    </xdr:pic>
    <xdr:clientData/>
  </xdr:twoCellAnchor>
  <xdr:twoCellAnchor editAs="oneCell">
    <xdr:from>
      <xdr:col>3</xdr:col>
      <xdr:colOff>2543175</xdr:colOff>
      <xdr:row>0</xdr:row>
      <xdr:rowOff>304800</xdr:rowOff>
    </xdr:from>
    <xdr:to>
      <xdr:col>4</xdr:col>
      <xdr:colOff>171450</xdr:colOff>
      <xdr:row>0</xdr:row>
      <xdr:rowOff>923925</xdr:rowOff>
    </xdr:to>
    <xdr:pic>
      <xdr:nvPicPr>
        <xdr:cNvPr id="2" name="Picture 1">
          <a:extLst>
            <a:ext uri="{FF2B5EF4-FFF2-40B4-BE49-F238E27FC236}">
              <a16:creationId xmlns:a16="http://schemas.microsoft.com/office/drawing/2014/main" id="{EF84BBFA-A676-49A2-B670-81CAA8679535}"/>
            </a:ext>
          </a:extLst>
        </xdr:cNvPr>
        <xdr:cNvPicPr>
          <a:picLocks noChangeAspect="1"/>
        </xdr:cNvPicPr>
      </xdr:nvPicPr>
      <xdr:blipFill>
        <a:blip xmlns:r="http://schemas.openxmlformats.org/officeDocument/2006/relationships" r:embed="rId4"/>
        <a:stretch>
          <a:fillRect/>
        </a:stretch>
      </xdr:blipFill>
      <xdr:spPr>
        <a:xfrm>
          <a:off x="5724525" y="304800"/>
          <a:ext cx="4248150" cy="619125"/>
        </a:xfrm>
        <a:prstGeom prst="rect">
          <a:avLst/>
        </a:prstGeom>
      </xdr:spPr>
    </xdr:pic>
    <xdr:clientData/>
  </xdr:twoCellAnchor>
  <xdr:twoCellAnchor editAs="oneCell">
    <xdr:from>
      <xdr:col>4</xdr:col>
      <xdr:colOff>209550</xdr:colOff>
      <xdr:row>0</xdr:row>
      <xdr:rowOff>180975</xdr:rowOff>
    </xdr:from>
    <xdr:to>
      <xdr:col>5</xdr:col>
      <xdr:colOff>38100</xdr:colOff>
      <xdr:row>0</xdr:row>
      <xdr:rowOff>1000125</xdr:rowOff>
    </xdr:to>
    <xdr:pic>
      <xdr:nvPicPr>
        <xdr:cNvPr id="8" name="Picture 7">
          <a:extLst>
            <a:ext uri="{FF2B5EF4-FFF2-40B4-BE49-F238E27FC236}">
              <a16:creationId xmlns:a16="http://schemas.microsoft.com/office/drawing/2014/main" id="{B376AB5C-C846-41A7-B805-EBC55F65EF68}"/>
            </a:ext>
          </a:extLst>
        </xdr:cNvPr>
        <xdr:cNvPicPr>
          <a:picLocks noChangeAspect="1"/>
        </xdr:cNvPicPr>
      </xdr:nvPicPr>
      <xdr:blipFill>
        <a:blip xmlns:r="http://schemas.openxmlformats.org/officeDocument/2006/relationships" r:embed="rId5"/>
        <a:stretch>
          <a:fillRect/>
        </a:stretch>
      </xdr:blipFill>
      <xdr:spPr>
        <a:xfrm>
          <a:off x="10010775" y="180975"/>
          <a:ext cx="1981200" cy="8191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6</xdr:row>
      <xdr:rowOff>0</xdr:rowOff>
    </xdr:from>
    <xdr:to>
      <xdr:col>20</xdr:col>
      <xdr:colOff>66675</xdr:colOff>
      <xdr:row>25</xdr:row>
      <xdr:rowOff>100013</xdr:rowOff>
    </xdr:to>
    <xdr:graphicFrame macro="">
      <xdr:nvGraphicFramePr>
        <xdr:cNvPr id="2" name="Chart 1">
          <a:extLst>
            <a:ext uri="{FF2B5EF4-FFF2-40B4-BE49-F238E27FC236}">
              <a16:creationId xmlns:a16="http://schemas.microsoft.com/office/drawing/2014/main" id="{92C53BB7-C3A2-48E8-B068-02585B008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9525</xdr:colOff>
      <xdr:row>6</xdr:row>
      <xdr:rowOff>14286</xdr:rowOff>
    </xdr:from>
    <xdr:to>
      <xdr:col>24</xdr:col>
      <xdr:colOff>1</xdr:colOff>
      <xdr:row>25</xdr:row>
      <xdr:rowOff>171449</xdr:rowOff>
    </xdr:to>
    <xdr:graphicFrame macro="">
      <xdr:nvGraphicFramePr>
        <xdr:cNvPr id="2" name="Chart 1">
          <a:extLst>
            <a:ext uri="{FF2B5EF4-FFF2-40B4-BE49-F238E27FC236}">
              <a16:creationId xmlns:a16="http://schemas.microsoft.com/office/drawing/2014/main" id="{EC43503A-75F7-43C8-8C44-8FA38E7DD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695325</xdr:colOff>
      <xdr:row>78</xdr:row>
      <xdr:rowOff>14287</xdr:rowOff>
    </xdr:from>
    <xdr:to>
      <xdr:col>20</xdr:col>
      <xdr:colOff>571500</xdr:colOff>
      <xdr:row>99</xdr:row>
      <xdr:rowOff>180975</xdr:rowOff>
    </xdr:to>
    <xdr:graphicFrame macro="">
      <xdr:nvGraphicFramePr>
        <xdr:cNvPr id="2" name="Chart 1">
          <a:extLst>
            <a:ext uri="{FF2B5EF4-FFF2-40B4-BE49-F238E27FC236}">
              <a16:creationId xmlns:a16="http://schemas.microsoft.com/office/drawing/2014/main" id="{EF972E20-2EB8-460D-B340-D5D8329B8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19049</xdr:colOff>
      <xdr:row>5</xdr:row>
      <xdr:rowOff>14287</xdr:rowOff>
    </xdr:from>
    <xdr:to>
      <xdr:col>16</xdr:col>
      <xdr:colOff>561974</xdr:colOff>
      <xdr:row>23</xdr:row>
      <xdr:rowOff>104775</xdr:rowOff>
    </xdr:to>
    <xdr:graphicFrame macro="">
      <xdr:nvGraphicFramePr>
        <xdr:cNvPr id="2" name="Chart 1">
          <a:extLst>
            <a:ext uri="{FF2B5EF4-FFF2-40B4-BE49-F238E27FC236}">
              <a16:creationId xmlns:a16="http://schemas.microsoft.com/office/drawing/2014/main" id="{B35568BE-1416-44E0-8601-39CEA589D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9525</xdr:colOff>
      <xdr:row>7</xdr:row>
      <xdr:rowOff>4762</xdr:rowOff>
    </xdr:from>
    <xdr:to>
      <xdr:col>14</xdr:col>
      <xdr:colOff>581025</xdr:colOff>
      <xdr:row>25</xdr:row>
      <xdr:rowOff>133350</xdr:rowOff>
    </xdr:to>
    <xdr:graphicFrame macro="">
      <xdr:nvGraphicFramePr>
        <xdr:cNvPr id="2" name="Chart 1">
          <a:extLst>
            <a:ext uri="{FF2B5EF4-FFF2-40B4-BE49-F238E27FC236}">
              <a16:creationId xmlns:a16="http://schemas.microsoft.com/office/drawing/2014/main" id="{575789F2-2720-4F0F-924B-B1040EB40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29</xdr:row>
      <xdr:rowOff>0</xdr:rowOff>
    </xdr:from>
    <xdr:to>
      <xdr:col>14</xdr:col>
      <xdr:colOff>571500</xdr:colOff>
      <xdr:row>47</xdr:row>
      <xdr:rowOff>128588</xdr:rowOff>
    </xdr:to>
    <xdr:graphicFrame macro="">
      <xdr:nvGraphicFramePr>
        <xdr:cNvPr id="3" name="Chart 2">
          <a:extLst>
            <a:ext uri="{FF2B5EF4-FFF2-40B4-BE49-F238E27FC236}">
              <a16:creationId xmlns:a16="http://schemas.microsoft.com/office/drawing/2014/main" id="{31FBCB22-FA95-4EFE-9CB8-A69E64E27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9525</xdr:colOff>
      <xdr:row>5</xdr:row>
      <xdr:rowOff>23812</xdr:rowOff>
    </xdr:from>
    <xdr:to>
      <xdr:col>14</xdr:col>
      <xdr:colOff>581025</xdr:colOff>
      <xdr:row>22</xdr:row>
      <xdr:rowOff>19050</xdr:rowOff>
    </xdr:to>
    <xdr:graphicFrame macro="">
      <xdr:nvGraphicFramePr>
        <xdr:cNvPr id="2" name="Chart 1">
          <a:extLst>
            <a:ext uri="{FF2B5EF4-FFF2-40B4-BE49-F238E27FC236}">
              <a16:creationId xmlns:a16="http://schemas.microsoft.com/office/drawing/2014/main" id="{BB293AB5-2387-46FA-AF70-96086D1D4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19050</xdr:colOff>
      <xdr:row>5</xdr:row>
      <xdr:rowOff>4762</xdr:rowOff>
    </xdr:from>
    <xdr:to>
      <xdr:col>13</xdr:col>
      <xdr:colOff>590550</xdr:colOff>
      <xdr:row>22</xdr:row>
      <xdr:rowOff>0</xdr:rowOff>
    </xdr:to>
    <xdr:graphicFrame macro="">
      <xdr:nvGraphicFramePr>
        <xdr:cNvPr id="2" name="Chart 1">
          <a:extLst>
            <a:ext uri="{FF2B5EF4-FFF2-40B4-BE49-F238E27FC236}">
              <a16:creationId xmlns:a16="http://schemas.microsoft.com/office/drawing/2014/main" id="{6E7DEE05-5775-476D-914F-90029893F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19050</xdr:colOff>
      <xdr:row>5</xdr:row>
      <xdr:rowOff>23812</xdr:rowOff>
    </xdr:from>
    <xdr:to>
      <xdr:col>13</xdr:col>
      <xdr:colOff>590550</xdr:colOff>
      <xdr:row>22</xdr:row>
      <xdr:rowOff>19050</xdr:rowOff>
    </xdr:to>
    <xdr:graphicFrame macro="">
      <xdr:nvGraphicFramePr>
        <xdr:cNvPr id="2" name="Chart 1">
          <a:extLst>
            <a:ext uri="{FF2B5EF4-FFF2-40B4-BE49-F238E27FC236}">
              <a16:creationId xmlns:a16="http://schemas.microsoft.com/office/drawing/2014/main" id="{76310292-C3D2-4BFE-8067-5BB5DC68A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19050</xdr:colOff>
      <xdr:row>5</xdr:row>
      <xdr:rowOff>4762</xdr:rowOff>
    </xdr:from>
    <xdr:to>
      <xdr:col>13</xdr:col>
      <xdr:colOff>590550</xdr:colOff>
      <xdr:row>22</xdr:row>
      <xdr:rowOff>0</xdr:rowOff>
    </xdr:to>
    <xdr:graphicFrame macro="">
      <xdr:nvGraphicFramePr>
        <xdr:cNvPr id="2" name="Chart 1">
          <a:extLst>
            <a:ext uri="{FF2B5EF4-FFF2-40B4-BE49-F238E27FC236}">
              <a16:creationId xmlns:a16="http://schemas.microsoft.com/office/drawing/2014/main" id="{B087575A-2194-4A8B-8A77-35AD4B8FE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23811</xdr:colOff>
      <xdr:row>1</xdr:row>
      <xdr:rowOff>28575</xdr:rowOff>
    </xdr:from>
    <xdr:to>
      <xdr:col>20</xdr:col>
      <xdr:colOff>590550</xdr:colOff>
      <xdr:row>20</xdr:row>
      <xdr:rowOff>161926</xdr:rowOff>
    </xdr:to>
    <xdr:graphicFrame macro="">
      <xdr:nvGraphicFramePr>
        <xdr:cNvPr id="2" name="Chart 1">
          <a:extLst>
            <a:ext uri="{FF2B5EF4-FFF2-40B4-BE49-F238E27FC236}">
              <a16:creationId xmlns:a16="http://schemas.microsoft.com/office/drawing/2014/main" id="{63D99423-A8F9-4730-9786-CB83F5DAA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7</xdr:row>
      <xdr:rowOff>42861</xdr:rowOff>
    </xdr:from>
    <xdr:to>
      <xdr:col>13</xdr:col>
      <xdr:colOff>133350</xdr:colOff>
      <xdr:row>23</xdr:row>
      <xdr:rowOff>9524</xdr:rowOff>
    </xdr:to>
    <xdr:graphicFrame macro="">
      <xdr:nvGraphicFramePr>
        <xdr:cNvPr id="2" name="Chart 1">
          <a:extLst>
            <a:ext uri="{FF2B5EF4-FFF2-40B4-BE49-F238E27FC236}">
              <a16:creationId xmlns:a16="http://schemas.microsoft.com/office/drawing/2014/main" id="{231872E3-D727-4D51-A456-DD7FA3E6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209550</xdr:colOff>
      <xdr:row>7</xdr:row>
      <xdr:rowOff>66675</xdr:rowOff>
    </xdr:from>
    <xdr:to>
      <xdr:col>21</xdr:col>
      <xdr:colOff>323850</xdr:colOff>
      <xdr:row>23</xdr:row>
      <xdr:rowOff>33338</xdr:rowOff>
    </xdr:to>
    <xdr:graphicFrame macro="">
      <xdr:nvGraphicFramePr>
        <xdr:cNvPr id="3" name="Chart 2">
          <a:extLst>
            <a:ext uri="{FF2B5EF4-FFF2-40B4-BE49-F238E27FC236}">
              <a16:creationId xmlns:a16="http://schemas.microsoft.com/office/drawing/2014/main" id="{21D07AEA-3061-4C0F-AB4A-757263654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333374</xdr:colOff>
      <xdr:row>26</xdr:row>
      <xdr:rowOff>23812</xdr:rowOff>
    </xdr:from>
    <xdr:to>
      <xdr:col>17</xdr:col>
      <xdr:colOff>609599</xdr:colOff>
      <xdr:row>43</xdr:row>
      <xdr:rowOff>152400</xdr:rowOff>
    </xdr:to>
    <xdr:graphicFrame macro="">
      <xdr:nvGraphicFramePr>
        <xdr:cNvPr id="4" name="Chart 3">
          <a:extLst>
            <a:ext uri="{FF2B5EF4-FFF2-40B4-BE49-F238E27FC236}">
              <a16:creationId xmlns:a16="http://schemas.microsoft.com/office/drawing/2014/main" id="{3F833429-A1BD-49C9-A2C6-0A7B2275B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47625</xdr:colOff>
      <xdr:row>5</xdr:row>
      <xdr:rowOff>9525</xdr:rowOff>
    </xdr:from>
    <xdr:to>
      <xdr:col>14</xdr:col>
      <xdr:colOff>9525</xdr:colOff>
      <xdr:row>21</xdr:row>
      <xdr:rowOff>176212</xdr:rowOff>
    </xdr:to>
    <xdr:graphicFrame macro="">
      <xdr:nvGraphicFramePr>
        <xdr:cNvPr id="2" name="Chart 1">
          <a:extLst>
            <a:ext uri="{FF2B5EF4-FFF2-40B4-BE49-F238E27FC236}">
              <a16:creationId xmlns:a16="http://schemas.microsoft.com/office/drawing/2014/main" id="{B8C025C0-7BAF-4533-BE61-32618759B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28574</xdr:colOff>
      <xdr:row>5</xdr:row>
      <xdr:rowOff>33337</xdr:rowOff>
    </xdr:from>
    <xdr:to>
      <xdr:col>12</xdr:col>
      <xdr:colOff>590549</xdr:colOff>
      <xdr:row>21</xdr:row>
      <xdr:rowOff>161925</xdr:rowOff>
    </xdr:to>
    <xdr:graphicFrame macro="">
      <xdr:nvGraphicFramePr>
        <xdr:cNvPr id="2" name="Chart 1">
          <a:extLst>
            <a:ext uri="{FF2B5EF4-FFF2-40B4-BE49-F238E27FC236}">
              <a16:creationId xmlns:a16="http://schemas.microsoft.com/office/drawing/2014/main" id="{798DBA06-1010-49C0-A7AF-8E602584D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xdr:colOff>
      <xdr:row>22</xdr:row>
      <xdr:rowOff>52386</xdr:rowOff>
    </xdr:from>
    <xdr:to>
      <xdr:col>16</xdr:col>
      <xdr:colOff>0</xdr:colOff>
      <xdr:row>38</xdr:row>
      <xdr:rowOff>180974</xdr:rowOff>
    </xdr:to>
    <xdr:graphicFrame macro="">
      <xdr:nvGraphicFramePr>
        <xdr:cNvPr id="2" name="Chart 1">
          <a:extLst>
            <a:ext uri="{FF2B5EF4-FFF2-40B4-BE49-F238E27FC236}">
              <a16:creationId xmlns:a16="http://schemas.microsoft.com/office/drawing/2014/main" id="{B8F180EC-B0D0-4778-BBBB-FCDC71136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2</xdr:row>
      <xdr:rowOff>42862</xdr:rowOff>
    </xdr:from>
    <xdr:to>
      <xdr:col>15</xdr:col>
      <xdr:colOff>609599</xdr:colOff>
      <xdr:row>19</xdr:row>
      <xdr:rowOff>171450</xdr:rowOff>
    </xdr:to>
    <xdr:graphicFrame macro="">
      <xdr:nvGraphicFramePr>
        <xdr:cNvPr id="3" name="Chart 2">
          <a:extLst>
            <a:ext uri="{FF2B5EF4-FFF2-40B4-BE49-F238E27FC236}">
              <a16:creationId xmlns:a16="http://schemas.microsoft.com/office/drawing/2014/main" id="{3E00BF78-00F0-4232-8260-F50B7BF89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19050</xdr:colOff>
      <xdr:row>1</xdr:row>
      <xdr:rowOff>42862</xdr:rowOff>
    </xdr:from>
    <xdr:to>
      <xdr:col>18</xdr:col>
      <xdr:colOff>590550</xdr:colOff>
      <xdr:row>17</xdr:row>
      <xdr:rowOff>171450</xdr:rowOff>
    </xdr:to>
    <xdr:graphicFrame macro="">
      <xdr:nvGraphicFramePr>
        <xdr:cNvPr id="2" name="Chart 1">
          <a:extLst>
            <a:ext uri="{FF2B5EF4-FFF2-40B4-BE49-F238E27FC236}">
              <a16:creationId xmlns:a16="http://schemas.microsoft.com/office/drawing/2014/main" id="{F470F40F-FCED-4FD4-9D7C-A34DA3B6D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23</xdr:row>
      <xdr:rowOff>185737</xdr:rowOff>
    </xdr:from>
    <xdr:to>
      <xdr:col>18</xdr:col>
      <xdr:colOff>581025</xdr:colOff>
      <xdr:row>39</xdr:row>
      <xdr:rowOff>180975</xdr:rowOff>
    </xdr:to>
    <xdr:graphicFrame macro="">
      <xdr:nvGraphicFramePr>
        <xdr:cNvPr id="3" name="Chart 2">
          <a:extLst>
            <a:ext uri="{FF2B5EF4-FFF2-40B4-BE49-F238E27FC236}">
              <a16:creationId xmlns:a16="http://schemas.microsoft.com/office/drawing/2014/main" id="{5F824FC4-C3E3-477D-B536-27BCA3A61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19050</xdr:colOff>
      <xdr:row>1</xdr:row>
      <xdr:rowOff>14286</xdr:rowOff>
    </xdr:from>
    <xdr:to>
      <xdr:col>16</xdr:col>
      <xdr:colOff>19050</xdr:colOff>
      <xdr:row>18</xdr:row>
      <xdr:rowOff>19049</xdr:rowOff>
    </xdr:to>
    <xdr:graphicFrame macro="">
      <xdr:nvGraphicFramePr>
        <xdr:cNvPr id="2" name="Chart 1">
          <a:extLst>
            <a:ext uri="{FF2B5EF4-FFF2-40B4-BE49-F238E27FC236}">
              <a16:creationId xmlns:a16="http://schemas.microsoft.com/office/drawing/2014/main" id="{D753B67F-F3DC-435C-BE69-2039955CE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28574</xdr:colOff>
      <xdr:row>4</xdr:row>
      <xdr:rowOff>4761</xdr:rowOff>
    </xdr:from>
    <xdr:to>
      <xdr:col>15</xdr:col>
      <xdr:colOff>0</xdr:colOff>
      <xdr:row>20</xdr:row>
      <xdr:rowOff>171450</xdr:rowOff>
    </xdr:to>
    <xdr:graphicFrame macro="">
      <xdr:nvGraphicFramePr>
        <xdr:cNvPr id="2" name="Chart 1">
          <a:extLst>
            <a:ext uri="{FF2B5EF4-FFF2-40B4-BE49-F238E27FC236}">
              <a16:creationId xmlns:a16="http://schemas.microsoft.com/office/drawing/2014/main" id="{E47CB34A-876A-4DD4-85CB-BA2497881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47624</xdr:colOff>
      <xdr:row>5</xdr:row>
      <xdr:rowOff>33337</xdr:rowOff>
    </xdr:from>
    <xdr:to>
      <xdr:col>11</xdr:col>
      <xdr:colOff>609599</xdr:colOff>
      <xdr:row>21</xdr:row>
      <xdr:rowOff>161925</xdr:rowOff>
    </xdr:to>
    <xdr:graphicFrame macro="">
      <xdr:nvGraphicFramePr>
        <xdr:cNvPr id="2" name="Chart 1">
          <a:extLst>
            <a:ext uri="{FF2B5EF4-FFF2-40B4-BE49-F238E27FC236}">
              <a16:creationId xmlns:a16="http://schemas.microsoft.com/office/drawing/2014/main" id="{831863FF-99E8-4E67-A840-4C46ED937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23811</xdr:colOff>
      <xdr:row>4</xdr:row>
      <xdr:rowOff>42861</xdr:rowOff>
    </xdr:from>
    <xdr:to>
      <xdr:col>19</xdr:col>
      <xdr:colOff>590550</xdr:colOff>
      <xdr:row>28</xdr:row>
      <xdr:rowOff>0</xdr:rowOff>
    </xdr:to>
    <xdr:graphicFrame macro="">
      <xdr:nvGraphicFramePr>
        <xdr:cNvPr id="2" name="Chart 1">
          <a:extLst>
            <a:ext uri="{FF2B5EF4-FFF2-40B4-BE49-F238E27FC236}">
              <a16:creationId xmlns:a16="http://schemas.microsoft.com/office/drawing/2014/main" id="{AD481E35-42C8-49D4-B8A3-6487FECFF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0000F-2054-4D96-A61B-559A73E7885E}">
  <dimension ref="A1:O50"/>
  <sheetViews>
    <sheetView tabSelected="1" zoomScaleNormal="100" workbookViewId="0">
      <selection activeCell="C8" sqref="C8"/>
    </sheetView>
  </sheetViews>
  <sheetFormatPr defaultColWidth="8.85546875" defaultRowHeight="15" x14ac:dyDescent="0.25"/>
  <cols>
    <col min="1" max="1" width="9.140625" style="138"/>
    <col min="2" max="2" width="16.42578125" customWidth="1"/>
    <col min="3" max="3" width="22.140625" style="6" bestFit="1" customWidth="1"/>
    <col min="4" max="4" width="99.28515625" bestFit="1" customWidth="1"/>
    <col min="5" max="5" width="32.28515625" bestFit="1" customWidth="1"/>
    <col min="6" max="15" width="9.140625" style="138"/>
  </cols>
  <sheetData>
    <row r="1" spans="2:5" s="138" customFormat="1" ht="81.95" customHeight="1" x14ac:dyDescent="0.25"/>
    <row r="2" spans="2:5" ht="17.25" x14ac:dyDescent="0.3">
      <c r="B2" s="150" t="s">
        <v>0</v>
      </c>
      <c r="C2" s="151"/>
      <c r="D2" s="152"/>
      <c r="E2" s="153"/>
    </row>
    <row r="3" spans="2:5" x14ac:dyDescent="0.25">
      <c r="B3" s="154"/>
      <c r="C3" s="87"/>
      <c r="D3" s="87"/>
      <c r="E3" s="114"/>
    </row>
    <row r="4" spans="2:5" ht="45.75" customHeight="1" x14ac:dyDescent="0.25">
      <c r="B4" s="183" t="s">
        <v>1</v>
      </c>
      <c r="C4" s="184"/>
      <c r="D4" s="184"/>
      <c r="E4" s="185"/>
    </row>
    <row r="5" spans="2:5" x14ac:dyDescent="0.25">
      <c r="B5" s="154"/>
      <c r="C5" s="87"/>
      <c r="D5" s="87"/>
      <c r="E5" s="114"/>
    </row>
    <row r="6" spans="2:5" x14ac:dyDescent="0.25">
      <c r="B6" s="155" t="s">
        <v>2</v>
      </c>
      <c r="C6" s="88" t="s">
        <v>3</v>
      </c>
      <c r="D6" s="88" t="s">
        <v>4</v>
      </c>
      <c r="E6" s="156" t="s">
        <v>5</v>
      </c>
    </row>
    <row r="7" spans="2:5" x14ac:dyDescent="0.25">
      <c r="B7" s="158" t="s">
        <v>6</v>
      </c>
      <c r="C7" s="87" t="s">
        <v>7</v>
      </c>
      <c r="D7" s="87" t="s">
        <v>8</v>
      </c>
      <c r="E7" s="114" t="s">
        <v>9</v>
      </c>
    </row>
    <row r="8" spans="2:5" x14ac:dyDescent="0.25">
      <c r="B8" s="158" t="s">
        <v>10</v>
      </c>
      <c r="C8" s="87" t="s">
        <v>7</v>
      </c>
      <c r="D8" s="87" t="s">
        <v>11</v>
      </c>
      <c r="E8" s="114" t="s">
        <v>12</v>
      </c>
    </row>
    <row r="9" spans="2:5" x14ac:dyDescent="0.25">
      <c r="B9" s="158" t="s">
        <v>13</v>
      </c>
      <c r="C9" s="87" t="s">
        <v>7</v>
      </c>
      <c r="D9" s="87" t="s">
        <v>14</v>
      </c>
      <c r="E9" s="114" t="s">
        <v>15</v>
      </c>
    </row>
    <row r="10" spans="2:5" x14ac:dyDescent="0.25">
      <c r="B10" s="158" t="s">
        <v>16</v>
      </c>
      <c r="C10" s="87" t="s">
        <v>7</v>
      </c>
      <c r="D10" s="87" t="s">
        <v>17</v>
      </c>
      <c r="E10" s="114" t="s">
        <v>18</v>
      </c>
    </row>
    <row r="11" spans="2:5" x14ac:dyDescent="0.25">
      <c r="B11" s="158" t="s">
        <v>19</v>
      </c>
      <c r="C11" s="87" t="s">
        <v>7</v>
      </c>
      <c r="D11" s="159" t="s">
        <v>20</v>
      </c>
      <c r="E11" s="114" t="s">
        <v>21</v>
      </c>
    </row>
    <row r="12" spans="2:5" x14ac:dyDescent="0.25">
      <c r="B12" s="158" t="s">
        <v>22</v>
      </c>
      <c r="C12" s="87" t="s">
        <v>7</v>
      </c>
      <c r="D12" s="87" t="s">
        <v>23</v>
      </c>
      <c r="E12" s="114" t="s">
        <v>24</v>
      </c>
    </row>
    <row r="13" spans="2:5" x14ac:dyDescent="0.25">
      <c r="B13" s="158" t="s">
        <v>25</v>
      </c>
      <c r="C13" s="159" t="s">
        <v>26</v>
      </c>
      <c r="D13" s="87" t="s">
        <v>27</v>
      </c>
      <c r="E13" s="114" t="s">
        <v>28</v>
      </c>
    </row>
    <row r="14" spans="2:5" x14ac:dyDescent="0.25">
      <c r="B14" s="158" t="s">
        <v>29</v>
      </c>
      <c r="C14" s="159" t="s">
        <v>26</v>
      </c>
      <c r="D14" s="87" t="s">
        <v>30</v>
      </c>
      <c r="E14" s="114" t="s">
        <v>31</v>
      </c>
    </row>
    <row r="15" spans="2:5" x14ac:dyDescent="0.25">
      <c r="B15" s="158" t="s">
        <v>32</v>
      </c>
      <c r="C15" s="87" t="s">
        <v>7</v>
      </c>
      <c r="D15" s="87" t="s">
        <v>33</v>
      </c>
      <c r="E15" s="114" t="s">
        <v>34</v>
      </c>
    </row>
    <row r="16" spans="2:5" x14ac:dyDescent="0.25">
      <c r="B16" s="158" t="s">
        <v>35</v>
      </c>
      <c r="C16" s="87" t="s">
        <v>7</v>
      </c>
      <c r="D16" s="87" t="s">
        <v>36</v>
      </c>
      <c r="E16" s="114" t="s">
        <v>37</v>
      </c>
    </row>
    <row r="17" spans="1:15" x14ac:dyDescent="0.25">
      <c r="B17" s="158" t="s">
        <v>38</v>
      </c>
      <c r="C17" s="87" t="s">
        <v>7</v>
      </c>
      <c r="D17" s="87" t="s">
        <v>39</v>
      </c>
      <c r="E17" s="114" t="s">
        <v>40</v>
      </c>
    </row>
    <row r="18" spans="1:15" x14ac:dyDescent="0.25">
      <c r="B18" s="158" t="s">
        <v>41</v>
      </c>
      <c r="C18" s="87" t="s">
        <v>7</v>
      </c>
      <c r="D18" s="87" t="s">
        <v>42</v>
      </c>
      <c r="E18" s="114" t="s">
        <v>43</v>
      </c>
    </row>
    <row r="19" spans="1:15" x14ac:dyDescent="0.25">
      <c r="B19" s="158" t="s">
        <v>44</v>
      </c>
      <c r="C19" s="159" t="s">
        <v>7</v>
      </c>
      <c r="D19" s="159" t="s">
        <v>45</v>
      </c>
      <c r="E19" s="114" t="s">
        <v>46</v>
      </c>
    </row>
    <row r="20" spans="1:15" x14ac:dyDescent="0.25">
      <c r="B20" s="158" t="s">
        <v>47</v>
      </c>
      <c r="C20" s="159" t="s">
        <v>7</v>
      </c>
      <c r="D20" s="87" t="s">
        <v>48</v>
      </c>
      <c r="E20" s="114" t="s">
        <v>49</v>
      </c>
    </row>
    <row r="21" spans="1:15" x14ac:dyDescent="0.25">
      <c r="B21" s="158" t="s">
        <v>50</v>
      </c>
      <c r="C21" s="159" t="s">
        <v>7</v>
      </c>
      <c r="D21" s="159" t="s">
        <v>51</v>
      </c>
      <c r="E21" s="114" t="s">
        <v>52</v>
      </c>
    </row>
    <row r="22" spans="1:15" x14ac:dyDescent="0.25">
      <c r="B22" s="158" t="s">
        <v>53</v>
      </c>
      <c r="C22" s="159" t="s">
        <v>7</v>
      </c>
      <c r="D22" s="159" t="s">
        <v>54</v>
      </c>
      <c r="E22" s="114" t="s">
        <v>55</v>
      </c>
    </row>
    <row r="23" spans="1:15" x14ac:dyDescent="0.25">
      <c r="B23" s="158" t="s">
        <v>56</v>
      </c>
      <c r="C23" s="159" t="s">
        <v>7</v>
      </c>
      <c r="D23" s="159" t="s">
        <v>57</v>
      </c>
      <c r="E23" s="114" t="s">
        <v>58</v>
      </c>
    </row>
    <row r="24" spans="1:15" ht="30" x14ac:dyDescent="0.25">
      <c r="B24" s="176" t="s">
        <v>59</v>
      </c>
      <c r="C24" s="173" t="s">
        <v>26</v>
      </c>
      <c r="D24" s="174" t="s">
        <v>60</v>
      </c>
      <c r="E24" s="175" t="s">
        <v>61</v>
      </c>
    </row>
    <row r="25" spans="1:15" x14ac:dyDescent="0.25">
      <c r="B25" s="158" t="s">
        <v>62</v>
      </c>
      <c r="C25" s="159" t="s">
        <v>63</v>
      </c>
      <c r="D25" s="159" t="s">
        <v>64</v>
      </c>
      <c r="E25" s="114" t="s">
        <v>65</v>
      </c>
    </row>
    <row r="26" spans="1:15" x14ac:dyDescent="0.25">
      <c r="B26" s="158" t="s">
        <v>66</v>
      </c>
      <c r="C26" s="159" t="s">
        <v>7</v>
      </c>
      <c r="D26" s="159" t="s">
        <v>67</v>
      </c>
      <c r="E26" s="114" t="s">
        <v>68</v>
      </c>
    </row>
    <row r="27" spans="1:15" s="6" customFormat="1" x14ac:dyDescent="0.25">
      <c r="A27" s="138"/>
      <c r="B27" s="158" t="s">
        <v>69</v>
      </c>
      <c r="C27" s="159" t="s">
        <v>7</v>
      </c>
      <c r="D27" s="159" t="s">
        <v>70</v>
      </c>
      <c r="E27" s="114" t="s">
        <v>71</v>
      </c>
      <c r="F27" s="138"/>
      <c r="G27" s="138"/>
      <c r="H27" s="138"/>
      <c r="I27" s="138"/>
      <c r="J27" s="138"/>
      <c r="K27" s="138"/>
      <c r="L27" s="138"/>
      <c r="M27" s="138"/>
      <c r="N27" s="138"/>
      <c r="O27" s="138"/>
    </row>
    <row r="28" spans="1:15" s="6" customFormat="1" x14ac:dyDescent="0.25">
      <c r="A28" s="138"/>
      <c r="B28" s="158" t="s">
        <v>72</v>
      </c>
      <c r="C28" s="159" t="s">
        <v>7</v>
      </c>
      <c r="D28" s="159" t="s">
        <v>73</v>
      </c>
      <c r="E28" s="114" t="s">
        <v>74</v>
      </c>
      <c r="F28" s="138"/>
      <c r="G28" s="138"/>
      <c r="H28" s="138"/>
      <c r="I28" s="138"/>
      <c r="J28" s="138"/>
      <c r="K28" s="138"/>
      <c r="L28" s="138"/>
      <c r="M28" s="138"/>
      <c r="N28" s="138"/>
      <c r="O28" s="138"/>
    </row>
    <row r="29" spans="1:15" s="6" customFormat="1" x14ac:dyDescent="0.25">
      <c r="A29" s="138"/>
      <c r="B29" s="158" t="s">
        <v>75</v>
      </c>
      <c r="C29" s="159" t="s">
        <v>7</v>
      </c>
      <c r="D29" s="159" t="s">
        <v>76</v>
      </c>
      <c r="E29" s="114" t="s">
        <v>77</v>
      </c>
      <c r="F29" s="138"/>
      <c r="G29" s="138"/>
      <c r="H29" s="138"/>
      <c r="I29" s="138"/>
      <c r="J29" s="138"/>
      <c r="K29" s="138"/>
      <c r="L29" s="138"/>
      <c r="M29" s="138"/>
      <c r="N29" s="138"/>
      <c r="O29" s="138"/>
    </row>
    <row r="30" spans="1:15" s="6" customFormat="1" x14ac:dyDescent="0.25">
      <c r="A30" s="138"/>
      <c r="B30" s="158" t="s">
        <v>78</v>
      </c>
      <c r="C30" s="159" t="s">
        <v>7</v>
      </c>
      <c r="D30" s="159" t="s">
        <v>79</v>
      </c>
      <c r="E30" s="114" t="s">
        <v>80</v>
      </c>
      <c r="F30" s="138"/>
      <c r="G30" s="138"/>
      <c r="H30" s="138"/>
      <c r="I30" s="138"/>
      <c r="J30" s="138"/>
      <c r="K30" s="138"/>
      <c r="L30" s="138"/>
      <c r="M30" s="138"/>
      <c r="N30" s="138"/>
      <c r="O30" s="138"/>
    </row>
    <row r="31" spans="1:15" x14ac:dyDescent="0.25">
      <c r="B31" s="158" t="s">
        <v>81</v>
      </c>
      <c r="C31" s="159" t="s">
        <v>7</v>
      </c>
      <c r="D31" s="159" t="s">
        <v>82</v>
      </c>
      <c r="E31" s="114" t="s">
        <v>83</v>
      </c>
    </row>
    <row r="32" spans="1:15" s="6" customFormat="1" x14ac:dyDescent="0.25">
      <c r="A32" s="138"/>
      <c r="B32" s="158" t="s">
        <v>84</v>
      </c>
      <c r="C32" s="159" t="s">
        <v>7</v>
      </c>
      <c r="D32" s="159" t="s">
        <v>85</v>
      </c>
      <c r="E32" s="114" t="s">
        <v>86</v>
      </c>
      <c r="F32" s="138"/>
      <c r="G32" s="138"/>
      <c r="H32" s="138"/>
      <c r="I32" s="138"/>
      <c r="J32" s="138"/>
      <c r="K32" s="138"/>
      <c r="L32" s="138"/>
      <c r="M32" s="138"/>
      <c r="N32" s="138"/>
      <c r="O32" s="138"/>
    </row>
    <row r="33" spans="2:5" x14ac:dyDescent="0.25">
      <c r="B33" s="158" t="s">
        <v>87</v>
      </c>
      <c r="C33" s="159" t="s">
        <v>7</v>
      </c>
      <c r="D33" s="159" t="s">
        <v>88</v>
      </c>
      <c r="E33" s="114" t="s">
        <v>89</v>
      </c>
    </row>
    <row r="34" spans="2:5" x14ac:dyDescent="0.25">
      <c r="B34" s="157"/>
      <c r="C34" s="45"/>
      <c r="D34" s="45"/>
      <c r="E34" s="115"/>
    </row>
    <row r="35" spans="2:5" s="138" customFormat="1" x14ac:dyDescent="0.25"/>
    <row r="36" spans="2:5" s="138" customFormat="1" x14ac:dyDescent="0.25"/>
    <row r="37" spans="2:5" s="138" customFormat="1" x14ac:dyDescent="0.25"/>
    <row r="38" spans="2:5" s="138" customFormat="1" x14ac:dyDescent="0.25"/>
    <row r="39" spans="2:5" s="138" customFormat="1" x14ac:dyDescent="0.25"/>
    <row r="40" spans="2:5" s="138" customFormat="1" x14ac:dyDescent="0.25"/>
    <row r="41" spans="2:5" s="138" customFormat="1" x14ac:dyDescent="0.25"/>
    <row r="42" spans="2:5" s="138" customFormat="1" x14ac:dyDescent="0.25"/>
    <row r="43" spans="2:5" s="138" customFormat="1" x14ac:dyDescent="0.25"/>
    <row r="44" spans="2:5" s="138" customFormat="1" x14ac:dyDescent="0.25"/>
    <row r="45" spans="2:5" s="138" customFormat="1" x14ac:dyDescent="0.25"/>
    <row r="46" spans="2:5" s="138" customFormat="1" x14ac:dyDescent="0.25"/>
    <row r="47" spans="2:5" s="138" customFormat="1" x14ac:dyDescent="0.25"/>
    <row r="48" spans="2:5" s="138" customFormat="1" x14ac:dyDescent="0.25"/>
    <row r="49" s="138" customFormat="1" x14ac:dyDescent="0.25"/>
    <row r="50" s="138" customFormat="1" x14ac:dyDescent="0.25"/>
  </sheetData>
  <mergeCells count="1">
    <mergeCell ref="B4:E4"/>
  </mergeCells>
  <hyperlinks>
    <hyperlink ref="B7" location="Birth.Tab.List!A1" display="Birth.Tab. List" xr:uid="{36157D01-15D6-4BD6-BE8F-88143CE6259C}"/>
    <hyperlink ref="B8" location="Death.Tab.List!A1" display="Death.Tab.List" xr:uid="{D6C5EE00-4BA3-4EF3-9F3B-F725C4FF9B25}"/>
    <hyperlink ref="B9" location="Mar.Tab.List!A1" display="Mar.Tab.List" xr:uid="{9DC8C274-F602-461C-811E-B05C95598446}"/>
    <hyperlink ref="B10" location="Div.Tab.List!A1" display="Div. Tab.List" xr:uid="{EAB57EBA-6E3C-432D-B452-5EB03645789E}"/>
    <hyperlink ref="B11" location="'Summary Ind.'!A1" display="Summary Ind." xr:uid="{E7633239-EE6A-4938-8C53-96F4CE0778E3}"/>
    <hyperlink ref="B12" location="F3.1!A1" display="F3.1" xr:uid="{BA4A9627-9F17-440A-9F87-ACE105D8E719}"/>
    <hyperlink ref="B13" location="T3.10!A1" display="T3.10" xr:uid="{9E1709D6-FEDC-4B79-81BE-CDDCE4609359}"/>
    <hyperlink ref="B14" location="T3.11!A1" display="T3.11" xr:uid="{4855791A-EE63-4795-BB90-51EF868F345C}"/>
    <hyperlink ref="B15" location="F4.1!A1" display="F4.1" xr:uid="{67185D85-C383-4DB1-971B-70DD73CB2C92}"/>
    <hyperlink ref="B16" location="F4.2!A1" display="F4.2" xr:uid="{21A65E2B-AA3B-4593-8D44-F30135913FBF}"/>
    <hyperlink ref="B17" location="F4.3!A1" display="F4.3" xr:uid="{D7BB6DA5-8525-44BA-918F-E39ED0B9E68C}"/>
    <hyperlink ref="B18" location="F4.4!A1" display="F4.4" xr:uid="{CD66AB84-D0BF-4375-AB02-AD5AC84B0BAA}"/>
    <hyperlink ref="B19" location="F4.5!A1" display="F4.5" xr:uid="{17333AE9-A476-422B-ADF8-6AA4BA16814B}"/>
    <hyperlink ref="B20" location="F5.1!A1" display="F5.1" xr:uid="{34CA3D9E-6113-4E78-B989-0314DA7F8F09}"/>
    <hyperlink ref="B21" location="F5.2!A1" display="F5.2" xr:uid="{91B40AF3-3C99-400C-A07F-8B7D14355EC0}"/>
    <hyperlink ref="B22" location="F5.3!A1" display="F5.3" xr:uid="{E234FD2C-B8DD-463D-902F-158FAA6DDE29}"/>
    <hyperlink ref="B23" location="F5.4!A1" display="F5.4" xr:uid="{79E93AA1-4D08-40CE-AF1C-0E4C3E903161}"/>
    <hyperlink ref="B24" location="F5.5!A1" display="F5.5" xr:uid="{917F81FE-0B5C-4CC4-B604-03EA2C96AAAD}"/>
    <hyperlink ref="B25" location="'Age Standard.'!A1" display="Age Standard." xr:uid="{0D7ABADC-D1B5-4069-93B2-2279EC541780}"/>
    <hyperlink ref="B26" location="F6.1!A1" display="F6.1" xr:uid="{42A4784F-19B4-448D-ABD8-4910EDFB3232}"/>
    <hyperlink ref="B27" location="F6.2!A1" display="F6.2" xr:uid="{313166AB-7360-4590-90F7-888C37C500DF}"/>
    <hyperlink ref="B28" location="F7.1!A1" display="F7.1" xr:uid="{D17D976E-ED85-4EC2-A977-C923C15BB76A}"/>
    <hyperlink ref="B29" location="F7.2!A1" display="F7.2" xr:uid="{E9D00C92-9549-4617-8EB2-311BF931B578}"/>
    <hyperlink ref="B30" location="F7.3!A1" display="F7.3" xr:uid="{73723F08-DE7B-472B-AB5D-C8FA3C0672D8}"/>
    <hyperlink ref="B31" location="F7.4!A1" display="F7.4" xr:uid="{8749EC73-F92D-42CE-8D42-F6C8F00C45CB}"/>
    <hyperlink ref="B32" location="F7.5!A1" display="F7.5" xr:uid="{7E57773D-44A7-4301-8C65-268288B0D632}"/>
    <hyperlink ref="B33" location="F7.6!A1" display="F7.6" xr:uid="{79BA7991-7BE4-4902-BE23-416D190C189E}"/>
  </hyperlinks>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11776-28D4-46C2-AA0B-1774A7F0D21A}">
  <dimension ref="A1:J16"/>
  <sheetViews>
    <sheetView zoomScaleNormal="100" workbookViewId="0"/>
  </sheetViews>
  <sheetFormatPr defaultColWidth="8.85546875" defaultRowHeight="15" x14ac:dyDescent="0.25"/>
  <cols>
    <col min="1" max="1" width="12.28515625" customWidth="1"/>
    <col min="2" max="2" width="10" customWidth="1"/>
  </cols>
  <sheetData>
    <row r="1" spans="1:10" ht="17.25" x14ac:dyDescent="0.3">
      <c r="A1" s="1" t="s">
        <v>413</v>
      </c>
      <c r="B1" s="6"/>
      <c r="C1" s="6"/>
      <c r="D1" s="6"/>
      <c r="E1" s="6"/>
      <c r="F1" s="6"/>
      <c r="G1" s="6"/>
      <c r="H1" s="6"/>
      <c r="I1" s="6"/>
      <c r="J1" s="6"/>
    </row>
    <row r="2" spans="1:10" s="6" customFormat="1" ht="17.25" x14ac:dyDescent="0.3">
      <c r="A2" s="1"/>
    </row>
    <row r="3" spans="1:10" x14ac:dyDescent="0.25">
      <c r="A3" s="146" t="s">
        <v>347</v>
      </c>
      <c r="B3" s="4"/>
      <c r="C3" s="4"/>
      <c r="D3" s="4"/>
      <c r="E3" s="4"/>
      <c r="F3" s="4"/>
      <c r="G3" s="4"/>
      <c r="H3" s="4"/>
      <c r="I3" s="4"/>
      <c r="J3" s="4"/>
    </row>
    <row r="4" spans="1:10" x14ac:dyDescent="0.25">
      <c r="A4" s="11" t="s">
        <v>414</v>
      </c>
      <c r="B4" s="4"/>
      <c r="C4" s="4"/>
      <c r="D4" s="4"/>
      <c r="E4" s="4"/>
      <c r="F4" s="4"/>
      <c r="G4" s="4"/>
      <c r="H4" s="4"/>
      <c r="I4" s="4"/>
      <c r="J4" s="4"/>
    </row>
    <row r="5" spans="1:10" x14ac:dyDescent="0.25">
      <c r="A5" s="6"/>
      <c r="B5" s="6"/>
      <c r="C5" s="6"/>
      <c r="D5" s="6"/>
      <c r="E5" s="6"/>
      <c r="F5" s="6"/>
      <c r="G5" s="6"/>
      <c r="H5" s="6"/>
      <c r="I5" s="6"/>
      <c r="J5" s="6"/>
    </row>
    <row r="6" spans="1:10" x14ac:dyDescent="0.25">
      <c r="A6" s="7" t="s">
        <v>350</v>
      </c>
      <c r="B6" s="5" t="s">
        <v>365</v>
      </c>
      <c r="C6" s="5"/>
      <c r="D6" s="5"/>
      <c r="E6" s="5"/>
      <c r="F6" s="6"/>
      <c r="G6" s="6"/>
      <c r="H6" s="6"/>
      <c r="I6" s="6"/>
      <c r="J6" s="6"/>
    </row>
    <row r="7" spans="1:10" x14ac:dyDescent="0.25">
      <c r="A7" s="3" t="s">
        <v>354</v>
      </c>
      <c r="B7" s="28">
        <v>784256</v>
      </c>
      <c r="C7" s="4"/>
      <c r="D7" s="4"/>
      <c r="E7" s="4"/>
      <c r="F7" s="6"/>
      <c r="G7" s="6"/>
      <c r="H7" s="6"/>
      <c r="I7" s="6"/>
      <c r="J7" s="6"/>
    </row>
    <row r="8" spans="1:10" x14ac:dyDescent="0.25">
      <c r="A8" s="3" t="s">
        <v>355</v>
      </c>
      <c r="B8" s="28">
        <v>765047</v>
      </c>
      <c r="C8" s="4"/>
      <c r="D8" s="4"/>
      <c r="E8" s="4"/>
      <c r="F8" s="6"/>
      <c r="G8" s="6"/>
      <c r="H8" s="6"/>
      <c r="I8" s="6"/>
      <c r="J8" s="6"/>
    </row>
    <row r="9" spans="1:10" x14ac:dyDescent="0.25">
      <c r="A9" s="3" t="s">
        <v>356</v>
      </c>
      <c r="B9" s="28">
        <v>761689</v>
      </c>
      <c r="C9" s="4"/>
      <c r="D9" s="4"/>
      <c r="E9" s="4"/>
      <c r="F9" s="6"/>
      <c r="G9" s="6"/>
      <c r="H9" s="6"/>
      <c r="I9" s="6"/>
      <c r="J9" s="6"/>
    </row>
    <row r="10" spans="1:10" x14ac:dyDescent="0.25">
      <c r="A10" s="3" t="s">
        <v>357</v>
      </c>
      <c r="B10" s="28">
        <v>782198</v>
      </c>
      <c r="C10" s="4"/>
      <c r="D10" s="4"/>
      <c r="E10" s="4"/>
      <c r="F10" s="6"/>
      <c r="G10" s="6"/>
      <c r="H10" s="6"/>
      <c r="I10" s="6"/>
      <c r="J10" s="6"/>
    </row>
    <row r="11" spans="1:10" x14ac:dyDescent="0.25">
      <c r="A11" s="3" t="s">
        <v>358</v>
      </c>
      <c r="B11" s="28">
        <v>780975</v>
      </c>
      <c r="C11" s="4"/>
      <c r="D11" s="4"/>
      <c r="E11" s="4"/>
      <c r="F11" s="6"/>
      <c r="G11" s="6"/>
      <c r="H11" s="6"/>
      <c r="I11" s="6"/>
      <c r="J11" s="6"/>
    </row>
    <row r="12" spans="1:10" x14ac:dyDescent="0.25">
      <c r="A12" s="3" t="s">
        <v>359</v>
      </c>
      <c r="B12" s="28">
        <v>748081</v>
      </c>
      <c r="C12" s="4"/>
      <c r="D12" s="4"/>
      <c r="E12" s="4"/>
      <c r="F12" s="6"/>
      <c r="G12" s="6"/>
      <c r="H12" s="6"/>
      <c r="I12" s="6"/>
      <c r="J12" s="6"/>
    </row>
    <row r="13" spans="1:10" x14ac:dyDescent="0.25">
      <c r="A13" s="3" t="s">
        <v>360</v>
      </c>
      <c r="B13" s="28">
        <v>711805</v>
      </c>
      <c r="C13" s="4"/>
      <c r="D13" s="4"/>
      <c r="E13" s="4"/>
      <c r="F13" s="6"/>
      <c r="G13" s="6"/>
      <c r="H13" s="6"/>
      <c r="I13" s="6"/>
      <c r="J13" s="6"/>
    </row>
    <row r="14" spans="1:10" x14ac:dyDescent="0.25">
      <c r="A14" s="3" t="s">
        <v>361</v>
      </c>
      <c r="B14" s="28">
        <v>679502</v>
      </c>
      <c r="C14" s="4"/>
      <c r="D14" s="4"/>
      <c r="E14" s="4"/>
      <c r="F14" s="6"/>
      <c r="G14" s="6"/>
      <c r="H14" s="6"/>
      <c r="I14" s="6"/>
      <c r="J14" s="6"/>
    </row>
    <row r="15" spans="1:10" x14ac:dyDescent="0.25">
      <c r="A15" s="3" t="s">
        <v>362</v>
      </c>
      <c r="B15" s="28">
        <v>666207</v>
      </c>
      <c r="C15" s="4"/>
      <c r="D15" s="4"/>
      <c r="E15" s="4"/>
      <c r="F15" s="6"/>
      <c r="G15" s="6"/>
      <c r="H15" s="6"/>
      <c r="I15" s="6"/>
      <c r="J15" s="6"/>
    </row>
    <row r="16" spans="1:10" x14ac:dyDescent="0.25">
      <c r="A16" s="3" t="s">
        <v>363</v>
      </c>
      <c r="B16" s="28">
        <v>656571</v>
      </c>
      <c r="C16" s="6"/>
      <c r="D16" s="6"/>
      <c r="E16" s="6"/>
      <c r="F16" s="6"/>
      <c r="G16" s="6"/>
      <c r="H16" s="6"/>
      <c r="I16" s="6"/>
      <c r="J16" s="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AD00B-34A8-4C97-A665-8929923B26F6}">
  <dimension ref="A1:F37"/>
  <sheetViews>
    <sheetView zoomScaleNormal="100" workbookViewId="0"/>
  </sheetViews>
  <sheetFormatPr defaultColWidth="8.85546875" defaultRowHeight="15" x14ac:dyDescent="0.25"/>
  <cols>
    <col min="1" max="1" width="24.85546875" customWidth="1"/>
    <col min="6" max="6" width="11.7109375" bestFit="1" customWidth="1"/>
  </cols>
  <sheetData>
    <row r="1" spans="1:6" s="6" customFormat="1" ht="17.25" x14ac:dyDescent="0.3">
      <c r="A1" s="1" t="s">
        <v>415</v>
      </c>
    </row>
    <row r="2" spans="1:6" s="6" customFormat="1" x14ac:dyDescent="0.25"/>
    <row r="3" spans="1:6" ht="17.25" x14ac:dyDescent="0.3">
      <c r="A3" s="1" t="s">
        <v>416</v>
      </c>
      <c r="B3" s="6"/>
      <c r="C3" s="6"/>
      <c r="D3" s="6"/>
      <c r="E3" s="6"/>
      <c r="F3" s="6"/>
    </row>
    <row r="4" spans="1:6" ht="17.25" x14ac:dyDescent="0.3">
      <c r="A4" s="1"/>
      <c r="B4" s="6"/>
      <c r="C4" s="6"/>
      <c r="D4" s="6"/>
      <c r="E4" s="6"/>
      <c r="F4" s="6"/>
    </row>
    <row r="5" spans="1:6" x14ac:dyDescent="0.25">
      <c r="A5" s="146" t="s">
        <v>347</v>
      </c>
      <c r="B5" s="4"/>
      <c r="C5" s="4"/>
      <c r="D5" s="4"/>
      <c r="E5" s="6"/>
      <c r="F5" s="6"/>
    </row>
    <row r="6" spans="1:6" s="6" customFormat="1" x14ac:dyDescent="0.25">
      <c r="A6" s="146"/>
      <c r="B6" s="4"/>
      <c r="C6" s="4"/>
      <c r="D6" s="4"/>
    </row>
    <row r="7" spans="1:6" x14ac:dyDescent="0.25">
      <c r="A7" s="4"/>
      <c r="B7" s="199" t="s">
        <v>417</v>
      </c>
      <c r="C7" s="199"/>
      <c r="D7" s="199"/>
      <c r="E7" s="199"/>
      <c r="F7" s="199"/>
    </row>
    <row r="8" spans="1:6" x14ac:dyDescent="0.25">
      <c r="A8" s="7" t="s">
        <v>384</v>
      </c>
      <c r="B8" s="3" t="s">
        <v>354</v>
      </c>
      <c r="C8" s="3" t="s">
        <v>355</v>
      </c>
      <c r="D8" s="3" t="s">
        <v>356</v>
      </c>
      <c r="E8" s="3" t="s">
        <v>418</v>
      </c>
      <c r="F8" s="3" t="s">
        <v>363</v>
      </c>
    </row>
    <row r="9" spans="1:6" x14ac:dyDescent="0.25">
      <c r="A9" s="6" t="s">
        <v>390</v>
      </c>
      <c r="B9" s="2">
        <v>0.4</v>
      </c>
      <c r="C9" s="2"/>
      <c r="D9" s="2">
        <v>0.5</v>
      </c>
      <c r="E9" s="2"/>
      <c r="F9" s="2">
        <v>0.4</v>
      </c>
    </row>
    <row r="10" spans="1:6" x14ac:dyDescent="0.25">
      <c r="A10" s="6" t="s">
        <v>393</v>
      </c>
      <c r="B10" s="2">
        <v>12.5</v>
      </c>
      <c r="C10" s="2"/>
      <c r="D10" s="2">
        <v>16.3</v>
      </c>
      <c r="E10" s="2"/>
      <c r="F10" s="2">
        <v>15.2</v>
      </c>
    </row>
    <row r="11" spans="1:6" x14ac:dyDescent="0.25">
      <c r="A11" s="6" t="s">
        <v>403</v>
      </c>
      <c r="B11" s="2">
        <v>23.4</v>
      </c>
      <c r="C11" s="2"/>
      <c r="D11" s="2">
        <v>23.8</v>
      </c>
      <c r="E11" s="2"/>
      <c r="F11" s="2">
        <v>24.3</v>
      </c>
    </row>
    <row r="12" spans="1:6" x14ac:dyDescent="0.25">
      <c r="A12" s="6" t="s">
        <v>397</v>
      </c>
      <c r="B12" s="2">
        <v>25.5</v>
      </c>
      <c r="C12" s="2"/>
      <c r="D12" s="2">
        <v>24.5</v>
      </c>
      <c r="E12" s="2"/>
      <c r="F12" s="2">
        <v>26.8</v>
      </c>
    </row>
    <row r="13" spans="1:6" x14ac:dyDescent="0.25">
      <c r="A13" s="6" t="s">
        <v>399</v>
      </c>
      <c r="B13" s="2">
        <v>22.3</v>
      </c>
      <c r="C13" s="2"/>
      <c r="D13" s="2">
        <v>21.5</v>
      </c>
      <c r="E13" s="2"/>
      <c r="F13" s="2">
        <v>20.6</v>
      </c>
    </row>
    <row r="14" spans="1:6" x14ac:dyDescent="0.25">
      <c r="A14" s="6" t="s">
        <v>401</v>
      </c>
      <c r="B14" s="2">
        <v>12.7</v>
      </c>
      <c r="C14" s="2"/>
      <c r="D14" s="2">
        <v>10.7</v>
      </c>
      <c r="E14" s="2"/>
      <c r="F14" s="2">
        <v>10</v>
      </c>
    </row>
    <row r="15" spans="1:6" x14ac:dyDescent="0.25">
      <c r="A15" s="6" t="s">
        <v>402</v>
      </c>
      <c r="B15" s="2">
        <v>3</v>
      </c>
      <c r="C15" s="2"/>
      <c r="D15" s="2">
        <v>2.6</v>
      </c>
      <c r="E15" s="2"/>
      <c r="F15" s="2">
        <v>2.5</v>
      </c>
    </row>
    <row r="16" spans="1:6" x14ac:dyDescent="0.25">
      <c r="A16" s="6" t="s">
        <v>404</v>
      </c>
      <c r="B16" s="2">
        <v>0.2</v>
      </c>
      <c r="C16" s="2"/>
      <c r="D16" s="2">
        <v>0.2</v>
      </c>
      <c r="E16" s="2"/>
      <c r="F16" s="2">
        <v>0.2</v>
      </c>
    </row>
    <row r="17" spans="1:6" x14ac:dyDescent="0.25">
      <c r="A17" s="6" t="s">
        <v>405</v>
      </c>
      <c r="B17" s="2">
        <v>0</v>
      </c>
      <c r="C17" s="2"/>
      <c r="D17" s="2">
        <v>0</v>
      </c>
      <c r="E17" s="2"/>
      <c r="F17" s="2">
        <v>0</v>
      </c>
    </row>
    <row r="23" spans="1:6" ht="17.25" x14ac:dyDescent="0.3">
      <c r="A23" s="1" t="s">
        <v>419</v>
      </c>
      <c r="B23" s="6"/>
      <c r="C23" s="6"/>
      <c r="D23" s="6"/>
      <c r="E23" s="6"/>
      <c r="F23" s="6"/>
    </row>
    <row r="25" spans="1:6" x14ac:dyDescent="0.25">
      <c r="A25" s="146" t="s">
        <v>347</v>
      </c>
      <c r="B25" s="4"/>
      <c r="C25" s="4"/>
      <c r="D25" s="4"/>
      <c r="E25" s="4"/>
      <c r="F25" s="6"/>
    </row>
    <row r="26" spans="1:6" s="6" customFormat="1" x14ac:dyDescent="0.25">
      <c r="A26" s="146"/>
      <c r="B26" s="4"/>
      <c r="C26" s="4"/>
      <c r="D26" s="4"/>
      <c r="E26" s="4"/>
    </row>
    <row r="27" spans="1:6" x14ac:dyDescent="0.25">
      <c r="A27" s="4"/>
      <c r="B27" s="199" t="s">
        <v>417</v>
      </c>
      <c r="C27" s="199"/>
      <c r="D27" s="199"/>
      <c r="E27" s="199"/>
      <c r="F27" s="199"/>
    </row>
    <row r="28" spans="1:6" x14ac:dyDescent="0.25">
      <c r="A28" s="7" t="s">
        <v>384</v>
      </c>
      <c r="B28" s="3" t="s">
        <v>420</v>
      </c>
      <c r="C28" s="3" t="s">
        <v>421</v>
      </c>
      <c r="D28" s="3" t="s">
        <v>422</v>
      </c>
      <c r="E28" s="3" t="s">
        <v>423</v>
      </c>
      <c r="F28" s="3" t="s">
        <v>424</v>
      </c>
    </row>
    <row r="29" spans="1:6" x14ac:dyDescent="0.25">
      <c r="A29" s="6" t="s">
        <v>390</v>
      </c>
      <c r="B29" s="2">
        <v>0.4</v>
      </c>
      <c r="C29" s="2">
        <v>0.4</v>
      </c>
      <c r="D29" s="2"/>
      <c r="E29" s="2"/>
      <c r="F29" s="2"/>
    </row>
    <row r="30" spans="1:6" x14ac:dyDescent="0.25">
      <c r="A30" s="6" t="s">
        <v>393</v>
      </c>
      <c r="B30" s="2">
        <v>12.5</v>
      </c>
      <c r="C30" s="2">
        <v>15.2</v>
      </c>
      <c r="D30" s="2"/>
      <c r="E30" s="2"/>
      <c r="F30" s="2"/>
    </row>
    <row r="31" spans="1:6" x14ac:dyDescent="0.25">
      <c r="A31" s="6" t="s">
        <v>403</v>
      </c>
      <c r="B31" s="2">
        <v>23.4</v>
      </c>
      <c r="C31" s="2">
        <v>24.3</v>
      </c>
      <c r="D31" s="2"/>
      <c r="E31" s="2"/>
      <c r="F31" s="2"/>
    </row>
    <row r="32" spans="1:6" x14ac:dyDescent="0.25">
      <c r="A32" s="6" t="s">
        <v>397</v>
      </c>
      <c r="B32" s="2">
        <v>25.5</v>
      </c>
      <c r="C32" s="2">
        <v>26.8</v>
      </c>
      <c r="D32" s="2"/>
      <c r="E32" s="2"/>
      <c r="F32" s="2"/>
    </row>
    <row r="33" spans="1:6" x14ac:dyDescent="0.25">
      <c r="A33" s="6" t="s">
        <v>399</v>
      </c>
      <c r="B33" s="2">
        <v>22.3</v>
      </c>
      <c r="C33" s="2">
        <v>20.6</v>
      </c>
      <c r="D33" s="2"/>
      <c r="E33" s="2"/>
      <c r="F33" s="2"/>
    </row>
    <row r="34" spans="1:6" x14ac:dyDescent="0.25">
      <c r="A34" s="6" t="s">
        <v>401</v>
      </c>
      <c r="B34" s="2">
        <v>12.7</v>
      </c>
      <c r="C34" s="2">
        <v>10</v>
      </c>
      <c r="D34" s="2"/>
      <c r="E34" s="2"/>
      <c r="F34" s="2"/>
    </row>
    <row r="35" spans="1:6" x14ac:dyDescent="0.25">
      <c r="A35" s="6" t="s">
        <v>402</v>
      </c>
      <c r="B35" s="2">
        <v>3</v>
      </c>
      <c r="C35" s="2">
        <v>2.5</v>
      </c>
      <c r="D35" s="2"/>
      <c r="E35" s="2"/>
      <c r="F35" s="2"/>
    </row>
    <row r="36" spans="1:6" x14ac:dyDescent="0.25">
      <c r="A36" s="6" t="s">
        <v>404</v>
      </c>
      <c r="B36" s="2">
        <v>0.2</v>
      </c>
      <c r="C36" s="2">
        <v>0.2</v>
      </c>
      <c r="D36" s="2"/>
      <c r="E36" s="2"/>
      <c r="F36" s="2"/>
    </row>
    <row r="37" spans="1:6" x14ac:dyDescent="0.25">
      <c r="A37" s="6" t="s">
        <v>405</v>
      </c>
      <c r="B37" s="2">
        <v>0</v>
      </c>
      <c r="C37" s="2">
        <v>0</v>
      </c>
      <c r="D37" s="2"/>
      <c r="E37" s="2"/>
      <c r="F37" s="2"/>
    </row>
  </sheetData>
  <mergeCells count="2">
    <mergeCell ref="B7:F7"/>
    <mergeCell ref="B27:F2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856C4-3403-48CF-AC51-B5A8803CB8BF}">
  <dimension ref="A1:M39"/>
  <sheetViews>
    <sheetView zoomScaleNormal="100" workbookViewId="0"/>
  </sheetViews>
  <sheetFormatPr defaultColWidth="8.85546875" defaultRowHeight="15" x14ac:dyDescent="0.25"/>
  <cols>
    <col min="1" max="1" width="12" customWidth="1"/>
    <col min="3" max="3" width="11.140625" customWidth="1"/>
    <col min="5" max="5" width="11.42578125" customWidth="1"/>
  </cols>
  <sheetData>
    <row r="1" spans="1:10" s="6" customFormat="1" ht="17.25" x14ac:dyDescent="0.3">
      <c r="A1" s="1" t="s">
        <v>425</v>
      </c>
    </row>
    <row r="2" spans="1:10" s="6" customFormat="1" x14ac:dyDescent="0.25"/>
    <row r="3" spans="1:10" ht="17.25" x14ac:dyDescent="0.3">
      <c r="A3" s="1" t="s">
        <v>426</v>
      </c>
      <c r="B3" s="6"/>
      <c r="C3" s="6"/>
      <c r="D3" s="6"/>
      <c r="E3" s="6"/>
      <c r="F3" s="6"/>
      <c r="G3" s="6"/>
      <c r="H3" s="6"/>
      <c r="I3" s="6"/>
      <c r="J3" s="6"/>
    </row>
    <row r="4" spans="1:10" s="6" customFormat="1" ht="17.25" x14ac:dyDescent="0.3">
      <c r="A4" s="1"/>
    </row>
    <row r="5" spans="1:10" x14ac:dyDescent="0.25">
      <c r="A5" s="146" t="s">
        <v>347</v>
      </c>
      <c r="B5" s="4"/>
      <c r="C5" s="4"/>
      <c r="D5" s="4"/>
      <c r="E5" s="4"/>
      <c r="F5" s="4"/>
      <c r="G5" s="4"/>
      <c r="H5" s="4"/>
      <c r="I5" s="4"/>
      <c r="J5" s="4"/>
    </row>
    <row r="6" spans="1:10" x14ac:dyDescent="0.25">
      <c r="A6" s="11" t="s">
        <v>414</v>
      </c>
      <c r="B6" s="4"/>
      <c r="C6" s="4"/>
      <c r="D6" s="4"/>
      <c r="E6" s="4"/>
      <c r="F6" s="4"/>
      <c r="G6" s="4"/>
      <c r="H6" s="4"/>
      <c r="I6" s="4"/>
      <c r="J6" s="4"/>
    </row>
    <row r="7" spans="1:10" x14ac:dyDescent="0.25">
      <c r="A7" s="6"/>
      <c r="B7" s="6"/>
      <c r="C7" s="6"/>
      <c r="D7" s="6"/>
      <c r="E7" s="6"/>
      <c r="F7" s="6"/>
      <c r="G7" s="6"/>
      <c r="H7" s="6"/>
      <c r="I7" s="6"/>
      <c r="J7" s="6"/>
    </row>
    <row r="8" spans="1:10" x14ac:dyDescent="0.25">
      <c r="A8" s="7" t="s">
        <v>350</v>
      </c>
      <c r="B8" s="5" t="s">
        <v>427</v>
      </c>
      <c r="C8" s="5" t="s">
        <v>428</v>
      </c>
      <c r="D8" s="6"/>
      <c r="E8" s="6"/>
      <c r="F8" s="6"/>
      <c r="G8" s="6"/>
      <c r="H8" s="6"/>
      <c r="I8" s="6"/>
      <c r="J8" s="6"/>
    </row>
    <row r="9" spans="1:10" x14ac:dyDescent="0.25">
      <c r="A9" s="3" t="s">
        <v>354</v>
      </c>
      <c r="B9" s="9">
        <v>11.9</v>
      </c>
      <c r="C9" s="9">
        <v>13</v>
      </c>
      <c r="D9" s="6"/>
      <c r="E9" s="6"/>
      <c r="F9" s="6"/>
      <c r="G9" s="6"/>
      <c r="H9" s="6"/>
      <c r="I9" s="6"/>
      <c r="J9" s="6"/>
    </row>
    <row r="10" spans="1:10" x14ac:dyDescent="0.25">
      <c r="A10" s="3" t="s">
        <v>355</v>
      </c>
      <c r="B10" s="9">
        <v>11.5</v>
      </c>
      <c r="C10" s="9">
        <v>12.6</v>
      </c>
      <c r="D10" s="6"/>
      <c r="E10" s="6"/>
      <c r="F10" s="6"/>
      <c r="G10" s="6"/>
      <c r="H10" s="6"/>
      <c r="I10" s="6"/>
      <c r="J10" s="6"/>
    </row>
    <row r="11" spans="1:10" x14ac:dyDescent="0.25">
      <c r="A11" s="3" t="s">
        <v>356</v>
      </c>
      <c r="B11" s="9">
        <v>11.4</v>
      </c>
      <c r="C11" s="9">
        <v>12.5</v>
      </c>
      <c r="D11" s="6"/>
      <c r="E11" s="6"/>
      <c r="F11" s="6"/>
      <c r="G11" s="6"/>
      <c r="H11" s="6"/>
      <c r="I11" s="6"/>
      <c r="J11" s="6"/>
    </row>
    <row r="12" spans="1:10" x14ac:dyDescent="0.25">
      <c r="A12" s="3" t="s">
        <v>357</v>
      </c>
      <c r="B12" s="9">
        <v>11.8</v>
      </c>
      <c r="C12" s="9">
        <v>13</v>
      </c>
      <c r="D12" s="6"/>
      <c r="E12" s="6"/>
      <c r="F12" s="6"/>
      <c r="G12" s="6"/>
      <c r="H12" s="6"/>
      <c r="I12" s="6"/>
      <c r="J12" s="6"/>
    </row>
    <row r="13" spans="1:10" x14ac:dyDescent="0.25">
      <c r="A13" s="3" t="s">
        <v>358</v>
      </c>
      <c r="B13" s="9">
        <v>11.9</v>
      </c>
      <c r="C13" s="9">
        <v>13.1</v>
      </c>
      <c r="D13" s="6"/>
      <c r="E13" s="6"/>
      <c r="F13" s="6"/>
      <c r="G13" s="6"/>
      <c r="H13" s="6"/>
      <c r="I13" s="6"/>
      <c r="J13" s="6"/>
    </row>
    <row r="14" spans="1:10" x14ac:dyDescent="0.25">
      <c r="A14" s="3" t="s">
        <v>359</v>
      </c>
      <c r="B14" s="9">
        <v>11</v>
      </c>
      <c r="C14" s="9">
        <v>12.1</v>
      </c>
      <c r="D14" s="6"/>
      <c r="E14" s="6"/>
      <c r="F14" s="6"/>
      <c r="G14" s="6"/>
      <c r="H14" s="6"/>
      <c r="I14" s="6"/>
      <c r="J14" s="6"/>
    </row>
    <row r="15" spans="1:10" x14ac:dyDescent="0.25">
      <c r="A15" s="3" t="s">
        <v>360</v>
      </c>
      <c r="B15" s="9">
        <v>10.4</v>
      </c>
      <c r="C15" s="9">
        <v>11.5</v>
      </c>
      <c r="D15" s="6"/>
      <c r="E15" s="6"/>
      <c r="F15" s="6"/>
      <c r="G15" s="6"/>
      <c r="H15" s="6"/>
      <c r="I15" s="6"/>
      <c r="J15" s="6"/>
    </row>
    <row r="16" spans="1:10" x14ac:dyDescent="0.25">
      <c r="A16" s="3" t="s">
        <v>361</v>
      </c>
      <c r="B16" s="9">
        <v>10</v>
      </c>
      <c r="C16" s="9">
        <v>10.9</v>
      </c>
      <c r="D16" s="6"/>
      <c r="E16" s="6"/>
      <c r="F16" s="6"/>
      <c r="G16" s="6"/>
      <c r="H16" s="6"/>
      <c r="I16" s="6"/>
      <c r="J16" s="6"/>
    </row>
    <row r="17" spans="1:13" x14ac:dyDescent="0.25">
      <c r="A17" s="3" t="s">
        <v>362</v>
      </c>
      <c r="B17" s="9">
        <v>9.8000000000000007</v>
      </c>
      <c r="C17" s="9">
        <v>10.8</v>
      </c>
      <c r="D17" s="6"/>
      <c r="E17" s="6"/>
      <c r="F17" s="6"/>
      <c r="G17" s="6"/>
      <c r="H17" s="6"/>
      <c r="I17" s="6"/>
      <c r="J17" s="6"/>
      <c r="K17" s="6"/>
      <c r="L17" s="6"/>
      <c r="M17" s="6"/>
    </row>
    <row r="18" spans="1:13" x14ac:dyDescent="0.25">
      <c r="A18" s="3" t="s">
        <v>363</v>
      </c>
      <c r="B18" s="9">
        <v>9.6</v>
      </c>
      <c r="C18" s="9">
        <v>10.6</v>
      </c>
      <c r="D18" s="6"/>
      <c r="E18" s="6"/>
      <c r="F18" s="6"/>
      <c r="G18" s="6"/>
      <c r="H18" s="6"/>
      <c r="I18" s="6"/>
      <c r="J18" s="6"/>
      <c r="K18" s="6"/>
      <c r="L18" s="6"/>
      <c r="M18" s="6"/>
    </row>
    <row r="21" spans="1:13" ht="17.25" x14ac:dyDescent="0.3">
      <c r="A21" s="1" t="s">
        <v>429</v>
      </c>
      <c r="B21" s="6"/>
      <c r="C21" s="6"/>
      <c r="D21" s="6"/>
      <c r="E21" s="6"/>
      <c r="F21" s="6"/>
      <c r="G21" s="6"/>
      <c r="H21" s="6"/>
      <c r="I21" s="6"/>
      <c r="J21" s="6"/>
      <c r="K21" s="6"/>
      <c r="L21" s="6"/>
      <c r="M21" s="6"/>
    </row>
    <row r="23" spans="1:13" x14ac:dyDescent="0.25">
      <c r="A23" s="146" t="s">
        <v>430</v>
      </c>
      <c r="B23" s="4"/>
      <c r="C23" s="4"/>
      <c r="D23" s="4"/>
      <c r="E23" s="4"/>
      <c r="F23" s="149"/>
      <c r="G23" s="149"/>
      <c r="H23" s="149"/>
      <c r="I23" s="149"/>
      <c r="J23" s="149"/>
      <c r="K23" s="149"/>
      <c r="L23" s="149"/>
      <c r="M23" s="149"/>
    </row>
    <row r="24" spans="1:13" x14ac:dyDescent="0.25">
      <c r="A24" s="4"/>
      <c r="B24" s="4"/>
      <c r="C24" s="4"/>
      <c r="D24" s="4"/>
      <c r="E24" s="4"/>
      <c r="F24" s="4"/>
      <c r="G24" s="4"/>
      <c r="H24" s="4"/>
      <c r="I24" s="4"/>
      <c r="J24" s="4"/>
      <c r="K24" s="4"/>
      <c r="L24" s="4"/>
      <c r="M24" s="4"/>
    </row>
    <row r="25" spans="1:13" x14ac:dyDescent="0.25">
      <c r="A25" s="7" t="s">
        <v>350</v>
      </c>
      <c r="B25" s="5" t="s">
        <v>431</v>
      </c>
      <c r="C25" s="3" t="s">
        <v>432</v>
      </c>
      <c r="D25" s="3" t="s">
        <v>433</v>
      </c>
      <c r="E25" s="3" t="s">
        <v>434</v>
      </c>
      <c r="F25" s="6"/>
      <c r="G25" s="6"/>
      <c r="H25" s="6"/>
      <c r="I25" s="6"/>
      <c r="J25" s="6"/>
      <c r="K25" s="6"/>
      <c r="L25" s="6"/>
      <c r="M25" s="6"/>
    </row>
    <row r="26" spans="1:13" x14ac:dyDescent="0.25">
      <c r="A26" s="3" t="s">
        <v>354</v>
      </c>
      <c r="B26" s="9">
        <v>11.9</v>
      </c>
      <c r="C26" s="9">
        <v>12.2</v>
      </c>
      <c r="D26" s="2"/>
      <c r="E26" s="2"/>
      <c r="F26" s="6"/>
      <c r="G26" s="6"/>
      <c r="H26" s="6"/>
      <c r="I26" s="6"/>
      <c r="J26" s="6"/>
      <c r="K26" s="6"/>
      <c r="L26" s="6"/>
      <c r="M26" s="6"/>
    </row>
    <row r="27" spans="1:13" x14ac:dyDescent="0.25">
      <c r="A27" s="3" t="s">
        <v>355</v>
      </c>
      <c r="B27" s="9">
        <v>11.5</v>
      </c>
      <c r="C27" s="9">
        <v>12</v>
      </c>
      <c r="D27" s="2"/>
      <c r="E27" s="2"/>
      <c r="F27" s="6"/>
      <c r="G27" s="6"/>
      <c r="H27" s="6"/>
      <c r="I27" s="6"/>
      <c r="J27" s="6"/>
      <c r="K27" s="6"/>
      <c r="L27" s="6"/>
      <c r="M27" s="6"/>
    </row>
    <row r="28" spans="1:13" x14ac:dyDescent="0.25">
      <c r="A28" s="3" t="s">
        <v>356</v>
      </c>
      <c r="B28" s="9">
        <v>11.4</v>
      </c>
      <c r="C28" s="9">
        <v>11.8</v>
      </c>
      <c r="D28" s="2"/>
      <c r="E28" s="2"/>
      <c r="F28" s="6"/>
      <c r="G28" s="6"/>
      <c r="H28" s="6"/>
      <c r="I28" s="6"/>
      <c r="J28" s="6"/>
      <c r="K28" s="6"/>
      <c r="L28" s="6"/>
      <c r="M28" s="6"/>
    </row>
    <row r="29" spans="1:13" x14ac:dyDescent="0.25">
      <c r="A29" s="3" t="s">
        <v>357</v>
      </c>
      <c r="B29" s="9">
        <v>11.8</v>
      </c>
      <c r="C29" s="9">
        <v>11.5</v>
      </c>
      <c r="D29" s="2"/>
      <c r="E29" s="2"/>
      <c r="F29" s="6"/>
      <c r="G29" s="6"/>
      <c r="H29" s="6"/>
      <c r="I29" s="6"/>
      <c r="J29" s="6"/>
      <c r="K29" s="6"/>
      <c r="L29" s="6"/>
      <c r="M29" s="6"/>
    </row>
    <row r="30" spans="1:13" x14ac:dyDescent="0.25">
      <c r="A30" s="3" t="s">
        <v>358</v>
      </c>
      <c r="B30" s="9">
        <v>11.9</v>
      </c>
      <c r="C30" s="9">
        <v>11.4</v>
      </c>
      <c r="D30" s="2"/>
      <c r="E30" s="2"/>
      <c r="F30" s="6"/>
      <c r="G30" s="6"/>
      <c r="H30" s="6"/>
      <c r="I30" s="6"/>
      <c r="J30" s="6"/>
      <c r="K30" s="6"/>
      <c r="L30" s="6"/>
      <c r="M30" s="6"/>
    </row>
    <row r="31" spans="1:13" x14ac:dyDescent="0.25">
      <c r="A31" s="3" t="s">
        <v>359</v>
      </c>
      <c r="B31" s="9">
        <v>11</v>
      </c>
      <c r="C31" s="9">
        <v>11.2</v>
      </c>
      <c r="D31" s="2">
        <v>10.199999999999999</v>
      </c>
      <c r="E31" s="2"/>
      <c r="F31" s="6"/>
      <c r="G31" s="6"/>
      <c r="H31" s="6"/>
      <c r="I31" s="6"/>
      <c r="J31" s="6"/>
      <c r="K31" s="6"/>
      <c r="L31" s="6"/>
      <c r="M31" s="6"/>
    </row>
    <row r="32" spans="1:13" x14ac:dyDescent="0.25">
      <c r="A32" s="3" t="s">
        <v>360</v>
      </c>
      <c r="B32" s="9">
        <v>10.4</v>
      </c>
      <c r="C32" s="9">
        <v>11</v>
      </c>
      <c r="D32" s="2"/>
      <c r="E32" s="2"/>
      <c r="F32" s="6"/>
      <c r="G32" s="6"/>
      <c r="H32" s="6"/>
      <c r="I32" s="6"/>
      <c r="J32" s="6"/>
      <c r="K32" s="6"/>
      <c r="L32" s="6"/>
      <c r="M32" s="6"/>
    </row>
    <row r="33" spans="1:5" x14ac:dyDescent="0.25">
      <c r="A33" s="3" t="s">
        <v>361</v>
      </c>
      <c r="B33" s="9">
        <v>10</v>
      </c>
      <c r="C33" s="9">
        <v>10.8</v>
      </c>
      <c r="D33" s="2"/>
      <c r="E33" s="2"/>
    </row>
    <row r="34" spans="1:5" x14ac:dyDescent="0.25">
      <c r="A34" s="3" t="s">
        <v>362</v>
      </c>
      <c r="B34" s="9">
        <v>9.8000000000000007</v>
      </c>
      <c r="C34" s="9">
        <v>10.7</v>
      </c>
      <c r="D34" s="2"/>
      <c r="E34" s="2"/>
    </row>
    <row r="35" spans="1:5" x14ac:dyDescent="0.25">
      <c r="A35" s="3" t="s">
        <v>363</v>
      </c>
      <c r="B35" s="9">
        <v>9.6</v>
      </c>
      <c r="C35" s="9">
        <v>10.5</v>
      </c>
      <c r="D35" s="2"/>
      <c r="E35" s="2"/>
    </row>
    <row r="37" spans="1:5" x14ac:dyDescent="0.25">
      <c r="A37" s="11" t="s">
        <v>435</v>
      </c>
      <c r="B37" s="6"/>
      <c r="C37" s="6"/>
      <c r="D37" s="6"/>
      <c r="E37" s="6"/>
    </row>
    <row r="38" spans="1:5" x14ac:dyDescent="0.25">
      <c r="A38" s="11" t="s">
        <v>436</v>
      </c>
      <c r="B38" s="6"/>
      <c r="C38" s="6"/>
      <c r="D38" s="6"/>
      <c r="E38" s="6"/>
    </row>
    <row r="39" spans="1:5" x14ac:dyDescent="0.25">
      <c r="A39" s="8"/>
      <c r="B39" s="6"/>
      <c r="C39" s="6"/>
      <c r="D39" s="6"/>
      <c r="E39" s="6"/>
    </row>
  </sheetData>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7FE1-84D7-4DCC-A04D-C02CAE81682C}">
  <dimension ref="A1:F15"/>
  <sheetViews>
    <sheetView zoomScaleNormal="100" workbookViewId="0"/>
  </sheetViews>
  <sheetFormatPr defaultColWidth="8.85546875" defaultRowHeight="15" x14ac:dyDescent="0.25"/>
  <cols>
    <col min="1" max="1" width="20.85546875" customWidth="1"/>
    <col min="6" max="6" width="11.7109375" bestFit="1" customWidth="1"/>
  </cols>
  <sheetData>
    <row r="1" spans="1:6" ht="17.25" x14ac:dyDescent="0.3">
      <c r="A1" s="1" t="s">
        <v>437</v>
      </c>
      <c r="B1" s="6"/>
      <c r="C1" s="6"/>
      <c r="D1" s="6"/>
      <c r="E1" s="6"/>
      <c r="F1" s="6"/>
    </row>
    <row r="2" spans="1:6" x14ac:dyDescent="0.25">
      <c r="A2" s="6"/>
      <c r="B2" s="4"/>
      <c r="C2" s="6"/>
      <c r="D2" s="6"/>
      <c r="E2" s="6"/>
      <c r="F2" s="6"/>
    </row>
    <row r="3" spans="1:6" x14ac:dyDescent="0.25">
      <c r="A3" s="146" t="s">
        <v>347</v>
      </c>
      <c r="B3" s="4"/>
      <c r="C3" s="4"/>
      <c r="D3" s="4"/>
      <c r="E3" s="4"/>
      <c r="F3" s="4"/>
    </row>
    <row r="4" spans="1:6" s="6" customFormat="1" x14ac:dyDescent="0.25">
      <c r="A4" s="146"/>
      <c r="B4" s="4"/>
      <c r="C4" s="4"/>
      <c r="D4" s="4"/>
      <c r="E4" s="4"/>
      <c r="F4" s="4"/>
    </row>
    <row r="5" spans="1:6" x14ac:dyDescent="0.25">
      <c r="A5" s="6"/>
      <c r="B5" s="200" t="s">
        <v>438</v>
      </c>
      <c r="C5" s="200"/>
      <c r="D5" s="200"/>
      <c r="E5" s="200"/>
      <c r="F5" s="200"/>
    </row>
    <row r="6" spans="1:6" x14ac:dyDescent="0.25">
      <c r="A6" s="7" t="s">
        <v>439</v>
      </c>
      <c r="B6" s="3" t="s">
        <v>354</v>
      </c>
      <c r="C6" s="3" t="s">
        <v>355</v>
      </c>
      <c r="D6" s="3" t="s">
        <v>356</v>
      </c>
      <c r="E6" s="3" t="s">
        <v>357</v>
      </c>
      <c r="F6" s="3" t="s">
        <v>363</v>
      </c>
    </row>
    <row r="7" spans="1:6" x14ac:dyDescent="0.25">
      <c r="A7" s="6" t="s">
        <v>390</v>
      </c>
      <c r="B7" s="2">
        <v>25.6</v>
      </c>
      <c r="C7" s="2"/>
      <c r="D7" s="2">
        <v>23.2</v>
      </c>
      <c r="E7" s="2"/>
      <c r="F7" s="2">
        <v>17.8</v>
      </c>
    </row>
    <row r="8" spans="1:6" x14ac:dyDescent="0.25">
      <c r="A8" s="6" t="s">
        <v>393</v>
      </c>
      <c r="B8" s="2">
        <v>50.3</v>
      </c>
      <c r="C8" s="2"/>
      <c r="D8" s="2">
        <v>53.5</v>
      </c>
      <c r="E8" s="2"/>
      <c r="F8" s="2">
        <v>39.6</v>
      </c>
    </row>
    <row r="9" spans="1:6" x14ac:dyDescent="0.25">
      <c r="A9" s="6" t="s">
        <v>403</v>
      </c>
      <c r="B9" s="2">
        <v>80.2</v>
      </c>
      <c r="C9" s="2"/>
      <c r="D9" s="2">
        <v>79.7</v>
      </c>
      <c r="E9" s="2"/>
      <c r="F9" s="2">
        <v>65</v>
      </c>
    </row>
    <row r="10" spans="1:6" x14ac:dyDescent="0.25">
      <c r="A10" s="6" t="s">
        <v>397</v>
      </c>
      <c r="B10" s="2">
        <v>79.8</v>
      </c>
      <c r="C10" s="2"/>
      <c r="D10" s="2">
        <v>81.400000000000006</v>
      </c>
      <c r="E10" s="2"/>
      <c r="F10" s="2">
        <v>73.3</v>
      </c>
    </row>
    <row r="11" spans="1:6" x14ac:dyDescent="0.25">
      <c r="A11" s="6" t="s">
        <v>399</v>
      </c>
      <c r="B11" s="2">
        <v>59.1</v>
      </c>
      <c r="C11" s="2"/>
      <c r="D11" s="2">
        <v>62.8</v>
      </c>
      <c r="E11" s="2"/>
      <c r="F11" s="2">
        <v>61.6</v>
      </c>
    </row>
    <row r="12" spans="1:6" x14ac:dyDescent="0.25">
      <c r="A12" s="6" t="s">
        <v>401</v>
      </c>
      <c r="B12" s="2">
        <v>27.7</v>
      </c>
      <c r="C12" s="2"/>
      <c r="D12" s="2">
        <v>29.7</v>
      </c>
      <c r="E12" s="2"/>
      <c r="F12" s="2">
        <v>32.200000000000003</v>
      </c>
    </row>
    <row r="13" spans="1:6" x14ac:dyDescent="0.25">
      <c r="A13" s="6" t="s">
        <v>402</v>
      </c>
      <c r="B13" s="2">
        <v>7.1</v>
      </c>
      <c r="C13" s="2"/>
      <c r="D13" s="2">
        <v>6.7</v>
      </c>
      <c r="E13" s="2"/>
      <c r="F13" s="2">
        <v>7.4</v>
      </c>
    </row>
    <row r="14" spans="1:6" x14ac:dyDescent="0.25">
      <c r="A14" s="6" t="s">
        <v>404</v>
      </c>
      <c r="B14" s="2">
        <v>0.5</v>
      </c>
      <c r="C14" s="2"/>
      <c r="D14" s="2">
        <v>0.4</v>
      </c>
      <c r="E14" s="2"/>
      <c r="F14" s="2">
        <v>0.4</v>
      </c>
    </row>
    <row r="15" spans="1:6" x14ac:dyDescent="0.25">
      <c r="A15" s="6" t="s">
        <v>405</v>
      </c>
      <c r="B15" s="2">
        <v>0.3</v>
      </c>
      <c r="C15" s="2"/>
      <c r="D15" s="2">
        <v>0.2</v>
      </c>
      <c r="E15" s="2"/>
      <c r="F15" s="2">
        <v>0.2</v>
      </c>
    </row>
  </sheetData>
  <mergeCells count="1">
    <mergeCell ref="B5:F5"/>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0157-AB0C-492C-A031-4EC892DBC5FF}">
  <dimension ref="A1:O16"/>
  <sheetViews>
    <sheetView zoomScaleNormal="100" workbookViewId="0"/>
  </sheetViews>
  <sheetFormatPr defaultColWidth="8.85546875" defaultRowHeight="15" x14ac:dyDescent="0.25"/>
  <cols>
    <col min="1" max="1" width="12.85546875" customWidth="1"/>
  </cols>
  <sheetData>
    <row r="1" spans="1:15" ht="17.25" x14ac:dyDescent="0.3">
      <c r="A1" s="1" t="s">
        <v>440</v>
      </c>
      <c r="B1" s="6"/>
      <c r="C1" s="6"/>
      <c r="D1" s="6"/>
      <c r="E1" s="6"/>
      <c r="F1" s="6"/>
      <c r="G1" s="6"/>
      <c r="H1" s="6"/>
      <c r="I1" s="6"/>
      <c r="J1" s="6"/>
      <c r="K1" s="6"/>
      <c r="L1" s="6"/>
      <c r="M1" s="6"/>
      <c r="N1" s="6"/>
      <c r="O1" s="6"/>
    </row>
    <row r="2" spans="1:15" x14ac:dyDescent="0.25">
      <c r="A2" s="6"/>
      <c r="B2" s="4"/>
      <c r="C2" s="6"/>
      <c r="D2" s="6"/>
      <c r="E2" s="6"/>
      <c r="F2" s="6"/>
      <c r="G2" s="6"/>
      <c r="H2" s="6"/>
      <c r="I2" s="6"/>
      <c r="J2" s="6"/>
      <c r="K2" s="6"/>
      <c r="L2" s="6"/>
      <c r="M2" s="6"/>
      <c r="N2" s="6"/>
      <c r="O2" s="6"/>
    </row>
    <row r="3" spans="1:15" x14ac:dyDescent="0.25">
      <c r="A3" s="146" t="s">
        <v>441</v>
      </c>
      <c r="B3" s="4"/>
      <c r="C3" s="4"/>
      <c r="D3" s="4"/>
      <c r="E3" s="4"/>
      <c r="F3" s="4"/>
      <c r="G3" s="4"/>
      <c r="H3" s="4"/>
      <c r="I3" s="4"/>
      <c r="J3" s="4"/>
      <c r="K3" s="4"/>
      <c r="L3" s="4"/>
      <c r="M3" s="4"/>
      <c r="N3" s="4"/>
      <c r="O3" s="4"/>
    </row>
    <row r="4" spans="1:15" s="6" customFormat="1" x14ac:dyDescent="0.25">
      <c r="A4" s="11"/>
      <c r="B4" s="4"/>
      <c r="C4" s="4"/>
      <c r="D4" s="4"/>
      <c r="E4" s="4"/>
      <c r="F4" s="4"/>
      <c r="G4" s="4"/>
      <c r="H4" s="4"/>
      <c r="I4" s="4"/>
      <c r="J4" s="4"/>
      <c r="K4" s="4"/>
      <c r="L4" s="4"/>
      <c r="M4" s="4"/>
      <c r="N4" s="4"/>
      <c r="O4" s="4"/>
    </row>
    <row r="5" spans="1:15" x14ac:dyDescent="0.25">
      <c r="A5" s="6"/>
      <c r="B5" s="194" t="s">
        <v>442</v>
      </c>
      <c r="C5" s="194"/>
      <c r="D5" s="194"/>
      <c r="E5" s="6"/>
      <c r="F5" s="6"/>
      <c r="G5" s="6"/>
      <c r="H5" s="6"/>
      <c r="I5" s="6"/>
      <c r="J5" s="6"/>
      <c r="K5" s="6"/>
      <c r="L5" s="6"/>
      <c r="M5" s="6"/>
      <c r="N5" s="6"/>
      <c r="O5" s="6"/>
    </row>
    <row r="6" spans="1:15" x14ac:dyDescent="0.25">
      <c r="A6" s="7" t="s">
        <v>350</v>
      </c>
      <c r="B6" s="3" t="s">
        <v>431</v>
      </c>
      <c r="C6" s="3" t="s">
        <v>443</v>
      </c>
      <c r="D6" s="3" t="s">
        <v>444</v>
      </c>
      <c r="E6" s="5"/>
      <c r="F6" s="5"/>
      <c r="G6" s="6"/>
      <c r="H6" s="6"/>
      <c r="I6" s="6"/>
      <c r="J6" s="6"/>
      <c r="K6" s="6"/>
      <c r="L6" s="6"/>
      <c r="M6" s="6"/>
      <c r="N6" s="6"/>
      <c r="O6" s="6"/>
    </row>
    <row r="7" spans="1:15" x14ac:dyDescent="0.25">
      <c r="A7" s="7" t="s">
        <v>354</v>
      </c>
      <c r="B7" s="2">
        <v>1.7</v>
      </c>
      <c r="C7" s="2"/>
      <c r="D7" s="9">
        <v>2</v>
      </c>
      <c r="E7" s="4"/>
      <c r="F7" s="4"/>
      <c r="G7" s="6"/>
      <c r="H7" s="6"/>
      <c r="I7" s="6"/>
      <c r="J7" s="6"/>
      <c r="K7" s="6"/>
      <c r="L7" s="6"/>
      <c r="M7" s="6"/>
      <c r="N7" s="6"/>
      <c r="O7" s="6"/>
    </row>
    <row r="8" spans="1:15" x14ac:dyDescent="0.25">
      <c r="A8" s="7" t="s">
        <v>355</v>
      </c>
      <c r="B8" s="2">
        <v>1.9</v>
      </c>
      <c r="C8" s="2"/>
      <c r="D8" s="2"/>
      <c r="E8" s="4"/>
      <c r="F8" s="4"/>
      <c r="G8" s="6"/>
      <c r="H8" s="6"/>
      <c r="I8" s="6"/>
      <c r="J8" s="6"/>
      <c r="K8" s="6"/>
      <c r="L8" s="6"/>
      <c r="M8" s="6"/>
      <c r="N8" s="6"/>
      <c r="O8" s="6"/>
    </row>
    <row r="9" spans="1:15" x14ac:dyDescent="0.25">
      <c r="A9" s="7" t="s">
        <v>356</v>
      </c>
      <c r="B9" s="2">
        <v>2</v>
      </c>
      <c r="C9" s="2">
        <v>2.8</v>
      </c>
      <c r="D9" s="2"/>
      <c r="E9" s="4"/>
      <c r="F9" s="4"/>
      <c r="G9" s="6"/>
      <c r="H9" s="6"/>
      <c r="I9" s="6"/>
      <c r="J9" s="6"/>
      <c r="K9" s="6"/>
      <c r="L9" s="6"/>
      <c r="M9" s="6"/>
      <c r="N9" s="6"/>
      <c r="O9" s="6"/>
    </row>
    <row r="10" spans="1:15" x14ac:dyDescent="0.25">
      <c r="A10" s="7" t="s">
        <v>357</v>
      </c>
      <c r="B10" s="2">
        <v>1.9</v>
      </c>
      <c r="C10" s="2"/>
      <c r="D10" s="2"/>
      <c r="E10" s="4"/>
      <c r="F10" s="4"/>
      <c r="G10" s="6"/>
      <c r="H10" s="6"/>
      <c r="I10" s="6"/>
      <c r="J10" s="6"/>
      <c r="K10" s="6"/>
      <c r="L10" s="6"/>
      <c r="M10" s="6"/>
      <c r="N10" s="6"/>
      <c r="O10" s="6"/>
    </row>
    <row r="11" spans="1:15" x14ac:dyDescent="0.25">
      <c r="A11" s="7" t="s">
        <v>358</v>
      </c>
      <c r="B11" s="2">
        <v>1.9</v>
      </c>
      <c r="C11" s="2"/>
      <c r="D11" s="2"/>
      <c r="E11" s="4"/>
      <c r="F11" s="4"/>
      <c r="G11" s="6"/>
      <c r="H11" s="6"/>
      <c r="I11" s="6"/>
      <c r="J11" s="6"/>
      <c r="K11" s="6"/>
      <c r="L11" s="6"/>
      <c r="M11" s="6"/>
      <c r="N11" s="6"/>
      <c r="O11" s="6"/>
    </row>
    <row r="12" spans="1:15" x14ac:dyDescent="0.25">
      <c r="A12" s="7" t="s">
        <v>359</v>
      </c>
      <c r="B12" s="2">
        <v>1.8</v>
      </c>
      <c r="C12" s="2"/>
      <c r="D12" s="2">
        <v>2.2000000000000002</v>
      </c>
      <c r="E12" s="4"/>
      <c r="F12" s="4"/>
      <c r="G12" s="6"/>
      <c r="H12" s="6"/>
      <c r="I12" s="6"/>
      <c r="J12" s="6"/>
      <c r="K12" s="6"/>
      <c r="L12" s="6"/>
      <c r="M12" s="6"/>
      <c r="N12" s="6"/>
      <c r="O12" s="6"/>
    </row>
    <row r="13" spans="1:15" x14ac:dyDescent="0.25">
      <c r="A13" s="7" t="s">
        <v>360</v>
      </c>
      <c r="B13" s="2">
        <v>1.9</v>
      </c>
      <c r="C13" s="2"/>
      <c r="D13" s="2"/>
      <c r="E13" s="4"/>
      <c r="F13" s="4"/>
      <c r="G13" s="6"/>
      <c r="H13" s="6"/>
      <c r="I13" s="6"/>
      <c r="J13" s="6"/>
      <c r="K13" s="6"/>
      <c r="L13" s="6"/>
      <c r="M13" s="6"/>
      <c r="N13" s="6"/>
      <c r="O13" s="6"/>
    </row>
    <row r="14" spans="1:15" x14ac:dyDescent="0.25">
      <c r="A14" s="7" t="s">
        <v>361</v>
      </c>
      <c r="B14" s="2">
        <v>1.8</v>
      </c>
      <c r="C14" s="2"/>
      <c r="D14" s="2"/>
      <c r="E14" s="4"/>
      <c r="F14" s="4"/>
      <c r="G14" s="6"/>
      <c r="H14" s="6"/>
      <c r="I14" s="6"/>
      <c r="J14" s="6"/>
      <c r="K14" s="6"/>
      <c r="L14" s="6"/>
      <c r="M14" s="6"/>
      <c r="N14" s="6"/>
      <c r="O14" s="6"/>
    </row>
    <row r="15" spans="1:15" x14ac:dyDescent="0.25">
      <c r="A15" s="7" t="s">
        <v>362</v>
      </c>
      <c r="B15" s="2">
        <v>1.8</v>
      </c>
      <c r="C15" s="2"/>
      <c r="D15" s="2"/>
      <c r="E15" s="4"/>
      <c r="F15" s="4"/>
      <c r="G15" s="6"/>
      <c r="H15" s="6"/>
      <c r="I15" s="6"/>
      <c r="J15" s="6"/>
      <c r="K15" s="6"/>
      <c r="L15" s="6"/>
      <c r="M15" s="6"/>
      <c r="N15" s="6"/>
      <c r="O15" s="6"/>
    </row>
    <row r="16" spans="1:15" x14ac:dyDescent="0.25">
      <c r="A16" s="7" t="s">
        <v>363</v>
      </c>
      <c r="B16" s="2">
        <v>1.7</v>
      </c>
      <c r="C16" s="2"/>
      <c r="D16" s="2"/>
      <c r="E16" s="6"/>
      <c r="F16" s="6"/>
      <c r="G16" s="6"/>
      <c r="H16" s="6"/>
      <c r="I16" s="6"/>
      <c r="J16" s="6"/>
      <c r="K16" s="6"/>
      <c r="L16" s="6"/>
      <c r="M16" s="6"/>
      <c r="N16" s="6"/>
      <c r="O16" s="6"/>
    </row>
  </sheetData>
  <mergeCells count="1">
    <mergeCell ref="B5:D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CF77-E606-4AC2-8D8E-8543620D73E9}">
  <dimension ref="A1:E16"/>
  <sheetViews>
    <sheetView zoomScaleNormal="100" workbookViewId="0">
      <selection activeCell="A3" sqref="A3"/>
    </sheetView>
  </sheetViews>
  <sheetFormatPr defaultColWidth="9.140625" defaultRowHeight="15" x14ac:dyDescent="0.25"/>
  <cols>
    <col min="1" max="1" width="12.28515625" style="6" customWidth="1"/>
    <col min="2" max="2" width="10" style="6" customWidth="1"/>
    <col min="3" max="16384" width="9.140625" style="6"/>
  </cols>
  <sheetData>
    <row r="1" spans="1:5" ht="17.25" x14ac:dyDescent="0.3">
      <c r="A1" s="1" t="s">
        <v>445</v>
      </c>
    </row>
    <row r="2" spans="1:5" ht="17.25" x14ac:dyDescent="0.3">
      <c r="A2" s="1"/>
    </row>
    <row r="3" spans="1:5" s="4" customFormat="1" x14ac:dyDescent="0.25">
      <c r="A3" s="146" t="s">
        <v>347</v>
      </c>
    </row>
    <row r="4" spans="1:5" s="4" customFormat="1" x14ac:dyDescent="0.25">
      <c r="A4" s="11" t="s">
        <v>414</v>
      </c>
    </row>
    <row r="6" spans="1:5" x14ac:dyDescent="0.25">
      <c r="A6" s="7" t="s">
        <v>350</v>
      </c>
      <c r="B6" s="5" t="s">
        <v>366</v>
      </c>
      <c r="C6" s="5"/>
      <c r="D6" s="5"/>
      <c r="E6" s="5"/>
    </row>
    <row r="7" spans="1:5" x14ac:dyDescent="0.25">
      <c r="A7" s="3" t="s">
        <v>354</v>
      </c>
      <c r="B7" s="28">
        <v>392128</v>
      </c>
      <c r="C7" s="4"/>
      <c r="D7" s="4"/>
      <c r="E7" s="4"/>
    </row>
    <row r="8" spans="1:5" x14ac:dyDescent="0.25">
      <c r="A8" s="3" t="s">
        <v>355</v>
      </c>
      <c r="B8" s="28">
        <v>382523.5</v>
      </c>
      <c r="C8" s="4"/>
      <c r="D8" s="4"/>
      <c r="E8" s="4"/>
    </row>
    <row r="9" spans="1:5" x14ac:dyDescent="0.25">
      <c r="A9" s="3" t="s">
        <v>356</v>
      </c>
      <c r="B9" s="28">
        <v>380844.5</v>
      </c>
      <c r="C9" s="4"/>
      <c r="D9" s="4"/>
      <c r="E9" s="4"/>
    </row>
    <row r="10" spans="1:5" x14ac:dyDescent="0.25">
      <c r="A10" s="3" t="s">
        <v>357</v>
      </c>
      <c r="B10" s="28">
        <v>391099</v>
      </c>
      <c r="C10" s="4"/>
      <c r="D10" s="4"/>
      <c r="E10" s="4"/>
    </row>
    <row r="11" spans="1:5" x14ac:dyDescent="0.25">
      <c r="A11" s="3" t="s">
        <v>358</v>
      </c>
      <c r="B11" s="28">
        <v>390487.5</v>
      </c>
      <c r="C11" s="4"/>
      <c r="D11" s="4"/>
      <c r="E11" s="4"/>
    </row>
    <row r="12" spans="1:5" x14ac:dyDescent="0.25">
      <c r="A12" s="3" t="s">
        <v>359</v>
      </c>
      <c r="B12" s="28">
        <v>374040.5</v>
      </c>
      <c r="C12" s="4"/>
      <c r="D12" s="4"/>
      <c r="E12" s="4"/>
    </row>
    <row r="13" spans="1:5" x14ac:dyDescent="0.25">
      <c r="A13" s="3" t="s">
        <v>360</v>
      </c>
      <c r="B13" s="28">
        <v>355902.5</v>
      </c>
      <c r="C13" s="4"/>
      <c r="D13" s="4"/>
      <c r="E13" s="4"/>
    </row>
    <row r="14" spans="1:5" x14ac:dyDescent="0.25">
      <c r="A14" s="3" t="s">
        <v>361</v>
      </c>
      <c r="B14" s="28">
        <v>339751</v>
      </c>
      <c r="C14" s="4"/>
      <c r="D14" s="4"/>
      <c r="E14" s="4"/>
    </row>
    <row r="15" spans="1:5" x14ac:dyDescent="0.25">
      <c r="A15" s="3" t="s">
        <v>362</v>
      </c>
      <c r="B15" s="28">
        <v>333103.5</v>
      </c>
      <c r="C15" s="4"/>
      <c r="D15" s="4"/>
      <c r="E15" s="4"/>
    </row>
    <row r="16" spans="1:5" x14ac:dyDescent="0.25">
      <c r="A16" s="3" t="s">
        <v>363</v>
      </c>
      <c r="B16" s="28">
        <v>328285.5</v>
      </c>
      <c r="D16" s="4"/>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13008-C5CE-4E65-88C0-09E09B837F93}">
  <dimension ref="A1:T26"/>
  <sheetViews>
    <sheetView zoomScaleNormal="100" workbookViewId="0"/>
  </sheetViews>
  <sheetFormatPr defaultColWidth="8.85546875" defaultRowHeight="15" x14ac:dyDescent="0.25"/>
  <cols>
    <col min="1" max="1" width="12.140625" customWidth="1"/>
  </cols>
  <sheetData>
    <row r="1" spans="1:20" ht="17.25" x14ac:dyDescent="0.3">
      <c r="A1" s="1" t="s">
        <v>446</v>
      </c>
      <c r="B1" s="6"/>
      <c r="C1" s="6"/>
      <c r="D1" s="6"/>
      <c r="E1" s="6"/>
      <c r="F1" s="6"/>
      <c r="G1" s="6"/>
      <c r="H1" s="6"/>
      <c r="I1" s="6"/>
      <c r="J1" s="6"/>
      <c r="K1" s="6"/>
      <c r="L1" s="6"/>
      <c r="M1" s="6"/>
      <c r="N1" s="6"/>
      <c r="O1" s="6"/>
      <c r="P1" s="6"/>
      <c r="Q1" s="6"/>
      <c r="R1" s="6"/>
      <c r="S1" s="6"/>
      <c r="T1" s="6"/>
    </row>
    <row r="2" spans="1:20" ht="17.25" x14ac:dyDescent="0.3">
      <c r="A2" s="1"/>
      <c r="B2" s="6"/>
      <c r="C2" s="6"/>
      <c r="D2" s="6"/>
      <c r="E2" s="6"/>
      <c r="F2" s="6"/>
      <c r="G2" s="6"/>
      <c r="H2" s="6"/>
      <c r="I2" s="6"/>
      <c r="J2" s="6"/>
      <c r="K2" s="6"/>
      <c r="L2" s="6"/>
      <c r="M2" s="6"/>
      <c r="N2" s="6"/>
      <c r="O2" s="6"/>
      <c r="P2" s="6"/>
      <c r="Q2" s="6"/>
      <c r="R2" s="6"/>
      <c r="S2" s="6"/>
      <c r="T2" s="6"/>
    </row>
    <row r="3" spans="1:20" s="4" customFormat="1" x14ac:dyDescent="0.25">
      <c r="A3" s="146" t="s">
        <v>347</v>
      </c>
    </row>
    <row r="4" spans="1:20" s="6" customFormat="1" x14ac:dyDescent="0.25">
      <c r="A4" s="11"/>
      <c r="B4" s="4"/>
      <c r="C4" s="4"/>
      <c r="D4" s="4"/>
      <c r="E4" s="4"/>
    </row>
    <row r="5" spans="1:20" s="6" customFormat="1" x14ac:dyDescent="0.25">
      <c r="A5" s="11"/>
      <c r="B5" s="4"/>
      <c r="C5" s="4"/>
      <c r="D5" s="4"/>
      <c r="E5" s="4"/>
    </row>
    <row r="6" spans="1:20" ht="30.75" customHeight="1" x14ac:dyDescent="0.25">
      <c r="A6" s="202" t="s">
        <v>369</v>
      </c>
      <c r="B6" s="201" t="s">
        <v>329</v>
      </c>
      <c r="C6" s="201"/>
      <c r="D6" s="204" t="s">
        <v>388</v>
      </c>
      <c r="E6" s="204"/>
      <c r="F6" s="6"/>
      <c r="G6" s="6"/>
      <c r="H6" s="6"/>
      <c r="I6" s="6"/>
      <c r="J6" s="6"/>
      <c r="K6" s="6"/>
      <c r="L6" s="6"/>
      <c r="M6" s="6"/>
      <c r="N6" s="6"/>
      <c r="O6" s="6"/>
      <c r="P6" s="6"/>
      <c r="Q6" s="6"/>
      <c r="R6" s="6"/>
      <c r="S6" s="6"/>
      <c r="T6" s="6"/>
    </row>
    <row r="7" spans="1:20" x14ac:dyDescent="0.25">
      <c r="A7" s="203"/>
      <c r="B7" s="43" t="s">
        <v>391</v>
      </c>
      <c r="C7" s="44" t="s">
        <v>392</v>
      </c>
      <c r="D7" s="43" t="s">
        <v>447</v>
      </c>
      <c r="E7" s="44" t="s">
        <v>448</v>
      </c>
      <c r="F7" s="6"/>
      <c r="G7" s="6"/>
      <c r="H7" s="6"/>
      <c r="I7" s="6"/>
      <c r="J7" s="6"/>
      <c r="K7" s="6"/>
      <c r="L7" s="6"/>
      <c r="M7" s="6"/>
      <c r="N7" s="6"/>
      <c r="O7" s="6"/>
      <c r="P7" s="6"/>
      <c r="Q7" s="6"/>
      <c r="R7" s="6"/>
      <c r="S7" s="6"/>
      <c r="T7" s="6"/>
    </row>
    <row r="8" spans="1:20" x14ac:dyDescent="0.25">
      <c r="A8" s="6" t="s">
        <v>394</v>
      </c>
      <c r="B8" s="2">
        <v>280</v>
      </c>
      <c r="C8" s="2">
        <v>208</v>
      </c>
      <c r="D8" s="41">
        <f t="shared" ref="D8:D25" si="0">B8/B$26</f>
        <v>0.11804384485666104</v>
      </c>
      <c r="E8" s="41">
        <f t="shared" ref="E8:E25" si="1">C8/C$26</f>
        <v>0.12249705535924617</v>
      </c>
      <c r="F8" s="6"/>
      <c r="G8" s="6"/>
      <c r="H8" s="6"/>
      <c r="I8" s="6"/>
      <c r="J8" s="6"/>
      <c r="K8" s="6"/>
      <c r="L8" s="6"/>
      <c r="M8" s="6"/>
      <c r="N8" s="6"/>
      <c r="O8" s="6"/>
      <c r="P8" s="6"/>
      <c r="Q8" s="6"/>
      <c r="R8" s="6"/>
      <c r="S8" s="6"/>
      <c r="T8" s="6"/>
    </row>
    <row r="9" spans="1:20" x14ac:dyDescent="0.25">
      <c r="A9" s="42" t="s">
        <v>396</v>
      </c>
      <c r="B9" s="2">
        <v>85</v>
      </c>
      <c r="C9" s="2">
        <v>59</v>
      </c>
      <c r="D9" s="41">
        <f t="shared" si="0"/>
        <v>3.5834738617200677E-2</v>
      </c>
      <c r="E9" s="41">
        <f t="shared" si="1"/>
        <v>3.4746760895170786E-2</v>
      </c>
      <c r="F9" s="6"/>
      <c r="G9" s="6"/>
      <c r="H9" s="6"/>
      <c r="I9" s="6"/>
      <c r="J9" s="6"/>
      <c r="K9" s="6"/>
      <c r="L9" s="6"/>
      <c r="M9" s="6"/>
      <c r="N9" s="6"/>
      <c r="O9" s="6"/>
      <c r="P9" s="6"/>
      <c r="Q9" s="6"/>
      <c r="R9" s="6"/>
      <c r="S9" s="6"/>
      <c r="T9" s="6"/>
    </row>
    <row r="10" spans="1:20" x14ac:dyDescent="0.25">
      <c r="A10" s="42" t="s">
        <v>398</v>
      </c>
      <c r="B10" s="2">
        <v>16</v>
      </c>
      <c r="C10" s="2">
        <v>23</v>
      </c>
      <c r="D10" s="41">
        <f t="shared" si="0"/>
        <v>6.7453625632377737E-3</v>
      </c>
      <c r="E10" s="41">
        <f t="shared" si="1"/>
        <v>1.3545347467608953E-2</v>
      </c>
      <c r="F10" s="6"/>
      <c r="G10" s="6"/>
      <c r="H10" s="6"/>
      <c r="I10" s="6"/>
      <c r="J10" s="6"/>
      <c r="K10" s="6"/>
      <c r="L10" s="6"/>
      <c r="M10" s="6"/>
      <c r="N10" s="6"/>
      <c r="O10" s="6"/>
      <c r="P10" s="6"/>
      <c r="Q10" s="6"/>
      <c r="R10" s="6"/>
      <c r="S10" s="6"/>
      <c r="T10" s="6"/>
    </row>
    <row r="11" spans="1:20" x14ac:dyDescent="0.25">
      <c r="A11" s="42" t="s">
        <v>400</v>
      </c>
      <c r="B11" s="2">
        <v>29</v>
      </c>
      <c r="C11" s="2">
        <v>21</v>
      </c>
      <c r="D11" s="41">
        <f t="shared" si="0"/>
        <v>1.2225969645868466E-2</v>
      </c>
      <c r="E11" s="41">
        <f t="shared" si="1"/>
        <v>1.2367491166077738E-2</v>
      </c>
      <c r="F11" s="6"/>
      <c r="G11" s="6"/>
      <c r="H11" s="6"/>
      <c r="I11" s="6"/>
      <c r="J11" s="6"/>
      <c r="K11" s="6"/>
      <c r="L11" s="6"/>
      <c r="M11" s="6"/>
      <c r="N11" s="6"/>
      <c r="O11" s="6"/>
      <c r="P11" s="6"/>
      <c r="Q11" s="6"/>
      <c r="R11" s="6"/>
      <c r="S11" s="6"/>
      <c r="T11" s="6"/>
    </row>
    <row r="12" spans="1:20" x14ac:dyDescent="0.25">
      <c r="A12" s="6" t="s">
        <v>393</v>
      </c>
      <c r="B12" s="2">
        <v>30</v>
      </c>
      <c r="C12" s="2">
        <v>24</v>
      </c>
      <c r="D12" s="41">
        <f t="shared" si="0"/>
        <v>1.2647554806070826E-2</v>
      </c>
      <c r="E12" s="41">
        <f t="shared" si="1"/>
        <v>1.4134275618374558E-2</v>
      </c>
      <c r="F12" s="6"/>
      <c r="G12" s="6"/>
      <c r="H12" s="6"/>
      <c r="I12" s="6"/>
      <c r="J12" s="6"/>
      <c r="K12" s="6"/>
      <c r="L12" s="6"/>
      <c r="M12" s="6"/>
      <c r="N12" s="6"/>
      <c r="O12" s="6"/>
      <c r="P12" s="6"/>
      <c r="Q12" s="6"/>
      <c r="R12" s="6"/>
      <c r="S12" s="6"/>
      <c r="T12" s="6"/>
    </row>
    <row r="13" spans="1:20" x14ac:dyDescent="0.25">
      <c r="A13" s="6" t="s">
        <v>403</v>
      </c>
      <c r="B13" s="2">
        <v>36</v>
      </c>
      <c r="C13" s="2">
        <v>40</v>
      </c>
      <c r="D13" s="41">
        <f t="shared" si="0"/>
        <v>1.5177065767284991E-2</v>
      </c>
      <c r="E13" s="41">
        <f t="shared" si="1"/>
        <v>2.3557126030624265E-2</v>
      </c>
      <c r="F13" s="6"/>
      <c r="G13" s="6"/>
      <c r="H13" s="6"/>
      <c r="I13" s="6"/>
      <c r="J13" s="6"/>
      <c r="K13" s="6"/>
      <c r="L13" s="6"/>
      <c r="M13" s="6"/>
      <c r="N13" s="6"/>
      <c r="O13" s="6"/>
      <c r="P13" s="6"/>
      <c r="Q13" s="6"/>
      <c r="R13" s="6"/>
      <c r="S13" s="6"/>
      <c r="T13" s="6"/>
    </row>
    <row r="14" spans="1:20" x14ac:dyDescent="0.25">
      <c r="A14" s="6" t="s">
        <v>397</v>
      </c>
      <c r="B14" s="2">
        <v>56</v>
      </c>
      <c r="C14" s="2">
        <v>42</v>
      </c>
      <c r="D14" s="41">
        <f t="shared" si="0"/>
        <v>2.3608768971332208E-2</v>
      </c>
      <c r="E14" s="41">
        <f t="shared" si="1"/>
        <v>2.4734982332155476E-2</v>
      </c>
      <c r="F14" s="6"/>
      <c r="G14" s="6"/>
      <c r="H14" s="6"/>
      <c r="I14" s="6"/>
      <c r="J14" s="6"/>
      <c r="K14" s="6"/>
      <c r="L14" s="6"/>
      <c r="M14" s="6"/>
      <c r="N14" s="6"/>
      <c r="O14" s="6"/>
      <c r="P14" s="6"/>
      <c r="Q14" s="6"/>
      <c r="R14" s="6"/>
      <c r="S14" s="6"/>
      <c r="T14" s="6"/>
    </row>
    <row r="15" spans="1:20" x14ac:dyDescent="0.25">
      <c r="A15" s="6" t="s">
        <v>399</v>
      </c>
      <c r="B15" s="2">
        <v>65</v>
      </c>
      <c r="C15" s="2">
        <v>52</v>
      </c>
      <c r="D15" s="41">
        <f t="shared" si="0"/>
        <v>2.7403035413153459E-2</v>
      </c>
      <c r="E15" s="41">
        <f t="shared" si="1"/>
        <v>3.0624263839811542E-2</v>
      </c>
      <c r="F15" s="6"/>
      <c r="G15" s="6"/>
      <c r="H15" s="6"/>
      <c r="I15" s="6"/>
      <c r="J15" s="6"/>
      <c r="K15" s="6"/>
      <c r="L15" s="6"/>
      <c r="M15" s="6"/>
      <c r="N15" s="6"/>
      <c r="O15" s="6"/>
      <c r="P15" s="6"/>
      <c r="Q15" s="6"/>
      <c r="R15" s="6"/>
      <c r="S15" s="6"/>
      <c r="T15" s="6"/>
    </row>
    <row r="16" spans="1:20" x14ac:dyDescent="0.25">
      <c r="A16" s="6" t="s">
        <v>401</v>
      </c>
      <c r="B16" s="2">
        <v>57</v>
      </c>
      <c r="C16" s="2">
        <v>53</v>
      </c>
      <c r="D16" s="41">
        <f t="shared" si="0"/>
        <v>2.4030354131534568E-2</v>
      </c>
      <c r="E16" s="41">
        <f t="shared" si="1"/>
        <v>3.1213191990577149E-2</v>
      </c>
      <c r="F16" s="6"/>
      <c r="G16" s="6"/>
      <c r="H16" s="6"/>
      <c r="I16" s="6"/>
      <c r="J16" s="6"/>
      <c r="K16" s="6"/>
      <c r="L16" s="6"/>
      <c r="M16" s="6"/>
      <c r="N16" s="6"/>
      <c r="O16" s="6"/>
      <c r="P16" s="6"/>
      <c r="Q16" s="6"/>
      <c r="R16" s="6"/>
      <c r="S16" s="6"/>
      <c r="T16" s="6"/>
    </row>
    <row r="17" spans="1:20" x14ac:dyDescent="0.25">
      <c r="A17" s="6" t="s">
        <v>402</v>
      </c>
      <c r="B17" s="2">
        <v>120</v>
      </c>
      <c r="C17" s="2">
        <v>73</v>
      </c>
      <c r="D17" s="41">
        <f t="shared" si="0"/>
        <v>5.0590219224283306E-2</v>
      </c>
      <c r="E17" s="41">
        <f t="shared" si="1"/>
        <v>4.2991755005889282E-2</v>
      </c>
      <c r="F17" s="6"/>
      <c r="G17" s="6"/>
      <c r="H17" s="6"/>
      <c r="I17" s="6"/>
      <c r="J17" s="6"/>
      <c r="K17" s="6"/>
      <c r="L17" s="6"/>
      <c r="M17" s="6"/>
      <c r="N17" s="6"/>
      <c r="O17" s="6"/>
      <c r="P17" s="6"/>
      <c r="Q17" s="6"/>
      <c r="R17" s="6"/>
      <c r="S17" s="6"/>
      <c r="T17" s="6"/>
    </row>
    <row r="18" spans="1:20" x14ac:dyDescent="0.25">
      <c r="A18" s="6" t="s">
        <v>404</v>
      </c>
      <c r="B18" s="2">
        <v>141</v>
      </c>
      <c r="C18" s="2">
        <v>82</v>
      </c>
      <c r="D18" s="41">
        <f t="shared" si="0"/>
        <v>5.9443507588532882E-2</v>
      </c>
      <c r="E18" s="41">
        <f t="shared" si="1"/>
        <v>4.8292108362779744E-2</v>
      </c>
      <c r="F18" s="6"/>
      <c r="G18" s="6"/>
      <c r="H18" s="6"/>
      <c r="I18" s="6"/>
      <c r="J18" s="6"/>
      <c r="K18" s="6"/>
      <c r="L18" s="6"/>
      <c r="M18" s="6"/>
      <c r="N18" s="6"/>
      <c r="O18" s="6"/>
      <c r="P18" s="6"/>
      <c r="Q18" s="6"/>
      <c r="R18" s="6"/>
      <c r="S18" s="6"/>
      <c r="T18" s="6"/>
    </row>
    <row r="19" spans="1:20" x14ac:dyDescent="0.25">
      <c r="A19" s="6" t="s">
        <v>408</v>
      </c>
      <c r="B19" s="2">
        <v>236</v>
      </c>
      <c r="C19" s="2">
        <v>149</v>
      </c>
      <c r="D19" s="41">
        <f t="shared" si="0"/>
        <v>9.949409780775717E-2</v>
      </c>
      <c r="E19" s="41">
        <f t="shared" si="1"/>
        <v>8.7750294464075382E-2</v>
      </c>
      <c r="F19" s="6"/>
      <c r="G19" s="6"/>
      <c r="H19" s="6"/>
      <c r="I19" s="6"/>
      <c r="J19" s="6"/>
      <c r="K19" s="6"/>
      <c r="L19" s="6"/>
      <c r="M19" s="6"/>
      <c r="N19" s="6"/>
      <c r="O19" s="6"/>
      <c r="P19" s="6"/>
      <c r="Q19" s="6"/>
      <c r="R19" s="6"/>
      <c r="S19" s="6"/>
      <c r="T19" s="6"/>
    </row>
    <row r="20" spans="1:20" x14ac:dyDescent="0.25">
      <c r="A20" s="6" t="s">
        <v>409</v>
      </c>
      <c r="B20" s="2">
        <v>155</v>
      </c>
      <c r="C20" s="2">
        <v>110</v>
      </c>
      <c r="D20" s="41">
        <f t="shared" si="0"/>
        <v>6.5345699831365942E-2</v>
      </c>
      <c r="E20" s="41">
        <f t="shared" si="1"/>
        <v>6.4782096584216728E-2</v>
      </c>
      <c r="F20" s="6"/>
      <c r="G20" s="6"/>
      <c r="H20" s="6"/>
      <c r="I20" s="6"/>
      <c r="J20" s="6"/>
      <c r="K20" s="6"/>
      <c r="L20" s="6"/>
      <c r="M20" s="6"/>
      <c r="N20" s="6"/>
      <c r="O20" s="6"/>
      <c r="P20" s="6"/>
      <c r="Q20" s="6"/>
      <c r="R20" s="6"/>
      <c r="S20" s="6"/>
      <c r="T20" s="6"/>
    </row>
    <row r="21" spans="1:20" x14ac:dyDescent="0.25">
      <c r="A21" s="6" t="s">
        <v>410</v>
      </c>
      <c r="B21" s="2">
        <v>303</v>
      </c>
      <c r="C21" s="2">
        <v>192</v>
      </c>
      <c r="D21" s="41">
        <f t="shared" si="0"/>
        <v>0.12774030354131535</v>
      </c>
      <c r="E21" s="41">
        <f t="shared" si="1"/>
        <v>0.11307420494699646</v>
      </c>
      <c r="F21" s="6"/>
      <c r="G21" s="6"/>
      <c r="H21" s="6"/>
      <c r="I21" s="6"/>
      <c r="J21" s="6"/>
      <c r="K21" s="6"/>
      <c r="L21" s="6"/>
      <c r="M21" s="6"/>
      <c r="N21" s="6"/>
      <c r="O21" s="6"/>
      <c r="P21" s="6"/>
      <c r="Q21" s="6"/>
      <c r="R21" s="6"/>
      <c r="S21" s="6"/>
      <c r="T21" s="6"/>
    </row>
    <row r="22" spans="1:20" x14ac:dyDescent="0.25">
      <c r="A22" s="6" t="s">
        <v>411</v>
      </c>
      <c r="B22" s="2">
        <v>121</v>
      </c>
      <c r="C22" s="2">
        <v>94</v>
      </c>
      <c r="D22" s="41">
        <f t="shared" si="0"/>
        <v>5.1011804384485666E-2</v>
      </c>
      <c r="E22" s="41">
        <f t="shared" si="1"/>
        <v>5.5359246171967018E-2</v>
      </c>
      <c r="F22" s="6"/>
      <c r="G22" s="6"/>
      <c r="H22" s="6"/>
      <c r="I22" s="6"/>
      <c r="J22" s="6"/>
      <c r="K22" s="6"/>
      <c r="L22" s="6"/>
      <c r="M22" s="6"/>
      <c r="N22" s="6"/>
      <c r="O22" s="6"/>
      <c r="P22" s="6"/>
      <c r="Q22" s="6"/>
      <c r="R22" s="6"/>
      <c r="S22" s="6"/>
      <c r="T22" s="6"/>
    </row>
    <row r="23" spans="1:20" x14ac:dyDescent="0.25">
      <c r="A23" s="6" t="s">
        <v>412</v>
      </c>
      <c r="B23" s="2">
        <v>253</v>
      </c>
      <c r="C23" s="2">
        <v>162</v>
      </c>
      <c r="D23" s="41">
        <f t="shared" si="0"/>
        <v>0.1066610455311973</v>
      </c>
      <c r="E23" s="41">
        <f t="shared" si="1"/>
        <v>9.5406360424028266E-2</v>
      </c>
      <c r="F23" s="6"/>
      <c r="G23" s="6"/>
      <c r="H23" s="6"/>
      <c r="I23" s="6"/>
      <c r="J23" s="6"/>
      <c r="K23" s="6"/>
      <c r="L23" s="6"/>
      <c r="M23" s="6"/>
      <c r="N23" s="6"/>
      <c r="O23" s="6"/>
      <c r="P23" s="6"/>
      <c r="Q23" s="6"/>
      <c r="R23" s="6"/>
      <c r="S23" s="6"/>
      <c r="T23" s="6"/>
    </row>
    <row r="24" spans="1:20" x14ac:dyDescent="0.25">
      <c r="A24" s="6" t="s">
        <v>449</v>
      </c>
      <c r="B24" s="2">
        <v>96</v>
      </c>
      <c r="C24" s="2">
        <v>51</v>
      </c>
      <c r="D24" s="41">
        <f t="shared" si="0"/>
        <v>4.0472175379426642E-2</v>
      </c>
      <c r="E24" s="41">
        <f t="shared" si="1"/>
        <v>3.0035335689045935E-2</v>
      </c>
      <c r="F24" s="6"/>
      <c r="G24" s="6"/>
      <c r="H24" s="6"/>
      <c r="I24" s="6"/>
      <c r="J24" s="6"/>
      <c r="K24" s="6"/>
      <c r="L24" s="6"/>
      <c r="M24" s="6"/>
      <c r="N24" s="6"/>
      <c r="O24" s="6"/>
      <c r="P24" s="6"/>
      <c r="Q24" s="6"/>
      <c r="R24" s="6"/>
      <c r="S24" s="6"/>
      <c r="T24" s="6"/>
    </row>
    <row r="25" spans="1:20" x14ac:dyDescent="0.25">
      <c r="A25" s="6" t="s">
        <v>450</v>
      </c>
      <c r="B25" s="2">
        <v>293</v>
      </c>
      <c r="C25" s="2">
        <v>263</v>
      </c>
      <c r="D25" s="41">
        <f t="shared" si="0"/>
        <v>0.12352445193929174</v>
      </c>
      <c r="E25" s="41">
        <f t="shared" si="1"/>
        <v>0.15488810365135453</v>
      </c>
      <c r="F25" s="6"/>
      <c r="G25" s="6"/>
      <c r="H25" s="6"/>
      <c r="I25" s="6"/>
      <c r="J25" s="6"/>
      <c r="K25" s="6"/>
      <c r="L25" s="6"/>
      <c r="M25" s="6"/>
      <c r="N25" s="6"/>
      <c r="O25" s="6"/>
      <c r="P25" s="6"/>
      <c r="Q25" s="6"/>
      <c r="R25" s="6"/>
      <c r="S25" s="6"/>
      <c r="T25" s="6"/>
    </row>
    <row r="26" spans="1:20" x14ac:dyDescent="0.25">
      <c r="A26" s="12" t="s">
        <v>378</v>
      </c>
      <c r="B26" s="160">
        <f>SUM(B8:B25)</f>
        <v>2372</v>
      </c>
      <c r="C26" s="160">
        <f>SUM(C8:C25)</f>
        <v>1698</v>
      </c>
      <c r="D26" s="46">
        <f>SUM(D8:D25)</f>
        <v>1</v>
      </c>
      <c r="E26" s="46">
        <f>SUM(E8:E25)</f>
        <v>1</v>
      </c>
      <c r="F26" s="6"/>
      <c r="G26" s="6"/>
      <c r="H26" s="6"/>
      <c r="I26" s="6"/>
      <c r="J26" s="6"/>
      <c r="K26" s="6"/>
      <c r="L26" s="6"/>
      <c r="M26" s="6"/>
      <c r="N26" s="6"/>
      <c r="O26" s="6"/>
      <c r="P26" s="6"/>
      <c r="Q26" s="6"/>
      <c r="R26" s="6"/>
      <c r="S26" s="6"/>
      <c r="T26" s="6"/>
    </row>
  </sheetData>
  <mergeCells count="3">
    <mergeCell ref="B6:C6"/>
    <mergeCell ref="A6:A7"/>
    <mergeCell ref="D6:E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DC82-FABE-4BAC-B286-F31B69E7F284}">
  <dimension ref="A1:T20"/>
  <sheetViews>
    <sheetView zoomScaleNormal="100" workbookViewId="0">
      <selection activeCell="A3" sqref="A3"/>
    </sheetView>
  </sheetViews>
  <sheetFormatPr defaultColWidth="8.85546875" defaultRowHeight="15" x14ac:dyDescent="0.25"/>
  <cols>
    <col min="2" max="2" width="15.140625" bestFit="1" customWidth="1"/>
    <col min="3" max="3" width="13.140625" bestFit="1" customWidth="1"/>
    <col min="4" max="4" width="16.7109375" bestFit="1" customWidth="1"/>
    <col min="5" max="5" width="14.7109375" bestFit="1" customWidth="1"/>
  </cols>
  <sheetData>
    <row r="1" spans="1:20" ht="17.25" x14ac:dyDescent="0.3">
      <c r="A1" s="1" t="s">
        <v>451</v>
      </c>
      <c r="B1" s="6"/>
      <c r="C1" s="6"/>
      <c r="D1" s="6"/>
      <c r="E1" s="6"/>
      <c r="F1" s="6"/>
      <c r="G1" s="6"/>
      <c r="H1" s="6"/>
      <c r="I1" s="6"/>
      <c r="J1" s="6"/>
      <c r="K1" s="6"/>
      <c r="L1" s="6"/>
      <c r="M1" s="6"/>
      <c r="N1" s="6"/>
      <c r="O1" s="6"/>
      <c r="P1" s="6"/>
      <c r="Q1" s="6"/>
      <c r="R1" s="6"/>
      <c r="S1" s="6"/>
      <c r="T1" s="6"/>
    </row>
    <row r="2" spans="1:20" ht="17.25" x14ac:dyDescent="0.3">
      <c r="A2" s="1"/>
      <c r="B2" s="6"/>
      <c r="C2" s="6"/>
      <c r="D2" s="6"/>
      <c r="E2" s="6"/>
      <c r="F2" s="6"/>
      <c r="G2" s="6"/>
      <c r="H2" s="6"/>
      <c r="I2" s="6"/>
      <c r="J2" s="6"/>
      <c r="K2" s="6"/>
      <c r="L2" s="6"/>
      <c r="M2" s="6"/>
      <c r="N2" s="6"/>
      <c r="O2" s="6"/>
      <c r="P2" s="6"/>
      <c r="Q2" s="6"/>
      <c r="R2" s="6"/>
      <c r="S2" s="6"/>
      <c r="T2" s="6"/>
    </row>
    <row r="3" spans="1:20" x14ac:dyDescent="0.25">
      <c r="A3" s="146" t="s">
        <v>452</v>
      </c>
      <c r="B3" s="4"/>
      <c r="C3" s="4"/>
      <c r="D3" s="4"/>
      <c r="E3" s="4"/>
      <c r="F3" s="4"/>
      <c r="G3" s="4"/>
      <c r="H3" s="4"/>
      <c r="I3" s="4"/>
      <c r="J3" s="4"/>
      <c r="K3" s="4"/>
      <c r="L3" s="4"/>
      <c r="M3" s="4"/>
      <c r="N3" s="6"/>
      <c r="O3" s="6"/>
      <c r="P3" s="6"/>
      <c r="Q3" s="6"/>
      <c r="R3" s="6"/>
      <c r="S3" s="6"/>
      <c r="T3" s="6"/>
    </row>
    <row r="4" spans="1:20" s="6" customFormat="1" x14ac:dyDescent="0.25">
      <c r="A4" s="11" t="s">
        <v>414</v>
      </c>
      <c r="B4" s="4"/>
      <c r="C4" s="4"/>
      <c r="D4" s="4"/>
      <c r="E4" s="4"/>
      <c r="F4" s="4"/>
      <c r="G4" s="4"/>
      <c r="H4" s="4"/>
      <c r="I4" s="4"/>
      <c r="J4" s="4"/>
      <c r="K4" s="4"/>
      <c r="L4" s="4"/>
      <c r="M4" s="4"/>
    </row>
    <row r="6" spans="1:20" x14ac:dyDescent="0.25">
      <c r="A6" s="206" t="s">
        <v>350</v>
      </c>
      <c r="B6" s="205" t="s">
        <v>453</v>
      </c>
      <c r="C6" s="205"/>
      <c r="D6" s="205" t="s">
        <v>454</v>
      </c>
      <c r="E6" s="205"/>
      <c r="F6" s="205" t="s">
        <v>455</v>
      </c>
      <c r="G6" s="205"/>
      <c r="H6" s="6"/>
      <c r="I6" s="6"/>
      <c r="J6" s="6"/>
      <c r="K6" s="6"/>
      <c r="L6" s="6"/>
      <c r="M6" s="6"/>
      <c r="N6" s="6"/>
      <c r="O6" s="6"/>
      <c r="P6" s="6"/>
      <c r="Q6" s="6"/>
      <c r="R6" s="6"/>
      <c r="S6" s="6"/>
      <c r="T6" s="6"/>
    </row>
    <row r="7" spans="1:20" x14ac:dyDescent="0.25">
      <c r="A7" s="207"/>
      <c r="B7" s="133" t="s">
        <v>456</v>
      </c>
      <c r="C7" s="133" t="s">
        <v>457</v>
      </c>
      <c r="D7" s="133" t="s">
        <v>458</v>
      </c>
      <c r="E7" s="133" t="s">
        <v>459</v>
      </c>
      <c r="F7" s="133" t="s">
        <v>448</v>
      </c>
      <c r="G7" s="133" t="s">
        <v>447</v>
      </c>
      <c r="H7" s="6"/>
      <c r="I7" s="6"/>
      <c r="J7" s="6"/>
      <c r="K7" s="6"/>
      <c r="L7" s="6"/>
      <c r="M7" s="6"/>
      <c r="N7" s="6"/>
      <c r="O7" s="6"/>
      <c r="P7" s="6"/>
      <c r="Q7" s="6"/>
      <c r="R7" s="6"/>
      <c r="S7" s="6"/>
      <c r="T7" s="6"/>
    </row>
    <row r="8" spans="1:20" x14ac:dyDescent="0.25">
      <c r="A8" s="161">
        <v>1980</v>
      </c>
      <c r="B8" s="2">
        <v>7.3</v>
      </c>
      <c r="C8" s="2">
        <v>10</v>
      </c>
      <c r="D8" s="2"/>
      <c r="E8" s="2"/>
      <c r="F8" s="2"/>
      <c r="G8" s="2"/>
      <c r="H8" s="6"/>
      <c r="I8" s="6"/>
      <c r="J8" s="6"/>
      <c r="K8" s="6"/>
      <c r="L8" s="6"/>
      <c r="M8" s="6"/>
      <c r="N8" s="6"/>
      <c r="O8" s="6"/>
      <c r="P8" s="6"/>
      <c r="Q8" s="6"/>
      <c r="R8" s="6"/>
      <c r="S8" s="6"/>
      <c r="T8" s="6"/>
    </row>
    <row r="9" spans="1:20" x14ac:dyDescent="0.25">
      <c r="A9" s="161">
        <v>1985</v>
      </c>
      <c r="B9" s="2">
        <v>7.1</v>
      </c>
      <c r="C9" s="2">
        <v>9.6999999999999993</v>
      </c>
      <c r="D9" s="2"/>
      <c r="E9" s="2"/>
      <c r="F9" s="2"/>
      <c r="G9" s="2"/>
      <c r="H9" s="6"/>
      <c r="I9" s="6"/>
      <c r="J9" s="6"/>
      <c r="K9" s="6"/>
      <c r="L9" s="6"/>
      <c r="M9" s="6"/>
      <c r="N9" s="6"/>
      <c r="O9" s="6"/>
      <c r="P9" s="6"/>
      <c r="Q9" s="6"/>
      <c r="R9" s="6"/>
      <c r="S9" s="6"/>
      <c r="T9" s="6"/>
    </row>
    <row r="10" spans="1:20" x14ac:dyDescent="0.25">
      <c r="A10" s="161">
        <v>1990</v>
      </c>
      <c r="B10" s="2">
        <v>7.3</v>
      </c>
      <c r="C10" s="2">
        <v>9.6</v>
      </c>
      <c r="D10" s="2"/>
      <c r="E10" s="2"/>
      <c r="F10" s="2"/>
      <c r="G10" s="2"/>
      <c r="H10" s="6"/>
      <c r="I10" s="6"/>
      <c r="J10" s="6"/>
      <c r="K10" s="6"/>
      <c r="L10" s="6"/>
      <c r="M10" s="6"/>
      <c r="N10" s="6"/>
      <c r="O10" s="6"/>
      <c r="P10" s="6"/>
      <c r="Q10" s="6"/>
      <c r="R10" s="6"/>
      <c r="S10" s="6"/>
      <c r="T10" s="6"/>
    </row>
    <row r="11" spans="1:20" x14ac:dyDescent="0.25">
      <c r="A11" s="161">
        <v>1995</v>
      </c>
      <c r="B11" s="2">
        <v>7.2</v>
      </c>
      <c r="C11" s="2">
        <v>9.1999999999999993</v>
      </c>
      <c r="D11" s="2"/>
      <c r="E11" s="2"/>
      <c r="F11" s="2"/>
      <c r="G11" s="2"/>
      <c r="H11" s="6"/>
      <c r="I11" s="6"/>
      <c r="J11" s="6"/>
      <c r="K11" s="6"/>
      <c r="L11" s="6"/>
      <c r="M11" s="6"/>
      <c r="N11" s="6"/>
      <c r="O11" s="6"/>
      <c r="P11" s="6"/>
      <c r="Q11" s="6"/>
      <c r="R11" s="6"/>
      <c r="S11" s="6"/>
      <c r="T11" s="6"/>
    </row>
    <row r="12" spans="1:20" x14ac:dyDescent="0.25">
      <c r="A12" s="161">
        <v>2000</v>
      </c>
      <c r="B12" s="2">
        <v>7.2</v>
      </c>
      <c r="C12" s="2">
        <v>9</v>
      </c>
      <c r="D12" s="2"/>
      <c r="E12" s="2"/>
      <c r="F12" s="2"/>
      <c r="G12" s="2"/>
      <c r="H12" s="6"/>
      <c r="I12" s="6"/>
      <c r="J12" s="6"/>
      <c r="K12" s="6"/>
      <c r="L12" s="6"/>
      <c r="M12" s="6"/>
      <c r="N12" s="6"/>
      <c r="O12" s="6"/>
      <c r="P12" s="6"/>
      <c r="Q12" s="6"/>
      <c r="R12" s="6"/>
      <c r="S12" s="6"/>
      <c r="T12" s="6"/>
    </row>
    <row r="13" spans="1:20" x14ac:dyDescent="0.25">
      <c r="A13" s="161">
        <v>2005</v>
      </c>
      <c r="B13" s="2">
        <v>7.2</v>
      </c>
      <c r="C13" s="2">
        <v>8.6999999999999993</v>
      </c>
      <c r="D13" s="2"/>
      <c r="E13" s="2"/>
      <c r="F13" s="2"/>
      <c r="G13" s="2"/>
      <c r="H13" s="6"/>
      <c r="I13" s="6"/>
      <c r="J13" s="6"/>
      <c r="K13" s="6"/>
      <c r="L13" s="6"/>
      <c r="M13" s="6"/>
      <c r="N13" s="6"/>
      <c r="O13" s="6"/>
      <c r="P13" s="6"/>
      <c r="Q13" s="6"/>
      <c r="R13" s="6"/>
      <c r="S13" s="6"/>
      <c r="T13" s="6"/>
    </row>
    <row r="14" spans="1:20" x14ac:dyDescent="0.25">
      <c r="A14" s="161">
        <v>2010</v>
      </c>
      <c r="B14" s="2">
        <v>7.2</v>
      </c>
      <c r="C14" s="2">
        <v>8.5</v>
      </c>
      <c r="D14" s="2">
        <v>4.7</v>
      </c>
      <c r="E14" s="9">
        <v>6</v>
      </c>
      <c r="F14" s="2"/>
      <c r="G14" s="2"/>
      <c r="H14" s="6"/>
      <c r="I14" s="6"/>
      <c r="J14" s="6"/>
      <c r="K14" s="6"/>
      <c r="L14" s="6"/>
      <c r="M14" s="6"/>
      <c r="N14" s="6"/>
      <c r="O14" s="6"/>
      <c r="P14" s="6"/>
      <c r="Q14" s="6"/>
      <c r="R14" s="6"/>
      <c r="S14" s="6"/>
      <c r="T14" s="6"/>
    </row>
    <row r="15" spans="1:20" x14ac:dyDescent="0.25">
      <c r="A15" s="161">
        <v>2014</v>
      </c>
      <c r="B15" s="2">
        <v>7.2</v>
      </c>
      <c r="C15" s="2">
        <v>8.4</v>
      </c>
      <c r="D15" s="2"/>
      <c r="E15" s="2"/>
      <c r="F15" s="9">
        <v>1.3294490172406326</v>
      </c>
      <c r="G15" s="9">
        <v>1.9291136842195922</v>
      </c>
      <c r="H15" s="6"/>
      <c r="I15" s="6"/>
      <c r="J15" s="6"/>
      <c r="K15" s="6"/>
      <c r="L15" s="6"/>
      <c r="M15" s="6"/>
      <c r="N15" s="6"/>
      <c r="O15" s="6"/>
      <c r="P15" s="6"/>
      <c r="Q15" s="6"/>
      <c r="R15" s="6"/>
      <c r="S15" s="6"/>
      <c r="T15" s="6"/>
    </row>
    <row r="16" spans="1:20" x14ac:dyDescent="0.25">
      <c r="A16" s="161">
        <v>2015</v>
      </c>
      <c r="B16" s="2">
        <v>7.2</v>
      </c>
      <c r="C16" s="2">
        <v>8.4</v>
      </c>
      <c r="D16" s="2"/>
      <c r="E16" s="2"/>
      <c r="F16" s="9">
        <v>2.9003411462383113</v>
      </c>
      <c r="G16" s="9">
        <v>3.8175065216175939</v>
      </c>
      <c r="H16" s="6"/>
      <c r="I16" s="6"/>
      <c r="J16" s="6"/>
      <c r="K16" s="6"/>
      <c r="L16" s="6"/>
      <c r="M16" s="6"/>
      <c r="N16" s="6"/>
      <c r="O16" s="6"/>
      <c r="P16" s="6"/>
      <c r="Q16" s="6"/>
      <c r="R16" s="6"/>
      <c r="S16" s="6"/>
      <c r="T16" s="6"/>
    </row>
    <row r="17" spans="1:20" x14ac:dyDescent="0.25">
      <c r="A17" s="161">
        <v>2016</v>
      </c>
      <c r="B17" s="2"/>
      <c r="C17" s="2"/>
      <c r="D17" s="2"/>
      <c r="E17" s="2"/>
      <c r="F17" s="9">
        <v>2.5204506983438102</v>
      </c>
      <c r="G17" s="9">
        <v>3.5757198488643116</v>
      </c>
      <c r="H17" s="6"/>
      <c r="I17" s="6"/>
      <c r="J17" s="6"/>
      <c r="K17" s="6"/>
      <c r="L17" s="6"/>
      <c r="M17" s="6"/>
      <c r="N17" s="6"/>
      <c r="O17" s="6"/>
      <c r="P17" s="6"/>
      <c r="Q17" s="6"/>
      <c r="R17" s="6"/>
      <c r="S17" s="6"/>
      <c r="T17" s="6"/>
    </row>
    <row r="18" spans="1:20" x14ac:dyDescent="0.25">
      <c r="A18" s="161">
        <v>2017</v>
      </c>
      <c r="B18" s="2"/>
      <c r="C18" s="2"/>
      <c r="D18" s="2"/>
      <c r="E18" s="2"/>
      <c r="F18" s="9">
        <v>3.4874043980588438</v>
      </c>
      <c r="G18" s="9">
        <v>4.7278963305576278</v>
      </c>
      <c r="H18" s="6"/>
      <c r="I18" s="6"/>
      <c r="J18" s="6"/>
      <c r="K18" s="6"/>
      <c r="L18" s="6"/>
      <c r="M18" s="6"/>
      <c r="N18" s="6"/>
      <c r="O18" s="6"/>
      <c r="P18" s="6"/>
      <c r="Q18" s="6"/>
      <c r="R18" s="6"/>
      <c r="S18" s="6"/>
      <c r="T18" s="6"/>
    </row>
    <row r="19" spans="1:20" x14ac:dyDescent="0.25">
      <c r="A19" s="162">
        <v>2018</v>
      </c>
      <c r="B19" s="47"/>
      <c r="C19" s="47"/>
      <c r="D19" s="47"/>
      <c r="E19" s="47"/>
      <c r="F19" s="134">
        <v>3.5639651496767533</v>
      </c>
      <c r="G19" s="134">
        <v>4.509038400160426</v>
      </c>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sheetData>
  <mergeCells count="4">
    <mergeCell ref="B6:C6"/>
    <mergeCell ref="D6:E6"/>
    <mergeCell ref="F6:G6"/>
    <mergeCell ref="A6:A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DE30-4E72-409F-9DF7-F82ACFE07AFB}">
  <dimension ref="A1:Z27"/>
  <sheetViews>
    <sheetView zoomScaleNormal="100" workbookViewId="0"/>
  </sheetViews>
  <sheetFormatPr defaultColWidth="8.85546875" defaultRowHeight="15" x14ac:dyDescent="0.25"/>
  <cols>
    <col min="1" max="1" width="12.42578125" customWidth="1"/>
    <col min="4" max="4" width="4.140625" customWidth="1"/>
    <col min="5" max="5" width="12.140625" bestFit="1" customWidth="1"/>
    <col min="8" max="8" width="4.140625" customWidth="1"/>
    <col min="9" max="9" width="11.85546875" customWidth="1"/>
  </cols>
  <sheetData>
    <row r="1" spans="1:26" s="6" customFormat="1" ht="17.25" x14ac:dyDescent="0.3">
      <c r="A1" s="1" t="s">
        <v>460</v>
      </c>
    </row>
    <row r="2" spans="1:26" s="6" customFormat="1" ht="17.25" x14ac:dyDescent="0.3">
      <c r="A2" s="1"/>
    </row>
    <row r="3" spans="1:26" s="6" customFormat="1" x14ac:dyDescent="0.25">
      <c r="A3" s="146" t="s">
        <v>452</v>
      </c>
      <c r="B3" s="4"/>
      <c r="C3" s="4"/>
      <c r="D3" s="4"/>
      <c r="E3" s="4"/>
      <c r="F3" s="4"/>
      <c r="G3" s="4"/>
      <c r="H3" s="4"/>
      <c r="I3" s="4"/>
      <c r="J3" s="4"/>
    </row>
    <row r="4" spans="1:26" x14ac:dyDescent="0.25">
      <c r="A4" s="11" t="s">
        <v>461</v>
      </c>
      <c r="B4" s="4"/>
      <c r="C4" s="4"/>
      <c r="D4" s="4"/>
      <c r="E4" s="4"/>
      <c r="F4" s="4"/>
      <c r="G4" s="4"/>
      <c r="H4" s="4"/>
      <c r="I4" s="6"/>
      <c r="J4" s="6"/>
      <c r="K4" s="6"/>
      <c r="L4" s="6"/>
      <c r="M4" s="6"/>
      <c r="N4" s="6"/>
      <c r="O4" s="6"/>
      <c r="P4" s="6"/>
      <c r="Q4" s="6"/>
      <c r="R4" s="6"/>
      <c r="S4" s="6"/>
      <c r="T4" s="6"/>
      <c r="U4" s="6"/>
      <c r="V4" s="6"/>
      <c r="W4" s="6"/>
      <c r="X4" s="6"/>
      <c r="Y4" s="6"/>
      <c r="Z4" s="6"/>
    </row>
    <row r="6" spans="1:26" x14ac:dyDescent="0.25">
      <c r="A6" s="202" t="s">
        <v>462</v>
      </c>
      <c r="B6" s="208" t="s">
        <v>329</v>
      </c>
      <c r="C6" s="208"/>
      <c r="D6" s="87"/>
      <c r="E6" s="202" t="s">
        <v>462</v>
      </c>
      <c r="F6" s="208" t="s">
        <v>304</v>
      </c>
      <c r="G6" s="208"/>
      <c r="H6" s="87"/>
      <c r="I6" s="209" t="s">
        <v>463</v>
      </c>
      <c r="J6" s="208" t="s">
        <v>464</v>
      </c>
      <c r="K6" s="208"/>
      <c r="L6" s="6"/>
      <c r="M6" s="6"/>
      <c r="N6" s="6"/>
      <c r="O6" s="6"/>
      <c r="P6" s="6"/>
      <c r="Q6" s="6"/>
      <c r="R6" s="6"/>
      <c r="S6" s="6"/>
      <c r="T6" s="6"/>
      <c r="U6" s="6"/>
      <c r="V6" s="6"/>
      <c r="W6" s="6"/>
      <c r="X6" s="6"/>
      <c r="Y6" s="6"/>
      <c r="Z6" s="6"/>
    </row>
    <row r="7" spans="1:26" x14ac:dyDescent="0.25">
      <c r="A7" s="203"/>
      <c r="B7" s="43" t="s">
        <v>448</v>
      </c>
      <c r="C7" s="43" t="s">
        <v>447</v>
      </c>
      <c r="D7" s="45"/>
      <c r="E7" s="203"/>
      <c r="F7" s="43" t="s">
        <v>448</v>
      </c>
      <c r="G7" s="43" t="s">
        <v>447</v>
      </c>
      <c r="H7" s="45"/>
      <c r="I7" s="210"/>
      <c r="J7" s="43" t="s">
        <v>448</v>
      </c>
      <c r="K7" s="43" t="s">
        <v>447</v>
      </c>
      <c r="L7" s="6"/>
      <c r="M7" s="6"/>
      <c r="N7" s="6"/>
      <c r="O7" s="6"/>
      <c r="P7" s="6"/>
      <c r="Q7" s="6"/>
      <c r="R7" s="6"/>
      <c r="S7" s="6"/>
      <c r="T7" s="6"/>
      <c r="U7" s="6"/>
      <c r="V7" s="6"/>
      <c r="W7" s="6"/>
      <c r="X7" s="6"/>
      <c r="Y7" s="6"/>
      <c r="Z7" s="6"/>
    </row>
    <row r="8" spans="1:26" x14ac:dyDescent="0.25">
      <c r="A8" s="6" t="s">
        <v>465</v>
      </c>
      <c r="B8" s="2">
        <v>208</v>
      </c>
      <c r="C8" s="2">
        <v>280</v>
      </c>
      <c r="D8" s="6"/>
      <c r="E8" s="6" t="s">
        <v>465</v>
      </c>
      <c r="F8" s="28">
        <v>16900.226269955165</v>
      </c>
      <c r="G8" s="28">
        <v>17215.280567508711</v>
      </c>
      <c r="H8" s="6"/>
      <c r="I8" s="6" t="s">
        <v>394</v>
      </c>
      <c r="J8" s="6">
        <f>(B8/F8)*100000</f>
        <v>1230.7527525224773</v>
      </c>
      <c r="K8" s="6">
        <f>(C8/G8)*100000</f>
        <v>1626.4620196109872</v>
      </c>
      <c r="L8" s="6"/>
      <c r="M8" s="6"/>
      <c r="N8" s="6"/>
      <c r="O8" s="6"/>
      <c r="P8" s="6"/>
      <c r="Q8" s="6"/>
      <c r="R8" s="6"/>
      <c r="S8" s="6"/>
      <c r="T8" s="6"/>
      <c r="U8" s="6"/>
      <c r="V8" s="6"/>
      <c r="W8" s="6"/>
      <c r="X8" s="6"/>
      <c r="Y8" s="6"/>
      <c r="Z8" s="6"/>
    </row>
    <row r="9" spans="1:26" x14ac:dyDescent="0.25">
      <c r="A9" s="6" t="s">
        <v>466</v>
      </c>
      <c r="B9" s="2">
        <v>59</v>
      </c>
      <c r="C9" s="2">
        <v>85</v>
      </c>
      <c r="D9" s="6"/>
      <c r="E9" s="6" t="s">
        <v>466</v>
      </c>
      <c r="F9" s="28">
        <v>77090.732403774513</v>
      </c>
      <c r="G9" s="28">
        <v>83849.131806987483</v>
      </c>
      <c r="H9" s="6"/>
      <c r="I9" s="42" t="s">
        <v>396</v>
      </c>
      <c r="J9" s="6">
        <f t="shared" ref="J9:K25" si="0">(B9/F9)*100000</f>
        <v>76.533194276814584</v>
      </c>
      <c r="K9" s="6">
        <f t="shared" si="0"/>
        <v>101.37254634390455</v>
      </c>
      <c r="L9" s="6"/>
      <c r="M9" s="6"/>
      <c r="N9" s="6"/>
      <c r="O9" s="6"/>
      <c r="P9" s="6"/>
      <c r="Q9" s="6"/>
      <c r="R9" s="6"/>
      <c r="S9" s="6"/>
      <c r="T9" s="6"/>
      <c r="U9" s="6"/>
      <c r="V9" s="6"/>
      <c r="W9" s="6"/>
      <c r="X9" s="6"/>
      <c r="Y9" s="6"/>
      <c r="Z9" s="6"/>
    </row>
    <row r="10" spans="1:26" x14ac:dyDescent="0.25">
      <c r="A10" s="6" t="s">
        <v>467</v>
      </c>
      <c r="B10" s="2">
        <v>23</v>
      </c>
      <c r="C10" s="2">
        <v>16</v>
      </c>
      <c r="D10" s="6"/>
      <c r="E10" s="6" t="s">
        <v>467</v>
      </c>
      <c r="F10" s="28">
        <v>89066.966698528151</v>
      </c>
      <c r="G10" s="28">
        <v>96109.850928553846</v>
      </c>
      <c r="H10" s="6"/>
      <c r="I10" s="42" t="s">
        <v>398</v>
      </c>
      <c r="J10" s="6">
        <f t="shared" si="0"/>
        <v>25.823266304610865</v>
      </c>
      <c r="K10" s="6">
        <f t="shared" si="0"/>
        <v>16.647617122925393</v>
      </c>
      <c r="L10" s="6"/>
      <c r="M10" s="6"/>
      <c r="N10" s="6"/>
      <c r="O10" s="6"/>
      <c r="P10" s="6"/>
      <c r="Q10" s="6"/>
      <c r="R10" s="6"/>
      <c r="S10" s="6"/>
      <c r="T10" s="6"/>
      <c r="U10" s="6"/>
      <c r="V10" s="6"/>
      <c r="W10" s="6"/>
      <c r="X10" s="6"/>
      <c r="Y10" s="6"/>
      <c r="Z10" s="6"/>
    </row>
    <row r="11" spans="1:26" x14ac:dyDescent="0.25">
      <c r="A11" s="6" t="s">
        <v>468</v>
      </c>
      <c r="B11" s="2">
        <v>21</v>
      </c>
      <c r="C11" s="2">
        <v>29</v>
      </c>
      <c r="D11" s="6"/>
      <c r="E11" s="6" t="s">
        <v>468</v>
      </c>
      <c r="F11" s="28">
        <v>71960.43617938846</v>
      </c>
      <c r="G11" s="28">
        <v>78561.8126103377</v>
      </c>
      <c r="H11" s="6"/>
      <c r="I11" s="42" t="s">
        <v>400</v>
      </c>
      <c r="J11" s="6">
        <f t="shared" si="0"/>
        <v>29.182702488975469</v>
      </c>
      <c r="K11" s="6">
        <f t="shared" si="0"/>
        <v>36.913608579575957</v>
      </c>
      <c r="L11" s="6"/>
      <c r="M11" s="6"/>
      <c r="N11" s="6"/>
      <c r="O11" s="6"/>
      <c r="P11" s="6"/>
      <c r="Q11" s="6"/>
      <c r="R11" s="6"/>
      <c r="S11" s="6"/>
      <c r="T11" s="6"/>
      <c r="U11" s="6"/>
      <c r="V11" s="6"/>
      <c r="W11" s="6"/>
      <c r="X11" s="6"/>
      <c r="Y11" s="6"/>
      <c r="Z11" s="6"/>
    </row>
    <row r="12" spans="1:26" x14ac:dyDescent="0.25">
      <c r="A12" s="6" t="s">
        <v>469</v>
      </c>
      <c r="B12" s="2">
        <v>24</v>
      </c>
      <c r="C12" s="2">
        <v>30</v>
      </c>
      <c r="D12" s="6"/>
      <c r="E12" s="6" t="s">
        <v>469</v>
      </c>
      <c r="F12" s="28">
        <v>64015.57204937256</v>
      </c>
      <c r="G12" s="28">
        <v>66466.178589911055</v>
      </c>
      <c r="H12" s="6"/>
      <c r="I12" s="6" t="s">
        <v>393</v>
      </c>
      <c r="J12" s="6">
        <f t="shared" si="0"/>
        <v>37.490877971831281</v>
      </c>
      <c r="K12" s="6">
        <f t="shared" si="0"/>
        <v>45.135737658541601</v>
      </c>
      <c r="L12" s="6"/>
      <c r="M12" s="6"/>
      <c r="N12" s="6"/>
      <c r="O12" s="6"/>
      <c r="P12" s="6"/>
      <c r="Q12" s="6"/>
      <c r="R12" s="6"/>
      <c r="S12" s="6"/>
      <c r="T12" s="6"/>
      <c r="U12" s="6"/>
      <c r="V12" s="6"/>
      <c r="W12" s="6"/>
      <c r="X12" s="6"/>
      <c r="Y12" s="6"/>
      <c r="Z12" s="6"/>
    </row>
    <row r="13" spans="1:26" x14ac:dyDescent="0.25">
      <c r="A13" s="6" t="s">
        <v>470</v>
      </c>
      <c r="B13" s="2">
        <v>40</v>
      </c>
      <c r="C13" s="2">
        <v>36</v>
      </c>
      <c r="D13" s="6"/>
      <c r="E13" s="6" t="s">
        <v>470</v>
      </c>
      <c r="F13" s="28">
        <v>65694.719214896264</v>
      </c>
      <c r="G13" s="28">
        <v>58955.683317489973</v>
      </c>
      <c r="H13" s="6"/>
      <c r="I13" s="6" t="s">
        <v>403</v>
      </c>
      <c r="J13" s="6">
        <f t="shared" si="0"/>
        <v>60.88769459407326</v>
      </c>
      <c r="K13" s="6">
        <f t="shared" si="0"/>
        <v>61.062815277929495</v>
      </c>
      <c r="L13" s="6"/>
      <c r="M13" s="6"/>
      <c r="N13" s="6"/>
      <c r="O13" s="6"/>
      <c r="P13" s="6"/>
      <c r="Q13" s="6"/>
      <c r="R13" s="6"/>
      <c r="S13" s="6"/>
      <c r="T13" s="6"/>
      <c r="U13" s="6"/>
      <c r="V13" s="6"/>
      <c r="W13" s="6"/>
      <c r="X13" s="6"/>
      <c r="Y13" s="6"/>
      <c r="Z13" s="6"/>
    </row>
    <row r="14" spans="1:26" x14ac:dyDescent="0.25">
      <c r="A14" s="6" t="s">
        <v>471</v>
      </c>
      <c r="B14" s="2">
        <v>42</v>
      </c>
      <c r="C14" s="2">
        <v>56</v>
      </c>
      <c r="D14" s="6"/>
      <c r="E14" s="6" t="s">
        <v>471</v>
      </c>
      <c r="F14" s="28">
        <v>59899.175911133141</v>
      </c>
      <c r="G14" s="28">
        <v>54911.337103931233</v>
      </c>
      <c r="H14" s="6"/>
      <c r="I14" s="6" t="s">
        <v>397</v>
      </c>
      <c r="J14" s="6">
        <f t="shared" si="0"/>
        <v>70.117826098828985</v>
      </c>
      <c r="K14" s="6">
        <f t="shared" si="0"/>
        <v>101.98258311213266</v>
      </c>
      <c r="L14" s="6"/>
      <c r="M14" s="6"/>
      <c r="N14" s="6"/>
      <c r="O14" s="6"/>
      <c r="P14" s="6"/>
      <c r="Q14" s="6"/>
      <c r="R14" s="6"/>
      <c r="S14" s="6"/>
      <c r="T14" s="6"/>
      <c r="U14" s="6"/>
      <c r="V14" s="6"/>
      <c r="W14" s="6"/>
      <c r="X14" s="6"/>
      <c r="Y14" s="6"/>
      <c r="Z14" s="6"/>
    </row>
    <row r="15" spans="1:26" x14ac:dyDescent="0.25">
      <c r="A15" s="6" t="s">
        <v>472</v>
      </c>
      <c r="B15" s="2">
        <v>52</v>
      </c>
      <c r="C15" s="2">
        <v>65</v>
      </c>
      <c r="D15" s="6"/>
      <c r="E15" s="6" t="s">
        <v>472</v>
      </c>
      <c r="F15" s="28">
        <v>45901.803261093548</v>
      </c>
      <c r="G15" s="28">
        <v>44697.425136049307</v>
      </c>
      <c r="H15" s="6"/>
      <c r="I15" s="6" t="s">
        <v>399</v>
      </c>
      <c r="J15" s="6">
        <f t="shared" si="0"/>
        <v>113.28530973874679</v>
      </c>
      <c r="K15" s="6">
        <f t="shared" si="0"/>
        <v>145.42224703582821</v>
      </c>
      <c r="L15" s="6"/>
      <c r="M15" s="6"/>
      <c r="N15" s="6"/>
      <c r="O15" s="6"/>
      <c r="P15" s="6"/>
      <c r="Q15" s="6"/>
      <c r="R15" s="6"/>
      <c r="S15" s="6"/>
      <c r="T15" s="6"/>
      <c r="U15" s="6"/>
      <c r="V15" s="6"/>
      <c r="W15" s="6"/>
      <c r="X15" s="6"/>
      <c r="Y15" s="6"/>
      <c r="Z15" s="6"/>
    </row>
    <row r="16" spans="1:26" x14ac:dyDescent="0.25">
      <c r="A16" s="6" t="s">
        <v>473</v>
      </c>
      <c r="B16" s="2">
        <v>53</v>
      </c>
      <c r="C16" s="2">
        <v>57</v>
      </c>
      <c r="D16" s="6"/>
      <c r="E16" s="6" t="s">
        <v>473</v>
      </c>
      <c r="F16" s="28">
        <v>40574.25702058449</v>
      </c>
      <c r="G16" s="28">
        <v>40858.583327609449</v>
      </c>
      <c r="H16" s="6"/>
      <c r="I16" s="6" t="s">
        <v>401</v>
      </c>
      <c r="J16" s="6">
        <f t="shared" si="0"/>
        <v>130.6246962775229</v>
      </c>
      <c r="K16" s="6">
        <f t="shared" si="0"/>
        <v>139.50557106438706</v>
      </c>
      <c r="L16" s="6"/>
      <c r="M16" s="6"/>
      <c r="N16" s="6"/>
      <c r="O16" s="6"/>
      <c r="P16" s="6"/>
      <c r="Q16" s="6"/>
      <c r="R16" s="6"/>
      <c r="S16" s="6"/>
      <c r="T16" s="6"/>
      <c r="U16" s="6"/>
      <c r="V16" s="6"/>
      <c r="W16" s="6"/>
      <c r="X16" s="6"/>
      <c r="Y16" s="6"/>
      <c r="Z16" s="6"/>
    </row>
    <row r="17" spans="1:26" x14ac:dyDescent="0.25">
      <c r="A17" s="6" t="s">
        <v>474</v>
      </c>
      <c r="B17" s="2">
        <v>73</v>
      </c>
      <c r="C17" s="2">
        <v>120</v>
      </c>
      <c r="D17" s="6"/>
      <c r="E17" s="6" t="s">
        <v>474</v>
      </c>
      <c r="F17" s="28">
        <v>32738.163431667046</v>
      </c>
      <c r="G17" s="28">
        <v>33716.279336392952</v>
      </c>
      <c r="H17" s="6"/>
      <c r="I17" s="6" t="s">
        <v>402</v>
      </c>
      <c r="J17" s="6">
        <f t="shared" si="0"/>
        <v>222.98135371084499</v>
      </c>
      <c r="K17" s="6">
        <f t="shared" si="0"/>
        <v>355.91115734550647</v>
      </c>
      <c r="L17" s="6"/>
      <c r="M17" s="6"/>
      <c r="N17" s="6"/>
      <c r="O17" s="6"/>
      <c r="P17" s="6"/>
      <c r="Q17" s="6"/>
      <c r="R17" s="6"/>
      <c r="S17" s="6"/>
      <c r="T17" s="6"/>
      <c r="U17" s="6"/>
      <c r="V17" s="6"/>
      <c r="W17" s="6"/>
      <c r="X17" s="6"/>
      <c r="Y17" s="6"/>
      <c r="Z17" s="6"/>
    </row>
    <row r="18" spans="1:26" x14ac:dyDescent="0.25">
      <c r="A18" s="6" t="s">
        <v>475</v>
      </c>
      <c r="B18" s="2">
        <v>82</v>
      </c>
      <c r="C18" s="2">
        <v>141</v>
      </c>
      <c r="D18" s="6"/>
      <c r="E18" s="6" t="s">
        <v>475</v>
      </c>
      <c r="F18" s="28">
        <v>28716.491889998644</v>
      </c>
      <c r="G18" s="28">
        <v>30605.64492901423</v>
      </c>
      <c r="H18" s="6"/>
      <c r="I18" s="6" t="s">
        <v>404</v>
      </c>
      <c r="J18" s="6">
        <f t="shared" si="0"/>
        <v>285.55019991337758</v>
      </c>
      <c r="K18" s="6">
        <f t="shared" si="0"/>
        <v>460.69932630738856</v>
      </c>
      <c r="L18" s="6"/>
      <c r="M18" s="6"/>
      <c r="N18" s="6"/>
      <c r="O18" s="6"/>
      <c r="P18" s="6"/>
      <c r="Q18" s="6"/>
      <c r="R18" s="6"/>
      <c r="S18" s="6"/>
      <c r="T18" s="6"/>
      <c r="U18" s="6"/>
      <c r="V18" s="6"/>
      <c r="W18" s="6"/>
      <c r="X18" s="6"/>
      <c r="Y18" s="6"/>
      <c r="Z18" s="6"/>
    </row>
    <row r="19" spans="1:26" x14ac:dyDescent="0.25">
      <c r="A19" s="6" t="s">
        <v>476</v>
      </c>
      <c r="B19" s="2">
        <v>149</v>
      </c>
      <c r="C19" s="2">
        <v>236</v>
      </c>
      <c r="D19" s="6"/>
      <c r="E19" s="6" t="s">
        <v>476</v>
      </c>
      <c r="F19" s="28">
        <v>22783.547424435554</v>
      </c>
      <c r="G19" s="28">
        <v>23702.957853684929</v>
      </c>
      <c r="H19" s="6"/>
      <c r="I19" s="6" t="s">
        <v>408</v>
      </c>
      <c r="J19" s="6">
        <f t="shared" si="0"/>
        <v>653.98068713477085</v>
      </c>
      <c r="K19" s="6">
        <f t="shared" si="0"/>
        <v>995.65632887167601</v>
      </c>
      <c r="L19" s="6"/>
      <c r="M19" s="6"/>
      <c r="N19" s="6"/>
      <c r="O19" s="6"/>
      <c r="P19" s="6"/>
      <c r="Q19" s="6"/>
      <c r="R19" s="6"/>
      <c r="S19" s="6"/>
      <c r="T19" s="6"/>
      <c r="U19" s="6"/>
      <c r="V19" s="6"/>
      <c r="W19" s="6"/>
      <c r="X19" s="6"/>
      <c r="Y19" s="6"/>
      <c r="Z19" s="6"/>
    </row>
    <row r="20" spans="1:26" x14ac:dyDescent="0.25">
      <c r="A20" s="6" t="s">
        <v>477</v>
      </c>
      <c r="B20" s="2">
        <v>110</v>
      </c>
      <c r="C20" s="2">
        <v>155</v>
      </c>
      <c r="D20" s="6"/>
      <c r="E20" s="6" t="s">
        <v>477</v>
      </c>
      <c r="F20" s="28">
        <v>17275.96157010255</v>
      </c>
      <c r="G20" s="28">
        <v>19001.429690863049</v>
      </c>
      <c r="H20" s="6"/>
      <c r="I20" s="6" t="s">
        <v>409</v>
      </c>
      <c r="J20" s="6">
        <f t="shared" si="0"/>
        <v>636.72287967092893</v>
      </c>
      <c r="K20" s="6">
        <f t="shared" si="0"/>
        <v>815.7280926841662</v>
      </c>
      <c r="L20" s="6"/>
      <c r="M20" s="6"/>
      <c r="N20" s="6"/>
      <c r="O20" s="6"/>
      <c r="P20" s="6"/>
      <c r="Q20" s="6"/>
      <c r="R20" s="6"/>
      <c r="S20" s="6"/>
      <c r="T20" s="6"/>
      <c r="U20" s="6"/>
      <c r="V20" s="6"/>
      <c r="W20" s="6"/>
      <c r="X20" s="6"/>
      <c r="Y20" s="6"/>
      <c r="Z20" s="6"/>
    </row>
    <row r="21" spans="1:26" x14ac:dyDescent="0.25">
      <c r="A21" s="6" t="s">
        <v>478</v>
      </c>
      <c r="B21" s="2">
        <v>192</v>
      </c>
      <c r="C21" s="2">
        <v>303</v>
      </c>
      <c r="D21" s="6"/>
      <c r="E21" s="6" t="s">
        <v>478</v>
      </c>
      <c r="F21" s="28">
        <v>12633.549833710231</v>
      </c>
      <c r="G21" s="28">
        <v>14086.613855924852</v>
      </c>
      <c r="H21" s="6"/>
      <c r="I21" s="6" t="s">
        <v>410</v>
      </c>
      <c r="J21" s="6">
        <f t="shared" si="0"/>
        <v>1519.7628736753343</v>
      </c>
      <c r="K21" s="6">
        <f t="shared" si="0"/>
        <v>2150.9782485629626</v>
      </c>
      <c r="L21" s="6"/>
      <c r="M21" s="6"/>
      <c r="N21" s="6"/>
      <c r="O21" s="6"/>
      <c r="P21" s="6"/>
      <c r="Q21" s="6"/>
      <c r="R21" s="6"/>
      <c r="S21" s="6"/>
      <c r="T21" s="6"/>
      <c r="U21" s="6"/>
      <c r="V21" s="6"/>
      <c r="W21" s="6"/>
      <c r="X21" s="6"/>
      <c r="Y21" s="6"/>
      <c r="Z21" s="6"/>
    </row>
    <row r="22" spans="1:26" x14ac:dyDescent="0.25">
      <c r="A22" s="6" t="s">
        <v>479</v>
      </c>
      <c r="B22" s="2">
        <v>94</v>
      </c>
      <c r="C22" s="2">
        <v>121</v>
      </c>
      <c r="D22" s="6"/>
      <c r="E22" s="6" t="s">
        <v>479</v>
      </c>
      <c r="F22" s="28">
        <v>9677.4168947044709</v>
      </c>
      <c r="G22" s="28">
        <v>10578.191808675801</v>
      </c>
      <c r="H22" s="6"/>
      <c r="I22" s="6" t="s">
        <v>411</v>
      </c>
      <c r="J22" s="6">
        <f t="shared" si="0"/>
        <v>971.33358025980317</v>
      </c>
      <c r="K22" s="6">
        <f t="shared" si="0"/>
        <v>1143.8627904323</v>
      </c>
      <c r="L22" s="6"/>
      <c r="M22" s="6"/>
      <c r="N22" s="6"/>
      <c r="O22" s="6"/>
      <c r="P22" s="6"/>
      <c r="Q22" s="6"/>
      <c r="R22" s="6"/>
      <c r="S22" s="6"/>
      <c r="T22" s="6"/>
      <c r="U22" s="6"/>
      <c r="V22" s="6"/>
      <c r="W22" s="6"/>
      <c r="X22" s="6"/>
      <c r="Y22" s="6"/>
      <c r="Z22" s="6"/>
    </row>
    <row r="23" spans="1:26" x14ac:dyDescent="0.25">
      <c r="A23" s="6" t="s">
        <v>480</v>
      </c>
      <c r="B23" s="2">
        <v>162</v>
      </c>
      <c r="C23" s="2">
        <v>253</v>
      </c>
      <c r="D23" s="6"/>
      <c r="E23" s="6" t="s">
        <v>480</v>
      </c>
      <c r="F23" s="28">
        <v>6852.3637307802837</v>
      </c>
      <c r="G23" s="28">
        <v>7937.2885326558307</v>
      </c>
      <c r="H23" s="6"/>
      <c r="I23" s="6" t="s">
        <v>412</v>
      </c>
      <c r="J23" s="6">
        <f t="shared" si="0"/>
        <v>2364.1477067585984</v>
      </c>
      <c r="K23" s="6">
        <f t="shared" si="0"/>
        <v>3187.4864944004466</v>
      </c>
      <c r="L23" s="6"/>
      <c r="M23" s="6"/>
      <c r="N23" s="6"/>
      <c r="O23" s="6"/>
      <c r="P23" s="6"/>
      <c r="Q23" s="6"/>
      <c r="R23" s="6"/>
      <c r="S23" s="6"/>
      <c r="T23" s="6"/>
      <c r="U23" s="6"/>
      <c r="V23" s="6"/>
      <c r="W23" s="6"/>
      <c r="X23" s="6"/>
      <c r="Y23" s="6"/>
      <c r="Z23" s="6"/>
    </row>
    <row r="24" spans="1:26" x14ac:dyDescent="0.25">
      <c r="A24" s="6" t="s">
        <v>481</v>
      </c>
      <c r="B24" s="2">
        <v>51</v>
      </c>
      <c r="C24" s="2">
        <v>96</v>
      </c>
      <c r="D24" s="6"/>
      <c r="E24" s="6" t="s">
        <v>481</v>
      </c>
      <c r="F24" s="28">
        <v>4687.424629954744</v>
      </c>
      <c r="G24" s="28">
        <v>5566.6864082584925</v>
      </c>
      <c r="H24" s="6"/>
      <c r="I24" s="6" t="s">
        <v>449</v>
      </c>
      <c r="J24" s="6">
        <f t="shared" si="0"/>
        <v>1088.0174941712587</v>
      </c>
      <c r="K24" s="6">
        <f t="shared" si="0"/>
        <v>1724.5447822887706</v>
      </c>
      <c r="L24" s="6"/>
      <c r="M24" s="6"/>
      <c r="N24" s="6"/>
      <c r="O24" s="6"/>
      <c r="P24" s="6"/>
      <c r="Q24" s="6"/>
      <c r="R24" s="6"/>
      <c r="S24" s="6"/>
      <c r="T24" s="6"/>
      <c r="U24" s="6"/>
      <c r="V24" s="6"/>
      <c r="W24" s="6"/>
      <c r="X24" s="6"/>
      <c r="Y24" s="6"/>
      <c r="Z24" s="6"/>
    </row>
    <row r="25" spans="1:26" x14ac:dyDescent="0.25">
      <c r="A25" s="6" t="s">
        <v>482</v>
      </c>
      <c r="B25" s="2">
        <v>263</v>
      </c>
      <c r="C25" s="2">
        <v>293</v>
      </c>
      <c r="D25" s="6"/>
      <c r="E25" s="6" t="s">
        <v>482</v>
      </c>
      <c r="F25" s="28">
        <v>5342</v>
      </c>
      <c r="G25" s="28">
        <v>5574</v>
      </c>
      <c r="H25" s="6"/>
      <c r="I25" s="6" t="s">
        <v>450</v>
      </c>
      <c r="J25" s="6">
        <f t="shared" si="0"/>
        <v>4923.2497192062901</v>
      </c>
      <c r="K25" s="6">
        <f t="shared" si="0"/>
        <v>5256.548259777539</v>
      </c>
      <c r="L25" s="6"/>
      <c r="M25" s="6"/>
      <c r="N25" s="6"/>
      <c r="O25" s="6"/>
      <c r="P25" s="6"/>
      <c r="Q25" s="6"/>
      <c r="R25" s="6"/>
      <c r="S25" s="6"/>
      <c r="T25" s="6"/>
      <c r="U25" s="6"/>
      <c r="V25" s="6"/>
      <c r="W25" s="6"/>
      <c r="X25" s="6"/>
      <c r="Y25" s="6"/>
      <c r="Z25" s="6"/>
    </row>
    <row r="26" spans="1:2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sheetData>
  <mergeCells count="6">
    <mergeCell ref="A6:A7"/>
    <mergeCell ref="B6:C6"/>
    <mergeCell ref="F6:G6"/>
    <mergeCell ref="E6:E7"/>
    <mergeCell ref="J6:K6"/>
    <mergeCell ref="I6:I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D067-CA0E-424D-9B7D-DB3BEBE40A3E}">
  <dimension ref="A1:P92"/>
  <sheetViews>
    <sheetView zoomScaleNormal="100" workbookViewId="0"/>
  </sheetViews>
  <sheetFormatPr defaultColWidth="9.140625" defaultRowHeight="15" x14ac:dyDescent="0.25"/>
  <cols>
    <col min="1" max="1" width="5.7109375" style="6" bestFit="1" customWidth="1"/>
    <col min="2" max="2" width="8.85546875" style="6" customWidth="1"/>
    <col min="3" max="3" width="8.42578125" style="6" customWidth="1"/>
    <col min="4" max="4" width="10.7109375" style="6" bestFit="1" customWidth="1"/>
    <col min="5" max="5" width="9.140625" style="6"/>
    <col min="6" max="6" width="11.42578125" style="6" bestFit="1" customWidth="1"/>
    <col min="7" max="8" width="13.140625" style="6" bestFit="1" customWidth="1"/>
    <col min="9" max="9" width="10.7109375" style="6" bestFit="1" customWidth="1"/>
    <col min="10" max="10" width="9.28515625" style="6" bestFit="1" customWidth="1"/>
    <col min="11" max="11" width="13.140625" style="6" bestFit="1" customWidth="1"/>
    <col min="12" max="12" width="11.140625" style="6" bestFit="1" customWidth="1"/>
    <col min="13" max="13" width="13.28515625" style="6" bestFit="1" customWidth="1"/>
    <col min="14" max="16384" width="9.140625" style="6"/>
  </cols>
  <sheetData>
    <row r="1" spans="1:15" ht="18.75" x14ac:dyDescent="0.3">
      <c r="A1" s="49" t="s">
        <v>483</v>
      </c>
    </row>
    <row r="2" spans="1:15" s="68" customFormat="1" x14ac:dyDescent="0.25"/>
    <row r="3" spans="1:15" s="68" customFormat="1" x14ac:dyDescent="0.25">
      <c r="A3" s="6" t="s">
        <v>484</v>
      </c>
    </row>
    <row r="5" spans="1:15" x14ac:dyDescent="0.25">
      <c r="A5" s="73"/>
      <c r="B5" s="73" t="s">
        <v>485</v>
      </c>
      <c r="C5" s="74"/>
      <c r="D5" s="74" t="s">
        <v>486</v>
      </c>
      <c r="E5" s="73" t="s">
        <v>487</v>
      </c>
      <c r="F5" s="73" t="s">
        <v>488</v>
      </c>
      <c r="G5" s="73" t="s">
        <v>489</v>
      </c>
      <c r="H5" s="73" t="s">
        <v>489</v>
      </c>
      <c r="I5" s="73" t="s">
        <v>490</v>
      </c>
      <c r="J5" s="73" t="s">
        <v>491</v>
      </c>
      <c r="K5" s="73" t="s">
        <v>492</v>
      </c>
      <c r="L5" s="73" t="s">
        <v>493</v>
      </c>
      <c r="M5" s="73" t="s">
        <v>494</v>
      </c>
    </row>
    <row r="6" spans="1:15" x14ac:dyDescent="0.25">
      <c r="A6" s="72" t="s">
        <v>258</v>
      </c>
      <c r="B6" s="72" t="s">
        <v>495</v>
      </c>
      <c r="C6" s="75" t="s">
        <v>366</v>
      </c>
      <c r="D6" s="75" t="s">
        <v>496</v>
      </c>
      <c r="E6" s="72" t="s">
        <v>497</v>
      </c>
      <c r="F6" s="72" t="s">
        <v>498</v>
      </c>
      <c r="G6" s="72" t="s">
        <v>499</v>
      </c>
      <c r="H6" s="72" t="s">
        <v>500</v>
      </c>
      <c r="I6" s="72" t="s">
        <v>500</v>
      </c>
      <c r="J6" s="72" t="s">
        <v>501</v>
      </c>
      <c r="K6" s="72" t="s">
        <v>501</v>
      </c>
      <c r="L6" s="72" t="s">
        <v>502</v>
      </c>
      <c r="M6" s="72" t="s">
        <v>503</v>
      </c>
    </row>
    <row r="7" spans="1:15" x14ac:dyDescent="0.25">
      <c r="A7" s="77" t="s">
        <v>187</v>
      </c>
      <c r="B7" s="77" t="s">
        <v>167</v>
      </c>
      <c r="C7" s="78" t="s">
        <v>504</v>
      </c>
      <c r="D7" s="78" t="s">
        <v>505</v>
      </c>
      <c r="E7" s="79" t="s">
        <v>506</v>
      </c>
      <c r="F7" s="77" t="s">
        <v>507</v>
      </c>
      <c r="G7" s="79" t="s">
        <v>508</v>
      </c>
      <c r="H7" s="79" t="s">
        <v>509</v>
      </c>
      <c r="I7" s="80" t="s">
        <v>510</v>
      </c>
      <c r="J7" s="81" t="s">
        <v>511</v>
      </c>
      <c r="K7" s="79" t="s">
        <v>512</v>
      </c>
      <c r="L7" s="77" t="s">
        <v>513</v>
      </c>
      <c r="M7" s="77" t="s">
        <v>514</v>
      </c>
    </row>
    <row r="8" spans="1:15" x14ac:dyDescent="0.25">
      <c r="A8" s="51" t="s">
        <v>515</v>
      </c>
      <c r="B8" s="50">
        <v>1</v>
      </c>
      <c r="C8" s="69">
        <v>1801</v>
      </c>
      <c r="D8" s="69">
        <v>127160</v>
      </c>
      <c r="E8" s="163">
        <f>C8/D8</f>
        <v>1.4163258886442277E-2</v>
      </c>
      <c r="F8" s="53">
        <v>0.1</v>
      </c>
      <c r="G8" s="165">
        <f t="shared" ref="G8:G25" si="0">(B8*E8)/(1+(1-F8)*B8*E8)</f>
        <v>1.3984993116215214E-2</v>
      </c>
      <c r="H8" s="165">
        <f>1-G8</f>
        <v>0.98601500688378474</v>
      </c>
      <c r="I8" s="167">
        <v>100000</v>
      </c>
      <c r="J8" s="168">
        <f>G8*I8</f>
        <v>1398.4993116215214</v>
      </c>
      <c r="K8" s="168">
        <f>B8*(I9+(F8*J8))</f>
        <v>98741.350619540637</v>
      </c>
      <c r="L8" s="168">
        <f>L9+K8</f>
        <v>6893603.1408396736</v>
      </c>
      <c r="M8" s="171">
        <f>L8/I8</f>
        <v>68.93603140839673</v>
      </c>
      <c r="N8" s="172" t="s">
        <v>516</v>
      </c>
      <c r="O8" s="57"/>
    </row>
    <row r="9" spans="1:15" x14ac:dyDescent="0.25">
      <c r="A9" s="51" t="s">
        <v>396</v>
      </c>
      <c r="B9" s="50">
        <v>4</v>
      </c>
      <c r="C9" s="70">
        <v>563</v>
      </c>
      <c r="D9" s="70">
        <v>400018</v>
      </c>
      <c r="E9" s="163">
        <f t="shared" ref="E9:E26" si="1">C9/D9</f>
        <v>1.4074366653500593E-3</v>
      </c>
      <c r="F9" s="53">
        <v>0.4</v>
      </c>
      <c r="G9" s="165">
        <f t="shared" si="0"/>
        <v>5.6107942512778767E-3</v>
      </c>
      <c r="H9" s="165">
        <f t="shared" ref="H9:H26" si="2">1-G9</f>
        <v>0.99438920574872214</v>
      </c>
      <c r="I9" s="168">
        <f>I8*H8</f>
        <v>98601.500688378481</v>
      </c>
      <c r="J9" s="168">
        <f>G9*I9</f>
        <v>553.23273322972557</v>
      </c>
      <c r="K9" s="168">
        <f>B9*(I10+(F9*J9))</f>
        <v>393078.2441937626</v>
      </c>
      <c r="L9" s="168">
        <f>L10+K9</f>
        <v>6794861.790220133</v>
      </c>
      <c r="M9" s="85">
        <f>L9/I9</f>
        <v>68.912356736787473</v>
      </c>
      <c r="O9" s="57"/>
    </row>
    <row r="10" spans="1:15" x14ac:dyDescent="0.25">
      <c r="A10" s="51" t="s">
        <v>398</v>
      </c>
      <c r="B10" s="50">
        <v>5</v>
      </c>
      <c r="C10" s="70">
        <v>422</v>
      </c>
      <c r="D10" s="70">
        <v>530488</v>
      </c>
      <c r="E10" s="163">
        <f t="shared" si="1"/>
        <v>7.9549396027808359E-4</v>
      </c>
      <c r="F10" s="53">
        <v>0.5</v>
      </c>
      <c r="G10" s="165">
        <f t="shared" si="0"/>
        <v>3.9695753683145112E-3</v>
      </c>
      <c r="H10" s="165">
        <f t="shared" si="2"/>
        <v>0.99603042463168545</v>
      </c>
      <c r="I10" s="168">
        <f>I9*H9</f>
        <v>98048.267955148753</v>
      </c>
      <c r="J10" s="168">
        <f>G10*I10</f>
        <v>389.20998938065952</v>
      </c>
      <c r="K10" s="168">
        <f t="shared" ref="K10:K25" si="3">((I10+I11)*5)/2</f>
        <v>489268.31480229215</v>
      </c>
      <c r="L10" s="168">
        <f t="shared" ref="L10:L20" si="4">L11+K10</f>
        <v>6401783.5460263705</v>
      </c>
      <c r="M10" s="85">
        <f t="shared" ref="M10:M26" si="5">L10/I10</f>
        <v>65.292163538827694</v>
      </c>
      <c r="O10" s="57"/>
    </row>
    <row r="11" spans="1:15" x14ac:dyDescent="0.25">
      <c r="A11" s="51" t="s">
        <v>400</v>
      </c>
      <c r="B11" s="50">
        <v>5</v>
      </c>
      <c r="C11" s="70">
        <v>267</v>
      </c>
      <c r="D11" s="70">
        <v>649495</v>
      </c>
      <c r="E11" s="163">
        <f t="shared" si="1"/>
        <v>4.1108861500088528E-4</v>
      </c>
      <c r="F11" s="53">
        <v>0.5</v>
      </c>
      <c r="G11" s="165">
        <f t="shared" si="0"/>
        <v>2.0533328206409933E-3</v>
      </c>
      <c r="H11" s="165">
        <f t="shared" si="2"/>
        <v>0.99794666717935898</v>
      </c>
      <c r="I11" s="168">
        <f t="shared" ref="I11:I26" si="6">I10*H10</f>
        <v>97659.057965768094</v>
      </c>
      <c r="J11" s="168">
        <f t="shared" ref="J11:J26" si="7">G11*I11</f>
        <v>200.52654895399286</v>
      </c>
      <c r="K11" s="168">
        <f t="shared" si="3"/>
        <v>487793.97345645551</v>
      </c>
      <c r="L11" s="168">
        <f t="shared" si="4"/>
        <v>5912515.2312240787</v>
      </c>
      <c r="M11" s="85">
        <f t="shared" si="5"/>
        <v>60.542415157194746</v>
      </c>
      <c r="O11" s="57"/>
    </row>
    <row r="12" spans="1:15" x14ac:dyDescent="0.25">
      <c r="A12" s="51" t="s">
        <v>393</v>
      </c>
      <c r="B12" s="50">
        <v>5</v>
      </c>
      <c r="C12" s="70">
        <v>863</v>
      </c>
      <c r="D12" s="70">
        <v>715482</v>
      </c>
      <c r="E12" s="163">
        <f t="shared" si="1"/>
        <v>1.2061798899203613E-3</v>
      </c>
      <c r="F12" s="53">
        <v>0.5</v>
      </c>
      <c r="G12" s="165">
        <f t="shared" si="0"/>
        <v>6.0127682492393461E-3</v>
      </c>
      <c r="H12" s="165">
        <f t="shared" si="2"/>
        <v>0.99398723175076065</v>
      </c>
      <c r="I12" s="168">
        <f t="shared" si="6"/>
        <v>97458.531416814105</v>
      </c>
      <c r="J12" s="168">
        <f t="shared" si="7"/>
        <v>585.9955633205152</v>
      </c>
      <c r="K12" s="168">
        <f t="shared" si="3"/>
        <v>485827.66817576921</v>
      </c>
      <c r="L12" s="168">
        <f t="shared" si="4"/>
        <v>5424721.2577676233</v>
      </c>
      <c r="M12" s="85">
        <f t="shared" si="5"/>
        <v>55.661840773764411</v>
      </c>
      <c r="O12" s="57"/>
    </row>
    <row r="13" spans="1:15" x14ac:dyDescent="0.25">
      <c r="A13" s="51" t="s">
        <v>403</v>
      </c>
      <c r="B13" s="50">
        <v>5</v>
      </c>
      <c r="C13" s="70">
        <v>1262</v>
      </c>
      <c r="D13" s="70">
        <v>685851</v>
      </c>
      <c r="E13" s="163">
        <f t="shared" si="1"/>
        <v>1.8400498067364485E-3</v>
      </c>
      <c r="F13" s="53">
        <v>0.5</v>
      </c>
      <c r="G13" s="165">
        <f t="shared" si="0"/>
        <v>9.1581205388632323E-3</v>
      </c>
      <c r="H13" s="165">
        <f t="shared" si="2"/>
        <v>0.99084187946113678</v>
      </c>
      <c r="I13" s="168">
        <f t="shared" si="6"/>
        <v>96872.535853493595</v>
      </c>
      <c r="J13" s="168">
        <f t="shared" si="7"/>
        <v>887.17036025164452</v>
      </c>
      <c r="K13" s="168">
        <f t="shared" si="3"/>
        <v>482144.75336683885</v>
      </c>
      <c r="L13" s="168">
        <f t="shared" si="4"/>
        <v>4938893.5895918543</v>
      </c>
      <c r="M13" s="85">
        <f t="shared" si="5"/>
        <v>50.983424208707127</v>
      </c>
      <c r="O13" s="57"/>
    </row>
    <row r="14" spans="1:15" x14ac:dyDescent="0.25">
      <c r="A14" s="51" t="s">
        <v>397</v>
      </c>
      <c r="B14" s="50">
        <v>5</v>
      </c>
      <c r="C14" s="70">
        <v>1334</v>
      </c>
      <c r="D14" s="70">
        <v>613755</v>
      </c>
      <c r="E14" s="163">
        <f t="shared" si="1"/>
        <v>2.1735057148210605E-3</v>
      </c>
      <c r="F14" s="53">
        <v>0.5</v>
      </c>
      <c r="G14" s="165">
        <f t="shared" si="0"/>
        <v>1.0808796123742082E-2</v>
      </c>
      <c r="H14" s="165">
        <f t="shared" si="2"/>
        <v>0.98919120387625792</v>
      </c>
      <c r="I14" s="168">
        <f t="shared" si="6"/>
        <v>95985.365493241945</v>
      </c>
      <c r="J14" s="168">
        <f t="shared" si="7"/>
        <v>1037.4862464793205</v>
      </c>
      <c r="K14" s="168">
        <f t="shared" si="3"/>
        <v>477333.1118500114</v>
      </c>
      <c r="L14" s="168">
        <f t="shared" si="4"/>
        <v>4456748.8362250151</v>
      </c>
      <c r="M14" s="85">
        <f t="shared" si="5"/>
        <v>46.43154519778124</v>
      </c>
      <c r="O14" s="57"/>
    </row>
    <row r="15" spans="1:15" x14ac:dyDescent="0.25">
      <c r="A15" s="51" t="s">
        <v>399</v>
      </c>
      <c r="B15" s="50">
        <v>5</v>
      </c>
      <c r="C15" s="70">
        <v>1479</v>
      </c>
      <c r="D15" s="70">
        <v>590358</v>
      </c>
      <c r="E15" s="163">
        <f t="shared" si="1"/>
        <v>2.5052595204943439E-3</v>
      </c>
      <c r="F15" s="53">
        <v>0.5</v>
      </c>
      <c r="G15" s="165">
        <f t="shared" si="0"/>
        <v>1.2448331847781898E-2</v>
      </c>
      <c r="H15" s="165">
        <f t="shared" si="2"/>
        <v>0.98755166815221807</v>
      </c>
      <c r="I15" s="168">
        <f t="shared" si="6"/>
        <v>94947.879246762619</v>
      </c>
      <c r="J15" s="168">
        <f t="shared" si="7"/>
        <v>1181.9427091068251</v>
      </c>
      <c r="K15" s="168">
        <f t="shared" si="3"/>
        <v>471784.53946104599</v>
      </c>
      <c r="L15" s="168">
        <f t="shared" si="4"/>
        <v>3979415.7243750039</v>
      </c>
      <c r="M15" s="85">
        <f t="shared" si="5"/>
        <v>41.911580921494753</v>
      </c>
      <c r="O15" s="57"/>
    </row>
    <row r="16" spans="1:15" x14ac:dyDescent="0.25">
      <c r="A16" s="51" t="s">
        <v>401</v>
      </c>
      <c r="B16" s="50">
        <v>5</v>
      </c>
      <c r="C16" s="70">
        <v>1888</v>
      </c>
      <c r="D16" s="70">
        <v>597361</v>
      </c>
      <c r="E16" s="163">
        <f t="shared" si="1"/>
        <v>3.1605678978038404E-3</v>
      </c>
      <c r="F16" s="53">
        <v>0.5</v>
      </c>
      <c r="G16" s="165">
        <f t="shared" si="0"/>
        <v>1.5678953496290369E-2</v>
      </c>
      <c r="H16" s="165">
        <f t="shared" si="2"/>
        <v>0.98432104650370966</v>
      </c>
      <c r="I16" s="168">
        <f t="shared" si="6"/>
        <v>93765.936537655783</v>
      </c>
      <c r="J16" s="168">
        <f t="shared" si="7"/>
        <v>1470.1517585100189</v>
      </c>
      <c r="K16" s="168">
        <f t="shared" si="3"/>
        <v>465154.30329200393</v>
      </c>
      <c r="L16" s="168">
        <f t="shared" si="4"/>
        <v>3507631.184913958</v>
      </c>
      <c r="M16" s="85">
        <f t="shared" si="5"/>
        <v>37.408373599567433</v>
      </c>
      <c r="O16" s="57"/>
    </row>
    <row r="17" spans="1:16" x14ac:dyDescent="0.25">
      <c r="A17" s="51" t="s">
        <v>402</v>
      </c>
      <c r="B17" s="50">
        <v>5</v>
      </c>
      <c r="C17" s="70">
        <v>2373</v>
      </c>
      <c r="D17" s="70">
        <v>530890</v>
      </c>
      <c r="E17" s="163">
        <f t="shared" si="1"/>
        <v>4.4698525118197739E-3</v>
      </c>
      <c r="F17" s="53">
        <v>0.5</v>
      </c>
      <c r="G17" s="165">
        <f t="shared" si="0"/>
        <v>2.2102277754751334E-2</v>
      </c>
      <c r="H17" s="165">
        <f t="shared" si="2"/>
        <v>0.97789772224524862</v>
      </c>
      <c r="I17" s="168">
        <f t="shared" si="6"/>
        <v>92295.784779145761</v>
      </c>
      <c r="J17" s="168">
        <f t="shared" si="7"/>
        <v>2039.9470707814301</v>
      </c>
      <c r="K17" s="168">
        <f t="shared" si="3"/>
        <v>456379.05621877522</v>
      </c>
      <c r="L17" s="168">
        <f t="shared" si="4"/>
        <v>3042476.881621954</v>
      </c>
      <c r="M17" s="171">
        <f t="shared" si="5"/>
        <v>32.964418569085097</v>
      </c>
      <c r="N17" s="172" t="s">
        <v>517</v>
      </c>
      <c r="O17" s="57"/>
      <c r="P17" s="13"/>
    </row>
    <row r="18" spans="1:16" x14ac:dyDescent="0.25">
      <c r="A18" s="51" t="s">
        <v>404</v>
      </c>
      <c r="B18" s="50">
        <v>5</v>
      </c>
      <c r="C18" s="70">
        <v>3701</v>
      </c>
      <c r="D18" s="70">
        <v>429071</v>
      </c>
      <c r="E18" s="163">
        <f t="shared" si="1"/>
        <v>8.6256120781875254E-3</v>
      </c>
      <c r="F18" s="53">
        <v>0.5</v>
      </c>
      <c r="G18" s="165">
        <f t="shared" si="0"/>
        <v>4.2217677126597138E-2</v>
      </c>
      <c r="H18" s="165">
        <f t="shared" si="2"/>
        <v>0.95778232287340281</v>
      </c>
      <c r="I18" s="168">
        <f t="shared" si="6"/>
        <v>90255.837708364328</v>
      </c>
      <c r="J18" s="168">
        <f t="shared" si="7"/>
        <v>3810.3918151622761</v>
      </c>
      <c r="K18" s="168">
        <f t="shared" si="3"/>
        <v>441753.20900391601</v>
      </c>
      <c r="L18" s="168">
        <f t="shared" si="4"/>
        <v>2586097.825403179</v>
      </c>
      <c r="M18" s="56">
        <f t="shared" si="5"/>
        <v>28.652970168637815</v>
      </c>
      <c r="O18" s="57"/>
    </row>
    <row r="19" spans="1:16" x14ac:dyDescent="0.25">
      <c r="A19" s="51" t="s">
        <v>408</v>
      </c>
      <c r="B19" s="50">
        <v>5</v>
      </c>
      <c r="C19" s="70">
        <v>3522</v>
      </c>
      <c r="D19" s="70">
        <v>332871</v>
      </c>
      <c r="E19" s="163">
        <f t="shared" si="1"/>
        <v>1.0580675396775327E-2</v>
      </c>
      <c r="F19" s="53">
        <v>0.5</v>
      </c>
      <c r="G19" s="165">
        <f t="shared" si="0"/>
        <v>5.1540055491167067E-2</v>
      </c>
      <c r="H19" s="165">
        <f t="shared" si="2"/>
        <v>0.94845994450883297</v>
      </c>
      <c r="I19" s="168">
        <f t="shared" si="6"/>
        <v>86445.44589320205</v>
      </c>
      <c r="J19" s="168">
        <f t="shared" si="7"/>
        <v>4455.4030782943137</v>
      </c>
      <c r="K19" s="168">
        <f t="shared" si="3"/>
        <v>421088.72177027445</v>
      </c>
      <c r="L19" s="168">
        <f t="shared" si="4"/>
        <v>2144344.616399263</v>
      </c>
      <c r="M19" s="56">
        <f t="shared" si="5"/>
        <v>24.805755748526845</v>
      </c>
      <c r="O19" s="57"/>
    </row>
    <row r="20" spans="1:16" x14ac:dyDescent="0.25">
      <c r="A20" s="51" t="s">
        <v>409</v>
      </c>
      <c r="B20" s="50">
        <v>5</v>
      </c>
      <c r="C20" s="70">
        <v>2596</v>
      </c>
      <c r="D20" s="70">
        <v>188952</v>
      </c>
      <c r="E20" s="163">
        <f t="shared" si="1"/>
        <v>1.373893898979635E-2</v>
      </c>
      <c r="F20" s="53">
        <v>0.5</v>
      </c>
      <c r="G20" s="165">
        <f t="shared" si="0"/>
        <v>6.6413565149763099E-2</v>
      </c>
      <c r="H20" s="165">
        <f t="shared" si="2"/>
        <v>0.93358643485023696</v>
      </c>
      <c r="I20" s="168">
        <f t="shared" si="6"/>
        <v>81990.042814907734</v>
      </c>
      <c r="J20" s="168">
        <f t="shared" si="7"/>
        <v>5445.2510501197403</v>
      </c>
      <c r="K20" s="168">
        <f t="shared" si="3"/>
        <v>396337.08644923929</v>
      </c>
      <c r="L20" s="168">
        <f t="shared" si="4"/>
        <v>1723255.8946289886</v>
      </c>
      <c r="M20" s="56">
        <f t="shared" si="5"/>
        <v>21.017867968665822</v>
      </c>
      <c r="O20" s="57"/>
    </row>
    <row r="21" spans="1:16" x14ac:dyDescent="0.25">
      <c r="A21" s="51" t="s">
        <v>410</v>
      </c>
      <c r="B21" s="50">
        <v>5</v>
      </c>
      <c r="C21" s="70">
        <v>2503</v>
      </c>
      <c r="D21" s="70">
        <v>114956</v>
      </c>
      <c r="E21" s="163">
        <f t="shared" si="1"/>
        <v>2.1773548140157972E-2</v>
      </c>
      <c r="F21" s="53">
        <v>0.5</v>
      </c>
      <c r="G21" s="165">
        <f t="shared" si="0"/>
        <v>0.10324757555882802</v>
      </c>
      <c r="H21" s="165">
        <f t="shared" si="2"/>
        <v>0.89675242444117198</v>
      </c>
      <c r="I21" s="168">
        <f t="shared" si="6"/>
        <v>76544.791764787995</v>
      </c>
      <c r="J21" s="168">
        <f t="shared" si="7"/>
        <v>7903.064171369705</v>
      </c>
      <c r="K21" s="168">
        <f t="shared" si="3"/>
        <v>362966.29839551571</v>
      </c>
      <c r="L21" s="169">
        <f>L22+K21</f>
        <v>1326918.8081797492</v>
      </c>
      <c r="M21" s="56">
        <f t="shared" si="5"/>
        <v>17.335193911784291</v>
      </c>
      <c r="O21" s="57"/>
    </row>
    <row r="22" spans="1:16" x14ac:dyDescent="0.25">
      <c r="A22" s="51" t="s">
        <v>411</v>
      </c>
      <c r="B22" s="50">
        <v>5</v>
      </c>
      <c r="C22" s="70">
        <v>3321</v>
      </c>
      <c r="D22" s="70">
        <v>97190</v>
      </c>
      <c r="E22" s="163">
        <f t="shared" si="1"/>
        <v>3.41701821175018E-2</v>
      </c>
      <c r="F22" s="53">
        <v>0.5</v>
      </c>
      <c r="G22" s="165">
        <f t="shared" si="0"/>
        <v>0.15740455482617247</v>
      </c>
      <c r="H22" s="165">
        <f t="shared" si="2"/>
        <v>0.84259544517382756</v>
      </c>
      <c r="I22" s="168">
        <f t="shared" si="6"/>
        <v>68641.727593418284</v>
      </c>
      <c r="J22" s="168">
        <f t="shared" si="7"/>
        <v>10804.520574341404</v>
      </c>
      <c r="K22" s="168">
        <f t="shared" si="3"/>
        <v>316197.33653123787</v>
      </c>
      <c r="L22" s="169">
        <f>L23+K22</f>
        <v>963952.50978423352</v>
      </c>
      <c r="M22" s="56">
        <f t="shared" si="5"/>
        <v>14.043243717494404</v>
      </c>
      <c r="O22" s="57"/>
    </row>
    <row r="23" spans="1:16" x14ac:dyDescent="0.25">
      <c r="A23" s="51" t="s">
        <v>412</v>
      </c>
      <c r="B23" s="50">
        <v>5</v>
      </c>
      <c r="C23" s="70">
        <v>3854</v>
      </c>
      <c r="D23" s="70">
        <v>88198</v>
      </c>
      <c r="E23" s="163">
        <f t="shared" si="1"/>
        <v>4.369713598947822E-2</v>
      </c>
      <c r="F23" s="53">
        <v>0.5</v>
      </c>
      <c r="G23" s="165">
        <f t="shared" si="0"/>
        <v>0.19696830312880112</v>
      </c>
      <c r="H23" s="165">
        <f t="shared" si="2"/>
        <v>0.80303169687119891</v>
      </c>
      <c r="I23" s="168">
        <f t="shared" si="6"/>
        <v>57837.207019076879</v>
      </c>
      <c r="J23" s="168">
        <f t="shared" si="7"/>
        <v>11392.096524256758</v>
      </c>
      <c r="K23" s="168">
        <f t="shared" si="3"/>
        <v>260705.79378474248</v>
      </c>
      <c r="L23" s="169">
        <f>L24+K23</f>
        <v>647755.17325299559</v>
      </c>
      <c r="M23" s="56">
        <f t="shared" si="5"/>
        <v>11.199627482691923</v>
      </c>
      <c r="O23" s="57"/>
    </row>
    <row r="24" spans="1:16" x14ac:dyDescent="0.25">
      <c r="A24" s="51" t="s">
        <v>449</v>
      </c>
      <c r="B24" s="50">
        <v>5</v>
      </c>
      <c r="C24" s="70">
        <v>5222</v>
      </c>
      <c r="D24" s="70">
        <v>66048</v>
      </c>
      <c r="E24" s="163">
        <f t="shared" si="1"/>
        <v>7.9063711240310072E-2</v>
      </c>
      <c r="F24" s="53">
        <v>0.5</v>
      </c>
      <c r="G24" s="165">
        <f t="shared" si="0"/>
        <v>0.33007597689088913</v>
      </c>
      <c r="H24" s="165">
        <f t="shared" si="2"/>
        <v>0.66992402310911081</v>
      </c>
      <c r="I24" s="168">
        <f t="shared" si="6"/>
        <v>46445.110494820125</v>
      </c>
      <c r="J24" s="168">
        <f t="shared" si="7"/>
        <v>15330.415218383039</v>
      </c>
      <c r="K24" s="168">
        <f t="shared" si="3"/>
        <v>193899.51442814301</v>
      </c>
      <c r="L24" s="169">
        <f>L25+K24</f>
        <v>387049.37946825312</v>
      </c>
      <c r="M24" s="56">
        <f t="shared" si="5"/>
        <v>8.3334795707164808</v>
      </c>
      <c r="O24" s="57"/>
    </row>
    <row r="25" spans="1:16" x14ac:dyDescent="0.25">
      <c r="A25" s="51" t="s">
        <v>518</v>
      </c>
      <c r="B25" s="50">
        <v>5</v>
      </c>
      <c r="C25" s="70">
        <v>3901</v>
      </c>
      <c r="D25" s="70">
        <v>29988</v>
      </c>
      <c r="E25" s="163">
        <f t="shared" si="1"/>
        <v>0.13008536748032545</v>
      </c>
      <c r="F25" s="53">
        <v>0.5</v>
      </c>
      <c r="G25" s="165">
        <f t="shared" si="0"/>
        <v>0.49080912419320338</v>
      </c>
      <c r="H25" s="165">
        <f t="shared" si="2"/>
        <v>0.50919087580679667</v>
      </c>
      <c r="I25" s="168">
        <f t="shared" si="6"/>
        <v>31114.695276437084</v>
      </c>
      <c r="J25" s="168">
        <f>G25*I25</f>
        <v>15271.376338166487</v>
      </c>
      <c r="K25" s="168">
        <f t="shared" si="3"/>
        <v>117395.03553676921</v>
      </c>
      <c r="L25" s="169">
        <f>L26+K25</f>
        <v>193149.86504011007</v>
      </c>
      <c r="M25" s="56">
        <f t="shared" si="5"/>
        <v>6.2076733621871902</v>
      </c>
      <c r="O25" s="57"/>
    </row>
    <row r="26" spans="1:16" x14ac:dyDescent="0.25">
      <c r="A26" s="59" t="s">
        <v>519</v>
      </c>
      <c r="B26" s="60"/>
      <c r="C26" s="71">
        <v>4000</v>
      </c>
      <c r="D26" s="71">
        <v>19126</v>
      </c>
      <c r="E26" s="164">
        <f t="shared" si="1"/>
        <v>0.20913939140437102</v>
      </c>
      <c r="F26" s="62">
        <v>0.5</v>
      </c>
      <c r="G26" s="166">
        <v>1</v>
      </c>
      <c r="H26" s="164">
        <f t="shared" si="2"/>
        <v>0</v>
      </c>
      <c r="I26" s="166">
        <f t="shared" si="6"/>
        <v>15843.318938270599</v>
      </c>
      <c r="J26" s="166">
        <f t="shared" si="7"/>
        <v>15843.318938270599</v>
      </c>
      <c r="K26" s="166">
        <f>I26/E26</f>
        <v>75754.829503340865</v>
      </c>
      <c r="L26" s="170">
        <f>K26</f>
        <v>75754.829503340865</v>
      </c>
      <c r="M26" s="65">
        <f t="shared" si="5"/>
        <v>4.7814999999999994</v>
      </c>
      <c r="O26" s="66"/>
    </row>
    <row r="28" spans="1:16" s="4" customFormat="1" x14ac:dyDescent="0.25">
      <c r="A28" s="146" t="s">
        <v>347</v>
      </c>
      <c r="I28" s="24"/>
    </row>
    <row r="29" spans="1:16" x14ac:dyDescent="0.25">
      <c r="A29" s="67"/>
      <c r="I29" s="13"/>
    </row>
    <row r="30" spans="1:16" x14ac:dyDescent="0.25">
      <c r="A30" s="73"/>
      <c r="B30" s="73" t="s">
        <v>485</v>
      </c>
      <c r="C30" s="74" t="s">
        <v>447</v>
      </c>
      <c r="D30" s="74" t="s">
        <v>486</v>
      </c>
      <c r="E30" s="73" t="s">
        <v>487</v>
      </c>
      <c r="F30" s="73" t="s">
        <v>488</v>
      </c>
      <c r="G30" s="73" t="s">
        <v>489</v>
      </c>
      <c r="H30" s="73" t="s">
        <v>489</v>
      </c>
      <c r="I30" s="73" t="s">
        <v>490</v>
      </c>
      <c r="J30" s="73" t="s">
        <v>491</v>
      </c>
      <c r="K30" s="73" t="s">
        <v>492</v>
      </c>
      <c r="L30" s="73" t="s">
        <v>493</v>
      </c>
      <c r="M30" s="73" t="s">
        <v>494</v>
      </c>
    </row>
    <row r="31" spans="1:16" x14ac:dyDescent="0.25">
      <c r="A31" s="72" t="s">
        <v>258</v>
      </c>
      <c r="B31" s="72" t="s">
        <v>495</v>
      </c>
      <c r="C31" s="75" t="s">
        <v>520</v>
      </c>
      <c r="D31" s="75" t="s">
        <v>496</v>
      </c>
      <c r="E31" s="72" t="s">
        <v>497</v>
      </c>
      <c r="F31" s="72" t="s">
        <v>498</v>
      </c>
      <c r="G31" s="72" t="s">
        <v>499</v>
      </c>
      <c r="H31" s="72" t="s">
        <v>500</v>
      </c>
      <c r="I31" s="72" t="s">
        <v>500</v>
      </c>
      <c r="J31" s="72" t="s">
        <v>501</v>
      </c>
      <c r="K31" s="72" t="s">
        <v>501</v>
      </c>
      <c r="L31" s="72" t="s">
        <v>502</v>
      </c>
      <c r="M31" s="72" t="s">
        <v>503</v>
      </c>
    </row>
    <row r="32" spans="1:16" x14ac:dyDescent="0.25">
      <c r="A32" s="76" t="s">
        <v>187</v>
      </c>
      <c r="B32" s="77" t="s">
        <v>167</v>
      </c>
      <c r="C32" s="78" t="s">
        <v>504</v>
      </c>
      <c r="D32" s="78" t="s">
        <v>505</v>
      </c>
      <c r="E32" s="79" t="s">
        <v>506</v>
      </c>
      <c r="F32" s="77" t="s">
        <v>507</v>
      </c>
      <c r="G32" s="79" t="s">
        <v>508</v>
      </c>
      <c r="H32" s="79" t="s">
        <v>509</v>
      </c>
      <c r="I32" s="80" t="s">
        <v>510</v>
      </c>
      <c r="J32" s="81" t="s">
        <v>511</v>
      </c>
      <c r="K32" s="79" t="s">
        <v>512</v>
      </c>
      <c r="L32" s="77" t="s">
        <v>513</v>
      </c>
      <c r="M32" s="77" t="s">
        <v>514</v>
      </c>
    </row>
    <row r="33" spans="1:13" x14ac:dyDescent="0.25">
      <c r="A33" s="51" t="s">
        <v>515</v>
      </c>
      <c r="B33" s="50">
        <v>1</v>
      </c>
      <c r="C33" s="82"/>
      <c r="D33" s="82"/>
      <c r="E33" s="52" t="e">
        <f>C33/D33</f>
        <v>#DIV/0!</v>
      </c>
      <c r="F33" s="53">
        <v>0.1</v>
      </c>
      <c r="G33" s="54" t="e">
        <f t="shared" ref="G33:G50" si="8">(B33*E33)/(1+(1-F33)*B33*E33)</f>
        <v>#DIV/0!</v>
      </c>
      <c r="H33" s="54" t="e">
        <f>1-G33</f>
        <v>#DIV/0!</v>
      </c>
      <c r="I33" s="50">
        <v>100000</v>
      </c>
      <c r="J33" s="55" t="e">
        <f>G33*I33</f>
        <v>#DIV/0!</v>
      </c>
      <c r="K33" s="55" t="e">
        <f>B33*(I34+(F33*J33))</f>
        <v>#DIV/0!</v>
      </c>
      <c r="L33" s="55" t="e">
        <f>L34+K33</f>
        <v>#DIV/0!</v>
      </c>
      <c r="M33" s="85" t="e">
        <f>L33/I33</f>
        <v>#DIV/0!</v>
      </c>
    </row>
    <row r="34" spans="1:13" x14ac:dyDescent="0.25">
      <c r="A34" s="51" t="s">
        <v>396</v>
      </c>
      <c r="B34" s="50">
        <v>4</v>
      </c>
      <c r="C34" s="83"/>
      <c r="D34" s="83"/>
      <c r="E34" s="52" t="e">
        <f t="shared" ref="E34:E51" si="9">C34/D34</f>
        <v>#DIV/0!</v>
      </c>
      <c r="F34" s="53">
        <v>0.4</v>
      </c>
      <c r="G34" s="54" t="e">
        <f t="shared" si="8"/>
        <v>#DIV/0!</v>
      </c>
      <c r="H34" s="54" t="e">
        <f t="shared" ref="H34:H51" si="10">1-G34</f>
        <v>#DIV/0!</v>
      </c>
      <c r="I34" s="55" t="e">
        <f>I33*H33</f>
        <v>#DIV/0!</v>
      </c>
      <c r="J34" s="55" t="e">
        <f>G34*I34</f>
        <v>#DIV/0!</v>
      </c>
      <c r="K34" s="55" t="e">
        <f>B34*(I35+(F34*J34))</f>
        <v>#DIV/0!</v>
      </c>
      <c r="L34" s="55" t="e">
        <f>L35+K34</f>
        <v>#DIV/0!</v>
      </c>
      <c r="M34" s="56" t="e">
        <f>L34/I34</f>
        <v>#DIV/0!</v>
      </c>
    </row>
    <row r="35" spans="1:13" x14ac:dyDescent="0.25">
      <c r="A35" s="51" t="s">
        <v>398</v>
      </c>
      <c r="B35" s="50">
        <v>5</v>
      </c>
      <c r="C35" s="83"/>
      <c r="D35" s="83"/>
      <c r="E35" s="52" t="e">
        <f t="shared" si="9"/>
        <v>#DIV/0!</v>
      </c>
      <c r="F35" s="53">
        <v>0.5</v>
      </c>
      <c r="G35" s="54" t="e">
        <f t="shared" si="8"/>
        <v>#DIV/0!</v>
      </c>
      <c r="H35" s="54" t="e">
        <f t="shared" si="10"/>
        <v>#DIV/0!</v>
      </c>
      <c r="I35" s="55" t="e">
        <f>I34*H34</f>
        <v>#DIV/0!</v>
      </c>
      <c r="J35" s="55" t="e">
        <f>G35*I35</f>
        <v>#DIV/0!</v>
      </c>
      <c r="K35" s="55" t="e">
        <f t="shared" ref="K35:K50" si="11">((I35+I36)*5)/2</f>
        <v>#DIV/0!</v>
      </c>
      <c r="L35" s="55" t="e">
        <f t="shared" ref="L35:L45" si="12">L36+K35</f>
        <v>#DIV/0!</v>
      </c>
      <c r="M35" s="56" t="e">
        <f t="shared" ref="M35:M51" si="13">L35/I35</f>
        <v>#DIV/0!</v>
      </c>
    </row>
    <row r="36" spans="1:13" x14ac:dyDescent="0.25">
      <c r="A36" s="51" t="s">
        <v>400</v>
      </c>
      <c r="B36" s="50">
        <v>5</v>
      </c>
      <c r="C36" s="83"/>
      <c r="D36" s="83"/>
      <c r="E36" s="52" t="e">
        <f t="shared" si="9"/>
        <v>#DIV/0!</v>
      </c>
      <c r="F36" s="53">
        <v>0.5</v>
      </c>
      <c r="G36" s="54" t="e">
        <f t="shared" si="8"/>
        <v>#DIV/0!</v>
      </c>
      <c r="H36" s="54" t="e">
        <f t="shared" si="10"/>
        <v>#DIV/0!</v>
      </c>
      <c r="I36" s="55" t="e">
        <f t="shared" ref="I36:I51" si="14">I35*H35</f>
        <v>#DIV/0!</v>
      </c>
      <c r="J36" s="55" t="e">
        <f t="shared" ref="J36:J49" si="15">G36*I36</f>
        <v>#DIV/0!</v>
      </c>
      <c r="K36" s="55" t="e">
        <f t="shared" si="11"/>
        <v>#DIV/0!</v>
      </c>
      <c r="L36" s="55" t="e">
        <f t="shared" si="12"/>
        <v>#DIV/0!</v>
      </c>
      <c r="M36" s="56" t="e">
        <f t="shared" si="13"/>
        <v>#DIV/0!</v>
      </c>
    </row>
    <row r="37" spans="1:13" x14ac:dyDescent="0.25">
      <c r="A37" s="51" t="s">
        <v>393</v>
      </c>
      <c r="B37" s="50">
        <v>5</v>
      </c>
      <c r="C37" s="83"/>
      <c r="D37" s="83"/>
      <c r="E37" s="52" t="e">
        <f t="shared" si="9"/>
        <v>#DIV/0!</v>
      </c>
      <c r="F37" s="53">
        <v>0.5</v>
      </c>
      <c r="G37" s="54" t="e">
        <f t="shared" si="8"/>
        <v>#DIV/0!</v>
      </c>
      <c r="H37" s="54" t="e">
        <f t="shared" si="10"/>
        <v>#DIV/0!</v>
      </c>
      <c r="I37" s="55" t="e">
        <f t="shared" si="14"/>
        <v>#DIV/0!</v>
      </c>
      <c r="J37" s="55" t="e">
        <f t="shared" si="15"/>
        <v>#DIV/0!</v>
      </c>
      <c r="K37" s="55" t="e">
        <f t="shared" si="11"/>
        <v>#DIV/0!</v>
      </c>
      <c r="L37" s="55" t="e">
        <f t="shared" si="12"/>
        <v>#DIV/0!</v>
      </c>
      <c r="M37" s="56" t="e">
        <f t="shared" si="13"/>
        <v>#DIV/0!</v>
      </c>
    </row>
    <row r="38" spans="1:13" x14ac:dyDescent="0.25">
      <c r="A38" s="51" t="s">
        <v>403</v>
      </c>
      <c r="B38" s="50">
        <v>5</v>
      </c>
      <c r="C38" s="83"/>
      <c r="D38" s="83"/>
      <c r="E38" s="52" t="e">
        <f t="shared" si="9"/>
        <v>#DIV/0!</v>
      </c>
      <c r="F38" s="53">
        <v>0.5</v>
      </c>
      <c r="G38" s="54" t="e">
        <f t="shared" si="8"/>
        <v>#DIV/0!</v>
      </c>
      <c r="H38" s="54" t="e">
        <f t="shared" si="10"/>
        <v>#DIV/0!</v>
      </c>
      <c r="I38" s="55" t="e">
        <f t="shared" si="14"/>
        <v>#DIV/0!</v>
      </c>
      <c r="J38" s="55" t="e">
        <f t="shared" si="15"/>
        <v>#DIV/0!</v>
      </c>
      <c r="K38" s="55" t="e">
        <f t="shared" si="11"/>
        <v>#DIV/0!</v>
      </c>
      <c r="L38" s="55" t="e">
        <f t="shared" si="12"/>
        <v>#DIV/0!</v>
      </c>
      <c r="M38" s="56" t="e">
        <f t="shared" si="13"/>
        <v>#DIV/0!</v>
      </c>
    </row>
    <row r="39" spans="1:13" x14ac:dyDescent="0.25">
      <c r="A39" s="51" t="s">
        <v>397</v>
      </c>
      <c r="B39" s="50">
        <v>5</v>
      </c>
      <c r="C39" s="83"/>
      <c r="D39" s="83"/>
      <c r="E39" s="52" t="e">
        <f t="shared" si="9"/>
        <v>#DIV/0!</v>
      </c>
      <c r="F39" s="53">
        <v>0.5</v>
      </c>
      <c r="G39" s="54" t="e">
        <f t="shared" si="8"/>
        <v>#DIV/0!</v>
      </c>
      <c r="H39" s="54" t="e">
        <f t="shared" si="10"/>
        <v>#DIV/0!</v>
      </c>
      <c r="I39" s="55" t="e">
        <f t="shared" si="14"/>
        <v>#DIV/0!</v>
      </c>
      <c r="J39" s="55" t="e">
        <f t="shared" si="15"/>
        <v>#DIV/0!</v>
      </c>
      <c r="K39" s="55" t="e">
        <f t="shared" si="11"/>
        <v>#DIV/0!</v>
      </c>
      <c r="L39" s="55" t="e">
        <f t="shared" si="12"/>
        <v>#DIV/0!</v>
      </c>
      <c r="M39" s="56" t="e">
        <f t="shared" si="13"/>
        <v>#DIV/0!</v>
      </c>
    </row>
    <row r="40" spans="1:13" x14ac:dyDescent="0.25">
      <c r="A40" s="51" t="s">
        <v>399</v>
      </c>
      <c r="B40" s="50">
        <v>5</v>
      </c>
      <c r="C40" s="83"/>
      <c r="D40" s="83"/>
      <c r="E40" s="52" t="e">
        <f t="shared" si="9"/>
        <v>#DIV/0!</v>
      </c>
      <c r="F40" s="53">
        <v>0.5</v>
      </c>
      <c r="G40" s="54" t="e">
        <f t="shared" si="8"/>
        <v>#DIV/0!</v>
      </c>
      <c r="H40" s="54" t="e">
        <f t="shared" si="10"/>
        <v>#DIV/0!</v>
      </c>
      <c r="I40" s="55" t="e">
        <f t="shared" si="14"/>
        <v>#DIV/0!</v>
      </c>
      <c r="J40" s="55" t="e">
        <f t="shared" si="15"/>
        <v>#DIV/0!</v>
      </c>
      <c r="K40" s="55" t="e">
        <f t="shared" si="11"/>
        <v>#DIV/0!</v>
      </c>
      <c r="L40" s="55" t="e">
        <f t="shared" si="12"/>
        <v>#DIV/0!</v>
      </c>
      <c r="M40" s="56" t="e">
        <f t="shared" si="13"/>
        <v>#DIV/0!</v>
      </c>
    </row>
    <row r="41" spans="1:13" x14ac:dyDescent="0.25">
      <c r="A41" s="51" t="s">
        <v>401</v>
      </c>
      <c r="B41" s="50">
        <v>5</v>
      </c>
      <c r="C41" s="83"/>
      <c r="D41" s="83"/>
      <c r="E41" s="52" t="e">
        <f t="shared" si="9"/>
        <v>#DIV/0!</v>
      </c>
      <c r="F41" s="53">
        <v>0.5</v>
      </c>
      <c r="G41" s="54" t="e">
        <f t="shared" si="8"/>
        <v>#DIV/0!</v>
      </c>
      <c r="H41" s="54" t="e">
        <f t="shared" si="10"/>
        <v>#DIV/0!</v>
      </c>
      <c r="I41" s="55" t="e">
        <f t="shared" si="14"/>
        <v>#DIV/0!</v>
      </c>
      <c r="J41" s="55" t="e">
        <f t="shared" si="15"/>
        <v>#DIV/0!</v>
      </c>
      <c r="K41" s="55" t="e">
        <f t="shared" si="11"/>
        <v>#DIV/0!</v>
      </c>
      <c r="L41" s="55" t="e">
        <f t="shared" si="12"/>
        <v>#DIV/0!</v>
      </c>
      <c r="M41" s="56" t="e">
        <f t="shared" si="13"/>
        <v>#DIV/0!</v>
      </c>
    </row>
    <row r="42" spans="1:13" x14ac:dyDescent="0.25">
      <c r="A42" s="51" t="s">
        <v>402</v>
      </c>
      <c r="B42" s="50">
        <v>5</v>
      </c>
      <c r="C42" s="83"/>
      <c r="D42" s="83"/>
      <c r="E42" s="52" t="e">
        <f t="shared" si="9"/>
        <v>#DIV/0!</v>
      </c>
      <c r="F42" s="53">
        <v>0.5</v>
      </c>
      <c r="G42" s="54" t="e">
        <f t="shared" si="8"/>
        <v>#DIV/0!</v>
      </c>
      <c r="H42" s="54" t="e">
        <f t="shared" si="10"/>
        <v>#DIV/0!</v>
      </c>
      <c r="I42" s="55" t="e">
        <f t="shared" si="14"/>
        <v>#DIV/0!</v>
      </c>
      <c r="J42" s="55" t="e">
        <f t="shared" si="15"/>
        <v>#DIV/0!</v>
      </c>
      <c r="K42" s="55" t="e">
        <f t="shared" si="11"/>
        <v>#DIV/0!</v>
      </c>
      <c r="L42" s="55" t="e">
        <f t="shared" si="12"/>
        <v>#DIV/0!</v>
      </c>
      <c r="M42" s="85" t="e">
        <f t="shared" si="13"/>
        <v>#DIV/0!</v>
      </c>
    </row>
    <row r="43" spans="1:13" x14ac:dyDescent="0.25">
      <c r="A43" s="51" t="s">
        <v>404</v>
      </c>
      <c r="B43" s="50">
        <v>5</v>
      </c>
      <c r="C43" s="83"/>
      <c r="D43" s="83"/>
      <c r="E43" s="52" t="e">
        <f t="shared" si="9"/>
        <v>#DIV/0!</v>
      </c>
      <c r="F43" s="53">
        <v>0.5</v>
      </c>
      <c r="G43" s="54" t="e">
        <f t="shared" si="8"/>
        <v>#DIV/0!</v>
      </c>
      <c r="H43" s="54" t="e">
        <f t="shared" si="10"/>
        <v>#DIV/0!</v>
      </c>
      <c r="I43" s="55" t="e">
        <f t="shared" si="14"/>
        <v>#DIV/0!</v>
      </c>
      <c r="J43" s="55" t="e">
        <f t="shared" si="15"/>
        <v>#DIV/0!</v>
      </c>
      <c r="K43" s="55" t="e">
        <f t="shared" si="11"/>
        <v>#DIV/0!</v>
      </c>
      <c r="L43" s="55" t="e">
        <f t="shared" si="12"/>
        <v>#DIV/0!</v>
      </c>
      <c r="M43" s="56" t="e">
        <f t="shared" si="13"/>
        <v>#DIV/0!</v>
      </c>
    </row>
    <row r="44" spans="1:13" x14ac:dyDescent="0.25">
      <c r="A44" s="51" t="s">
        <v>408</v>
      </c>
      <c r="B44" s="50">
        <v>5</v>
      </c>
      <c r="C44" s="83"/>
      <c r="D44" s="83"/>
      <c r="E44" s="52" t="e">
        <f t="shared" si="9"/>
        <v>#DIV/0!</v>
      </c>
      <c r="F44" s="53">
        <v>0.5</v>
      </c>
      <c r="G44" s="54" t="e">
        <f t="shared" si="8"/>
        <v>#DIV/0!</v>
      </c>
      <c r="H44" s="54" t="e">
        <f t="shared" si="10"/>
        <v>#DIV/0!</v>
      </c>
      <c r="I44" s="55" t="e">
        <f t="shared" si="14"/>
        <v>#DIV/0!</v>
      </c>
      <c r="J44" s="55" t="e">
        <f t="shared" si="15"/>
        <v>#DIV/0!</v>
      </c>
      <c r="K44" s="55" t="e">
        <f t="shared" si="11"/>
        <v>#DIV/0!</v>
      </c>
      <c r="L44" s="55" t="e">
        <f t="shared" si="12"/>
        <v>#DIV/0!</v>
      </c>
      <c r="M44" s="56" t="e">
        <f t="shared" si="13"/>
        <v>#DIV/0!</v>
      </c>
    </row>
    <row r="45" spans="1:13" x14ac:dyDescent="0.25">
      <c r="A45" s="51" t="s">
        <v>409</v>
      </c>
      <c r="B45" s="50">
        <v>5</v>
      </c>
      <c r="C45" s="83"/>
      <c r="D45" s="83"/>
      <c r="E45" s="52" t="e">
        <f t="shared" si="9"/>
        <v>#DIV/0!</v>
      </c>
      <c r="F45" s="53">
        <v>0.5</v>
      </c>
      <c r="G45" s="54" t="e">
        <f t="shared" si="8"/>
        <v>#DIV/0!</v>
      </c>
      <c r="H45" s="54" t="e">
        <f t="shared" si="10"/>
        <v>#DIV/0!</v>
      </c>
      <c r="I45" s="55" t="e">
        <f t="shared" si="14"/>
        <v>#DIV/0!</v>
      </c>
      <c r="J45" s="55" t="e">
        <f t="shared" si="15"/>
        <v>#DIV/0!</v>
      </c>
      <c r="K45" s="55" t="e">
        <f t="shared" si="11"/>
        <v>#DIV/0!</v>
      </c>
      <c r="L45" s="55" t="e">
        <f t="shared" si="12"/>
        <v>#DIV/0!</v>
      </c>
      <c r="M45" s="56" t="e">
        <f t="shared" si="13"/>
        <v>#DIV/0!</v>
      </c>
    </row>
    <row r="46" spans="1:13" x14ac:dyDescent="0.25">
      <c r="A46" s="51" t="s">
        <v>410</v>
      </c>
      <c r="B46" s="50">
        <v>5</v>
      </c>
      <c r="C46" s="83"/>
      <c r="D46" s="83"/>
      <c r="E46" s="52" t="e">
        <f t="shared" si="9"/>
        <v>#DIV/0!</v>
      </c>
      <c r="F46" s="53">
        <v>0.5</v>
      </c>
      <c r="G46" s="54" t="e">
        <f t="shared" si="8"/>
        <v>#DIV/0!</v>
      </c>
      <c r="H46" s="54" t="e">
        <f t="shared" si="10"/>
        <v>#DIV/0!</v>
      </c>
      <c r="I46" s="55" t="e">
        <f t="shared" si="14"/>
        <v>#DIV/0!</v>
      </c>
      <c r="J46" s="55" t="e">
        <f t="shared" si="15"/>
        <v>#DIV/0!</v>
      </c>
      <c r="K46" s="55" t="e">
        <f t="shared" si="11"/>
        <v>#DIV/0!</v>
      </c>
      <c r="L46" s="58" t="e">
        <f>L47+K46</f>
        <v>#DIV/0!</v>
      </c>
      <c r="M46" s="56" t="e">
        <f t="shared" si="13"/>
        <v>#DIV/0!</v>
      </c>
    </row>
    <row r="47" spans="1:13" x14ac:dyDescent="0.25">
      <c r="A47" s="51" t="s">
        <v>411</v>
      </c>
      <c r="B47" s="50">
        <v>5</v>
      </c>
      <c r="C47" s="83"/>
      <c r="D47" s="83"/>
      <c r="E47" s="52" t="e">
        <f t="shared" si="9"/>
        <v>#DIV/0!</v>
      </c>
      <c r="F47" s="53">
        <v>0.5</v>
      </c>
      <c r="G47" s="54" t="e">
        <f t="shared" si="8"/>
        <v>#DIV/0!</v>
      </c>
      <c r="H47" s="54" t="e">
        <f t="shared" si="10"/>
        <v>#DIV/0!</v>
      </c>
      <c r="I47" s="55" t="e">
        <f t="shared" si="14"/>
        <v>#DIV/0!</v>
      </c>
      <c r="J47" s="55" t="e">
        <f t="shared" si="15"/>
        <v>#DIV/0!</v>
      </c>
      <c r="K47" s="55" t="e">
        <f t="shared" si="11"/>
        <v>#DIV/0!</v>
      </c>
      <c r="L47" s="58" t="e">
        <f>L48+K47</f>
        <v>#DIV/0!</v>
      </c>
      <c r="M47" s="56" t="e">
        <f t="shared" si="13"/>
        <v>#DIV/0!</v>
      </c>
    </row>
    <row r="48" spans="1:13" x14ac:dyDescent="0.25">
      <c r="A48" s="51" t="s">
        <v>412</v>
      </c>
      <c r="B48" s="50">
        <v>5</v>
      </c>
      <c r="C48" s="83"/>
      <c r="D48" s="83"/>
      <c r="E48" s="52" t="e">
        <f t="shared" si="9"/>
        <v>#DIV/0!</v>
      </c>
      <c r="F48" s="53">
        <v>0.5</v>
      </c>
      <c r="G48" s="54" t="e">
        <f t="shared" si="8"/>
        <v>#DIV/0!</v>
      </c>
      <c r="H48" s="54" t="e">
        <f t="shared" si="10"/>
        <v>#DIV/0!</v>
      </c>
      <c r="I48" s="55" t="e">
        <f t="shared" si="14"/>
        <v>#DIV/0!</v>
      </c>
      <c r="J48" s="55" t="e">
        <f t="shared" si="15"/>
        <v>#DIV/0!</v>
      </c>
      <c r="K48" s="55" t="e">
        <f t="shared" si="11"/>
        <v>#DIV/0!</v>
      </c>
      <c r="L48" s="58" t="e">
        <f>L49+K48</f>
        <v>#DIV/0!</v>
      </c>
      <c r="M48" s="56" t="e">
        <f t="shared" si="13"/>
        <v>#DIV/0!</v>
      </c>
    </row>
    <row r="49" spans="1:13" x14ac:dyDescent="0.25">
      <c r="A49" s="51" t="s">
        <v>449</v>
      </c>
      <c r="B49" s="50">
        <v>5</v>
      </c>
      <c r="C49" s="83"/>
      <c r="D49" s="83"/>
      <c r="E49" s="52" t="e">
        <f t="shared" si="9"/>
        <v>#DIV/0!</v>
      </c>
      <c r="F49" s="53">
        <v>0.5</v>
      </c>
      <c r="G49" s="54" t="e">
        <f t="shared" si="8"/>
        <v>#DIV/0!</v>
      </c>
      <c r="H49" s="54" t="e">
        <f t="shared" si="10"/>
        <v>#DIV/0!</v>
      </c>
      <c r="I49" s="55" t="e">
        <f t="shared" si="14"/>
        <v>#DIV/0!</v>
      </c>
      <c r="J49" s="55" t="e">
        <f t="shared" si="15"/>
        <v>#DIV/0!</v>
      </c>
      <c r="K49" s="55" t="e">
        <f t="shared" si="11"/>
        <v>#DIV/0!</v>
      </c>
      <c r="L49" s="58" t="e">
        <f>L50+K49</f>
        <v>#DIV/0!</v>
      </c>
      <c r="M49" s="56" t="e">
        <f t="shared" si="13"/>
        <v>#DIV/0!</v>
      </c>
    </row>
    <row r="50" spans="1:13" x14ac:dyDescent="0.25">
      <c r="A50" s="51" t="s">
        <v>518</v>
      </c>
      <c r="B50" s="50">
        <v>5</v>
      </c>
      <c r="C50" s="83"/>
      <c r="D50" s="83"/>
      <c r="E50" s="52" t="e">
        <f t="shared" si="9"/>
        <v>#DIV/0!</v>
      </c>
      <c r="F50" s="53">
        <v>0.5</v>
      </c>
      <c r="G50" s="54" t="e">
        <f t="shared" si="8"/>
        <v>#DIV/0!</v>
      </c>
      <c r="H50" s="54" t="e">
        <f t="shared" si="10"/>
        <v>#DIV/0!</v>
      </c>
      <c r="I50" s="55" t="e">
        <f t="shared" si="14"/>
        <v>#DIV/0!</v>
      </c>
      <c r="J50" s="55" t="e">
        <f>G50*I50</f>
        <v>#DIV/0!</v>
      </c>
      <c r="K50" s="55" t="e">
        <f t="shared" si="11"/>
        <v>#DIV/0!</v>
      </c>
      <c r="L50" s="58" t="e">
        <f>L51+K50</f>
        <v>#DIV/0!</v>
      </c>
      <c r="M50" s="56" t="e">
        <f t="shared" si="13"/>
        <v>#DIV/0!</v>
      </c>
    </row>
    <row r="51" spans="1:13" x14ac:dyDescent="0.25">
      <c r="A51" s="59" t="s">
        <v>519</v>
      </c>
      <c r="B51" s="60"/>
      <c r="C51" s="84"/>
      <c r="D51" s="84"/>
      <c r="E51" s="61" t="e">
        <f t="shared" si="9"/>
        <v>#DIV/0!</v>
      </c>
      <c r="F51" s="62">
        <v>0.5</v>
      </c>
      <c r="G51" s="63">
        <v>1</v>
      </c>
      <c r="H51" s="61">
        <f t="shared" si="10"/>
        <v>0</v>
      </c>
      <c r="I51" s="63" t="e">
        <f t="shared" si="14"/>
        <v>#DIV/0!</v>
      </c>
      <c r="J51" s="63" t="e">
        <f t="shared" ref="J51" si="16">G51*I51</f>
        <v>#DIV/0!</v>
      </c>
      <c r="K51" s="63" t="e">
        <f>I51/E51</f>
        <v>#DIV/0!</v>
      </c>
      <c r="L51" s="64" t="e">
        <f>K51</f>
        <v>#DIV/0!</v>
      </c>
      <c r="M51" s="65" t="e">
        <f t="shared" si="13"/>
        <v>#DIV/0!</v>
      </c>
    </row>
    <row r="53" spans="1:13" x14ac:dyDescent="0.25">
      <c r="A53" s="73"/>
      <c r="B53" s="73" t="s">
        <v>485</v>
      </c>
      <c r="C53" s="74" t="s">
        <v>448</v>
      </c>
      <c r="D53" s="74" t="s">
        <v>486</v>
      </c>
      <c r="E53" s="73" t="s">
        <v>487</v>
      </c>
      <c r="F53" s="73" t="s">
        <v>488</v>
      </c>
      <c r="G53" s="73" t="s">
        <v>489</v>
      </c>
      <c r="H53" s="73" t="s">
        <v>489</v>
      </c>
      <c r="I53" s="73" t="s">
        <v>490</v>
      </c>
      <c r="J53" s="73" t="s">
        <v>491</v>
      </c>
      <c r="K53" s="73" t="s">
        <v>492</v>
      </c>
      <c r="L53" s="73" t="s">
        <v>493</v>
      </c>
      <c r="M53" s="73" t="s">
        <v>494</v>
      </c>
    </row>
    <row r="54" spans="1:13" x14ac:dyDescent="0.25">
      <c r="A54" s="72" t="s">
        <v>258</v>
      </c>
      <c r="B54" s="72" t="s">
        <v>495</v>
      </c>
      <c r="C54" s="75" t="s">
        <v>520</v>
      </c>
      <c r="D54" s="75" t="s">
        <v>496</v>
      </c>
      <c r="E54" s="72" t="s">
        <v>497</v>
      </c>
      <c r="F54" s="72" t="s">
        <v>498</v>
      </c>
      <c r="G54" s="72" t="s">
        <v>499</v>
      </c>
      <c r="H54" s="72" t="s">
        <v>500</v>
      </c>
      <c r="I54" s="72" t="s">
        <v>500</v>
      </c>
      <c r="J54" s="72" t="s">
        <v>501</v>
      </c>
      <c r="K54" s="72" t="s">
        <v>501</v>
      </c>
      <c r="L54" s="72" t="s">
        <v>502</v>
      </c>
      <c r="M54" s="72" t="s">
        <v>503</v>
      </c>
    </row>
    <row r="55" spans="1:13" x14ac:dyDescent="0.25">
      <c r="A55" s="76" t="s">
        <v>187</v>
      </c>
      <c r="B55" s="77" t="s">
        <v>167</v>
      </c>
      <c r="C55" s="78" t="s">
        <v>504</v>
      </c>
      <c r="D55" s="78" t="s">
        <v>505</v>
      </c>
      <c r="E55" s="79" t="s">
        <v>506</v>
      </c>
      <c r="F55" s="77" t="s">
        <v>507</v>
      </c>
      <c r="G55" s="79" t="s">
        <v>508</v>
      </c>
      <c r="H55" s="79" t="s">
        <v>509</v>
      </c>
      <c r="I55" s="80" t="s">
        <v>510</v>
      </c>
      <c r="J55" s="81" t="s">
        <v>511</v>
      </c>
      <c r="K55" s="79" t="s">
        <v>512</v>
      </c>
      <c r="L55" s="77" t="s">
        <v>513</v>
      </c>
      <c r="M55" s="77" t="s">
        <v>514</v>
      </c>
    </row>
    <row r="56" spans="1:13" x14ac:dyDescent="0.25">
      <c r="A56" s="51" t="s">
        <v>515</v>
      </c>
      <c r="B56" s="50">
        <v>1</v>
      </c>
      <c r="C56" s="82"/>
      <c r="D56" s="82"/>
      <c r="E56" s="52" t="e">
        <f>C56/D56</f>
        <v>#DIV/0!</v>
      </c>
      <c r="F56" s="53">
        <v>0.1</v>
      </c>
      <c r="G56" s="54" t="e">
        <f t="shared" ref="G56:G73" si="17">(B56*E56)/(1+(1-F56)*B56*E56)</f>
        <v>#DIV/0!</v>
      </c>
      <c r="H56" s="54" t="e">
        <f>1-G56</f>
        <v>#DIV/0!</v>
      </c>
      <c r="I56" s="50">
        <v>100000</v>
      </c>
      <c r="J56" s="55" t="e">
        <f>G56*I56</f>
        <v>#DIV/0!</v>
      </c>
      <c r="K56" s="55" t="e">
        <f>B56*(I57+(F56*J56))</f>
        <v>#DIV/0!</v>
      </c>
      <c r="L56" s="55" t="e">
        <f>L57+K56</f>
        <v>#DIV/0!</v>
      </c>
      <c r="M56" s="85" t="e">
        <f>L56/I56</f>
        <v>#DIV/0!</v>
      </c>
    </row>
    <row r="57" spans="1:13" x14ac:dyDescent="0.25">
      <c r="A57" s="51" t="s">
        <v>396</v>
      </c>
      <c r="B57" s="50">
        <v>4</v>
      </c>
      <c r="C57" s="83"/>
      <c r="D57" s="83"/>
      <c r="E57" s="52" t="e">
        <f t="shared" ref="E57:E74" si="18">C57/D57</f>
        <v>#DIV/0!</v>
      </c>
      <c r="F57" s="53">
        <v>0.4</v>
      </c>
      <c r="G57" s="54" t="e">
        <f t="shared" si="17"/>
        <v>#DIV/0!</v>
      </c>
      <c r="H57" s="54" t="e">
        <f t="shared" ref="H57:H74" si="19">1-G57</f>
        <v>#DIV/0!</v>
      </c>
      <c r="I57" s="55" t="e">
        <f>I56*H56</f>
        <v>#DIV/0!</v>
      </c>
      <c r="J57" s="55" t="e">
        <f>G57*I57</f>
        <v>#DIV/0!</v>
      </c>
      <c r="K57" s="55" t="e">
        <f>B57*(I58+(F57*J57))</f>
        <v>#DIV/0!</v>
      </c>
      <c r="L57" s="55" t="e">
        <f>L58+K57</f>
        <v>#DIV/0!</v>
      </c>
      <c r="M57" s="56" t="e">
        <f>L57/I57</f>
        <v>#DIV/0!</v>
      </c>
    </row>
    <row r="58" spans="1:13" x14ac:dyDescent="0.25">
      <c r="A58" s="51" t="s">
        <v>398</v>
      </c>
      <c r="B58" s="50">
        <v>5</v>
      </c>
      <c r="C58" s="83"/>
      <c r="D58" s="83"/>
      <c r="E58" s="52" t="e">
        <f t="shared" si="18"/>
        <v>#DIV/0!</v>
      </c>
      <c r="F58" s="53">
        <v>0.5</v>
      </c>
      <c r="G58" s="54" t="e">
        <f t="shared" si="17"/>
        <v>#DIV/0!</v>
      </c>
      <c r="H58" s="54" t="e">
        <f t="shared" si="19"/>
        <v>#DIV/0!</v>
      </c>
      <c r="I58" s="55" t="e">
        <f>I57*H57</f>
        <v>#DIV/0!</v>
      </c>
      <c r="J58" s="55" t="e">
        <f>G58*I58</f>
        <v>#DIV/0!</v>
      </c>
      <c r="K58" s="55" t="e">
        <f t="shared" ref="K58:K73" si="20">((I58+I59)*5)/2</f>
        <v>#DIV/0!</v>
      </c>
      <c r="L58" s="55" t="e">
        <f t="shared" ref="L58:L68" si="21">L59+K58</f>
        <v>#DIV/0!</v>
      </c>
      <c r="M58" s="56" t="e">
        <f t="shared" ref="M58:M74" si="22">L58/I58</f>
        <v>#DIV/0!</v>
      </c>
    </row>
    <row r="59" spans="1:13" x14ac:dyDescent="0.25">
      <c r="A59" s="51" t="s">
        <v>400</v>
      </c>
      <c r="B59" s="50">
        <v>5</v>
      </c>
      <c r="C59" s="83"/>
      <c r="D59" s="83"/>
      <c r="E59" s="52" t="e">
        <f t="shared" si="18"/>
        <v>#DIV/0!</v>
      </c>
      <c r="F59" s="53">
        <v>0.5</v>
      </c>
      <c r="G59" s="54" t="e">
        <f t="shared" si="17"/>
        <v>#DIV/0!</v>
      </c>
      <c r="H59" s="54" t="e">
        <f t="shared" si="19"/>
        <v>#DIV/0!</v>
      </c>
      <c r="I59" s="55" t="e">
        <f t="shared" ref="I59:I74" si="23">I58*H58</f>
        <v>#DIV/0!</v>
      </c>
      <c r="J59" s="55" t="e">
        <f t="shared" ref="J59:J72" si="24">G59*I59</f>
        <v>#DIV/0!</v>
      </c>
      <c r="K59" s="55" t="e">
        <f t="shared" si="20"/>
        <v>#DIV/0!</v>
      </c>
      <c r="L59" s="55" t="e">
        <f t="shared" si="21"/>
        <v>#DIV/0!</v>
      </c>
      <c r="M59" s="56" t="e">
        <f t="shared" si="22"/>
        <v>#DIV/0!</v>
      </c>
    </row>
    <row r="60" spans="1:13" x14ac:dyDescent="0.25">
      <c r="A60" s="51" t="s">
        <v>393</v>
      </c>
      <c r="B60" s="50">
        <v>5</v>
      </c>
      <c r="C60" s="83"/>
      <c r="D60" s="83"/>
      <c r="E60" s="52" t="e">
        <f t="shared" si="18"/>
        <v>#DIV/0!</v>
      </c>
      <c r="F60" s="53">
        <v>0.5</v>
      </c>
      <c r="G60" s="54" t="e">
        <f t="shared" si="17"/>
        <v>#DIV/0!</v>
      </c>
      <c r="H60" s="54" t="e">
        <f t="shared" si="19"/>
        <v>#DIV/0!</v>
      </c>
      <c r="I60" s="55" t="e">
        <f t="shared" si="23"/>
        <v>#DIV/0!</v>
      </c>
      <c r="J60" s="55" t="e">
        <f t="shared" si="24"/>
        <v>#DIV/0!</v>
      </c>
      <c r="K60" s="55" t="e">
        <f t="shared" si="20"/>
        <v>#DIV/0!</v>
      </c>
      <c r="L60" s="55" t="e">
        <f t="shared" si="21"/>
        <v>#DIV/0!</v>
      </c>
      <c r="M60" s="56" t="e">
        <f t="shared" si="22"/>
        <v>#DIV/0!</v>
      </c>
    </row>
    <row r="61" spans="1:13" x14ac:dyDescent="0.25">
      <c r="A61" s="51" t="s">
        <v>403</v>
      </c>
      <c r="B61" s="50">
        <v>5</v>
      </c>
      <c r="C61" s="83"/>
      <c r="D61" s="83"/>
      <c r="E61" s="52" t="e">
        <f t="shared" si="18"/>
        <v>#DIV/0!</v>
      </c>
      <c r="F61" s="53">
        <v>0.5</v>
      </c>
      <c r="G61" s="54" t="e">
        <f t="shared" si="17"/>
        <v>#DIV/0!</v>
      </c>
      <c r="H61" s="54" t="e">
        <f t="shared" si="19"/>
        <v>#DIV/0!</v>
      </c>
      <c r="I61" s="55" t="e">
        <f t="shared" si="23"/>
        <v>#DIV/0!</v>
      </c>
      <c r="J61" s="55" t="e">
        <f t="shared" si="24"/>
        <v>#DIV/0!</v>
      </c>
      <c r="K61" s="55" t="e">
        <f t="shared" si="20"/>
        <v>#DIV/0!</v>
      </c>
      <c r="L61" s="55" t="e">
        <f t="shared" si="21"/>
        <v>#DIV/0!</v>
      </c>
      <c r="M61" s="56" t="e">
        <f t="shared" si="22"/>
        <v>#DIV/0!</v>
      </c>
    </row>
    <row r="62" spans="1:13" x14ac:dyDescent="0.25">
      <c r="A62" s="51" t="s">
        <v>397</v>
      </c>
      <c r="B62" s="50">
        <v>5</v>
      </c>
      <c r="C62" s="83"/>
      <c r="D62" s="83"/>
      <c r="E62" s="52" t="e">
        <f t="shared" si="18"/>
        <v>#DIV/0!</v>
      </c>
      <c r="F62" s="53">
        <v>0.5</v>
      </c>
      <c r="G62" s="54" t="e">
        <f t="shared" si="17"/>
        <v>#DIV/0!</v>
      </c>
      <c r="H62" s="54" t="e">
        <f t="shared" si="19"/>
        <v>#DIV/0!</v>
      </c>
      <c r="I62" s="55" t="e">
        <f t="shared" si="23"/>
        <v>#DIV/0!</v>
      </c>
      <c r="J62" s="55" t="e">
        <f t="shared" si="24"/>
        <v>#DIV/0!</v>
      </c>
      <c r="K62" s="55" t="e">
        <f t="shared" si="20"/>
        <v>#DIV/0!</v>
      </c>
      <c r="L62" s="55" t="e">
        <f t="shared" si="21"/>
        <v>#DIV/0!</v>
      </c>
      <c r="M62" s="56" t="e">
        <f t="shared" si="22"/>
        <v>#DIV/0!</v>
      </c>
    </row>
    <row r="63" spans="1:13" x14ac:dyDescent="0.25">
      <c r="A63" s="51" t="s">
        <v>399</v>
      </c>
      <c r="B63" s="50">
        <v>5</v>
      </c>
      <c r="C63" s="83"/>
      <c r="D63" s="83"/>
      <c r="E63" s="52" t="e">
        <f t="shared" si="18"/>
        <v>#DIV/0!</v>
      </c>
      <c r="F63" s="53">
        <v>0.5</v>
      </c>
      <c r="G63" s="54" t="e">
        <f t="shared" si="17"/>
        <v>#DIV/0!</v>
      </c>
      <c r="H63" s="54" t="e">
        <f t="shared" si="19"/>
        <v>#DIV/0!</v>
      </c>
      <c r="I63" s="55" t="e">
        <f t="shared" si="23"/>
        <v>#DIV/0!</v>
      </c>
      <c r="J63" s="55" t="e">
        <f t="shared" si="24"/>
        <v>#DIV/0!</v>
      </c>
      <c r="K63" s="55" t="e">
        <f t="shared" si="20"/>
        <v>#DIV/0!</v>
      </c>
      <c r="L63" s="55" t="e">
        <f t="shared" si="21"/>
        <v>#DIV/0!</v>
      </c>
      <c r="M63" s="56" t="e">
        <f t="shared" si="22"/>
        <v>#DIV/0!</v>
      </c>
    </row>
    <row r="64" spans="1:13" x14ac:dyDescent="0.25">
      <c r="A64" s="51" t="s">
        <v>401</v>
      </c>
      <c r="B64" s="50">
        <v>5</v>
      </c>
      <c r="C64" s="83"/>
      <c r="D64" s="83"/>
      <c r="E64" s="52" t="e">
        <f t="shared" si="18"/>
        <v>#DIV/0!</v>
      </c>
      <c r="F64" s="53">
        <v>0.5</v>
      </c>
      <c r="G64" s="54" t="e">
        <f t="shared" si="17"/>
        <v>#DIV/0!</v>
      </c>
      <c r="H64" s="54" t="e">
        <f t="shared" si="19"/>
        <v>#DIV/0!</v>
      </c>
      <c r="I64" s="55" t="e">
        <f t="shared" si="23"/>
        <v>#DIV/0!</v>
      </c>
      <c r="J64" s="55" t="e">
        <f t="shared" si="24"/>
        <v>#DIV/0!</v>
      </c>
      <c r="K64" s="55" t="e">
        <f t="shared" si="20"/>
        <v>#DIV/0!</v>
      </c>
      <c r="L64" s="55" t="e">
        <f t="shared" si="21"/>
        <v>#DIV/0!</v>
      </c>
      <c r="M64" s="56" t="e">
        <f t="shared" si="22"/>
        <v>#DIV/0!</v>
      </c>
    </row>
    <row r="65" spans="1:14" x14ac:dyDescent="0.25">
      <c r="A65" s="51" t="s">
        <v>402</v>
      </c>
      <c r="B65" s="50">
        <v>5</v>
      </c>
      <c r="C65" s="83"/>
      <c r="D65" s="83"/>
      <c r="E65" s="52" t="e">
        <f t="shared" si="18"/>
        <v>#DIV/0!</v>
      </c>
      <c r="F65" s="53">
        <v>0.5</v>
      </c>
      <c r="G65" s="54" t="e">
        <f t="shared" si="17"/>
        <v>#DIV/0!</v>
      </c>
      <c r="H65" s="54" t="e">
        <f t="shared" si="19"/>
        <v>#DIV/0!</v>
      </c>
      <c r="I65" s="55" t="e">
        <f t="shared" si="23"/>
        <v>#DIV/0!</v>
      </c>
      <c r="J65" s="55" t="e">
        <f t="shared" si="24"/>
        <v>#DIV/0!</v>
      </c>
      <c r="K65" s="55" t="e">
        <f t="shared" si="20"/>
        <v>#DIV/0!</v>
      </c>
      <c r="L65" s="55" t="e">
        <f t="shared" si="21"/>
        <v>#DIV/0!</v>
      </c>
      <c r="M65" s="85" t="e">
        <f t="shared" si="22"/>
        <v>#DIV/0!</v>
      </c>
    </row>
    <row r="66" spans="1:14" x14ac:dyDescent="0.25">
      <c r="A66" s="51" t="s">
        <v>404</v>
      </c>
      <c r="B66" s="50">
        <v>5</v>
      </c>
      <c r="C66" s="83"/>
      <c r="D66" s="83"/>
      <c r="E66" s="52" t="e">
        <f t="shared" si="18"/>
        <v>#DIV/0!</v>
      </c>
      <c r="F66" s="53">
        <v>0.5</v>
      </c>
      <c r="G66" s="54" t="e">
        <f t="shared" si="17"/>
        <v>#DIV/0!</v>
      </c>
      <c r="H66" s="54" t="e">
        <f t="shared" si="19"/>
        <v>#DIV/0!</v>
      </c>
      <c r="I66" s="55" t="e">
        <f t="shared" si="23"/>
        <v>#DIV/0!</v>
      </c>
      <c r="J66" s="55" t="e">
        <f t="shared" si="24"/>
        <v>#DIV/0!</v>
      </c>
      <c r="K66" s="55" t="e">
        <f t="shared" si="20"/>
        <v>#DIV/0!</v>
      </c>
      <c r="L66" s="55" t="e">
        <f t="shared" si="21"/>
        <v>#DIV/0!</v>
      </c>
      <c r="M66" s="56" t="e">
        <f t="shared" si="22"/>
        <v>#DIV/0!</v>
      </c>
    </row>
    <row r="67" spans="1:14" x14ac:dyDescent="0.25">
      <c r="A67" s="51" t="s">
        <v>408</v>
      </c>
      <c r="B67" s="50">
        <v>5</v>
      </c>
      <c r="C67" s="83"/>
      <c r="D67" s="83"/>
      <c r="E67" s="52" t="e">
        <f t="shared" si="18"/>
        <v>#DIV/0!</v>
      </c>
      <c r="F67" s="53">
        <v>0.5</v>
      </c>
      <c r="G67" s="54" t="e">
        <f t="shared" si="17"/>
        <v>#DIV/0!</v>
      </c>
      <c r="H67" s="54" t="e">
        <f t="shared" si="19"/>
        <v>#DIV/0!</v>
      </c>
      <c r="I67" s="55" t="e">
        <f t="shared" si="23"/>
        <v>#DIV/0!</v>
      </c>
      <c r="J67" s="55" t="e">
        <f t="shared" si="24"/>
        <v>#DIV/0!</v>
      </c>
      <c r="K67" s="55" t="e">
        <f t="shared" si="20"/>
        <v>#DIV/0!</v>
      </c>
      <c r="L67" s="55" t="e">
        <f t="shared" si="21"/>
        <v>#DIV/0!</v>
      </c>
      <c r="M67" s="56" t="e">
        <f t="shared" si="22"/>
        <v>#DIV/0!</v>
      </c>
    </row>
    <row r="68" spans="1:14" x14ac:dyDescent="0.25">
      <c r="A68" s="51" t="s">
        <v>409</v>
      </c>
      <c r="B68" s="50">
        <v>5</v>
      </c>
      <c r="C68" s="83"/>
      <c r="D68" s="83"/>
      <c r="E68" s="52" t="e">
        <f t="shared" si="18"/>
        <v>#DIV/0!</v>
      </c>
      <c r="F68" s="53">
        <v>0.5</v>
      </c>
      <c r="G68" s="54" t="e">
        <f t="shared" si="17"/>
        <v>#DIV/0!</v>
      </c>
      <c r="H68" s="54" t="e">
        <f t="shared" si="19"/>
        <v>#DIV/0!</v>
      </c>
      <c r="I68" s="55" t="e">
        <f t="shared" si="23"/>
        <v>#DIV/0!</v>
      </c>
      <c r="J68" s="55" t="e">
        <f t="shared" si="24"/>
        <v>#DIV/0!</v>
      </c>
      <c r="K68" s="55" t="e">
        <f t="shared" si="20"/>
        <v>#DIV/0!</v>
      </c>
      <c r="L68" s="55" t="e">
        <f t="shared" si="21"/>
        <v>#DIV/0!</v>
      </c>
      <c r="M68" s="56" t="e">
        <f t="shared" si="22"/>
        <v>#DIV/0!</v>
      </c>
    </row>
    <row r="69" spans="1:14" x14ac:dyDescent="0.25">
      <c r="A69" s="51" t="s">
        <v>410</v>
      </c>
      <c r="B69" s="50">
        <v>5</v>
      </c>
      <c r="C69" s="83"/>
      <c r="D69" s="83"/>
      <c r="E69" s="52" t="e">
        <f t="shared" si="18"/>
        <v>#DIV/0!</v>
      </c>
      <c r="F69" s="53">
        <v>0.5</v>
      </c>
      <c r="G69" s="54" t="e">
        <f t="shared" si="17"/>
        <v>#DIV/0!</v>
      </c>
      <c r="H69" s="54" t="e">
        <f t="shared" si="19"/>
        <v>#DIV/0!</v>
      </c>
      <c r="I69" s="55" t="e">
        <f t="shared" si="23"/>
        <v>#DIV/0!</v>
      </c>
      <c r="J69" s="55" t="e">
        <f t="shared" si="24"/>
        <v>#DIV/0!</v>
      </c>
      <c r="K69" s="55" t="e">
        <f t="shared" si="20"/>
        <v>#DIV/0!</v>
      </c>
      <c r="L69" s="58" t="e">
        <f>L70+K69</f>
        <v>#DIV/0!</v>
      </c>
      <c r="M69" s="56" t="e">
        <f t="shared" si="22"/>
        <v>#DIV/0!</v>
      </c>
    </row>
    <row r="70" spans="1:14" x14ac:dyDescent="0.25">
      <c r="A70" s="51" t="s">
        <v>411</v>
      </c>
      <c r="B70" s="50">
        <v>5</v>
      </c>
      <c r="C70" s="83"/>
      <c r="D70" s="83"/>
      <c r="E70" s="52" t="e">
        <f t="shared" si="18"/>
        <v>#DIV/0!</v>
      </c>
      <c r="F70" s="53">
        <v>0.5</v>
      </c>
      <c r="G70" s="54" t="e">
        <f t="shared" si="17"/>
        <v>#DIV/0!</v>
      </c>
      <c r="H70" s="54" t="e">
        <f t="shared" si="19"/>
        <v>#DIV/0!</v>
      </c>
      <c r="I70" s="55" t="e">
        <f t="shared" si="23"/>
        <v>#DIV/0!</v>
      </c>
      <c r="J70" s="55" t="e">
        <f t="shared" si="24"/>
        <v>#DIV/0!</v>
      </c>
      <c r="K70" s="55" t="e">
        <f t="shared" si="20"/>
        <v>#DIV/0!</v>
      </c>
      <c r="L70" s="58" t="e">
        <f>L71+K70</f>
        <v>#DIV/0!</v>
      </c>
      <c r="M70" s="56" t="e">
        <f t="shared" si="22"/>
        <v>#DIV/0!</v>
      </c>
    </row>
    <row r="71" spans="1:14" x14ac:dyDescent="0.25">
      <c r="A71" s="51" t="s">
        <v>412</v>
      </c>
      <c r="B71" s="50">
        <v>5</v>
      </c>
      <c r="C71" s="83"/>
      <c r="D71" s="83"/>
      <c r="E71" s="52" t="e">
        <f t="shared" si="18"/>
        <v>#DIV/0!</v>
      </c>
      <c r="F71" s="53">
        <v>0.5</v>
      </c>
      <c r="G71" s="54" t="e">
        <f t="shared" si="17"/>
        <v>#DIV/0!</v>
      </c>
      <c r="H71" s="54" t="e">
        <f t="shared" si="19"/>
        <v>#DIV/0!</v>
      </c>
      <c r="I71" s="55" t="e">
        <f t="shared" si="23"/>
        <v>#DIV/0!</v>
      </c>
      <c r="J71" s="55" t="e">
        <f t="shared" si="24"/>
        <v>#DIV/0!</v>
      </c>
      <c r="K71" s="55" t="e">
        <f t="shared" si="20"/>
        <v>#DIV/0!</v>
      </c>
      <c r="L71" s="58" t="e">
        <f>L72+K71</f>
        <v>#DIV/0!</v>
      </c>
      <c r="M71" s="56" t="e">
        <f t="shared" si="22"/>
        <v>#DIV/0!</v>
      </c>
    </row>
    <row r="72" spans="1:14" x14ac:dyDescent="0.25">
      <c r="A72" s="51" t="s">
        <v>449</v>
      </c>
      <c r="B72" s="50">
        <v>5</v>
      </c>
      <c r="C72" s="83"/>
      <c r="D72" s="83"/>
      <c r="E72" s="52" t="e">
        <f t="shared" si="18"/>
        <v>#DIV/0!</v>
      </c>
      <c r="F72" s="53">
        <v>0.5</v>
      </c>
      <c r="G72" s="54" t="e">
        <f t="shared" si="17"/>
        <v>#DIV/0!</v>
      </c>
      <c r="H72" s="54" t="e">
        <f t="shared" si="19"/>
        <v>#DIV/0!</v>
      </c>
      <c r="I72" s="55" t="e">
        <f t="shared" si="23"/>
        <v>#DIV/0!</v>
      </c>
      <c r="J72" s="55" t="e">
        <f t="shared" si="24"/>
        <v>#DIV/0!</v>
      </c>
      <c r="K72" s="55" t="e">
        <f t="shared" si="20"/>
        <v>#DIV/0!</v>
      </c>
      <c r="L72" s="58" t="e">
        <f>L73+K72</f>
        <v>#DIV/0!</v>
      </c>
      <c r="M72" s="56" t="e">
        <f t="shared" si="22"/>
        <v>#DIV/0!</v>
      </c>
    </row>
    <row r="73" spans="1:14" x14ac:dyDescent="0.25">
      <c r="A73" s="51" t="s">
        <v>518</v>
      </c>
      <c r="B73" s="50">
        <v>5</v>
      </c>
      <c r="C73" s="83"/>
      <c r="D73" s="83"/>
      <c r="E73" s="52" t="e">
        <f t="shared" si="18"/>
        <v>#DIV/0!</v>
      </c>
      <c r="F73" s="53">
        <v>0.5</v>
      </c>
      <c r="G73" s="54" t="e">
        <f t="shared" si="17"/>
        <v>#DIV/0!</v>
      </c>
      <c r="H73" s="54" t="e">
        <f t="shared" si="19"/>
        <v>#DIV/0!</v>
      </c>
      <c r="I73" s="55" t="e">
        <f t="shared" si="23"/>
        <v>#DIV/0!</v>
      </c>
      <c r="J73" s="55" t="e">
        <f>G73*I73</f>
        <v>#DIV/0!</v>
      </c>
      <c r="K73" s="55" t="e">
        <f t="shared" si="20"/>
        <v>#DIV/0!</v>
      </c>
      <c r="L73" s="58" t="e">
        <f>L74+K73</f>
        <v>#DIV/0!</v>
      </c>
      <c r="M73" s="56" t="e">
        <f t="shared" si="22"/>
        <v>#DIV/0!</v>
      </c>
    </row>
    <row r="74" spans="1:14" x14ac:dyDescent="0.25">
      <c r="A74" s="59" t="s">
        <v>519</v>
      </c>
      <c r="B74" s="60"/>
      <c r="C74" s="84"/>
      <c r="D74" s="84"/>
      <c r="E74" s="61" t="e">
        <f t="shared" si="18"/>
        <v>#DIV/0!</v>
      </c>
      <c r="F74" s="62">
        <v>0.5</v>
      </c>
      <c r="G74" s="63">
        <v>1</v>
      </c>
      <c r="H74" s="61">
        <f t="shared" si="19"/>
        <v>0</v>
      </c>
      <c r="I74" s="63" t="e">
        <f t="shared" si="23"/>
        <v>#DIV/0!</v>
      </c>
      <c r="J74" s="63" t="e">
        <f t="shared" ref="J74" si="25">G74*I74</f>
        <v>#DIV/0!</v>
      </c>
      <c r="K74" s="63" t="e">
        <f>I74/E74</f>
        <v>#DIV/0!</v>
      </c>
      <c r="L74" s="64" t="e">
        <f>K74</f>
        <v>#DIV/0!</v>
      </c>
      <c r="M74" s="65" t="e">
        <f t="shared" si="22"/>
        <v>#DIV/0!</v>
      </c>
    </row>
    <row r="76" spans="1:14" x14ac:dyDescent="0.25">
      <c r="A76" s="146" t="s">
        <v>452</v>
      </c>
      <c r="B76" s="4"/>
      <c r="C76" s="4"/>
      <c r="D76" s="4"/>
      <c r="E76" s="4"/>
      <c r="F76" s="4"/>
      <c r="G76" s="4"/>
      <c r="H76" s="4"/>
      <c r="I76" s="4"/>
      <c r="J76" s="4"/>
      <c r="K76" s="4"/>
      <c r="L76" s="4"/>
      <c r="M76" s="4"/>
      <c r="N76" s="4"/>
    </row>
    <row r="77" spans="1:14" x14ac:dyDescent="0.25">
      <c r="A77" s="11" t="s">
        <v>414</v>
      </c>
      <c r="B77" s="4"/>
      <c r="C77" s="4"/>
      <c r="D77" s="4"/>
      <c r="E77" s="4"/>
      <c r="F77" s="4"/>
      <c r="G77" s="4"/>
      <c r="H77" s="4"/>
      <c r="I77" s="4"/>
      <c r="J77" s="4"/>
      <c r="K77" s="4"/>
      <c r="L77" s="4"/>
      <c r="M77" s="4"/>
      <c r="N77" s="4"/>
    </row>
    <row r="78" spans="1:14" x14ac:dyDescent="0.25">
      <c r="A78" s="86"/>
      <c r="B78" s="4"/>
      <c r="C78" s="4"/>
      <c r="D78" s="4"/>
      <c r="E78" s="4"/>
      <c r="F78" s="4"/>
      <c r="G78" s="4"/>
      <c r="H78" s="4"/>
    </row>
    <row r="79" spans="1:14" x14ac:dyDescent="0.25">
      <c r="A79" s="206" t="s">
        <v>350</v>
      </c>
      <c r="B79" s="205" t="s">
        <v>521</v>
      </c>
      <c r="C79" s="205"/>
      <c r="D79" s="205" t="s">
        <v>522</v>
      </c>
      <c r="E79" s="205"/>
      <c r="F79" s="205" t="s">
        <v>455</v>
      </c>
      <c r="G79" s="205"/>
    </row>
    <row r="80" spans="1:14" ht="30" x14ac:dyDescent="0.25">
      <c r="A80" s="207"/>
      <c r="B80" s="135" t="s">
        <v>523</v>
      </c>
      <c r="C80" s="135" t="s">
        <v>524</v>
      </c>
      <c r="D80" s="135" t="s">
        <v>458</v>
      </c>
      <c r="E80" s="135" t="s">
        <v>459</v>
      </c>
      <c r="F80" s="136" t="s">
        <v>448</v>
      </c>
      <c r="G80" s="136" t="s">
        <v>447</v>
      </c>
    </row>
    <row r="81" spans="1:7" x14ac:dyDescent="0.25">
      <c r="A81" s="2">
        <v>2009</v>
      </c>
      <c r="B81" s="2"/>
      <c r="C81" s="2"/>
      <c r="D81" s="2">
        <v>72.7</v>
      </c>
      <c r="E81" s="2">
        <v>69.599999999999994</v>
      </c>
      <c r="F81" s="2"/>
      <c r="G81" s="2"/>
    </row>
    <row r="82" spans="1:7" x14ac:dyDescent="0.25">
      <c r="A82" s="2">
        <v>2010</v>
      </c>
      <c r="B82" s="2">
        <v>73.099999999999994</v>
      </c>
      <c r="C82" s="2">
        <v>69.599999999999994</v>
      </c>
      <c r="D82" s="2"/>
      <c r="E82" s="2"/>
      <c r="F82" s="2"/>
      <c r="G82" s="2"/>
    </row>
    <row r="83" spans="1:7" x14ac:dyDescent="0.25">
      <c r="A83" s="2">
        <v>2011</v>
      </c>
      <c r="B83" s="2">
        <v>73.3</v>
      </c>
      <c r="C83" s="2">
        <v>69.7</v>
      </c>
      <c r="D83" s="2"/>
      <c r="E83" s="2"/>
      <c r="F83" s="2"/>
      <c r="G83" s="2"/>
    </row>
    <row r="84" spans="1:7" x14ac:dyDescent="0.25">
      <c r="A84" s="2">
        <v>2012</v>
      </c>
      <c r="B84" s="2">
        <v>73.5</v>
      </c>
      <c r="C84" s="2">
        <v>69.7</v>
      </c>
      <c r="D84" s="2"/>
      <c r="E84" s="2"/>
      <c r="F84" s="2"/>
      <c r="G84" s="2"/>
    </row>
    <row r="85" spans="1:7" x14ac:dyDescent="0.25">
      <c r="A85" s="2">
        <v>2013</v>
      </c>
      <c r="B85" s="2">
        <v>73.599999999999994</v>
      </c>
      <c r="C85" s="2">
        <v>69.8</v>
      </c>
      <c r="D85" s="2"/>
      <c r="E85" s="2"/>
      <c r="F85" s="2"/>
      <c r="G85" s="2"/>
    </row>
    <row r="86" spans="1:7" x14ac:dyDescent="0.25">
      <c r="A86" s="2">
        <v>2014</v>
      </c>
      <c r="B86" s="2">
        <v>73.599999999999994</v>
      </c>
      <c r="C86" s="2">
        <v>69.7</v>
      </c>
      <c r="D86" s="2"/>
      <c r="E86" s="2"/>
      <c r="F86" s="2">
        <v>69.099999999999994</v>
      </c>
      <c r="G86" s="2">
        <v>67.400000000000006</v>
      </c>
    </row>
    <row r="87" spans="1:7" x14ac:dyDescent="0.25">
      <c r="A87" s="2">
        <v>2015</v>
      </c>
      <c r="B87" s="2">
        <v>73.900000000000006</v>
      </c>
      <c r="C87" s="2">
        <v>69.900000000000006</v>
      </c>
      <c r="D87" s="2"/>
      <c r="E87" s="2"/>
      <c r="F87" s="2">
        <v>67.5</v>
      </c>
      <c r="G87" s="2">
        <v>64.599999999999994</v>
      </c>
    </row>
    <row r="88" spans="1:7" x14ac:dyDescent="0.25">
      <c r="A88" s="2">
        <v>2016</v>
      </c>
      <c r="B88" s="2">
        <v>74.099999999999994</v>
      </c>
      <c r="C88" s="2">
        <v>70.099999999999994</v>
      </c>
      <c r="D88" s="9"/>
      <c r="E88" s="9"/>
      <c r="F88" s="9">
        <v>67.2</v>
      </c>
      <c r="G88" s="9">
        <v>65</v>
      </c>
    </row>
    <row r="89" spans="1:7" x14ac:dyDescent="0.25">
      <c r="A89" s="2">
        <v>2017</v>
      </c>
      <c r="B89" s="2"/>
      <c r="C89" s="2"/>
      <c r="D89" s="9"/>
      <c r="E89" s="9"/>
      <c r="F89" s="9">
        <v>69.900000000000006</v>
      </c>
      <c r="G89" s="9">
        <v>64.8</v>
      </c>
    </row>
    <row r="90" spans="1:7" x14ac:dyDescent="0.25">
      <c r="A90" s="47">
        <v>2018</v>
      </c>
      <c r="B90" s="47"/>
      <c r="C90" s="47"/>
      <c r="D90" s="134"/>
      <c r="E90" s="134"/>
      <c r="F90" s="134">
        <v>66.3</v>
      </c>
      <c r="G90" s="134">
        <v>63.9</v>
      </c>
    </row>
    <row r="91" spans="1:7" x14ac:dyDescent="0.25">
      <c r="D91" s="18"/>
      <c r="E91" s="18"/>
      <c r="F91" s="18"/>
      <c r="G91" s="18"/>
    </row>
    <row r="92" spans="1:7" x14ac:dyDescent="0.25">
      <c r="D92" s="18"/>
      <c r="E92" s="18"/>
      <c r="F92" s="18"/>
      <c r="G92" s="18"/>
    </row>
  </sheetData>
  <mergeCells count="4">
    <mergeCell ref="B79:C79"/>
    <mergeCell ref="D79:E79"/>
    <mergeCell ref="F79:G79"/>
    <mergeCell ref="A79:A8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3997-7F62-44EA-9C7F-3116F6F6E69C}">
  <dimension ref="A1:AL68"/>
  <sheetViews>
    <sheetView zoomScale="80" zoomScaleNormal="80" workbookViewId="0">
      <pane xSplit="3" ySplit="6" topLeftCell="D7" activePane="bottomRight" state="frozen"/>
      <selection pane="topRight" activeCell="D1" sqref="D1"/>
      <selection pane="bottomLeft" activeCell="A6" sqref="A6"/>
      <selection pane="bottomRight" activeCell="B30" sqref="B30"/>
    </sheetView>
  </sheetViews>
  <sheetFormatPr defaultColWidth="8.85546875" defaultRowHeight="15" x14ac:dyDescent="0.25"/>
  <cols>
    <col min="2" max="2" width="72" bestFit="1" customWidth="1"/>
    <col min="3" max="3" width="11.28515625" style="6" bestFit="1" customWidth="1"/>
    <col min="4" max="4" width="16.140625" customWidth="1"/>
    <col min="5" max="5" width="9.42578125" style="6" customWidth="1"/>
    <col min="6" max="6" width="15.140625" customWidth="1"/>
    <col min="8" max="8" width="12.7109375" bestFit="1" customWidth="1"/>
    <col min="9" max="9" width="5.42578125" customWidth="1"/>
    <col min="10" max="13" width="5.42578125" style="6" customWidth="1"/>
    <col min="14" max="17" width="5.42578125" style="4" customWidth="1"/>
    <col min="18" max="22" width="5.42578125" customWidth="1"/>
    <col min="23" max="23" width="5.42578125" style="6" bestFit="1" customWidth="1"/>
    <col min="24" max="26" width="5.42578125" style="6" customWidth="1"/>
    <col min="27" max="27" width="5.42578125" bestFit="1" customWidth="1"/>
    <col min="28" max="34" width="5.42578125" style="6" customWidth="1"/>
    <col min="35" max="38" width="4" bestFit="1" customWidth="1"/>
  </cols>
  <sheetData>
    <row r="1" spans="1:38" ht="17.25" x14ac:dyDescent="0.3">
      <c r="A1" s="1" t="s">
        <v>90</v>
      </c>
      <c r="B1" s="6"/>
      <c r="D1" s="6"/>
      <c r="F1" s="6"/>
      <c r="G1" s="6"/>
      <c r="H1" s="6"/>
      <c r="I1" s="6"/>
      <c r="R1" s="6"/>
      <c r="S1" s="6"/>
      <c r="T1" s="6"/>
      <c r="U1" s="6"/>
      <c r="V1" s="6"/>
      <c r="AA1" s="6"/>
      <c r="AI1" s="6"/>
      <c r="AJ1" s="6"/>
      <c r="AK1" s="6"/>
      <c r="AL1" s="6"/>
    </row>
    <row r="3" spans="1:38" x14ac:dyDescent="0.25">
      <c r="A3" s="6" t="s">
        <v>91</v>
      </c>
      <c r="B3" s="6"/>
      <c r="D3" s="6"/>
      <c r="F3" s="6"/>
      <c r="G3" s="6"/>
      <c r="H3" s="6"/>
      <c r="I3" s="6"/>
      <c r="R3" s="6"/>
      <c r="S3" s="6"/>
      <c r="T3" s="6"/>
      <c r="U3" s="6"/>
      <c r="V3" s="6"/>
      <c r="AA3" s="6"/>
      <c r="AI3" s="6"/>
      <c r="AJ3" s="6"/>
      <c r="AK3" s="6"/>
      <c r="AL3" s="6"/>
    </row>
    <row r="4" spans="1:38" s="6" customFormat="1" x14ac:dyDescent="0.25">
      <c r="A4" s="6" t="s">
        <v>92</v>
      </c>
      <c r="N4" s="4"/>
      <c r="O4" s="4"/>
      <c r="P4" s="4"/>
      <c r="Q4" s="4"/>
    </row>
    <row r="5" spans="1:38" ht="30" customHeight="1" x14ac:dyDescent="0.25">
      <c r="A5" s="6"/>
      <c r="B5" s="6"/>
      <c r="D5" s="6"/>
      <c r="F5" s="6"/>
      <c r="G5" s="6"/>
      <c r="H5" s="6"/>
      <c r="I5" s="187" t="s">
        <v>93</v>
      </c>
      <c r="J5" s="188"/>
      <c r="K5" s="188"/>
      <c r="L5" s="188"/>
      <c r="M5" s="188"/>
      <c r="N5" s="188"/>
      <c r="O5" s="188"/>
      <c r="P5" s="188"/>
      <c r="Q5" s="188"/>
      <c r="R5" s="188"/>
      <c r="S5" s="188"/>
      <c r="T5" s="188"/>
      <c r="U5" s="188"/>
      <c r="V5" s="188"/>
      <c r="W5" s="188"/>
      <c r="X5" s="188"/>
      <c r="Y5" s="188"/>
      <c r="Z5" s="188"/>
      <c r="AA5" s="188"/>
      <c r="AB5" s="189"/>
      <c r="AC5" s="186" t="s">
        <v>94</v>
      </c>
      <c r="AD5" s="186"/>
      <c r="AE5" s="186"/>
      <c r="AF5" s="186"/>
      <c r="AG5" s="186"/>
      <c r="AH5" s="186"/>
      <c r="AI5" s="112"/>
      <c r="AJ5" s="112"/>
      <c r="AK5" s="112"/>
      <c r="AL5" s="112"/>
    </row>
    <row r="6" spans="1:38" s="7" customFormat="1" ht="45" x14ac:dyDescent="0.25">
      <c r="A6" s="117" t="s">
        <v>95</v>
      </c>
      <c r="B6" s="117" t="s">
        <v>96</v>
      </c>
      <c r="C6" s="117" t="s">
        <v>97</v>
      </c>
      <c r="D6" s="116" t="s">
        <v>98</v>
      </c>
      <c r="E6" s="121" t="s">
        <v>99</v>
      </c>
      <c r="F6" s="181" t="s">
        <v>100</v>
      </c>
      <c r="G6" s="121" t="s">
        <v>99</v>
      </c>
      <c r="H6" s="182" t="s">
        <v>101</v>
      </c>
      <c r="I6" s="117" t="s">
        <v>102</v>
      </c>
      <c r="J6" s="117" t="s">
        <v>103</v>
      </c>
      <c r="K6" s="117" t="s">
        <v>104</v>
      </c>
      <c r="L6" s="117" t="s">
        <v>105</v>
      </c>
      <c r="M6" s="117" t="s">
        <v>106</v>
      </c>
      <c r="N6" s="125" t="s">
        <v>29</v>
      </c>
      <c r="O6" s="125" t="s">
        <v>107</v>
      </c>
      <c r="P6" s="125" t="s">
        <v>108</v>
      </c>
      <c r="Q6" s="125" t="s">
        <v>109</v>
      </c>
      <c r="R6" s="117" t="s">
        <v>110</v>
      </c>
      <c r="S6" s="117" t="s">
        <v>111</v>
      </c>
      <c r="T6" s="117" t="s">
        <v>112</v>
      </c>
      <c r="U6" s="117" t="s">
        <v>113</v>
      </c>
      <c r="V6" s="117" t="s">
        <v>114</v>
      </c>
      <c r="W6" s="117" t="s">
        <v>115</v>
      </c>
      <c r="X6" s="117" t="s">
        <v>116</v>
      </c>
      <c r="Y6" s="117" t="s">
        <v>117</v>
      </c>
      <c r="Z6" s="117" t="s">
        <v>118</v>
      </c>
      <c r="AA6" s="117" t="s">
        <v>119</v>
      </c>
      <c r="AB6" s="117" t="s">
        <v>120</v>
      </c>
      <c r="AC6" s="125" t="s">
        <v>22</v>
      </c>
      <c r="AD6" s="125" t="s">
        <v>32</v>
      </c>
      <c r="AE6" s="125" t="s">
        <v>35</v>
      </c>
      <c r="AF6" s="125" t="s">
        <v>38</v>
      </c>
      <c r="AG6" s="125" t="s">
        <v>41</v>
      </c>
      <c r="AH6" s="125" t="s">
        <v>44</v>
      </c>
      <c r="AI6" s="108"/>
      <c r="AJ6" s="108"/>
      <c r="AK6" s="108"/>
      <c r="AL6" s="108"/>
    </row>
    <row r="7" spans="1:38" x14ac:dyDescent="0.25">
      <c r="A7" s="72" t="s">
        <v>121</v>
      </c>
      <c r="B7" s="120" t="s">
        <v>122</v>
      </c>
      <c r="C7" s="120"/>
      <c r="D7" s="87"/>
      <c r="E7" s="114"/>
      <c r="F7" s="50"/>
      <c r="G7" s="114"/>
      <c r="H7" s="87"/>
      <c r="I7" s="122"/>
      <c r="J7" s="122"/>
      <c r="K7" s="122"/>
      <c r="L7" s="122"/>
      <c r="M7" s="122"/>
      <c r="N7" s="124"/>
      <c r="O7" s="124"/>
      <c r="P7" s="124"/>
      <c r="Q7" s="124"/>
      <c r="R7" s="122"/>
      <c r="S7" s="122"/>
      <c r="T7" s="122"/>
      <c r="U7" s="122"/>
      <c r="V7" s="122"/>
      <c r="W7" s="122"/>
      <c r="X7" s="122"/>
      <c r="Y7" s="122"/>
      <c r="Z7" s="122"/>
      <c r="AA7" s="122"/>
      <c r="AB7" s="122"/>
      <c r="AC7" s="124"/>
      <c r="AD7" s="124"/>
      <c r="AE7" s="124"/>
      <c r="AF7" s="124"/>
      <c r="AG7" s="124"/>
      <c r="AH7" s="124"/>
      <c r="AI7" s="6"/>
      <c r="AJ7" s="6"/>
      <c r="AK7" s="6"/>
      <c r="AL7" s="6"/>
    </row>
    <row r="8" spans="1:38" x14ac:dyDescent="0.25">
      <c r="A8" s="118" t="s">
        <v>123</v>
      </c>
      <c r="B8" s="50" t="s">
        <v>124</v>
      </c>
      <c r="C8" s="50" t="s">
        <v>125</v>
      </c>
      <c r="D8" s="87"/>
      <c r="E8" s="114"/>
      <c r="F8" s="50"/>
      <c r="G8" s="114"/>
      <c r="H8" s="87"/>
      <c r="I8" s="123"/>
      <c r="J8" s="123"/>
      <c r="K8" s="123"/>
      <c r="L8" s="123"/>
      <c r="M8" s="123"/>
      <c r="N8" s="123"/>
      <c r="O8" s="123"/>
      <c r="P8" s="123"/>
      <c r="Q8" s="123"/>
      <c r="R8" s="123"/>
      <c r="S8" s="123"/>
      <c r="T8" s="123"/>
      <c r="U8" s="123"/>
      <c r="V8" s="123"/>
      <c r="W8" s="123"/>
      <c r="X8" s="123"/>
      <c r="Y8" s="123"/>
      <c r="Z8" s="123"/>
      <c r="AA8" s="123"/>
      <c r="AB8" s="123"/>
      <c r="AC8" s="126"/>
      <c r="AD8" s="126"/>
      <c r="AE8" s="126"/>
      <c r="AF8" s="126"/>
      <c r="AG8" s="126"/>
      <c r="AH8" s="126"/>
      <c r="AI8" s="6"/>
      <c r="AJ8" s="6"/>
      <c r="AK8" s="6"/>
      <c r="AL8" s="6"/>
    </row>
    <row r="9" spans="1:38" x14ac:dyDescent="0.25">
      <c r="A9" s="118" t="s">
        <v>126</v>
      </c>
      <c r="B9" s="50" t="s">
        <v>127</v>
      </c>
      <c r="C9" s="50" t="s">
        <v>125</v>
      </c>
      <c r="D9" s="87"/>
      <c r="E9" s="114"/>
      <c r="F9" s="50"/>
      <c r="G9" s="114"/>
      <c r="H9" s="87"/>
      <c r="I9" s="123"/>
      <c r="J9" s="123"/>
      <c r="K9" s="123"/>
      <c r="L9" s="123"/>
      <c r="M9" s="123"/>
      <c r="N9" s="123"/>
      <c r="O9" s="123"/>
      <c r="P9" s="123"/>
      <c r="Q9" s="123"/>
      <c r="R9" s="123"/>
      <c r="S9" s="123"/>
      <c r="T9" s="123"/>
      <c r="U9" s="123"/>
      <c r="V9" s="123"/>
      <c r="W9" s="123"/>
      <c r="X9" s="123"/>
      <c r="Y9" s="124"/>
      <c r="Z9" s="124"/>
      <c r="AA9" s="124"/>
      <c r="AB9" s="124"/>
      <c r="AC9" s="126"/>
      <c r="AD9" s="124"/>
      <c r="AE9" s="124"/>
      <c r="AF9" s="124"/>
      <c r="AG9" s="124"/>
      <c r="AH9" s="124"/>
      <c r="AI9" s="6"/>
      <c r="AJ9" s="6"/>
      <c r="AK9" s="6"/>
      <c r="AL9" s="6"/>
    </row>
    <row r="10" spans="1:38" x14ac:dyDescent="0.25">
      <c r="A10" s="118" t="s">
        <v>128</v>
      </c>
      <c r="B10" s="50" t="s">
        <v>129</v>
      </c>
      <c r="C10" s="50" t="s">
        <v>125</v>
      </c>
      <c r="D10" s="87"/>
      <c r="E10" s="114"/>
      <c r="F10" s="50"/>
      <c r="G10" s="114"/>
      <c r="H10" s="87"/>
      <c r="I10" s="124"/>
      <c r="J10" s="124"/>
      <c r="K10" s="124"/>
      <c r="L10" s="124"/>
      <c r="M10" s="124"/>
      <c r="N10" s="124"/>
      <c r="O10" s="123"/>
      <c r="P10" s="123"/>
      <c r="Q10" s="124"/>
      <c r="R10" s="122"/>
      <c r="S10" s="124"/>
      <c r="T10" s="123"/>
      <c r="U10" s="124"/>
      <c r="V10" s="124"/>
      <c r="W10" s="124"/>
      <c r="X10" s="124"/>
      <c r="Y10" s="124"/>
      <c r="Z10" s="124"/>
      <c r="AA10" s="124"/>
      <c r="AB10" s="124"/>
      <c r="AC10" s="124"/>
      <c r="AD10" s="124"/>
      <c r="AE10" s="124"/>
      <c r="AF10" s="124"/>
      <c r="AG10" s="124"/>
      <c r="AH10" s="124"/>
      <c r="AI10" s="6"/>
      <c r="AJ10" s="6"/>
      <c r="AK10" s="6"/>
      <c r="AL10" s="6"/>
    </row>
    <row r="11" spans="1:38" x14ac:dyDescent="0.25">
      <c r="A11" s="118" t="s">
        <v>130</v>
      </c>
      <c r="B11" s="50" t="s">
        <v>131</v>
      </c>
      <c r="C11" s="50" t="s">
        <v>132</v>
      </c>
      <c r="D11" s="87"/>
      <c r="E11" s="114"/>
      <c r="F11" s="50"/>
      <c r="G11" s="114"/>
      <c r="H11" s="87"/>
      <c r="I11" s="124"/>
      <c r="J11" s="124"/>
      <c r="K11" s="124"/>
      <c r="L11" s="122"/>
      <c r="M11" s="122"/>
      <c r="N11" s="124"/>
      <c r="O11" s="124"/>
      <c r="P11" s="124"/>
      <c r="Q11" s="124"/>
      <c r="R11" s="122"/>
      <c r="S11" s="124"/>
      <c r="T11" s="124"/>
      <c r="U11" s="124"/>
      <c r="V11" s="124"/>
      <c r="W11" s="124"/>
      <c r="X11" s="124"/>
      <c r="Y11" s="124"/>
      <c r="Z11" s="124"/>
      <c r="AA11" s="124"/>
      <c r="AB11" s="124"/>
      <c r="AC11" s="124"/>
      <c r="AD11" s="124"/>
      <c r="AE11" s="124"/>
      <c r="AF11" s="124"/>
      <c r="AG11" s="124"/>
      <c r="AH11" s="124"/>
      <c r="AI11" s="6"/>
      <c r="AJ11" s="6"/>
      <c r="AK11" s="6"/>
      <c r="AL11" s="6"/>
    </row>
    <row r="12" spans="1:38" x14ac:dyDescent="0.25">
      <c r="A12" s="118" t="s">
        <v>133</v>
      </c>
      <c r="B12" s="50" t="s">
        <v>134</v>
      </c>
      <c r="C12" s="50" t="s">
        <v>132</v>
      </c>
      <c r="D12" s="87"/>
      <c r="E12" s="114"/>
      <c r="F12" s="50"/>
      <c r="G12" s="114"/>
      <c r="H12" s="87"/>
      <c r="I12" s="124"/>
      <c r="J12" s="124"/>
      <c r="K12" s="124"/>
      <c r="L12" s="122"/>
      <c r="M12" s="122"/>
      <c r="N12" s="124"/>
      <c r="O12" s="124"/>
      <c r="P12" s="124"/>
      <c r="Q12" s="124"/>
      <c r="R12" s="122"/>
      <c r="S12" s="124"/>
      <c r="T12" s="124"/>
      <c r="U12" s="124"/>
      <c r="V12" s="122"/>
      <c r="W12" s="122"/>
      <c r="X12" s="122"/>
      <c r="Y12" s="122"/>
      <c r="Z12" s="124"/>
      <c r="AA12" s="124"/>
      <c r="AB12" s="124"/>
      <c r="AC12" s="124"/>
      <c r="AD12" s="124"/>
      <c r="AE12" s="124"/>
      <c r="AF12" s="124"/>
      <c r="AG12" s="124"/>
      <c r="AH12" s="124"/>
      <c r="AI12" s="6"/>
      <c r="AJ12" s="6"/>
      <c r="AK12" s="6"/>
      <c r="AL12" s="6"/>
    </row>
    <row r="13" spans="1:38" x14ac:dyDescent="0.25">
      <c r="A13" s="118" t="s">
        <v>135</v>
      </c>
      <c r="B13" s="50" t="s">
        <v>136</v>
      </c>
      <c r="C13" s="50" t="s">
        <v>125</v>
      </c>
      <c r="D13" s="87"/>
      <c r="E13" s="114"/>
      <c r="F13" s="50"/>
      <c r="G13" s="114"/>
      <c r="H13" s="87"/>
      <c r="I13" s="124"/>
      <c r="J13" s="124"/>
      <c r="K13" s="124"/>
      <c r="L13" s="122"/>
      <c r="M13" s="122"/>
      <c r="N13" s="124"/>
      <c r="O13" s="124"/>
      <c r="P13" s="124"/>
      <c r="Q13" s="124"/>
      <c r="R13" s="122"/>
      <c r="S13" s="124"/>
      <c r="T13" s="124"/>
      <c r="U13" s="124"/>
      <c r="V13" s="122"/>
      <c r="W13" s="122"/>
      <c r="X13" s="122"/>
      <c r="Y13" s="122"/>
      <c r="Z13" s="124"/>
      <c r="AA13" s="124"/>
      <c r="AB13" s="124"/>
      <c r="AC13" s="124"/>
      <c r="AD13" s="124"/>
      <c r="AE13" s="124"/>
      <c r="AF13" s="124"/>
      <c r="AG13" s="124"/>
      <c r="AH13" s="124"/>
      <c r="AI13" s="6"/>
      <c r="AJ13" s="6"/>
      <c r="AK13" s="6"/>
      <c r="AL13" s="6"/>
    </row>
    <row r="14" spans="1:38" x14ac:dyDescent="0.25">
      <c r="A14" s="118" t="s">
        <v>137</v>
      </c>
      <c r="B14" s="50" t="s">
        <v>138</v>
      </c>
      <c r="C14" s="50" t="s">
        <v>125</v>
      </c>
      <c r="D14" s="87"/>
      <c r="E14" s="114"/>
      <c r="F14" s="50"/>
      <c r="G14" s="114"/>
      <c r="H14" s="87"/>
      <c r="I14" s="124"/>
      <c r="J14" s="124"/>
      <c r="K14" s="124"/>
      <c r="L14" s="122"/>
      <c r="M14" s="122"/>
      <c r="N14" s="124"/>
      <c r="O14" s="124"/>
      <c r="P14" s="124"/>
      <c r="Q14" s="123"/>
      <c r="R14" s="122"/>
      <c r="S14" s="124"/>
      <c r="T14" s="124"/>
      <c r="U14" s="124"/>
      <c r="V14" s="122"/>
      <c r="W14" s="122"/>
      <c r="X14" s="122"/>
      <c r="Y14" s="122"/>
      <c r="Z14" s="124"/>
      <c r="AA14" s="124"/>
      <c r="AB14" s="124"/>
      <c r="AC14" s="124"/>
      <c r="AD14" s="124"/>
      <c r="AE14" s="124"/>
      <c r="AF14" s="124"/>
      <c r="AG14" s="124"/>
      <c r="AH14" s="124"/>
      <c r="AI14" s="6"/>
      <c r="AJ14" s="6"/>
      <c r="AK14" s="6"/>
      <c r="AL14" s="6"/>
    </row>
    <row r="15" spans="1:38" x14ac:dyDescent="0.25">
      <c r="A15" s="118" t="s">
        <v>139</v>
      </c>
      <c r="B15" s="50" t="s">
        <v>140</v>
      </c>
      <c r="C15" s="50" t="s">
        <v>125</v>
      </c>
      <c r="D15" s="87"/>
      <c r="E15" s="114"/>
      <c r="F15" s="50"/>
      <c r="G15" s="114"/>
      <c r="H15" s="87"/>
      <c r="I15" s="124"/>
      <c r="J15" s="124"/>
      <c r="K15" s="124"/>
      <c r="L15" s="122"/>
      <c r="M15" s="122"/>
      <c r="N15" s="124"/>
      <c r="O15" s="124"/>
      <c r="P15" s="124"/>
      <c r="Q15" s="124"/>
      <c r="R15" s="122"/>
      <c r="S15" s="124"/>
      <c r="T15" s="123"/>
      <c r="U15" s="124"/>
      <c r="V15" s="122"/>
      <c r="W15" s="122"/>
      <c r="X15" s="122"/>
      <c r="Y15" s="122"/>
      <c r="Z15" s="124"/>
      <c r="AA15" s="124"/>
      <c r="AB15" s="124"/>
      <c r="AC15" s="124"/>
      <c r="AD15" s="124"/>
      <c r="AE15" s="124"/>
      <c r="AF15" s="124"/>
      <c r="AG15" s="124"/>
      <c r="AH15" s="124"/>
      <c r="AI15" s="6"/>
      <c r="AJ15" s="6"/>
      <c r="AK15" s="6"/>
      <c r="AL15" s="6"/>
    </row>
    <row r="16" spans="1:38" x14ac:dyDescent="0.25">
      <c r="A16" s="118" t="s">
        <v>141</v>
      </c>
      <c r="B16" s="50" t="s">
        <v>142</v>
      </c>
      <c r="C16" s="50" t="s">
        <v>143</v>
      </c>
      <c r="D16" s="87"/>
      <c r="E16" s="114"/>
      <c r="F16" s="50"/>
      <c r="G16" s="114"/>
      <c r="H16" s="87"/>
      <c r="I16" s="124"/>
      <c r="J16" s="124"/>
      <c r="K16" s="124"/>
      <c r="L16" s="122"/>
      <c r="M16" s="122"/>
      <c r="N16" s="124"/>
      <c r="O16" s="124"/>
      <c r="P16" s="124"/>
      <c r="Q16" s="124"/>
      <c r="R16" s="122"/>
      <c r="S16" s="124"/>
      <c r="T16" s="123"/>
      <c r="U16" s="124"/>
      <c r="V16" s="122"/>
      <c r="W16" s="122"/>
      <c r="X16" s="122"/>
      <c r="Y16" s="122"/>
      <c r="Z16" s="124"/>
      <c r="AA16" s="124"/>
      <c r="AB16" s="124"/>
      <c r="AC16" s="124"/>
      <c r="AD16" s="124"/>
      <c r="AE16" s="124"/>
      <c r="AF16" s="124"/>
      <c r="AG16" s="124"/>
      <c r="AH16" s="124"/>
      <c r="AI16" s="6"/>
      <c r="AJ16" s="6"/>
      <c r="AK16" s="6"/>
      <c r="AL16" s="6"/>
    </row>
    <row r="17" spans="1:34" x14ac:dyDescent="0.25">
      <c r="A17" s="72" t="s">
        <v>144</v>
      </c>
      <c r="B17" s="120" t="s">
        <v>145</v>
      </c>
      <c r="C17" s="120"/>
      <c r="D17" s="87"/>
      <c r="E17" s="114"/>
      <c r="F17" s="50"/>
      <c r="G17" s="114"/>
      <c r="H17" s="87"/>
      <c r="I17" s="124"/>
      <c r="J17" s="124"/>
      <c r="K17" s="124"/>
      <c r="L17" s="122"/>
      <c r="M17" s="122"/>
      <c r="N17" s="124"/>
      <c r="O17" s="124"/>
      <c r="P17" s="124"/>
      <c r="Q17" s="124"/>
      <c r="R17" s="122"/>
      <c r="S17" s="124"/>
      <c r="T17" s="124"/>
      <c r="U17" s="124"/>
      <c r="V17" s="124"/>
      <c r="W17" s="124"/>
      <c r="X17" s="124"/>
      <c r="Y17" s="124"/>
      <c r="Z17" s="124"/>
      <c r="AA17" s="124"/>
      <c r="AB17" s="124"/>
      <c r="AC17" s="124"/>
      <c r="AD17" s="124"/>
      <c r="AE17" s="124"/>
      <c r="AF17" s="124"/>
      <c r="AG17" s="124"/>
      <c r="AH17" s="124"/>
    </row>
    <row r="18" spans="1:34" x14ac:dyDescent="0.25">
      <c r="A18" s="118" t="s">
        <v>123</v>
      </c>
      <c r="B18" s="50" t="s">
        <v>146</v>
      </c>
      <c r="C18" s="50" t="s">
        <v>125</v>
      </c>
      <c r="D18" s="87"/>
      <c r="E18" s="114"/>
      <c r="F18" s="50"/>
      <c r="G18" s="114"/>
      <c r="H18" s="87"/>
      <c r="I18" s="124"/>
      <c r="J18" s="124"/>
      <c r="K18" s="123"/>
      <c r="L18" s="123"/>
      <c r="M18" s="123"/>
      <c r="N18" s="124"/>
      <c r="O18" s="123"/>
      <c r="P18" s="124"/>
      <c r="Q18" s="124"/>
      <c r="R18" s="122"/>
      <c r="S18" s="122"/>
      <c r="T18" s="122"/>
      <c r="U18" s="124"/>
      <c r="V18" s="124"/>
      <c r="W18" s="124"/>
      <c r="X18" s="124"/>
      <c r="Y18" s="123"/>
      <c r="Z18" s="123"/>
      <c r="AA18" s="124"/>
      <c r="AB18" s="124"/>
      <c r="AC18" s="124"/>
      <c r="AD18" s="124"/>
      <c r="AE18" s="124"/>
      <c r="AF18" s="124"/>
      <c r="AG18" s="124"/>
      <c r="AH18" s="124"/>
    </row>
    <row r="19" spans="1:34" x14ac:dyDescent="0.25">
      <c r="A19" s="118" t="s">
        <v>126</v>
      </c>
      <c r="B19" s="50" t="s">
        <v>147</v>
      </c>
      <c r="C19" s="50" t="s">
        <v>125</v>
      </c>
      <c r="D19" s="87"/>
      <c r="E19" s="114"/>
      <c r="F19" s="50"/>
      <c r="G19" s="114"/>
      <c r="H19" s="87"/>
      <c r="I19" s="122"/>
      <c r="J19" s="122"/>
      <c r="K19" s="122"/>
      <c r="L19" s="122"/>
      <c r="M19" s="122"/>
      <c r="N19" s="124"/>
      <c r="O19" s="124"/>
      <c r="P19" s="124"/>
      <c r="Q19" s="124"/>
      <c r="R19" s="122"/>
      <c r="S19" s="122"/>
      <c r="T19" s="122"/>
      <c r="U19" s="124"/>
      <c r="V19" s="124"/>
      <c r="W19" s="124"/>
      <c r="X19" s="124"/>
      <c r="Y19" s="124"/>
      <c r="Z19" s="124"/>
      <c r="AA19" s="124"/>
      <c r="AB19" s="124"/>
      <c r="AC19" s="124"/>
      <c r="AD19" s="124"/>
      <c r="AE19" s="124"/>
      <c r="AF19" s="124"/>
      <c r="AG19" s="124"/>
      <c r="AH19" s="124"/>
    </row>
    <row r="20" spans="1:34" x14ac:dyDescent="0.25">
      <c r="A20" s="72" t="s">
        <v>148</v>
      </c>
      <c r="B20" s="120" t="s">
        <v>149</v>
      </c>
      <c r="C20" s="120"/>
      <c r="D20" s="87"/>
      <c r="E20" s="114"/>
      <c r="F20" s="50"/>
      <c r="G20" s="114"/>
      <c r="H20" s="87"/>
      <c r="I20" s="122"/>
      <c r="J20" s="122"/>
      <c r="K20" s="122"/>
      <c r="L20" s="122"/>
      <c r="M20" s="122"/>
      <c r="N20" s="124"/>
      <c r="O20" s="124"/>
      <c r="P20" s="124"/>
      <c r="Q20" s="124"/>
      <c r="R20" s="122"/>
      <c r="S20" s="122"/>
      <c r="T20" s="122"/>
      <c r="U20" s="122"/>
      <c r="V20" s="122"/>
      <c r="W20" s="122"/>
      <c r="X20" s="122"/>
      <c r="Y20" s="122"/>
      <c r="Z20" s="122"/>
      <c r="AA20" s="122"/>
      <c r="AB20" s="122"/>
      <c r="AC20" s="124"/>
      <c r="AD20" s="124"/>
      <c r="AE20" s="124"/>
      <c r="AF20" s="124"/>
      <c r="AG20" s="124"/>
      <c r="AH20" s="124"/>
    </row>
    <row r="21" spans="1:34" x14ac:dyDescent="0.25">
      <c r="A21" s="118" t="s">
        <v>123</v>
      </c>
      <c r="B21" s="50" t="s">
        <v>150</v>
      </c>
      <c r="C21" s="50" t="s">
        <v>125</v>
      </c>
      <c r="D21" s="87"/>
      <c r="E21" s="114"/>
      <c r="F21" s="50"/>
      <c r="G21" s="114"/>
      <c r="H21" s="87"/>
      <c r="I21" s="122"/>
      <c r="J21" s="122"/>
      <c r="K21" s="122"/>
      <c r="L21" s="122"/>
      <c r="M21" s="122"/>
      <c r="N21" s="124"/>
      <c r="O21" s="124"/>
      <c r="P21" s="124"/>
      <c r="Q21" s="124"/>
      <c r="R21" s="122"/>
      <c r="S21" s="122"/>
      <c r="T21" s="122"/>
      <c r="U21" s="122"/>
      <c r="V21" s="122"/>
      <c r="W21" s="122"/>
      <c r="X21" s="122"/>
      <c r="Y21" s="122"/>
      <c r="Z21" s="122"/>
      <c r="AA21" s="122"/>
      <c r="AB21" s="122"/>
      <c r="AC21" s="124"/>
      <c r="AD21" s="124"/>
      <c r="AE21" s="124"/>
      <c r="AF21" s="124"/>
      <c r="AG21" s="124"/>
      <c r="AH21" s="124"/>
    </row>
    <row r="22" spans="1:34" x14ac:dyDescent="0.25">
      <c r="A22" s="118" t="s">
        <v>126</v>
      </c>
      <c r="B22" s="50" t="s">
        <v>151</v>
      </c>
      <c r="C22" s="50" t="s">
        <v>132</v>
      </c>
      <c r="D22" s="87"/>
      <c r="E22" s="114"/>
      <c r="F22" s="50"/>
      <c r="G22" s="114"/>
      <c r="H22" s="87"/>
      <c r="I22" s="122"/>
      <c r="J22" s="122"/>
      <c r="K22" s="122"/>
      <c r="L22" s="122"/>
      <c r="M22" s="122"/>
      <c r="N22" s="123"/>
      <c r="O22" s="124"/>
      <c r="P22" s="124"/>
      <c r="Q22" s="123"/>
      <c r="R22" s="123"/>
      <c r="S22" s="123"/>
      <c r="T22" s="122"/>
      <c r="U22" s="122"/>
      <c r="V22" s="123"/>
      <c r="W22" s="123"/>
      <c r="X22" s="123"/>
      <c r="Y22" s="124"/>
      <c r="Z22" s="124"/>
      <c r="AA22" s="123"/>
      <c r="AB22" s="123"/>
      <c r="AC22" s="124"/>
      <c r="AD22" s="124"/>
      <c r="AE22" s="126"/>
      <c r="AF22" s="124"/>
      <c r="AG22" s="126"/>
      <c r="AH22" s="126"/>
    </row>
    <row r="23" spans="1:34" x14ac:dyDescent="0.25">
      <c r="A23" s="118" t="s">
        <v>128</v>
      </c>
      <c r="B23" s="50" t="s">
        <v>152</v>
      </c>
      <c r="C23" s="50" t="s">
        <v>125</v>
      </c>
      <c r="D23" s="87"/>
      <c r="E23" s="114"/>
      <c r="F23" s="50"/>
      <c r="G23" s="114"/>
      <c r="H23" s="87"/>
      <c r="I23" s="122"/>
      <c r="J23" s="122"/>
      <c r="K23" s="122"/>
      <c r="L23" s="122"/>
      <c r="M23" s="122"/>
      <c r="N23" s="124"/>
      <c r="O23" s="124"/>
      <c r="P23" s="124"/>
      <c r="Q23" s="124"/>
      <c r="R23" s="123"/>
      <c r="S23" s="123"/>
      <c r="T23" s="122"/>
      <c r="U23" s="122"/>
      <c r="V23" s="122"/>
      <c r="W23" s="122"/>
      <c r="X23" s="122"/>
      <c r="Y23" s="122"/>
      <c r="Z23" s="122"/>
      <c r="AA23" s="124"/>
      <c r="AB23" s="124"/>
      <c r="AC23" s="124"/>
      <c r="AD23" s="124"/>
      <c r="AE23" s="124"/>
      <c r="AF23" s="124"/>
      <c r="AG23" s="124"/>
      <c r="AH23" s="124"/>
    </row>
    <row r="24" spans="1:34" x14ac:dyDescent="0.25">
      <c r="A24" s="118" t="s">
        <v>130</v>
      </c>
      <c r="B24" s="50" t="s">
        <v>153</v>
      </c>
      <c r="C24" s="50" t="s">
        <v>132</v>
      </c>
      <c r="D24" s="87"/>
      <c r="E24" s="114"/>
      <c r="F24" s="50"/>
      <c r="G24" s="114"/>
      <c r="H24" s="87"/>
      <c r="I24" s="122"/>
      <c r="J24" s="122"/>
      <c r="K24" s="122"/>
      <c r="L24" s="122"/>
      <c r="M24" s="122"/>
      <c r="N24" s="124"/>
      <c r="O24" s="124"/>
      <c r="P24" s="124"/>
      <c r="Q24" s="124"/>
      <c r="R24" s="122"/>
      <c r="S24" s="122"/>
      <c r="T24" s="122"/>
      <c r="U24" s="122"/>
      <c r="V24" s="122"/>
      <c r="W24" s="122"/>
      <c r="X24" s="122"/>
      <c r="Y24" s="122"/>
      <c r="Z24" s="122"/>
      <c r="AA24" s="124"/>
      <c r="AB24" s="124"/>
      <c r="AC24" s="124"/>
      <c r="AD24" s="124"/>
      <c r="AE24" s="124"/>
      <c r="AF24" s="124"/>
      <c r="AG24" s="124"/>
      <c r="AH24" s="124"/>
    </row>
    <row r="25" spans="1:34" x14ac:dyDescent="0.25">
      <c r="A25" s="118" t="s">
        <v>133</v>
      </c>
      <c r="B25" s="50" t="s">
        <v>154</v>
      </c>
      <c r="C25" s="50" t="s">
        <v>125</v>
      </c>
      <c r="D25" s="87"/>
      <c r="E25" s="114"/>
      <c r="F25" s="50"/>
      <c r="G25" s="114"/>
      <c r="H25" s="87"/>
      <c r="I25" s="122"/>
      <c r="J25" s="122"/>
      <c r="K25" s="122"/>
      <c r="L25" s="122"/>
      <c r="M25" s="122"/>
      <c r="N25" s="124"/>
      <c r="O25" s="124"/>
      <c r="P25" s="124"/>
      <c r="Q25" s="124"/>
      <c r="R25" s="122"/>
      <c r="S25" s="122"/>
      <c r="T25" s="122"/>
      <c r="U25" s="122"/>
      <c r="V25" s="122"/>
      <c r="W25" s="122"/>
      <c r="X25" s="122"/>
      <c r="Y25" s="122"/>
      <c r="Z25" s="122"/>
      <c r="AA25" s="124"/>
      <c r="AB25" s="124"/>
      <c r="AC25" s="124"/>
      <c r="AD25" s="124"/>
      <c r="AE25" s="124"/>
      <c r="AF25" s="124"/>
      <c r="AG25" s="124"/>
      <c r="AH25" s="124"/>
    </row>
    <row r="26" spans="1:34" x14ac:dyDescent="0.25">
      <c r="A26" s="118" t="s">
        <v>135</v>
      </c>
      <c r="B26" s="50" t="s">
        <v>155</v>
      </c>
      <c r="C26" s="50" t="s">
        <v>143</v>
      </c>
      <c r="D26" s="87"/>
      <c r="E26" s="114"/>
      <c r="F26" s="50"/>
      <c r="G26" s="114"/>
      <c r="H26" s="87"/>
      <c r="I26" s="122"/>
      <c r="J26" s="122"/>
      <c r="K26" s="122"/>
      <c r="L26" s="122"/>
      <c r="M26" s="122"/>
      <c r="N26" s="124"/>
      <c r="O26" s="124"/>
      <c r="P26" s="124"/>
      <c r="Q26" s="124"/>
      <c r="R26" s="122"/>
      <c r="S26" s="122"/>
      <c r="T26" s="122"/>
      <c r="U26" s="122"/>
      <c r="V26" s="122"/>
      <c r="W26" s="122"/>
      <c r="X26" s="122"/>
      <c r="Y26" s="122"/>
      <c r="Z26" s="122"/>
      <c r="AA26" s="124"/>
      <c r="AB26" s="124"/>
      <c r="AC26" s="124"/>
      <c r="AD26" s="124"/>
      <c r="AE26" s="124"/>
      <c r="AF26" s="124"/>
      <c r="AG26" s="124"/>
      <c r="AH26" s="124"/>
    </row>
    <row r="27" spans="1:34" x14ac:dyDescent="0.25">
      <c r="A27" s="118" t="s">
        <v>137</v>
      </c>
      <c r="B27" s="50" t="s">
        <v>156</v>
      </c>
      <c r="C27" s="50" t="s">
        <v>143</v>
      </c>
      <c r="D27" s="87"/>
      <c r="E27" s="114"/>
      <c r="F27" s="50"/>
      <c r="G27" s="114"/>
      <c r="H27" s="87"/>
      <c r="I27" s="122"/>
      <c r="J27" s="122"/>
      <c r="K27" s="122"/>
      <c r="L27" s="122"/>
      <c r="M27" s="122"/>
      <c r="N27" s="124"/>
      <c r="O27" s="124"/>
      <c r="P27" s="124"/>
      <c r="Q27" s="124"/>
      <c r="R27" s="122"/>
      <c r="S27" s="122"/>
      <c r="T27" s="122"/>
      <c r="U27" s="122"/>
      <c r="V27" s="122"/>
      <c r="W27" s="122"/>
      <c r="X27" s="122"/>
      <c r="Y27" s="122"/>
      <c r="Z27" s="122"/>
      <c r="AA27" s="124"/>
      <c r="AB27" s="124"/>
      <c r="AC27" s="124"/>
      <c r="AD27" s="124"/>
      <c r="AE27" s="124"/>
      <c r="AF27" s="124"/>
      <c r="AG27" s="124"/>
      <c r="AH27" s="124"/>
    </row>
    <row r="28" spans="1:34" x14ac:dyDescent="0.25">
      <c r="A28" s="118" t="s">
        <v>139</v>
      </c>
      <c r="B28" s="50" t="s">
        <v>157</v>
      </c>
      <c r="C28" s="50" t="s">
        <v>143</v>
      </c>
      <c r="D28" s="87"/>
      <c r="E28" s="114"/>
      <c r="F28" s="50"/>
      <c r="G28" s="114"/>
      <c r="H28" s="87"/>
      <c r="I28" s="122"/>
      <c r="J28" s="122"/>
      <c r="K28" s="122"/>
      <c r="L28" s="122"/>
      <c r="M28" s="122"/>
      <c r="N28" s="124"/>
      <c r="O28" s="124"/>
      <c r="P28" s="124"/>
      <c r="Q28" s="124"/>
      <c r="R28" s="122"/>
      <c r="S28" s="122"/>
      <c r="T28" s="122"/>
      <c r="U28" s="122"/>
      <c r="V28" s="122"/>
      <c r="W28" s="122"/>
      <c r="X28" s="122"/>
      <c r="Y28" s="122"/>
      <c r="Z28" s="122"/>
      <c r="AA28" s="124"/>
      <c r="AB28" s="124"/>
      <c r="AC28" s="124"/>
      <c r="AD28" s="124"/>
      <c r="AE28" s="124"/>
      <c r="AF28" s="124"/>
      <c r="AG28" s="124"/>
      <c r="AH28" s="124"/>
    </row>
    <row r="29" spans="1:34" x14ac:dyDescent="0.25">
      <c r="A29" s="118" t="s">
        <v>141</v>
      </c>
      <c r="B29" s="50" t="s">
        <v>158</v>
      </c>
      <c r="C29" s="50" t="s">
        <v>143</v>
      </c>
      <c r="D29" s="87"/>
      <c r="E29" s="114"/>
      <c r="F29" s="50"/>
      <c r="G29" s="114"/>
      <c r="H29" s="87"/>
      <c r="I29" s="122"/>
      <c r="J29" s="122"/>
      <c r="K29" s="122"/>
      <c r="L29" s="122"/>
      <c r="M29" s="122"/>
      <c r="N29" s="124"/>
      <c r="O29" s="124"/>
      <c r="P29" s="124"/>
      <c r="Q29" s="124"/>
      <c r="R29" s="122"/>
      <c r="S29" s="122"/>
      <c r="T29" s="122"/>
      <c r="U29" s="122"/>
      <c r="V29" s="122"/>
      <c r="W29" s="122"/>
      <c r="X29" s="122"/>
      <c r="Y29" s="122"/>
      <c r="Z29" s="122"/>
      <c r="AA29" s="124"/>
      <c r="AB29" s="124"/>
      <c r="AC29" s="124"/>
      <c r="AD29" s="124"/>
      <c r="AE29" s="124"/>
      <c r="AF29" s="124"/>
      <c r="AG29" s="124"/>
      <c r="AH29" s="124"/>
    </row>
    <row r="30" spans="1:34" x14ac:dyDescent="0.25">
      <c r="A30" s="118" t="s">
        <v>159</v>
      </c>
      <c r="B30" s="50" t="s">
        <v>160</v>
      </c>
      <c r="C30" s="50" t="s">
        <v>143</v>
      </c>
      <c r="D30" s="87"/>
      <c r="E30" s="114"/>
      <c r="F30" s="50"/>
      <c r="G30" s="114"/>
      <c r="H30" s="87"/>
      <c r="I30" s="122"/>
      <c r="J30" s="122"/>
      <c r="K30" s="122"/>
      <c r="L30" s="122"/>
      <c r="M30" s="122"/>
      <c r="N30" s="124"/>
      <c r="O30" s="124"/>
      <c r="P30" s="124"/>
      <c r="Q30" s="124"/>
      <c r="R30" s="122"/>
      <c r="S30" s="122"/>
      <c r="T30" s="122"/>
      <c r="U30" s="122"/>
      <c r="V30" s="122"/>
      <c r="W30" s="122"/>
      <c r="X30" s="122"/>
      <c r="Y30" s="122"/>
      <c r="Z30" s="122"/>
      <c r="AA30" s="124"/>
      <c r="AB30" s="124"/>
      <c r="AC30" s="124"/>
      <c r="AD30" s="124"/>
      <c r="AE30" s="124"/>
      <c r="AF30" s="124"/>
      <c r="AG30" s="124"/>
      <c r="AH30" s="124"/>
    </row>
    <row r="31" spans="1:34" x14ac:dyDescent="0.25">
      <c r="A31" s="118" t="s">
        <v>161</v>
      </c>
      <c r="B31" s="50" t="s">
        <v>162</v>
      </c>
      <c r="C31" s="50" t="s">
        <v>132</v>
      </c>
      <c r="D31" s="87"/>
      <c r="E31" s="114"/>
      <c r="F31" s="50"/>
      <c r="G31" s="114"/>
      <c r="H31" s="87"/>
      <c r="I31" s="122"/>
      <c r="J31" s="122"/>
      <c r="K31" s="122"/>
      <c r="L31" s="122"/>
      <c r="M31" s="122"/>
      <c r="N31" s="124"/>
      <c r="O31" s="124"/>
      <c r="P31" s="124"/>
      <c r="Q31" s="124"/>
      <c r="R31" s="122"/>
      <c r="S31" s="122"/>
      <c r="T31" s="122"/>
      <c r="U31" s="122"/>
      <c r="V31" s="122"/>
      <c r="W31" s="122"/>
      <c r="X31" s="122"/>
      <c r="Y31" s="122"/>
      <c r="Z31" s="122"/>
      <c r="AA31" s="124"/>
      <c r="AB31" s="124"/>
      <c r="AC31" s="124"/>
      <c r="AD31" s="124"/>
      <c r="AE31" s="124"/>
      <c r="AF31" s="124"/>
      <c r="AG31" s="124"/>
      <c r="AH31" s="124"/>
    </row>
    <row r="32" spans="1:34" x14ac:dyDescent="0.25">
      <c r="A32" s="118" t="s">
        <v>163</v>
      </c>
      <c r="B32" s="50" t="s">
        <v>164</v>
      </c>
      <c r="C32" s="50" t="s">
        <v>125</v>
      </c>
      <c r="D32" s="87"/>
      <c r="E32" s="114"/>
      <c r="F32" s="50"/>
      <c r="G32" s="114"/>
      <c r="H32" s="87"/>
      <c r="I32" s="122"/>
      <c r="J32" s="122"/>
      <c r="K32" s="122"/>
      <c r="L32" s="123"/>
      <c r="M32" s="123"/>
      <c r="N32" s="124"/>
      <c r="O32" s="124"/>
      <c r="P32" s="123"/>
      <c r="Q32" s="124"/>
      <c r="R32" s="122"/>
      <c r="S32" s="122"/>
      <c r="T32" s="122"/>
      <c r="U32" s="123"/>
      <c r="V32" s="124"/>
      <c r="W32" s="124"/>
      <c r="X32" s="124"/>
      <c r="Y32" s="124"/>
      <c r="Z32" s="123"/>
      <c r="AA32" s="124"/>
      <c r="AB32" s="123"/>
      <c r="AC32" s="124"/>
      <c r="AD32" s="124"/>
      <c r="AE32" s="126"/>
      <c r="AF32" s="124"/>
      <c r="AG32" s="124"/>
      <c r="AH32" s="124"/>
    </row>
    <row r="33" spans="1:34" x14ac:dyDescent="0.25">
      <c r="A33" s="118" t="s">
        <v>165</v>
      </c>
      <c r="B33" s="50" t="s">
        <v>166</v>
      </c>
      <c r="C33" s="50" t="s">
        <v>132</v>
      </c>
      <c r="D33" s="87"/>
      <c r="E33" s="114"/>
      <c r="F33" s="50"/>
      <c r="G33" s="114"/>
      <c r="H33" s="87"/>
      <c r="I33" s="122"/>
      <c r="J33" s="122"/>
      <c r="K33" s="122"/>
      <c r="L33" s="122"/>
      <c r="M33" s="122"/>
      <c r="N33" s="124"/>
      <c r="O33" s="124"/>
      <c r="P33" s="124"/>
      <c r="Q33" s="124"/>
      <c r="R33" s="122"/>
      <c r="S33" s="122"/>
      <c r="T33" s="122"/>
      <c r="U33" s="122"/>
      <c r="V33" s="122"/>
      <c r="W33" s="122"/>
      <c r="X33" s="122"/>
      <c r="Y33" s="122"/>
      <c r="Z33" s="122"/>
      <c r="AA33" s="124"/>
      <c r="AB33" s="124"/>
      <c r="AC33" s="124"/>
      <c r="AD33" s="124"/>
      <c r="AE33" s="124"/>
      <c r="AF33" s="124"/>
      <c r="AG33" s="124"/>
      <c r="AH33" s="124"/>
    </row>
    <row r="34" spans="1:34" x14ac:dyDescent="0.25">
      <c r="A34" s="118" t="s">
        <v>167</v>
      </c>
      <c r="B34" s="50" t="s">
        <v>168</v>
      </c>
      <c r="C34" s="50" t="s">
        <v>132</v>
      </c>
      <c r="D34" s="87"/>
      <c r="E34" s="114"/>
      <c r="F34" s="50"/>
      <c r="G34" s="114"/>
      <c r="H34" s="87"/>
      <c r="I34" s="122"/>
      <c r="J34" s="122"/>
      <c r="K34" s="122"/>
      <c r="L34" s="122"/>
      <c r="M34" s="122"/>
      <c r="N34" s="124"/>
      <c r="O34" s="124"/>
      <c r="P34" s="124"/>
      <c r="Q34" s="124"/>
      <c r="R34" s="123"/>
      <c r="S34" s="123"/>
      <c r="T34" s="122"/>
      <c r="U34" s="122"/>
      <c r="V34" s="123"/>
      <c r="W34" s="123"/>
      <c r="X34" s="123"/>
      <c r="Y34" s="124"/>
      <c r="Z34" s="124"/>
      <c r="AA34" s="124"/>
      <c r="AB34" s="124"/>
      <c r="AC34" s="124"/>
      <c r="AD34" s="124"/>
      <c r="AE34" s="124"/>
      <c r="AF34" s="126"/>
      <c r="AG34" s="124"/>
      <c r="AH34" s="124"/>
    </row>
    <row r="35" spans="1:34" x14ac:dyDescent="0.25">
      <c r="A35" s="118" t="s">
        <v>169</v>
      </c>
      <c r="B35" s="50" t="s">
        <v>170</v>
      </c>
      <c r="C35" s="50" t="s">
        <v>125</v>
      </c>
      <c r="D35" s="87"/>
      <c r="E35" s="114"/>
      <c r="F35" s="50"/>
      <c r="G35" s="114"/>
      <c r="H35" s="87"/>
      <c r="I35" s="122"/>
      <c r="J35" s="122"/>
      <c r="K35" s="122"/>
      <c r="L35" s="122"/>
      <c r="M35" s="122"/>
      <c r="N35" s="124"/>
      <c r="O35" s="124"/>
      <c r="P35" s="124"/>
      <c r="Q35" s="124"/>
      <c r="R35" s="122"/>
      <c r="S35" s="122"/>
      <c r="T35" s="122"/>
      <c r="U35" s="122"/>
      <c r="V35" s="122"/>
      <c r="W35" s="122"/>
      <c r="X35" s="122"/>
      <c r="Y35" s="122"/>
      <c r="Z35" s="122"/>
      <c r="AA35" s="122"/>
      <c r="AB35" s="122"/>
      <c r="AC35" s="124"/>
      <c r="AD35" s="124"/>
      <c r="AE35" s="124"/>
      <c r="AF35" s="124"/>
      <c r="AG35" s="124"/>
      <c r="AH35" s="124"/>
    </row>
    <row r="36" spans="1:34" x14ac:dyDescent="0.25">
      <c r="A36" s="118" t="s">
        <v>171</v>
      </c>
      <c r="B36" s="50" t="s">
        <v>172</v>
      </c>
      <c r="C36" s="50" t="s">
        <v>143</v>
      </c>
      <c r="D36" s="87"/>
      <c r="E36" s="114"/>
      <c r="F36" s="50"/>
      <c r="G36" s="114"/>
      <c r="H36" s="87"/>
      <c r="I36" s="122"/>
      <c r="J36" s="122"/>
      <c r="K36" s="122"/>
      <c r="L36" s="122"/>
      <c r="M36" s="122"/>
      <c r="N36" s="124"/>
      <c r="O36" s="124"/>
      <c r="P36" s="124"/>
      <c r="Q36" s="124"/>
      <c r="R36" s="122"/>
      <c r="S36" s="122"/>
      <c r="T36" s="122"/>
      <c r="U36" s="122"/>
      <c r="V36" s="122"/>
      <c r="W36" s="122"/>
      <c r="X36" s="122"/>
      <c r="Y36" s="122"/>
      <c r="Z36" s="122"/>
      <c r="AA36" s="122"/>
      <c r="AB36" s="122"/>
      <c r="AC36" s="124"/>
      <c r="AD36" s="124"/>
      <c r="AE36" s="124"/>
      <c r="AF36" s="124"/>
      <c r="AG36" s="124"/>
      <c r="AH36" s="124"/>
    </row>
    <row r="37" spans="1:34" x14ac:dyDescent="0.25">
      <c r="A37" s="118" t="s">
        <v>173</v>
      </c>
      <c r="B37" s="50" t="s">
        <v>174</v>
      </c>
      <c r="C37" s="50" t="s">
        <v>125</v>
      </c>
      <c r="D37" s="87"/>
      <c r="E37" s="114"/>
      <c r="F37" s="50"/>
      <c r="G37" s="114"/>
      <c r="H37" s="87"/>
      <c r="I37" s="122"/>
      <c r="J37" s="122"/>
      <c r="K37" s="122"/>
      <c r="L37" s="122"/>
      <c r="M37" s="122"/>
      <c r="N37" s="124"/>
      <c r="O37" s="124"/>
      <c r="P37" s="124"/>
      <c r="Q37" s="124"/>
      <c r="R37" s="122"/>
      <c r="S37" s="122"/>
      <c r="T37" s="122"/>
      <c r="U37" s="122"/>
      <c r="V37" s="122"/>
      <c r="W37" s="122"/>
      <c r="X37" s="122"/>
      <c r="Y37" s="122"/>
      <c r="Z37" s="122"/>
      <c r="AA37" s="122"/>
      <c r="AB37" s="122"/>
      <c r="AC37" s="124"/>
      <c r="AD37" s="124"/>
      <c r="AE37" s="124"/>
      <c r="AF37" s="124"/>
      <c r="AG37" s="124"/>
      <c r="AH37" s="124"/>
    </row>
    <row r="38" spans="1:34" x14ac:dyDescent="0.25">
      <c r="A38" s="118" t="s">
        <v>175</v>
      </c>
      <c r="B38" s="50" t="s">
        <v>176</v>
      </c>
      <c r="C38" s="50" t="s">
        <v>132</v>
      </c>
      <c r="D38" s="87"/>
      <c r="E38" s="114"/>
      <c r="F38" s="50"/>
      <c r="G38" s="114"/>
      <c r="H38" s="87"/>
      <c r="I38" s="122"/>
      <c r="J38" s="122"/>
      <c r="K38" s="122"/>
      <c r="L38" s="122"/>
      <c r="M38" s="122"/>
      <c r="N38" s="124"/>
      <c r="O38" s="124"/>
      <c r="P38" s="124"/>
      <c r="Q38" s="124"/>
      <c r="R38" s="122"/>
      <c r="S38" s="122"/>
      <c r="T38" s="122"/>
      <c r="U38" s="122"/>
      <c r="V38" s="122"/>
      <c r="W38" s="122"/>
      <c r="X38" s="122"/>
      <c r="Y38" s="122"/>
      <c r="Z38" s="122"/>
      <c r="AA38" s="122"/>
      <c r="AB38" s="122"/>
      <c r="AC38" s="124"/>
      <c r="AD38" s="124"/>
      <c r="AE38" s="124"/>
      <c r="AF38" s="124"/>
      <c r="AG38" s="124"/>
      <c r="AH38" s="124"/>
    </row>
    <row r="39" spans="1:34" x14ac:dyDescent="0.25">
      <c r="A39" s="118" t="s">
        <v>177</v>
      </c>
      <c r="B39" s="50" t="s">
        <v>178</v>
      </c>
      <c r="C39" s="50" t="s">
        <v>143</v>
      </c>
      <c r="D39" s="87"/>
      <c r="E39" s="114"/>
      <c r="F39" s="50"/>
      <c r="G39" s="114"/>
      <c r="H39" s="87"/>
      <c r="I39" s="122"/>
      <c r="J39" s="122"/>
      <c r="K39" s="122"/>
      <c r="L39" s="122"/>
      <c r="M39" s="122"/>
      <c r="N39" s="124"/>
      <c r="O39" s="124"/>
      <c r="P39" s="124"/>
      <c r="Q39" s="124"/>
      <c r="R39" s="122"/>
      <c r="S39" s="122"/>
      <c r="T39" s="122"/>
      <c r="U39" s="122"/>
      <c r="V39" s="122"/>
      <c r="W39" s="122"/>
      <c r="X39" s="122"/>
      <c r="Y39" s="122"/>
      <c r="Z39" s="122"/>
      <c r="AA39" s="122"/>
      <c r="AB39" s="122"/>
      <c r="AC39" s="124"/>
      <c r="AD39" s="124"/>
      <c r="AE39" s="124"/>
      <c r="AF39" s="124"/>
      <c r="AG39" s="124"/>
      <c r="AH39" s="124"/>
    </row>
    <row r="40" spans="1:34" x14ac:dyDescent="0.25">
      <c r="A40" s="118" t="s">
        <v>179</v>
      </c>
      <c r="B40" s="50" t="s">
        <v>180</v>
      </c>
      <c r="C40" s="50" t="s">
        <v>132</v>
      </c>
      <c r="D40" s="87"/>
      <c r="E40" s="114"/>
      <c r="F40" s="50"/>
      <c r="G40" s="114"/>
      <c r="H40" s="87"/>
      <c r="I40" s="122"/>
      <c r="J40" s="122"/>
      <c r="K40" s="122"/>
      <c r="L40" s="122"/>
      <c r="M40" s="122"/>
      <c r="N40" s="124"/>
      <c r="O40" s="124"/>
      <c r="P40" s="124"/>
      <c r="Q40" s="124"/>
      <c r="R40" s="122"/>
      <c r="S40" s="122"/>
      <c r="T40" s="122"/>
      <c r="U40" s="122"/>
      <c r="V40" s="122"/>
      <c r="W40" s="122"/>
      <c r="X40" s="122"/>
      <c r="Y40" s="122"/>
      <c r="Z40" s="122"/>
      <c r="AA40" s="122"/>
      <c r="AB40" s="122"/>
      <c r="AC40" s="124"/>
      <c r="AD40" s="124"/>
      <c r="AE40" s="124"/>
      <c r="AF40" s="124"/>
      <c r="AG40" s="124"/>
      <c r="AH40" s="124"/>
    </row>
    <row r="41" spans="1:34" x14ac:dyDescent="0.25">
      <c r="A41" s="118" t="s">
        <v>181</v>
      </c>
      <c r="B41" s="50" t="s">
        <v>182</v>
      </c>
      <c r="C41" s="50" t="s">
        <v>143</v>
      </c>
      <c r="D41" s="87"/>
      <c r="E41" s="114"/>
      <c r="F41" s="50"/>
      <c r="G41" s="114"/>
      <c r="H41" s="87"/>
      <c r="I41" s="122"/>
      <c r="J41" s="122"/>
      <c r="K41" s="122"/>
      <c r="L41" s="122"/>
      <c r="M41" s="122"/>
      <c r="N41" s="124"/>
      <c r="O41" s="124"/>
      <c r="P41" s="124"/>
      <c r="Q41" s="124"/>
      <c r="R41" s="122"/>
      <c r="S41" s="122"/>
      <c r="T41" s="122"/>
      <c r="U41" s="122"/>
      <c r="V41" s="122"/>
      <c r="W41" s="122"/>
      <c r="X41" s="122"/>
      <c r="Y41" s="122"/>
      <c r="Z41" s="122"/>
      <c r="AA41" s="122"/>
      <c r="AB41" s="122"/>
      <c r="AC41" s="124"/>
      <c r="AD41" s="124"/>
      <c r="AE41" s="124"/>
      <c r="AF41" s="124"/>
      <c r="AG41" s="124"/>
      <c r="AH41" s="124"/>
    </row>
    <row r="42" spans="1:34" x14ac:dyDescent="0.25">
      <c r="A42" s="118" t="s">
        <v>183</v>
      </c>
      <c r="B42" s="50" t="s">
        <v>184</v>
      </c>
      <c r="C42" s="50" t="s">
        <v>143</v>
      </c>
      <c r="D42" s="87"/>
      <c r="E42" s="114"/>
      <c r="F42" s="50"/>
      <c r="G42" s="114"/>
      <c r="H42" s="87"/>
      <c r="I42" s="122"/>
      <c r="J42" s="122"/>
      <c r="K42" s="122"/>
      <c r="L42" s="122"/>
      <c r="M42" s="122"/>
      <c r="N42" s="124"/>
      <c r="O42" s="124"/>
      <c r="P42" s="124"/>
      <c r="Q42" s="124"/>
      <c r="R42" s="122"/>
      <c r="S42" s="122"/>
      <c r="T42" s="122"/>
      <c r="U42" s="122"/>
      <c r="V42" s="122"/>
      <c r="W42" s="122"/>
      <c r="X42" s="122"/>
      <c r="Y42" s="122"/>
      <c r="Z42" s="122"/>
      <c r="AA42" s="122"/>
      <c r="AB42" s="122"/>
      <c r="AC42" s="124"/>
      <c r="AD42" s="124"/>
      <c r="AE42" s="124"/>
      <c r="AF42" s="124"/>
      <c r="AG42" s="124"/>
      <c r="AH42" s="124"/>
    </row>
    <row r="43" spans="1:34" x14ac:dyDescent="0.25">
      <c r="A43" s="118" t="s">
        <v>185</v>
      </c>
      <c r="B43" s="50" t="s">
        <v>186</v>
      </c>
      <c r="C43" s="50" t="s">
        <v>125</v>
      </c>
      <c r="D43" s="87"/>
      <c r="E43" s="114"/>
      <c r="F43" s="50"/>
      <c r="G43" s="114"/>
      <c r="H43" s="87"/>
      <c r="I43" s="122"/>
      <c r="J43" s="122"/>
      <c r="K43" s="122"/>
      <c r="L43" s="122"/>
      <c r="M43" s="122"/>
      <c r="N43" s="124"/>
      <c r="O43" s="124"/>
      <c r="P43" s="124"/>
      <c r="Q43" s="124"/>
      <c r="R43" s="122"/>
      <c r="S43" s="122"/>
      <c r="T43" s="122"/>
      <c r="U43" s="122"/>
      <c r="V43" s="122"/>
      <c r="W43" s="122"/>
      <c r="X43" s="122"/>
      <c r="Y43" s="122"/>
      <c r="Z43" s="122"/>
      <c r="AA43" s="122"/>
      <c r="AB43" s="122"/>
      <c r="AC43" s="124"/>
      <c r="AD43" s="124"/>
      <c r="AE43" s="124"/>
      <c r="AF43" s="124"/>
      <c r="AG43" s="124"/>
      <c r="AH43" s="124"/>
    </row>
    <row r="44" spans="1:34" x14ac:dyDescent="0.25">
      <c r="A44" s="118" t="s">
        <v>187</v>
      </c>
      <c r="B44" s="50" t="s">
        <v>188</v>
      </c>
      <c r="C44" s="50" t="s">
        <v>132</v>
      </c>
      <c r="D44" s="87"/>
      <c r="E44" s="114"/>
      <c r="F44" s="50"/>
      <c r="G44" s="114"/>
      <c r="H44" s="87"/>
      <c r="I44" s="122"/>
      <c r="J44" s="122"/>
      <c r="K44" s="122"/>
      <c r="L44" s="122"/>
      <c r="M44" s="122"/>
      <c r="N44" s="124"/>
      <c r="O44" s="124"/>
      <c r="P44" s="124"/>
      <c r="Q44" s="124"/>
      <c r="R44" s="122"/>
      <c r="S44" s="122"/>
      <c r="T44" s="122"/>
      <c r="U44" s="122"/>
      <c r="V44" s="122"/>
      <c r="W44" s="122"/>
      <c r="X44" s="122"/>
      <c r="Y44" s="122"/>
      <c r="Z44" s="122"/>
      <c r="AA44" s="122"/>
      <c r="AB44" s="122"/>
      <c r="AC44" s="124"/>
      <c r="AD44" s="124"/>
      <c r="AE44" s="124"/>
      <c r="AF44" s="124"/>
      <c r="AG44" s="124"/>
      <c r="AH44" s="124"/>
    </row>
    <row r="45" spans="1:34" x14ac:dyDescent="0.25">
      <c r="A45" s="118" t="s">
        <v>189</v>
      </c>
      <c r="B45" s="50" t="s">
        <v>563</v>
      </c>
      <c r="C45" s="50" t="s">
        <v>143</v>
      </c>
      <c r="D45" s="87"/>
      <c r="E45" s="114"/>
      <c r="F45" s="50"/>
      <c r="G45" s="114"/>
      <c r="H45" s="87"/>
      <c r="I45" s="122"/>
      <c r="J45" s="122"/>
      <c r="K45" s="122"/>
      <c r="L45" s="122"/>
      <c r="M45" s="122"/>
      <c r="N45" s="124"/>
      <c r="O45" s="124"/>
      <c r="P45" s="124"/>
      <c r="Q45" s="124"/>
      <c r="R45" s="122"/>
      <c r="S45" s="122"/>
      <c r="T45" s="122"/>
      <c r="U45" s="122"/>
      <c r="V45" s="122"/>
      <c r="W45" s="122"/>
      <c r="X45" s="122"/>
      <c r="Y45" s="122"/>
      <c r="Z45" s="122"/>
      <c r="AA45" s="122"/>
      <c r="AB45" s="122"/>
      <c r="AC45" s="124"/>
      <c r="AD45" s="124"/>
      <c r="AE45" s="124"/>
      <c r="AF45" s="124"/>
      <c r="AG45" s="124"/>
      <c r="AH45" s="124"/>
    </row>
    <row r="46" spans="1:34" x14ac:dyDescent="0.25">
      <c r="A46" s="118" t="s">
        <v>190</v>
      </c>
      <c r="B46" s="50" t="s">
        <v>191</v>
      </c>
      <c r="C46" s="50" t="s">
        <v>125</v>
      </c>
      <c r="D46" s="87"/>
      <c r="E46" s="114"/>
      <c r="F46" s="50"/>
      <c r="G46" s="114"/>
      <c r="H46" s="87"/>
      <c r="I46" s="122"/>
      <c r="J46" s="122"/>
      <c r="K46" s="122"/>
      <c r="L46" s="122"/>
      <c r="M46" s="122"/>
      <c r="N46" s="124"/>
      <c r="O46" s="124"/>
      <c r="P46" s="124"/>
      <c r="Q46" s="124"/>
      <c r="R46" s="122"/>
      <c r="S46" s="122"/>
      <c r="T46" s="122"/>
      <c r="U46" s="122"/>
      <c r="V46" s="122"/>
      <c r="W46" s="122"/>
      <c r="X46" s="122"/>
      <c r="Y46" s="122"/>
      <c r="Z46" s="122"/>
      <c r="AA46" s="122"/>
      <c r="AB46" s="122"/>
      <c r="AC46" s="124"/>
      <c r="AD46" s="124"/>
      <c r="AE46" s="124"/>
      <c r="AF46" s="124"/>
      <c r="AG46" s="124"/>
      <c r="AH46" s="124"/>
    </row>
    <row r="47" spans="1:34" x14ac:dyDescent="0.25">
      <c r="A47" s="118" t="s">
        <v>192</v>
      </c>
      <c r="B47" s="50" t="s">
        <v>564</v>
      </c>
      <c r="C47" s="50" t="s">
        <v>125</v>
      </c>
      <c r="D47" s="87"/>
      <c r="E47" s="114"/>
      <c r="F47" s="50"/>
      <c r="G47" s="114"/>
      <c r="H47" s="87"/>
      <c r="I47" s="122"/>
      <c r="J47" s="122"/>
      <c r="K47" s="122"/>
      <c r="L47" s="122"/>
      <c r="M47" s="122"/>
      <c r="N47" s="124"/>
      <c r="O47" s="124"/>
      <c r="P47" s="124"/>
      <c r="Q47" s="124"/>
      <c r="R47" s="122"/>
      <c r="S47" s="122"/>
      <c r="T47" s="122"/>
      <c r="U47" s="122"/>
      <c r="V47" s="122"/>
      <c r="W47" s="122"/>
      <c r="X47" s="122"/>
      <c r="Y47" s="122"/>
      <c r="Z47" s="122"/>
      <c r="AA47" s="122"/>
      <c r="AB47" s="122"/>
      <c r="AC47" s="124"/>
      <c r="AD47" s="124"/>
      <c r="AE47" s="124"/>
      <c r="AF47" s="124"/>
      <c r="AG47" s="124"/>
      <c r="AH47" s="124"/>
    </row>
    <row r="48" spans="1:34" x14ac:dyDescent="0.25">
      <c r="A48" s="118" t="s">
        <v>193</v>
      </c>
      <c r="B48" s="50" t="s">
        <v>194</v>
      </c>
      <c r="C48" s="50" t="s">
        <v>132</v>
      </c>
      <c r="D48" s="87"/>
      <c r="E48" s="114"/>
      <c r="F48" s="50"/>
      <c r="G48" s="114"/>
      <c r="H48" s="87"/>
      <c r="I48" s="122"/>
      <c r="J48" s="122"/>
      <c r="K48" s="122"/>
      <c r="L48" s="122"/>
      <c r="M48" s="122"/>
      <c r="N48" s="124"/>
      <c r="O48" s="124"/>
      <c r="P48" s="124"/>
      <c r="Q48" s="124"/>
      <c r="R48" s="122"/>
      <c r="S48" s="122"/>
      <c r="T48" s="122"/>
      <c r="U48" s="122"/>
      <c r="V48" s="122"/>
      <c r="W48" s="122"/>
      <c r="X48" s="122"/>
      <c r="Y48" s="122"/>
      <c r="Z48" s="122"/>
      <c r="AA48" s="122"/>
      <c r="AB48" s="122"/>
      <c r="AC48" s="124"/>
      <c r="AD48" s="124"/>
      <c r="AE48" s="124"/>
      <c r="AF48" s="124"/>
      <c r="AG48" s="124"/>
      <c r="AH48" s="124"/>
    </row>
    <row r="49" spans="1:34" x14ac:dyDescent="0.25">
      <c r="A49" s="118" t="s">
        <v>195</v>
      </c>
      <c r="B49" s="50" t="s">
        <v>196</v>
      </c>
      <c r="C49" s="50" t="s">
        <v>132</v>
      </c>
      <c r="D49" s="87"/>
      <c r="E49" s="114"/>
      <c r="F49" s="50"/>
      <c r="G49" s="114"/>
      <c r="H49" s="87"/>
      <c r="I49" s="122"/>
      <c r="J49" s="122"/>
      <c r="K49" s="122"/>
      <c r="L49" s="122"/>
      <c r="M49" s="122"/>
      <c r="N49" s="124"/>
      <c r="O49" s="124"/>
      <c r="P49" s="124"/>
      <c r="Q49" s="124"/>
      <c r="R49" s="122"/>
      <c r="S49" s="122"/>
      <c r="T49" s="122"/>
      <c r="U49" s="122"/>
      <c r="V49" s="122"/>
      <c r="W49" s="122"/>
      <c r="X49" s="122"/>
      <c r="Y49" s="122"/>
      <c r="Z49" s="122"/>
      <c r="AA49" s="122"/>
      <c r="AB49" s="122"/>
      <c r="AC49" s="124"/>
      <c r="AD49" s="124"/>
      <c r="AE49" s="124"/>
      <c r="AF49" s="124"/>
      <c r="AG49" s="124"/>
      <c r="AH49" s="124"/>
    </row>
    <row r="50" spans="1:34" x14ac:dyDescent="0.25">
      <c r="A50" s="118" t="s">
        <v>197</v>
      </c>
      <c r="B50" s="50" t="s">
        <v>198</v>
      </c>
      <c r="C50" s="50" t="s">
        <v>125</v>
      </c>
      <c r="D50" s="87"/>
      <c r="E50" s="114"/>
      <c r="F50" s="50"/>
      <c r="G50" s="114"/>
      <c r="H50" s="87"/>
      <c r="I50" s="122"/>
      <c r="J50" s="122"/>
      <c r="K50" s="122"/>
      <c r="L50" s="122"/>
      <c r="M50" s="122"/>
      <c r="N50" s="124"/>
      <c r="O50" s="124"/>
      <c r="P50" s="124"/>
      <c r="Q50" s="124"/>
      <c r="R50" s="122"/>
      <c r="S50" s="122"/>
      <c r="T50" s="122"/>
      <c r="U50" s="122"/>
      <c r="V50" s="122"/>
      <c r="W50" s="122"/>
      <c r="X50" s="122"/>
      <c r="Y50" s="122"/>
      <c r="Z50" s="122"/>
      <c r="AA50" s="122"/>
      <c r="AB50" s="122"/>
      <c r="AC50" s="124"/>
      <c r="AD50" s="124"/>
      <c r="AE50" s="124"/>
      <c r="AF50" s="124"/>
      <c r="AG50" s="124"/>
      <c r="AH50" s="124"/>
    </row>
    <row r="51" spans="1:34" x14ac:dyDescent="0.25">
      <c r="A51" s="118" t="s">
        <v>199</v>
      </c>
      <c r="B51" s="50" t="s">
        <v>200</v>
      </c>
      <c r="C51" s="50" t="s">
        <v>132</v>
      </c>
      <c r="D51" s="87"/>
      <c r="E51" s="114"/>
      <c r="F51" s="50"/>
      <c r="G51" s="114"/>
      <c r="H51" s="87"/>
      <c r="I51" s="122"/>
      <c r="J51" s="122"/>
      <c r="K51" s="122"/>
      <c r="L51" s="122"/>
      <c r="M51" s="122"/>
      <c r="N51" s="124"/>
      <c r="O51" s="124"/>
      <c r="P51" s="124"/>
      <c r="Q51" s="124"/>
      <c r="R51" s="122"/>
      <c r="S51" s="122"/>
      <c r="T51" s="122"/>
      <c r="U51" s="122"/>
      <c r="V51" s="122"/>
      <c r="W51" s="122"/>
      <c r="X51" s="122"/>
      <c r="Y51" s="122"/>
      <c r="Z51" s="122"/>
      <c r="AA51" s="122"/>
      <c r="AB51" s="122"/>
      <c r="AC51" s="124"/>
      <c r="AD51" s="124"/>
      <c r="AE51" s="124"/>
      <c r="AF51" s="124"/>
      <c r="AG51" s="124"/>
      <c r="AH51" s="124"/>
    </row>
    <row r="52" spans="1:34" x14ac:dyDescent="0.25">
      <c r="A52" s="72" t="s">
        <v>201</v>
      </c>
      <c r="B52" s="120" t="s">
        <v>202</v>
      </c>
      <c r="C52" s="120"/>
      <c r="D52" s="87"/>
      <c r="E52" s="114"/>
      <c r="F52" s="50"/>
      <c r="G52" s="114"/>
      <c r="H52" s="87"/>
      <c r="I52" s="122"/>
      <c r="J52" s="122"/>
      <c r="K52" s="122"/>
      <c r="L52" s="122"/>
      <c r="M52" s="122"/>
      <c r="N52" s="124"/>
      <c r="O52" s="124"/>
      <c r="P52" s="124"/>
      <c r="Q52" s="124"/>
      <c r="R52" s="122"/>
      <c r="S52" s="122"/>
      <c r="T52" s="122"/>
      <c r="U52" s="122"/>
      <c r="V52" s="122"/>
      <c r="W52" s="122"/>
      <c r="X52" s="122"/>
      <c r="Y52" s="122"/>
      <c r="Z52" s="122"/>
      <c r="AA52" s="122"/>
      <c r="AB52" s="122"/>
      <c r="AC52" s="124"/>
      <c r="AD52" s="124"/>
      <c r="AE52" s="124"/>
      <c r="AF52" s="124"/>
      <c r="AG52" s="124"/>
      <c r="AH52" s="124"/>
    </row>
    <row r="53" spans="1:34" x14ac:dyDescent="0.25">
      <c r="A53" s="118" t="s">
        <v>123</v>
      </c>
      <c r="B53" s="50" t="s">
        <v>203</v>
      </c>
      <c r="C53" s="50" t="s">
        <v>125</v>
      </c>
      <c r="D53" s="87"/>
      <c r="E53" s="114"/>
      <c r="F53" s="50"/>
      <c r="G53" s="114"/>
      <c r="H53" s="87"/>
      <c r="I53" s="122"/>
      <c r="J53" s="122"/>
      <c r="K53" s="122"/>
      <c r="L53" s="122"/>
      <c r="M53" s="122"/>
      <c r="N53" s="124"/>
      <c r="O53" s="124"/>
      <c r="P53" s="124"/>
      <c r="Q53" s="124"/>
      <c r="R53" s="122"/>
      <c r="S53" s="122"/>
      <c r="T53" s="122"/>
      <c r="U53" s="122"/>
      <c r="V53" s="122"/>
      <c r="W53" s="122"/>
      <c r="X53" s="122"/>
      <c r="Y53" s="122"/>
      <c r="Z53" s="122"/>
      <c r="AA53" s="122"/>
      <c r="AB53" s="122"/>
      <c r="AC53" s="124"/>
      <c r="AD53" s="124"/>
      <c r="AE53" s="124"/>
      <c r="AF53" s="124"/>
      <c r="AG53" s="124"/>
      <c r="AH53" s="124"/>
    </row>
    <row r="54" spans="1:34" x14ac:dyDescent="0.25">
      <c r="A54" s="118" t="s">
        <v>126</v>
      </c>
      <c r="B54" s="50" t="s">
        <v>151</v>
      </c>
      <c r="C54" s="50" t="s">
        <v>132</v>
      </c>
      <c r="D54" s="87"/>
      <c r="E54" s="114"/>
      <c r="F54" s="50"/>
      <c r="G54" s="114"/>
      <c r="H54" s="87"/>
      <c r="I54" s="122"/>
      <c r="J54" s="122"/>
      <c r="K54" s="122"/>
      <c r="L54" s="122"/>
      <c r="M54" s="122"/>
      <c r="N54" s="124"/>
      <c r="O54" s="124"/>
      <c r="P54" s="124"/>
      <c r="Q54" s="124"/>
      <c r="R54" s="122"/>
      <c r="S54" s="122"/>
      <c r="T54" s="122"/>
      <c r="U54" s="122"/>
      <c r="V54" s="122"/>
      <c r="W54" s="122"/>
      <c r="X54" s="122"/>
      <c r="Y54" s="122"/>
      <c r="Z54" s="122"/>
      <c r="AA54" s="122"/>
      <c r="AB54" s="122"/>
      <c r="AC54" s="124"/>
      <c r="AD54" s="124"/>
      <c r="AE54" s="124"/>
      <c r="AF54" s="124"/>
      <c r="AG54" s="124"/>
      <c r="AH54" s="124"/>
    </row>
    <row r="55" spans="1:34" x14ac:dyDescent="0.25">
      <c r="A55" s="118" t="s">
        <v>128</v>
      </c>
      <c r="B55" s="50" t="s">
        <v>204</v>
      </c>
      <c r="C55" s="50" t="s">
        <v>125</v>
      </c>
      <c r="D55" s="87"/>
      <c r="E55" s="114"/>
      <c r="F55" s="50"/>
      <c r="G55" s="114"/>
      <c r="H55" s="87"/>
      <c r="I55" s="122"/>
      <c r="J55" s="122"/>
      <c r="K55" s="122"/>
      <c r="L55" s="122"/>
      <c r="M55" s="122"/>
      <c r="N55" s="124"/>
      <c r="O55" s="124"/>
      <c r="P55" s="124"/>
      <c r="Q55" s="124"/>
      <c r="R55" s="122"/>
      <c r="S55" s="122"/>
      <c r="T55" s="122"/>
      <c r="U55" s="122"/>
      <c r="V55" s="122"/>
      <c r="W55" s="122"/>
      <c r="X55" s="122"/>
      <c r="Y55" s="122"/>
      <c r="Z55" s="122"/>
      <c r="AA55" s="122"/>
      <c r="AB55" s="122"/>
      <c r="AC55" s="124"/>
      <c r="AD55" s="124"/>
      <c r="AE55" s="124"/>
      <c r="AF55" s="124"/>
      <c r="AG55" s="124"/>
      <c r="AH55" s="124"/>
    </row>
    <row r="56" spans="1:34" x14ac:dyDescent="0.25">
      <c r="A56" s="118" t="s">
        <v>130</v>
      </c>
      <c r="B56" s="50" t="s">
        <v>154</v>
      </c>
      <c r="C56" s="50" t="s">
        <v>125</v>
      </c>
      <c r="D56" s="87"/>
      <c r="E56" s="114"/>
      <c r="F56" s="50"/>
      <c r="G56" s="114"/>
      <c r="H56" s="87"/>
      <c r="I56" s="122"/>
      <c r="J56" s="122"/>
      <c r="K56" s="122"/>
      <c r="L56" s="122"/>
      <c r="M56" s="122"/>
      <c r="N56" s="124"/>
      <c r="O56" s="124"/>
      <c r="P56" s="124"/>
      <c r="Q56" s="124"/>
      <c r="R56" s="122"/>
      <c r="S56" s="122"/>
      <c r="T56" s="122"/>
      <c r="U56" s="122"/>
      <c r="V56" s="122"/>
      <c r="W56" s="122"/>
      <c r="X56" s="122"/>
      <c r="Y56" s="122"/>
      <c r="Z56" s="122"/>
      <c r="AA56" s="122"/>
      <c r="AB56" s="122"/>
      <c r="AC56" s="122"/>
      <c r="AD56" s="122"/>
      <c r="AE56" s="122"/>
      <c r="AF56" s="122"/>
      <c r="AG56" s="122"/>
      <c r="AH56" s="122"/>
    </row>
    <row r="57" spans="1:34" x14ac:dyDescent="0.25">
      <c r="A57" s="118" t="s">
        <v>133</v>
      </c>
      <c r="B57" s="50" t="s">
        <v>155</v>
      </c>
      <c r="C57" s="50" t="s">
        <v>143</v>
      </c>
      <c r="D57" s="87"/>
      <c r="E57" s="114"/>
      <c r="F57" s="50"/>
      <c r="G57" s="114"/>
      <c r="H57" s="87"/>
      <c r="I57" s="122"/>
      <c r="J57" s="122"/>
      <c r="K57" s="122"/>
      <c r="L57" s="122"/>
      <c r="M57" s="122"/>
      <c r="N57" s="124"/>
      <c r="O57" s="124"/>
      <c r="P57" s="124"/>
      <c r="Q57" s="124"/>
      <c r="R57" s="122"/>
      <c r="S57" s="122"/>
      <c r="T57" s="122"/>
      <c r="U57" s="122"/>
      <c r="V57" s="122"/>
      <c r="W57" s="122"/>
      <c r="X57" s="122"/>
      <c r="Y57" s="122"/>
      <c r="Z57" s="122"/>
      <c r="AA57" s="122"/>
      <c r="AB57" s="122"/>
      <c r="AC57" s="122"/>
      <c r="AD57" s="122"/>
      <c r="AE57" s="122"/>
      <c r="AF57" s="122"/>
      <c r="AG57" s="122"/>
      <c r="AH57" s="122"/>
    </row>
    <row r="58" spans="1:34" x14ac:dyDescent="0.25">
      <c r="A58" s="118" t="s">
        <v>135</v>
      </c>
      <c r="B58" s="50" t="s">
        <v>156</v>
      </c>
      <c r="C58" s="50" t="s">
        <v>143</v>
      </c>
      <c r="D58" s="87"/>
      <c r="E58" s="114"/>
      <c r="F58" s="50"/>
      <c r="G58" s="114"/>
      <c r="H58" s="87"/>
      <c r="I58" s="122"/>
      <c r="J58" s="122"/>
      <c r="K58" s="122"/>
      <c r="L58" s="122"/>
      <c r="M58" s="122"/>
      <c r="N58" s="124"/>
      <c r="O58" s="124"/>
      <c r="P58" s="124"/>
      <c r="Q58" s="124"/>
      <c r="R58" s="122"/>
      <c r="S58" s="122"/>
      <c r="T58" s="122"/>
      <c r="U58" s="122"/>
      <c r="V58" s="122"/>
      <c r="W58" s="122"/>
      <c r="X58" s="122"/>
      <c r="Y58" s="122"/>
      <c r="Z58" s="122"/>
      <c r="AA58" s="122"/>
      <c r="AB58" s="122"/>
      <c r="AC58" s="122"/>
      <c r="AD58" s="122"/>
      <c r="AE58" s="122"/>
      <c r="AF58" s="122"/>
      <c r="AG58" s="122"/>
      <c r="AH58" s="122"/>
    </row>
    <row r="59" spans="1:34" x14ac:dyDescent="0.25">
      <c r="A59" s="118" t="s">
        <v>137</v>
      </c>
      <c r="B59" s="50" t="s">
        <v>157</v>
      </c>
      <c r="C59" s="50" t="s">
        <v>143</v>
      </c>
      <c r="D59" s="87"/>
      <c r="E59" s="114"/>
      <c r="F59" s="50"/>
      <c r="G59" s="114"/>
      <c r="H59" s="87"/>
      <c r="I59" s="122"/>
      <c r="J59" s="122"/>
      <c r="K59" s="122"/>
      <c r="L59" s="122"/>
      <c r="M59" s="122"/>
      <c r="N59" s="124"/>
      <c r="O59" s="124"/>
      <c r="P59" s="124"/>
      <c r="Q59" s="124"/>
      <c r="R59" s="122"/>
      <c r="S59" s="122"/>
      <c r="T59" s="122"/>
      <c r="U59" s="122"/>
      <c r="V59" s="122"/>
      <c r="W59" s="122"/>
      <c r="X59" s="122"/>
      <c r="Y59" s="122"/>
      <c r="Z59" s="122"/>
      <c r="AA59" s="122"/>
      <c r="AB59" s="122"/>
      <c r="AC59" s="122"/>
      <c r="AD59" s="122"/>
      <c r="AE59" s="122"/>
      <c r="AF59" s="122"/>
      <c r="AG59" s="122"/>
      <c r="AH59" s="122"/>
    </row>
    <row r="60" spans="1:34" x14ac:dyDescent="0.25">
      <c r="A60" s="118" t="s">
        <v>139</v>
      </c>
      <c r="B60" s="50" t="s">
        <v>158</v>
      </c>
      <c r="C60" s="50" t="s">
        <v>143</v>
      </c>
      <c r="D60" s="87"/>
      <c r="E60" s="114"/>
      <c r="F60" s="50"/>
      <c r="G60" s="114"/>
      <c r="H60" s="87"/>
      <c r="I60" s="122"/>
      <c r="J60" s="122"/>
      <c r="K60" s="122"/>
      <c r="L60" s="122"/>
      <c r="M60" s="122"/>
      <c r="N60" s="124"/>
      <c r="O60" s="124"/>
      <c r="P60" s="124"/>
      <c r="Q60" s="124"/>
      <c r="R60" s="122"/>
      <c r="S60" s="122"/>
      <c r="T60" s="122"/>
      <c r="U60" s="122"/>
      <c r="V60" s="122"/>
      <c r="W60" s="122"/>
      <c r="X60" s="122"/>
      <c r="Y60" s="122"/>
      <c r="Z60" s="122"/>
      <c r="AA60" s="122"/>
      <c r="AB60" s="122"/>
      <c r="AC60" s="122"/>
      <c r="AD60" s="122"/>
      <c r="AE60" s="122"/>
      <c r="AF60" s="122"/>
      <c r="AG60" s="122"/>
      <c r="AH60" s="122"/>
    </row>
    <row r="61" spans="1:34" x14ac:dyDescent="0.25">
      <c r="A61" s="118" t="s">
        <v>141</v>
      </c>
      <c r="B61" s="50" t="s">
        <v>160</v>
      </c>
      <c r="C61" s="50" t="s">
        <v>143</v>
      </c>
      <c r="D61" s="87"/>
      <c r="E61" s="114"/>
      <c r="F61" s="50"/>
      <c r="G61" s="114"/>
      <c r="H61" s="87"/>
      <c r="I61" s="122"/>
      <c r="J61" s="122"/>
      <c r="K61" s="122"/>
      <c r="L61" s="122"/>
      <c r="M61" s="122"/>
      <c r="N61" s="124"/>
      <c r="O61" s="124"/>
      <c r="P61" s="124"/>
      <c r="Q61" s="124"/>
      <c r="R61" s="122"/>
      <c r="S61" s="122"/>
      <c r="T61" s="122"/>
      <c r="U61" s="122"/>
      <c r="V61" s="122"/>
      <c r="W61" s="122"/>
      <c r="X61" s="122"/>
      <c r="Y61" s="122"/>
      <c r="Z61" s="122"/>
      <c r="AA61" s="122"/>
      <c r="AB61" s="122"/>
      <c r="AC61" s="122"/>
      <c r="AD61" s="122"/>
      <c r="AE61" s="122"/>
      <c r="AF61" s="122"/>
      <c r="AG61" s="122"/>
      <c r="AH61" s="122"/>
    </row>
    <row r="62" spans="1:34" x14ac:dyDescent="0.25">
      <c r="A62" s="118" t="s">
        <v>159</v>
      </c>
      <c r="B62" s="50" t="s">
        <v>162</v>
      </c>
      <c r="C62" s="50" t="s">
        <v>143</v>
      </c>
      <c r="D62" s="87"/>
      <c r="E62" s="114"/>
      <c r="F62" s="50"/>
      <c r="G62" s="114"/>
      <c r="H62" s="87"/>
      <c r="I62" s="122"/>
      <c r="J62" s="122"/>
      <c r="K62" s="122"/>
      <c r="L62" s="122"/>
      <c r="M62" s="122"/>
      <c r="N62" s="124"/>
      <c r="O62" s="124"/>
      <c r="P62" s="124"/>
      <c r="Q62" s="124"/>
      <c r="R62" s="122"/>
      <c r="S62" s="122"/>
      <c r="T62" s="122"/>
      <c r="U62" s="122"/>
      <c r="V62" s="122"/>
      <c r="W62" s="122"/>
      <c r="X62" s="122"/>
      <c r="Y62" s="122"/>
      <c r="Z62" s="122"/>
      <c r="AA62" s="122"/>
      <c r="AB62" s="122"/>
      <c r="AC62" s="122"/>
      <c r="AD62" s="122"/>
      <c r="AE62" s="122"/>
      <c r="AF62" s="122"/>
      <c r="AG62" s="122"/>
      <c r="AH62" s="122"/>
    </row>
    <row r="63" spans="1:34" x14ac:dyDescent="0.25">
      <c r="A63" s="118" t="s">
        <v>161</v>
      </c>
      <c r="B63" s="50" t="s">
        <v>164</v>
      </c>
      <c r="C63" s="50" t="s">
        <v>125</v>
      </c>
      <c r="D63" s="87"/>
      <c r="E63" s="114"/>
      <c r="F63" s="50"/>
      <c r="G63" s="114"/>
      <c r="H63" s="87"/>
      <c r="I63" s="122"/>
      <c r="J63" s="122"/>
      <c r="K63" s="122"/>
      <c r="L63" s="122"/>
      <c r="M63" s="122"/>
      <c r="N63" s="124"/>
      <c r="O63" s="124"/>
      <c r="P63" s="124"/>
      <c r="Q63" s="124"/>
      <c r="R63" s="122"/>
      <c r="S63" s="122"/>
      <c r="T63" s="122"/>
      <c r="U63" s="122"/>
      <c r="V63" s="122"/>
      <c r="W63" s="122"/>
      <c r="X63" s="122"/>
      <c r="Y63" s="122"/>
      <c r="Z63" s="122"/>
      <c r="AA63" s="122"/>
      <c r="AB63" s="122"/>
      <c r="AC63" s="122"/>
      <c r="AD63" s="122"/>
      <c r="AE63" s="122"/>
      <c r="AF63" s="122"/>
      <c r="AG63" s="122"/>
      <c r="AH63" s="122"/>
    </row>
    <row r="64" spans="1:34" x14ac:dyDescent="0.25">
      <c r="A64" s="118" t="s">
        <v>163</v>
      </c>
      <c r="B64" s="50" t="s">
        <v>166</v>
      </c>
      <c r="C64" s="50" t="s">
        <v>132</v>
      </c>
      <c r="D64" s="87"/>
      <c r="E64" s="114"/>
      <c r="F64" s="50"/>
      <c r="G64" s="114"/>
      <c r="H64" s="87"/>
      <c r="I64" s="122"/>
      <c r="J64" s="122"/>
      <c r="K64" s="122"/>
      <c r="L64" s="122"/>
      <c r="M64" s="122"/>
      <c r="N64" s="124"/>
      <c r="O64" s="124"/>
      <c r="P64" s="124"/>
      <c r="Q64" s="124"/>
      <c r="R64" s="122"/>
      <c r="S64" s="122"/>
      <c r="T64" s="122"/>
      <c r="U64" s="122"/>
      <c r="V64" s="122"/>
      <c r="W64" s="122"/>
      <c r="X64" s="122"/>
      <c r="Y64" s="122"/>
      <c r="Z64" s="122"/>
      <c r="AA64" s="122"/>
      <c r="AB64" s="122"/>
      <c r="AC64" s="122"/>
      <c r="AD64" s="122"/>
      <c r="AE64" s="122"/>
      <c r="AF64" s="122"/>
      <c r="AG64" s="122"/>
      <c r="AH64" s="122"/>
    </row>
    <row r="65" spans="1:34" x14ac:dyDescent="0.25">
      <c r="A65" s="118" t="s">
        <v>165</v>
      </c>
      <c r="B65" s="50" t="s">
        <v>168</v>
      </c>
      <c r="C65" s="50" t="s">
        <v>132</v>
      </c>
      <c r="D65" s="87"/>
      <c r="E65" s="114"/>
      <c r="F65" s="50"/>
      <c r="G65" s="114"/>
      <c r="H65" s="87"/>
      <c r="I65" s="122"/>
      <c r="J65" s="122"/>
      <c r="K65" s="122"/>
      <c r="L65" s="122"/>
      <c r="M65" s="122"/>
      <c r="N65" s="124"/>
      <c r="O65" s="124"/>
      <c r="P65" s="124"/>
      <c r="Q65" s="124"/>
      <c r="R65" s="122"/>
      <c r="S65" s="122"/>
      <c r="T65" s="122"/>
      <c r="U65" s="122"/>
      <c r="V65" s="122"/>
      <c r="W65" s="122"/>
      <c r="X65" s="122"/>
      <c r="Y65" s="122"/>
      <c r="Z65" s="122"/>
      <c r="AA65" s="122"/>
      <c r="AB65" s="122"/>
      <c r="AC65" s="122"/>
      <c r="AD65" s="122"/>
      <c r="AE65" s="122"/>
      <c r="AF65" s="122"/>
      <c r="AG65" s="122"/>
      <c r="AH65" s="122"/>
    </row>
    <row r="66" spans="1:34" x14ac:dyDescent="0.25">
      <c r="A66" s="118" t="s">
        <v>167</v>
      </c>
      <c r="B66" s="50" t="s">
        <v>172</v>
      </c>
      <c r="C66" s="50" t="s">
        <v>143</v>
      </c>
      <c r="D66" s="87"/>
      <c r="E66" s="114"/>
      <c r="F66" s="50"/>
      <c r="G66" s="114"/>
      <c r="H66" s="87"/>
      <c r="I66" s="122"/>
      <c r="J66" s="122"/>
      <c r="K66" s="122"/>
      <c r="L66" s="122"/>
      <c r="M66" s="122"/>
      <c r="N66" s="124"/>
      <c r="O66" s="124"/>
      <c r="P66" s="124"/>
      <c r="Q66" s="124"/>
      <c r="R66" s="122"/>
      <c r="S66" s="122"/>
      <c r="T66" s="122"/>
      <c r="U66" s="122"/>
      <c r="V66" s="122"/>
      <c r="W66" s="122"/>
      <c r="X66" s="122"/>
      <c r="Y66" s="122"/>
      <c r="Z66" s="122"/>
      <c r="AA66" s="122"/>
      <c r="AB66" s="122"/>
      <c r="AC66" s="122"/>
      <c r="AD66" s="122"/>
      <c r="AE66" s="122"/>
      <c r="AF66" s="122"/>
      <c r="AG66" s="122"/>
      <c r="AH66" s="122"/>
    </row>
    <row r="67" spans="1:34" x14ac:dyDescent="0.25">
      <c r="A67" s="118" t="s">
        <v>169</v>
      </c>
      <c r="B67" s="50" t="s">
        <v>174</v>
      </c>
      <c r="C67" s="50" t="s">
        <v>143</v>
      </c>
      <c r="D67" s="87"/>
      <c r="E67" s="114"/>
      <c r="F67" s="50"/>
      <c r="G67" s="114"/>
      <c r="H67" s="87"/>
      <c r="I67" s="122"/>
      <c r="J67" s="122"/>
      <c r="K67" s="122"/>
      <c r="L67" s="122"/>
      <c r="M67" s="122"/>
      <c r="N67" s="124"/>
      <c r="O67" s="124"/>
      <c r="P67" s="124"/>
      <c r="Q67" s="124"/>
      <c r="R67" s="122"/>
      <c r="S67" s="122"/>
      <c r="T67" s="122"/>
      <c r="U67" s="122"/>
      <c r="V67" s="122"/>
      <c r="W67" s="122"/>
      <c r="X67" s="122"/>
      <c r="Y67" s="122"/>
      <c r="Z67" s="122"/>
      <c r="AA67" s="122"/>
      <c r="AB67" s="122"/>
      <c r="AC67" s="122"/>
      <c r="AD67" s="122"/>
      <c r="AE67" s="122"/>
      <c r="AF67" s="122"/>
      <c r="AG67" s="122"/>
      <c r="AH67" s="122"/>
    </row>
    <row r="68" spans="1:34" x14ac:dyDescent="0.25">
      <c r="A68" s="119" t="s">
        <v>171</v>
      </c>
      <c r="B68" s="60" t="s">
        <v>176</v>
      </c>
      <c r="C68" s="60" t="s">
        <v>132</v>
      </c>
      <c r="D68" s="45"/>
      <c r="E68" s="115"/>
      <c r="F68" s="60"/>
      <c r="G68" s="115"/>
      <c r="H68" s="45"/>
      <c r="I68" s="122"/>
      <c r="J68" s="122"/>
      <c r="K68" s="122"/>
      <c r="L68" s="122"/>
      <c r="M68" s="122"/>
      <c r="N68" s="124"/>
      <c r="O68" s="124"/>
      <c r="P68" s="124"/>
      <c r="Q68" s="124"/>
      <c r="R68" s="122"/>
      <c r="S68" s="122"/>
      <c r="T68" s="122"/>
      <c r="U68" s="122"/>
      <c r="V68" s="122"/>
      <c r="W68" s="122"/>
      <c r="X68" s="122"/>
      <c r="Y68" s="122"/>
      <c r="Z68" s="122"/>
      <c r="AA68" s="122"/>
      <c r="AB68" s="122"/>
      <c r="AC68" s="122"/>
      <c r="AD68" s="122"/>
      <c r="AE68" s="122"/>
      <c r="AF68" s="122"/>
      <c r="AG68" s="122"/>
      <c r="AH68" s="122"/>
    </row>
  </sheetData>
  <mergeCells count="2">
    <mergeCell ref="AC5:AH5"/>
    <mergeCell ref="I5:AB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661BF-394C-4A1D-9BD4-4C797C3D51A3}">
  <dimension ref="A1:R49"/>
  <sheetViews>
    <sheetView zoomScaleNormal="100" workbookViewId="0"/>
  </sheetViews>
  <sheetFormatPr defaultColWidth="8.85546875" defaultRowHeight="15" x14ac:dyDescent="0.25"/>
  <cols>
    <col min="1" max="1" width="10" customWidth="1"/>
    <col min="2" max="2" width="11.7109375" customWidth="1"/>
    <col min="3" max="3" width="10.7109375" bestFit="1" customWidth="1"/>
    <col min="4" max="4" width="10.7109375" customWidth="1"/>
    <col min="5" max="5" width="14.140625" customWidth="1"/>
    <col min="6" max="6" width="14.85546875" customWidth="1"/>
    <col min="7" max="7" width="17" customWidth="1"/>
  </cols>
  <sheetData>
    <row r="1" spans="1:3" ht="18.75" x14ac:dyDescent="0.3">
      <c r="A1" s="49" t="s">
        <v>525</v>
      </c>
      <c r="B1" s="6"/>
      <c r="C1" s="6"/>
    </row>
    <row r="3" spans="1:3" x14ac:dyDescent="0.25">
      <c r="A3" s="6" t="s">
        <v>526</v>
      </c>
      <c r="B3" s="6"/>
      <c r="C3" s="6"/>
    </row>
    <row r="5" spans="1:3" x14ac:dyDescent="0.25">
      <c r="A5" s="213" t="s">
        <v>463</v>
      </c>
      <c r="B5" s="211" t="s">
        <v>527</v>
      </c>
      <c r="C5" s="211" t="s">
        <v>528</v>
      </c>
    </row>
    <row r="6" spans="1:3" x14ac:dyDescent="0.25">
      <c r="A6" s="214"/>
      <c r="B6" s="212"/>
      <c r="C6" s="212"/>
    </row>
    <row r="7" spans="1:3" x14ac:dyDescent="0.25">
      <c r="A7" s="89" t="s">
        <v>374</v>
      </c>
      <c r="B7" s="90">
        <v>8855</v>
      </c>
      <c r="C7" s="96">
        <f>B7/B$25</f>
        <v>8.8550000000000004E-2</v>
      </c>
    </row>
    <row r="8" spans="1:3" x14ac:dyDescent="0.25">
      <c r="A8" s="91" t="s">
        <v>398</v>
      </c>
      <c r="B8" s="90">
        <v>8687</v>
      </c>
      <c r="C8" s="96">
        <f t="shared" ref="C8:C24" si="0">B8/B$25</f>
        <v>8.6870000000000003E-2</v>
      </c>
    </row>
    <row r="9" spans="1:3" x14ac:dyDescent="0.25">
      <c r="A9" s="92" t="s">
        <v>400</v>
      </c>
      <c r="B9" s="90">
        <v>8597</v>
      </c>
      <c r="C9" s="96">
        <f t="shared" si="0"/>
        <v>8.5970000000000005E-2</v>
      </c>
    </row>
    <row r="10" spans="1:3" x14ac:dyDescent="0.25">
      <c r="A10" s="93" t="s">
        <v>393</v>
      </c>
      <c r="B10" s="90">
        <v>8474</v>
      </c>
      <c r="C10" s="96">
        <f t="shared" si="0"/>
        <v>8.4739999999999996E-2</v>
      </c>
    </row>
    <row r="11" spans="1:3" x14ac:dyDescent="0.25">
      <c r="A11" s="93" t="s">
        <v>403</v>
      </c>
      <c r="B11" s="90">
        <v>8222</v>
      </c>
      <c r="C11" s="96">
        <f t="shared" si="0"/>
        <v>8.2220000000000001E-2</v>
      </c>
    </row>
    <row r="12" spans="1:3" x14ac:dyDescent="0.25">
      <c r="A12" s="93" t="s">
        <v>397</v>
      </c>
      <c r="B12" s="90">
        <v>7928</v>
      </c>
      <c r="C12" s="96">
        <f t="shared" si="0"/>
        <v>7.9280000000000003E-2</v>
      </c>
    </row>
    <row r="13" spans="1:3" x14ac:dyDescent="0.25">
      <c r="A13" s="93" t="s">
        <v>399</v>
      </c>
      <c r="B13" s="90">
        <v>7605</v>
      </c>
      <c r="C13" s="96">
        <f t="shared" si="0"/>
        <v>7.6050000000000006E-2</v>
      </c>
    </row>
    <row r="14" spans="1:3" x14ac:dyDescent="0.25">
      <c r="A14" s="93" t="s">
        <v>401</v>
      </c>
      <c r="B14" s="90">
        <v>7145</v>
      </c>
      <c r="C14" s="96">
        <f t="shared" si="0"/>
        <v>7.145E-2</v>
      </c>
    </row>
    <row r="15" spans="1:3" x14ac:dyDescent="0.25">
      <c r="A15" s="93" t="s">
        <v>402</v>
      </c>
      <c r="B15" s="90">
        <v>6590</v>
      </c>
      <c r="C15" s="96">
        <f t="shared" si="0"/>
        <v>6.59E-2</v>
      </c>
    </row>
    <row r="16" spans="1:3" x14ac:dyDescent="0.25">
      <c r="A16" s="93" t="s">
        <v>404</v>
      </c>
      <c r="B16" s="90">
        <v>6038</v>
      </c>
      <c r="C16" s="96">
        <f t="shared" si="0"/>
        <v>6.0380000000000003E-2</v>
      </c>
    </row>
    <row r="17" spans="1:18" x14ac:dyDescent="0.25">
      <c r="A17" s="93" t="s">
        <v>408</v>
      </c>
      <c r="B17" s="90">
        <v>5371</v>
      </c>
      <c r="C17" s="96">
        <f t="shared" si="0"/>
        <v>5.3710000000000001E-2</v>
      </c>
      <c r="D17" s="6"/>
      <c r="E17" s="6"/>
      <c r="F17" s="6"/>
      <c r="G17" s="6"/>
      <c r="H17" s="6"/>
      <c r="I17" s="6"/>
      <c r="J17" s="6"/>
      <c r="K17" s="6"/>
      <c r="L17" s="6"/>
      <c r="M17" s="6"/>
      <c r="N17" s="6"/>
      <c r="O17" s="6"/>
      <c r="P17" s="6"/>
      <c r="Q17" s="6"/>
      <c r="R17" s="6"/>
    </row>
    <row r="18" spans="1:18" x14ac:dyDescent="0.25">
      <c r="A18" s="93" t="s">
        <v>409</v>
      </c>
      <c r="B18" s="90">
        <v>4547</v>
      </c>
      <c r="C18" s="96">
        <f t="shared" si="0"/>
        <v>4.5469999999999997E-2</v>
      </c>
      <c r="D18" s="6"/>
      <c r="E18" s="6"/>
      <c r="F18" s="6"/>
      <c r="G18" s="6"/>
      <c r="H18" s="6"/>
      <c r="I18" s="6"/>
      <c r="J18" s="6"/>
      <c r="K18" s="6"/>
      <c r="L18" s="6"/>
      <c r="M18" s="6"/>
      <c r="N18" s="6"/>
      <c r="O18" s="6"/>
      <c r="P18" s="6"/>
      <c r="Q18" s="6"/>
      <c r="R18" s="6"/>
    </row>
    <row r="19" spans="1:18" x14ac:dyDescent="0.25">
      <c r="A19" s="93" t="s">
        <v>410</v>
      </c>
      <c r="B19" s="90">
        <v>3723</v>
      </c>
      <c r="C19" s="96">
        <f t="shared" si="0"/>
        <v>3.7229999999999999E-2</v>
      </c>
      <c r="D19" s="6"/>
      <c r="E19" s="6"/>
      <c r="F19" s="6"/>
      <c r="G19" s="6"/>
      <c r="H19" s="6"/>
      <c r="I19" s="6"/>
      <c r="J19" s="6"/>
      <c r="K19" s="6"/>
      <c r="L19" s="6"/>
      <c r="M19" s="6"/>
      <c r="N19" s="6"/>
      <c r="O19" s="6"/>
      <c r="P19" s="6"/>
      <c r="Q19" s="6"/>
      <c r="R19" s="6"/>
    </row>
    <row r="20" spans="1:18" x14ac:dyDescent="0.25">
      <c r="A20" s="93" t="s">
        <v>411</v>
      </c>
      <c r="B20" s="90">
        <v>2955</v>
      </c>
      <c r="C20" s="96">
        <f t="shared" si="0"/>
        <v>2.955E-2</v>
      </c>
      <c r="D20" s="6"/>
      <c r="E20" s="6"/>
      <c r="F20" s="6"/>
      <c r="G20" s="6"/>
      <c r="H20" s="6"/>
      <c r="I20" s="6"/>
      <c r="J20" s="6"/>
      <c r="K20" s="6"/>
      <c r="L20" s="6"/>
      <c r="M20" s="6"/>
      <c r="N20" s="6"/>
      <c r="O20" s="6"/>
      <c r="P20" s="6"/>
      <c r="Q20" s="6"/>
      <c r="R20" s="6"/>
    </row>
    <row r="21" spans="1:18" x14ac:dyDescent="0.25">
      <c r="A21" s="93" t="s">
        <v>412</v>
      </c>
      <c r="B21" s="90">
        <v>2210</v>
      </c>
      <c r="C21" s="96">
        <f t="shared" si="0"/>
        <v>2.2100000000000002E-2</v>
      </c>
      <c r="D21" s="6"/>
      <c r="E21" s="6"/>
      <c r="F21" s="6"/>
      <c r="G21" s="6"/>
      <c r="H21" s="6"/>
      <c r="I21" s="6"/>
      <c r="J21" s="6"/>
      <c r="K21" s="6"/>
      <c r="L21" s="6"/>
      <c r="M21" s="6"/>
      <c r="N21" s="6"/>
      <c r="O21" s="6"/>
      <c r="P21" s="6"/>
      <c r="Q21" s="6"/>
      <c r="R21" s="6"/>
    </row>
    <row r="22" spans="1:18" x14ac:dyDescent="0.25">
      <c r="A22" s="93" t="s">
        <v>449</v>
      </c>
      <c r="B22" s="90">
        <v>1515</v>
      </c>
      <c r="C22" s="96">
        <f t="shared" si="0"/>
        <v>1.515E-2</v>
      </c>
      <c r="D22" s="6"/>
      <c r="E22" s="6"/>
      <c r="F22" s="6"/>
      <c r="G22" s="6"/>
      <c r="H22" s="6"/>
      <c r="I22" s="6"/>
      <c r="J22" s="6"/>
      <c r="K22" s="6"/>
      <c r="L22" s="6"/>
      <c r="M22" s="6"/>
      <c r="N22" s="6"/>
      <c r="O22" s="6"/>
      <c r="P22" s="6"/>
      <c r="Q22" s="6"/>
      <c r="R22" s="6"/>
    </row>
    <row r="23" spans="1:18" x14ac:dyDescent="0.25">
      <c r="A23" s="93" t="s">
        <v>518</v>
      </c>
      <c r="B23" s="90">
        <v>905</v>
      </c>
      <c r="C23" s="96">
        <f t="shared" si="0"/>
        <v>9.0500000000000008E-3</v>
      </c>
      <c r="D23" s="6"/>
      <c r="E23" s="6"/>
      <c r="F23" s="6"/>
      <c r="G23" s="6"/>
      <c r="H23" s="6"/>
      <c r="I23" s="6"/>
      <c r="J23" s="6"/>
      <c r="K23" s="6"/>
      <c r="L23" s="6"/>
      <c r="M23" s="6"/>
      <c r="N23" s="6"/>
      <c r="O23" s="6"/>
      <c r="P23" s="6"/>
      <c r="Q23" s="6"/>
      <c r="R23" s="6"/>
    </row>
    <row r="24" spans="1:18" x14ac:dyDescent="0.25">
      <c r="A24" s="93" t="s">
        <v>519</v>
      </c>
      <c r="B24" s="90">
        <v>633</v>
      </c>
      <c r="C24" s="96">
        <f t="shared" si="0"/>
        <v>6.3299999999999997E-3</v>
      </c>
      <c r="D24" s="6"/>
      <c r="E24" s="6"/>
      <c r="F24" s="6"/>
      <c r="G24" s="6"/>
      <c r="H24" s="6"/>
      <c r="I24" s="6"/>
      <c r="J24" s="6"/>
      <c r="K24" s="6"/>
      <c r="L24" s="6"/>
      <c r="M24" s="6"/>
      <c r="N24" s="6"/>
      <c r="O24" s="6"/>
      <c r="P24" s="6"/>
      <c r="Q24" s="6"/>
      <c r="R24" s="6"/>
    </row>
    <row r="25" spans="1:18" x14ac:dyDescent="0.25">
      <c r="A25" s="94" t="s">
        <v>378</v>
      </c>
      <c r="B25" s="95">
        <f>SUM(B7:B24)</f>
        <v>100000</v>
      </c>
      <c r="C25" s="97">
        <f>SUM(C7:C24)</f>
        <v>0.99999999999999989</v>
      </c>
      <c r="D25" s="6"/>
      <c r="E25" s="6"/>
      <c r="F25" s="6"/>
      <c r="G25" s="6"/>
      <c r="H25" s="6"/>
      <c r="I25" s="6"/>
      <c r="J25" s="6"/>
      <c r="K25" s="6"/>
      <c r="L25" s="6"/>
      <c r="M25" s="6"/>
      <c r="N25" s="6"/>
      <c r="O25" s="6"/>
      <c r="P25" s="6"/>
      <c r="Q25" s="6"/>
      <c r="R25" s="6"/>
    </row>
    <row r="27" spans="1:18" s="6" customFormat="1" x14ac:dyDescent="0.25">
      <c r="A27" s="101" t="s">
        <v>529</v>
      </c>
      <c r="B27" s="4"/>
      <c r="C27" s="4"/>
      <c r="D27" s="4"/>
      <c r="E27" s="4"/>
      <c r="F27" s="4"/>
      <c r="G27" s="4"/>
      <c r="H27" s="4"/>
      <c r="I27" s="4"/>
      <c r="J27" s="4"/>
      <c r="K27" s="4"/>
      <c r="L27" s="4"/>
      <c r="M27" s="4"/>
      <c r="N27" s="4"/>
      <c r="O27" s="4"/>
      <c r="P27" s="4"/>
      <c r="Q27" s="4"/>
      <c r="R27" s="4"/>
    </row>
    <row r="29" spans="1:18" x14ac:dyDescent="0.25">
      <c r="A29" s="213" t="s">
        <v>463</v>
      </c>
      <c r="B29" s="211" t="s">
        <v>530</v>
      </c>
      <c r="C29" s="211" t="s">
        <v>528</v>
      </c>
      <c r="D29" s="211" t="s">
        <v>531</v>
      </c>
      <c r="E29" s="211" t="s">
        <v>532</v>
      </c>
      <c r="F29" s="211" t="s">
        <v>533</v>
      </c>
      <c r="G29" s="211" t="s">
        <v>534</v>
      </c>
      <c r="H29" s="6"/>
      <c r="I29" s="6"/>
      <c r="J29" s="6"/>
      <c r="K29" s="6"/>
      <c r="L29" s="6"/>
      <c r="M29" s="6"/>
      <c r="N29" s="6"/>
      <c r="O29" s="6"/>
      <c r="P29" s="6"/>
      <c r="Q29" s="6"/>
      <c r="R29" s="6"/>
    </row>
    <row r="30" spans="1:18" x14ac:dyDescent="0.25">
      <c r="A30" s="214"/>
      <c r="B30" s="212"/>
      <c r="C30" s="212"/>
      <c r="D30" s="212"/>
      <c r="E30" s="212"/>
      <c r="F30" s="212"/>
      <c r="G30" s="212"/>
      <c r="H30" s="6"/>
      <c r="I30" s="6"/>
      <c r="J30" s="6"/>
      <c r="K30" s="6"/>
      <c r="L30" s="6"/>
      <c r="M30" s="6"/>
      <c r="N30" s="6"/>
      <c r="O30" s="6"/>
      <c r="P30" s="6"/>
      <c r="Q30" s="6"/>
      <c r="R30" s="6"/>
    </row>
    <row r="31" spans="1:18" x14ac:dyDescent="0.25">
      <c r="A31" s="89" t="s">
        <v>374</v>
      </c>
      <c r="B31" s="98">
        <v>765472</v>
      </c>
      <c r="C31" s="96">
        <f>B31/B$49</f>
        <v>6.3784225279958834E-2</v>
      </c>
      <c r="D31" s="98">
        <v>0</v>
      </c>
      <c r="E31" s="98">
        <f>D31/B31*100000</f>
        <v>0</v>
      </c>
      <c r="F31" s="96">
        <v>8.8550000000000004E-2</v>
      </c>
      <c r="G31" s="18">
        <f>E31*F31</f>
        <v>0</v>
      </c>
      <c r="H31" s="6"/>
      <c r="I31" s="6"/>
      <c r="J31" s="6"/>
      <c r="K31" s="6"/>
      <c r="L31" s="6"/>
      <c r="M31" s="6"/>
      <c r="N31" s="6"/>
      <c r="O31" s="6"/>
      <c r="P31" s="6"/>
      <c r="Q31" s="6"/>
      <c r="R31" s="6"/>
    </row>
    <row r="32" spans="1:18" x14ac:dyDescent="0.25">
      <c r="A32" s="91" t="s">
        <v>398</v>
      </c>
      <c r="B32" s="98">
        <v>761824</v>
      </c>
      <c r="C32" s="96">
        <f t="shared" ref="C32:C48" si="1">B32/B$49</f>
        <v>6.3480249623342658E-2</v>
      </c>
      <c r="D32" s="98">
        <v>0</v>
      </c>
      <c r="E32" s="98">
        <f t="shared" ref="E32:E48" si="2">D32/B32*100000</f>
        <v>0</v>
      </c>
      <c r="F32" s="96">
        <v>8.6870000000000003E-2</v>
      </c>
      <c r="G32" s="18">
        <f t="shared" ref="G32:G48" si="3">E32*F32</f>
        <v>0</v>
      </c>
      <c r="H32" s="6"/>
      <c r="I32" s="6"/>
      <c r="J32" s="6"/>
      <c r="K32" s="6"/>
      <c r="L32" s="6"/>
      <c r="M32" s="6"/>
      <c r="N32" s="6"/>
      <c r="O32" s="6"/>
      <c r="P32" s="6"/>
      <c r="Q32" s="6"/>
      <c r="R32" s="6"/>
    </row>
    <row r="33" spans="1:7" x14ac:dyDescent="0.25">
      <c r="A33" s="92" t="s">
        <v>400</v>
      </c>
      <c r="B33" s="98">
        <v>714310</v>
      </c>
      <c r="C33" s="96">
        <f t="shared" si="1"/>
        <v>5.9521066687909407E-2</v>
      </c>
      <c r="D33" s="98">
        <v>0</v>
      </c>
      <c r="E33" s="98">
        <f t="shared" si="2"/>
        <v>0</v>
      </c>
      <c r="F33" s="96">
        <v>8.5970000000000005E-2</v>
      </c>
      <c r="G33" s="18">
        <f t="shared" si="3"/>
        <v>0</v>
      </c>
    </row>
    <row r="34" spans="1:7" x14ac:dyDescent="0.25">
      <c r="A34" s="93" t="s">
        <v>393</v>
      </c>
      <c r="B34" s="98">
        <v>759099</v>
      </c>
      <c r="C34" s="96">
        <f t="shared" si="1"/>
        <v>6.3253184474143367E-2</v>
      </c>
      <c r="D34" s="98">
        <v>1</v>
      </c>
      <c r="E34" s="98">
        <f t="shared" si="2"/>
        <v>0.13173512282324176</v>
      </c>
      <c r="F34" s="96">
        <v>8.4739999999999996E-2</v>
      </c>
      <c r="G34" s="18">
        <f t="shared" si="3"/>
        <v>1.1163234308041507E-2</v>
      </c>
    </row>
    <row r="35" spans="1:7" x14ac:dyDescent="0.25">
      <c r="A35" s="93" t="s">
        <v>403</v>
      </c>
      <c r="B35" s="98">
        <v>883786</v>
      </c>
      <c r="C35" s="96">
        <f t="shared" si="1"/>
        <v>7.3642935761561099E-2</v>
      </c>
      <c r="D35" s="98">
        <v>3</v>
      </c>
      <c r="E35" s="98">
        <f t="shared" si="2"/>
        <v>0.33944869006750505</v>
      </c>
      <c r="F35" s="96">
        <v>8.2220000000000001E-2</v>
      </c>
      <c r="G35" s="18">
        <f t="shared" si="3"/>
        <v>2.7909471297350268E-2</v>
      </c>
    </row>
    <row r="36" spans="1:7" x14ac:dyDescent="0.25">
      <c r="A36" s="93" t="s">
        <v>397</v>
      </c>
      <c r="B36" s="98">
        <v>965402</v>
      </c>
      <c r="C36" s="96">
        <f t="shared" si="1"/>
        <v>8.0443724465065758E-2</v>
      </c>
      <c r="D36" s="98">
        <v>10</v>
      </c>
      <c r="E36" s="98">
        <f t="shared" si="2"/>
        <v>1.0358379203689241</v>
      </c>
      <c r="F36" s="96">
        <v>7.9280000000000003E-2</v>
      </c>
      <c r="G36" s="18">
        <f t="shared" si="3"/>
        <v>8.2121230326848302E-2</v>
      </c>
    </row>
    <row r="37" spans="1:7" x14ac:dyDescent="0.25">
      <c r="A37" s="93" t="s">
        <v>399</v>
      </c>
      <c r="B37" s="98">
        <v>844674</v>
      </c>
      <c r="C37" s="96">
        <f t="shared" si="1"/>
        <v>7.0383863425604001E-2</v>
      </c>
      <c r="D37" s="98">
        <v>28</v>
      </c>
      <c r="E37" s="98">
        <f t="shared" si="2"/>
        <v>3.3148883474571251</v>
      </c>
      <c r="F37" s="96">
        <v>7.6050000000000006E-2</v>
      </c>
      <c r="G37" s="18">
        <f t="shared" si="3"/>
        <v>0.25209725882411438</v>
      </c>
    </row>
    <row r="38" spans="1:7" x14ac:dyDescent="0.25">
      <c r="A38" s="93" t="s">
        <v>401</v>
      </c>
      <c r="B38" s="98">
        <v>781151</v>
      </c>
      <c r="C38" s="96">
        <f t="shared" si="1"/>
        <v>6.5090703986122447E-2</v>
      </c>
      <c r="D38" s="98">
        <v>68</v>
      </c>
      <c r="E38" s="98">
        <f t="shared" si="2"/>
        <v>8.7051031106661831</v>
      </c>
      <c r="F38" s="96">
        <v>7.145E-2</v>
      </c>
      <c r="G38" s="18">
        <f t="shared" si="3"/>
        <v>0.62197961725709883</v>
      </c>
    </row>
    <row r="39" spans="1:7" x14ac:dyDescent="0.25">
      <c r="A39" s="93" t="s">
        <v>402</v>
      </c>
      <c r="B39" s="98">
        <v>863639</v>
      </c>
      <c r="C39" s="96">
        <f t="shared" si="1"/>
        <v>7.1964153537370887E-2</v>
      </c>
      <c r="D39" s="98">
        <v>153</v>
      </c>
      <c r="E39" s="98">
        <f t="shared" si="2"/>
        <v>17.715735394070901</v>
      </c>
      <c r="F39" s="96">
        <v>6.59E-2</v>
      </c>
      <c r="G39" s="18">
        <f t="shared" si="3"/>
        <v>1.1674669624692724</v>
      </c>
    </row>
    <row r="40" spans="1:7" x14ac:dyDescent="0.25">
      <c r="A40" s="93" t="s">
        <v>404</v>
      </c>
      <c r="B40" s="98">
        <v>770628</v>
      </c>
      <c r="C40" s="96">
        <f t="shared" si="1"/>
        <v>6.4213857540241989E-2</v>
      </c>
      <c r="D40" s="98">
        <v>248</v>
      </c>
      <c r="E40" s="98">
        <f t="shared" si="2"/>
        <v>32.181545440861214</v>
      </c>
      <c r="F40" s="96">
        <v>6.0380000000000003E-2</v>
      </c>
      <c r="G40" s="18">
        <f t="shared" si="3"/>
        <v>1.9431217137192003</v>
      </c>
    </row>
    <row r="41" spans="1:7" x14ac:dyDescent="0.25">
      <c r="A41" s="93" t="s">
        <v>408</v>
      </c>
      <c r="B41" s="98">
        <v>813286</v>
      </c>
      <c r="C41" s="96">
        <f t="shared" si="1"/>
        <v>6.7768406213469065E-2</v>
      </c>
      <c r="D41" s="98">
        <v>442</v>
      </c>
      <c r="E41" s="98">
        <f t="shared" si="2"/>
        <v>54.347425137036666</v>
      </c>
      <c r="F41" s="96">
        <v>5.3710000000000001E-2</v>
      </c>
      <c r="G41" s="18">
        <f t="shared" si="3"/>
        <v>2.9190002041102394</v>
      </c>
    </row>
    <row r="42" spans="1:7" x14ac:dyDescent="0.25">
      <c r="A42" s="93" t="s">
        <v>409</v>
      </c>
      <c r="B42" s="98">
        <v>712044</v>
      </c>
      <c r="C42" s="96">
        <f t="shared" si="1"/>
        <v>5.9332248475767901E-2</v>
      </c>
      <c r="D42" s="98">
        <v>574</v>
      </c>
      <c r="E42" s="98">
        <f t="shared" si="2"/>
        <v>80.612995826100629</v>
      </c>
      <c r="F42" s="96">
        <v>4.5469999999999997E-2</v>
      </c>
      <c r="G42" s="18">
        <f t="shared" si="3"/>
        <v>3.6654729202127951</v>
      </c>
    </row>
    <row r="43" spans="1:7" x14ac:dyDescent="0.25">
      <c r="A43" s="93" t="s">
        <v>410</v>
      </c>
      <c r="B43" s="98">
        <v>690651</v>
      </c>
      <c r="C43" s="96">
        <f t="shared" si="1"/>
        <v>5.7549641232897929E-2</v>
      </c>
      <c r="D43" s="98">
        <v>851</v>
      </c>
      <c r="E43" s="98">
        <f t="shared" si="2"/>
        <v>123.21708069632854</v>
      </c>
      <c r="F43" s="96">
        <v>3.7229999999999999E-2</v>
      </c>
      <c r="G43" s="18">
        <f t="shared" si="3"/>
        <v>4.5873719143243115</v>
      </c>
    </row>
    <row r="44" spans="1:7" x14ac:dyDescent="0.25">
      <c r="A44" s="93" t="s">
        <v>411</v>
      </c>
      <c r="B44" s="98">
        <v>586549</v>
      </c>
      <c r="C44" s="96">
        <f t="shared" si="1"/>
        <v>4.8875169246862811E-2</v>
      </c>
      <c r="D44" s="98">
        <v>1158</v>
      </c>
      <c r="E44" s="98">
        <f t="shared" si="2"/>
        <v>197.42596100240559</v>
      </c>
      <c r="F44" s="96">
        <v>2.955E-2</v>
      </c>
      <c r="G44" s="18">
        <f t="shared" si="3"/>
        <v>5.8339371476210848</v>
      </c>
    </row>
    <row r="45" spans="1:7" x14ac:dyDescent="0.25">
      <c r="A45" s="93" t="s">
        <v>412</v>
      </c>
      <c r="B45" s="98">
        <v>421317</v>
      </c>
      <c r="C45" s="96">
        <f t="shared" si="1"/>
        <v>3.5106938519340242E-2</v>
      </c>
      <c r="D45" s="98">
        <v>1364</v>
      </c>
      <c r="E45" s="98">
        <f t="shared" si="2"/>
        <v>323.74672752345623</v>
      </c>
      <c r="F45" s="96">
        <v>2.2100000000000002E-2</v>
      </c>
      <c r="G45" s="18">
        <f t="shared" si="3"/>
        <v>7.1548026782683829</v>
      </c>
    </row>
    <row r="46" spans="1:7" x14ac:dyDescent="0.25">
      <c r="A46" s="93" t="s">
        <v>449</v>
      </c>
      <c r="B46" s="98">
        <v>274188</v>
      </c>
      <c r="C46" s="96">
        <f t="shared" si="1"/>
        <v>2.2847170322443343E-2</v>
      </c>
      <c r="D46" s="98">
        <v>1618</v>
      </c>
      <c r="E46" s="98">
        <f t="shared" si="2"/>
        <v>590.10605861671547</v>
      </c>
      <c r="F46" s="96">
        <v>1.515E-2</v>
      </c>
      <c r="G46" s="18">
        <f t="shared" si="3"/>
        <v>8.9401067880432397</v>
      </c>
    </row>
    <row r="47" spans="1:7" x14ac:dyDescent="0.25">
      <c r="A47" s="93" t="s">
        <v>518</v>
      </c>
      <c r="B47" s="98">
        <v>213018</v>
      </c>
      <c r="C47" s="96">
        <f t="shared" si="1"/>
        <v>1.7750078514545627E-2</v>
      </c>
      <c r="D47" s="98">
        <v>2604</v>
      </c>
      <c r="E47" s="98">
        <f t="shared" si="2"/>
        <v>1222.4319071627749</v>
      </c>
      <c r="F47" s="96">
        <v>9.0500000000000008E-3</v>
      </c>
      <c r="G47" s="18">
        <f t="shared" si="3"/>
        <v>11.063008759823115</v>
      </c>
    </row>
    <row r="48" spans="1:7" x14ac:dyDescent="0.25">
      <c r="A48" s="93" t="s">
        <v>519</v>
      </c>
      <c r="B48" s="98">
        <v>179923</v>
      </c>
      <c r="C48" s="100">
        <f t="shared" si="1"/>
        <v>1.4992382693352641E-2</v>
      </c>
      <c r="D48" s="103">
        <v>6087</v>
      </c>
      <c r="E48" s="98">
        <f t="shared" si="2"/>
        <v>3383.1138876074765</v>
      </c>
      <c r="F48" s="100">
        <v>6.3299999999999997E-3</v>
      </c>
      <c r="G48" s="48">
        <f t="shared" si="3"/>
        <v>21.415110908555324</v>
      </c>
    </row>
    <row r="49" spans="1:7" x14ac:dyDescent="0.25">
      <c r="A49" s="94" t="s">
        <v>378</v>
      </c>
      <c r="B49" s="95">
        <f t="shared" ref="B49:G49" si="4">SUM(B31:B48)</f>
        <v>12000961</v>
      </c>
      <c r="C49" s="99">
        <f t="shared" si="4"/>
        <v>1</v>
      </c>
      <c r="D49" s="102">
        <f t="shared" si="4"/>
        <v>15209</v>
      </c>
      <c r="E49" s="104">
        <f t="shared" si="4"/>
        <v>6038.4263375986093</v>
      </c>
      <c r="F49" s="99">
        <f t="shared" si="4"/>
        <v>0.99999999999999989</v>
      </c>
      <c r="G49" s="105">
        <f t="shared" si="4"/>
        <v>69.684670809160409</v>
      </c>
    </row>
  </sheetData>
  <mergeCells count="10">
    <mergeCell ref="D29:D30"/>
    <mergeCell ref="E29:E30"/>
    <mergeCell ref="F29:F30"/>
    <mergeCell ref="G29:G30"/>
    <mergeCell ref="A5:A6"/>
    <mergeCell ref="B5:B6"/>
    <mergeCell ref="A29:A30"/>
    <mergeCell ref="B29:B30"/>
    <mergeCell ref="C5:C6"/>
    <mergeCell ref="C29:C3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612C-C6A8-4E79-926A-12A537869FE6}">
  <dimension ref="A1:R27"/>
  <sheetViews>
    <sheetView zoomScaleNormal="100" workbookViewId="0">
      <selection activeCell="G12" sqref="G12"/>
    </sheetView>
  </sheetViews>
  <sheetFormatPr defaultColWidth="8.85546875" defaultRowHeight="15" x14ac:dyDescent="0.25"/>
  <cols>
    <col min="4" max="4" width="10.42578125" customWidth="1"/>
  </cols>
  <sheetData>
    <row r="1" spans="1:18" ht="18.75" x14ac:dyDescent="0.3">
      <c r="A1" s="49" t="s">
        <v>535</v>
      </c>
      <c r="B1" s="6"/>
      <c r="C1" s="6"/>
      <c r="D1" s="6"/>
      <c r="E1" s="6"/>
      <c r="F1" s="6"/>
      <c r="G1" s="6"/>
      <c r="H1" s="6"/>
      <c r="I1" s="6"/>
      <c r="J1" s="6"/>
      <c r="K1" s="6"/>
      <c r="L1" s="6"/>
      <c r="M1" s="6"/>
      <c r="N1" s="6"/>
      <c r="O1" s="6"/>
      <c r="P1" s="6"/>
      <c r="Q1" s="6"/>
      <c r="R1" s="6"/>
    </row>
    <row r="3" spans="1:18" s="6" customFormat="1" x14ac:dyDescent="0.25">
      <c r="A3" s="146" t="s">
        <v>347</v>
      </c>
      <c r="B3" s="4"/>
      <c r="C3" s="4"/>
      <c r="D3" s="4"/>
      <c r="E3" s="4"/>
      <c r="F3" s="4"/>
    </row>
    <row r="4" spans="1:18" s="6" customFormat="1" x14ac:dyDescent="0.25">
      <c r="A4" s="177" t="s">
        <v>536</v>
      </c>
      <c r="B4" s="4"/>
      <c r="C4" s="4"/>
      <c r="D4" s="4"/>
      <c r="E4" s="4"/>
      <c r="F4" s="4"/>
    </row>
    <row r="5" spans="1:18" s="6" customFormat="1" x14ac:dyDescent="0.25">
      <c r="A5" s="11"/>
    </row>
    <row r="6" spans="1:18" s="6" customFormat="1" x14ac:dyDescent="0.25">
      <c r="A6" s="194" t="s">
        <v>329</v>
      </c>
      <c r="B6" s="194"/>
      <c r="C6" s="194"/>
      <c r="D6" s="194"/>
    </row>
    <row r="7" spans="1:18" x14ac:dyDescent="0.25">
      <c r="A7" s="7" t="s">
        <v>537</v>
      </c>
      <c r="B7" s="7" t="s">
        <v>538</v>
      </c>
      <c r="C7" s="7" t="s">
        <v>539</v>
      </c>
      <c r="D7" s="7" t="s">
        <v>540</v>
      </c>
      <c r="E7" s="7" t="s">
        <v>378</v>
      </c>
      <c r="F7" s="7"/>
      <c r="G7" s="7"/>
      <c r="H7" s="7"/>
      <c r="I7" s="7"/>
      <c r="J7" s="7"/>
      <c r="K7" s="7"/>
      <c r="L7" s="7"/>
      <c r="M7" s="7"/>
      <c r="N7" s="7"/>
      <c r="O7" s="7"/>
      <c r="P7" s="7"/>
      <c r="Q7" s="7"/>
      <c r="R7" s="7"/>
    </row>
    <row r="8" spans="1:18" x14ac:dyDescent="0.25">
      <c r="A8" s="28">
        <v>920</v>
      </c>
      <c r="B8" s="28">
        <v>3667</v>
      </c>
      <c r="C8" s="28">
        <v>452</v>
      </c>
      <c r="D8" s="28">
        <v>2456</v>
      </c>
      <c r="E8" s="13">
        <f>SUM(A8:D8)</f>
        <v>7495</v>
      </c>
      <c r="F8" s="6"/>
      <c r="G8" s="6"/>
      <c r="H8" s="6"/>
      <c r="I8" s="6"/>
      <c r="J8" s="6"/>
      <c r="K8" s="6"/>
      <c r="L8" s="6"/>
      <c r="M8" s="6"/>
      <c r="N8" s="6"/>
      <c r="O8" s="6"/>
      <c r="P8" s="6"/>
      <c r="Q8" s="6"/>
      <c r="R8" s="6"/>
    </row>
    <row r="9" spans="1:18" x14ac:dyDescent="0.25">
      <c r="A9" s="6"/>
      <c r="B9" s="6"/>
      <c r="C9" s="6"/>
      <c r="D9" s="6"/>
      <c r="E9" s="6"/>
      <c r="F9" s="6"/>
      <c r="G9" s="6"/>
      <c r="H9" s="6"/>
      <c r="I9" s="6"/>
      <c r="J9" s="6"/>
      <c r="K9" s="6"/>
      <c r="L9" s="6"/>
      <c r="M9" s="6"/>
      <c r="N9" s="6"/>
      <c r="O9" s="6"/>
      <c r="P9" s="6"/>
      <c r="Q9" s="6"/>
      <c r="R9" s="6"/>
    </row>
    <row r="10" spans="1:18" x14ac:dyDescent="0.25">
      <c r="A10" s="194" t="s">
        <v>388</v>
      </c>
      <c r="B10" s="194"/>
      <c r="C10" s="194"/>
      <c r="D10" s="194"/>
      <c r="E10" s="6"/>
      <c r="F10" s="6"/>
      <c r="G10" s="6"/>
      <c r="H10" s="6"/>
      <c r="I10" s="6"/>
      <c r="J10" s="6"/>
      <c r="K10" s="6"/>
      <c r="L10" s="6"/>
      <c r="M10" s="6"/>
      <c r="N10" s="6"/>
      <c r="O10" s="6"/>
      <c r="P10" s="6"/>
      <c r="Q10" s="6"/>
      <c r="R10" s="6"/>
    </row>
    <row r="11" spans="1:18" x14ac:dyDescent="0.25">
      <c r="A11" s="7" t="s">
        <v>537</v>
      </c>
      <c r="B11" s="7" t="s">
        <v>538</v>
      </c>
      <c r="C11" s="7" t="s">
        <v>539</v>
      </c>
      <c r="D11" s="7" t="s">
        <v>540</v>
      </c>
      <c r="E11" s="7" t="s">
        <v>378</v>
      </c>
      <c r="F11" s="6"/>
      <c r="G11" s="6"/>
      <c r="H11" s="6"/>
      <c r="I11" s="6"/>
      <c r="J11" s="6"/>
      <c r="K11" s="6"/>
      <c r="L11" s="6"/>
      <c r="M11" s="6"/>
      <c r="N11" s="6"/>
      <c r="O11" s="6"/>
      <c r="P11" s="6"/>
      <c r="Q11" s="6"/>
      <c r="R11" s="6"/>
    </row>
    <row r="12" spans="1:18" x14ac:dyDescent="0.25">
      <c r="A12" s="35">
        <f>A8/$E8</f>
        <v>0.12274849899933289</v>
      </c>
      <c r="B12" s="35">
        <f t="shared" ref="B12:D12" si="0">B8/$E8</f>
        <v>0.48925950633755838</v>
      </c>
      <c r="C12" s="35">
        <f t="shared" si="0"/>
        <v>6.0306871247498332E-2</v>
      </c>
      <c r="D12" s="35">
        <f t="shared" si="0"/>
        <v>0.3276851234156104</v>
      </c>
      <c r="E12" s="35">
        <f>SUM(A12:D12)</f>
        <v>1</v>
      </c>
      <c r="F12" s="6"/>
      <c r="G12" s="6"/>
      <c r="H12" s="6"/>
      <c r="I12" s="6"/>
      <c r="J12" s="6"/>
      <c r="K12" s="6"/>
      <c r="L12" s="6"/>
      <c r="M12" s="6"/>
      <c r="N12" s="6"/>
      <c r="O12" s="6"/>
      <c r="P12" s="6"/>
      <c r="Q12" s="6"/>
      <c r="R12" s="6"/>
    </row>
    <row r="13" spans="1:18" x14ac:dyDescent="0.25">
      <c r="A13" s="6"/>
      <c r="B13" s="6"/>
      <c r="C13" s="6"/>
      <c r="D13" s="6"/>
      <c r="E13" s="6"/>
      <c r="F13" s="6"/>
      <c r="G13" s="6"/>
      <c r="H13" s="6"/>
      <c r="I13" s="6"/>
      <c r="J13" s="6"/>
      <c r="K13" s="6"/>
      <c r="L13" s="6"/>
      <c r="M13" s="6"/>
      <c r="N13" s="6"/>
      <c r="O13" s="6"/>
      <c r="P13" s="6"/>
      <c r="Q13" s="6"/>
      <c r="R13" s="6"/>
    </row>
    <row r="14" spans="1:18" x14ac:dyDescent="0.25">
      <c r="A14" s="6"/>
      <c r="B14" s="6"/>
      <c r="C14" s="6"/>
      <c r="D14" s="6"/>
      <c r="E14" s="6"/>
      <c r="F14" s="6"/>
      <c r="G14" s="6"/>
      <c r="H14" s="6"/>
      <c r="I14" s="6"/>
      <c r="J14" s="6"/>
      <c r="K14" s="6"/>
      <c r="L14" s="6"/>
      <c r="M14" s="6"/>
      <c r="N14" s="6"/>
      <c r="O14" s="6"/>
      <c r="P14" s="6"/>
      <c r="Q14" s="6"/>
      <c r="R14" s="6"/>
    </row>
    <row r="15" spans="1:18" x14ac:dyDescent="0.25">
      <c r="A15" s="7"/>
      <c r="B15" s="7"/>
      <c r="C15" s="7"/>
      <c r="D15" s="7"/>
      <c r="E15" s="7"/>
      <c r="F15" s="7"/>
      <c r="G15" s="6"/>
      <c r="H15" s="6"/>
      <c r="I15" s="6"/>
      <c r="J15" s="6"/>
      <c r="K15" s="6"/>
      <c r="L15" s="6"/>
      <c r="M15" s="6"/>
      <c r="N15" s="6"/>
      <c r="O15" s="6"/>
      <c r="P15" s="6"/>
      <c r="Q15" s="6"/>
      <c r="R15" s="6"/>
    </row>
    <row r="16" spans="1:18" x14ac:dyDescent="0.25">
      <c r="A16" s="6"/>
      <c r="B16" s="13"/>
      <c r="C16" s="13"/>
      <c r="D16" s="13"/>
      <c r="E16" s="13"/>
      <c r="F16" s="13"/>
      <c r="G16" s="6"/>
      <c r="H16" s="6"/>
      <c r="I16" s="6"/>
      <c r="J16" s="6"/>
      <c r="K16" s="6"/>
      <c r="L16" s="6"/>
      <c r="M16" s="6"/>
      <c r="N16" s="6"/>
      <c r="O16" s="6"/>
      <c r="P16" s="6"/>
      <c r="Q16" s="6"/>
      <c r="R16" s="6"/>
    </row>
    <row r="17" spans="1:18" x14ac:dyDescent="0.25">
      <c r="A17" s="6"/>
      <c r="B17" s="6"/>
      <c r="C17" s="6"/>
      <c r="D17" s="6"/>
      <c r="E17" s="6"/>
      <c r="F17" s="6"/>
      <c r="G17" s="6"/>
      <c r="H17" s="6"/>
      <c r="I17" s="6"/>
      <c r="J17" s="6"/>
      <c r="K17" s="6"/>
      <c r="L17" s="6"/>
      <c r="M17" s="6"/>
      <c r="N17" s="6"/>
      <c r="O17" s="6"/>
      <c r="P17" s="6"/>
      <c r="Q17" s="6"/>
      <c r="R17" s="6"/>
    </row>
    <row r="18" spans="1:18" x14ac:dyDescent="0.25">
      <c r="A18" s="6"/>
      <c r="B18" s="6"/>
      <c r="C18" s="6"/>
      <c r="D18" s="6"/>
      <c r="E18" s="6"/>
      <c r="F18" s="6"/>
      <c r="G18" s="6"/>
      <c r="H18" s="6"/>
      <c r="I18" s="6"/>
      <c r="J18" s="6"/>
      <c r="K18" s="6"/>
      <c r="L18" s="6"/>
      <c r="M18" s="6"/>
      <c r="N18" s="6"/>
      <c r="O18" s="6"/>
      <c r="P18" s="6"/>
      <c r="Q18" s="6"/>
      <c r="R18" s="6"/>
    </row>
    <row r="19" spans="1:18" x14ac:dyDescent="0.25">
      <c r="A19" s="6"/>
      <c r="B19" s="6"/>
      <c r="C19" s="6"/>
      <c r="D19" s="6"/>
      <c r="E19" s="6"/>
      <c r="F19" s="6"/>
      <c r="G19" s="6"/>
      <c r="H19" s="6"/>
      <c r="I19" s="6"/>
      <c r="J19" s="6"/>
      <c r="K19" s="6"/>
      <c r="L19" s="6"/>
      <c r="M19" s="6"/>
      <c r="N19" s="6"/>
      <c r="O19" s="6"/>
      <c r="P19" s="6"/>
      <c r="Q19" s="6"/>
      <c r="R19" s="6"/>
    </row>
    <row r="20" spans="1:18" x14ac:dyDescent="0.25">
      <c r="A20" s="6"/>
      <c r="B20" s="6"/>
      <c r="C20" s="6"/>
      <c r="D20" s="6"/>
      <c r="E20" s="6"/>
      <c r="F20" s="6"/>
      <c r="G20" s="6"/>
      <c r="H20" s="6"/>
      <c r="I20" s="6"/>
      <c r="J20" s="6"/>
      <c r="K20" s="6"/>
      <c r="L20" s="6"/>
      <c r="M20" s="6"/>
      <c r="N20" s="6"/>
      <c r="O20" s="6"/>
      <c r="P20" s="6"/>
      <c r="Q20" s="6"/>
      <c r="R20" s="6"/>
    </row>
    <row r="21" spans="1:18" x14ac:dyDescent="0.25">
      <c r="A21" s="6"/>
      <c r="B21" s="6"/>
      <c r="C21" s="6"/>
      <c r="D21" s="6"/>
      <c r="E21" s="6"/>
      <c r="F21" s="6"/>
      <c r="G21" s="6"/>
      <c r="H21" s="6"/>
      <c r="I21" s="6"/>
      <c r="J21" s="6"/>
      <c r="K21" s="6"/>
      <c r="L21" s="6"/>
      <c r="M21" s="6"/>
      <c r="N21" s="6"/>
      <c r="O21" s="6"/>
      <c r="P21" s="6"/>
      <c r="Q21" s="6"/>
      <c r="R21" s="6"/>
    </row>
    <row r="22" spans="1:18" x14ac:dyDescent="0.25">
      <c r="A22" s="6"/>
      <c r="B22" s="6"/>
      <c r="C22" s="6"/>
      <c r="D22" s="6"/>
      <c r="E22" s="6"/>
      <c r="F22" s="6"/>
      <c r="G22" s="6"/>
      <c r="H22" s="6"/>
      <c r="I22" s="6"/>
      <c r="J22" s="6"/>
      <c r="K22" s="6"/>
      <c r="L22" s="6"/>
      <c r="M22" s="6"/>
      <c r="N22" s="6"/>
      <c r="O22" s="6"/>
      <c r="P22" s="6"/>
      <c r="Q22" s="6"/>
      <c r="R22" s="6"/>
    </row>
    <row r="23" spans="1:18" x14ac:dyDescent="0.25">
      <c r="A23" s="6"/>
      <c r="B23" s="6"/>
      <c r="C23" s="6"/>
      <c r="D23" s="6"/>
      <c r="E23" s="6"/>
      <c r="F23" s="6"/>
      <c r="G23" s="6"/>
      <c r="H23" s="6"/>
      <c r="I23" s="6"/>
      <c r="J23" s="6"/>
      <c r="K23" s="6"/>
      <c r="L23" s="6"/>
      <c r="M23" s="6"/>
      <c r="N23" s="6"/>
      <c r="O23" s="6"/>
      <c r="P23" s="6"/>
      <c r="Q23" s="6"/>
      <c r="R23" s="6"/>
    </row>
    <row r="24" spans="1:18" x14ac:dyDescent="0.25">
      <c r="A24" s="6"/>
      <c r="B24" s="6"/>
      <c r="C24" s="6"/>
      <c r="D24" s="6"/>
      <c r="E24" s="6"/>
      <c r="F24" s="6"/>
      <c r="G24" s="6"/>
      <c r="H24" s="6"/>
      <c r="I24" s="6"/>
      <c r="J24" s="6"/>
      <c r="K24" s="6"/>
      <c r="L24" s="6"/>
      <c r="M24" s="6"/>
      <c r="N24" s="6"/>
      <c r="O24" s="6"/>
      <c r="P24" s="6"/>
      <c r="Q24" s="6"/>
      <c r="R24" s="6"/>
    </row>
    <row r="25" spans="1:18" x14ac:dyDescent="0.25">
      <c r="A25" s="6"/>
      <c r="B25" s="6"/>
      <c r="C25" s="6"/>
      <c r="D25" s="6"/>
      <c r="E25" s="6"/>
      <c r="F25" s="6"/>
      <c r="G25" s="6"/>
      <c r="H25" s="6"/>
      <c r="I25" s="6"/>
      <c r="J25" s="6"/>
      <c r="K25" s="6"/>
      <c r="L25" s="6"/>
      <c r="M25" s="6"/>
      <c r="N25" s="6"/>
      <c r="O25" s="6"/>
      <c r="P25" s="6"/>
      <c r="Q25" s="6"/>
      <c r="R25" s="6"/>
    </row>
    <row r="26" spans="1:18" x14ac:dyDescent="0.25">
      <c r="A26" s="6"/>
      <c r="B26" s="6"/>
      <c r="C26" s="6"/>
      <c r="D26" s="6"/>
      <c r="E26" s="6"/>
      <c r="F26" s="6"/>
      <c r="G26" s="6"/>
      <c r="H26" s="6"/>
      <c r="I26" s="6"/>
      <c r="J26" s="6"/>
      <c r="K26" s="6"/>
      <c r="L26" s="6"/>
      <c r="M26" s="6"/>
      <c r="N26" s="6"/>
      <c r="O26" s="6"/>
      <c r="P26" s="6"/>
      <c r="Q26" s="6"/>
      <c r="R26" s="6"/>
    </row>
    <row r="27" spans="1:18" x14ac:dyDescent="0.25">
      <c r="A27" s="6"/>
      <c r="B27" s="6"/>
      <c r="C27" s="6"/>
      <c r="D27" s="6"/>
      <c r="E27" s="6"/>
      <c r="F27" s="6"/>
      <c r="G27" s="6"/>
      <c r="H27" s="6"/>
      <c r="I27" s="6"/>
      <c r="J27" s="6"/>
      <c r="K27" s="6"/>
      <c r="L27" s="6"/>
      <c r="M27" s="6"/>
      <c r="N27" s="6"/>
      <c r="O27" s="6"/>
      <c r="P27" s="6"/>
      <c r="Q27" s="6"/>
      <c r="R27" s="6"/>
    </row>
  </sheetData>
  <mergeCells count="2">
    <mergeCell ref="A6:D6"/>
    <mergeCell ref="A10:D1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DC074-19F9-4540-9BED-0A316DC426A6}">
  <dimension ref="A1:F48"/>
  <sheetViews>
    <sheetView zoomScaleNormal="100" workbookViewId="0"/>
  </sheetViews>
  <sheetFormatPr defaultColWidth="8.85546875" defaultRowHeight="15" x14ac:dyDescent="0.25"/>
  <cols>
    <col min="1" max="1" width="10.42578125" customWidth="1"/>
  </cols>
  <sheetData>
    <row r="1" spans="1:6" ht="18.75" x14ac:dyDescent="0.3">
      <c r="A1" s="49" t="s">
        <v>535</v>
      </c>
      <c r="B1" s="6"/>
      <c r="C1" s="6"/>
      <c r="D1" s="6"/>
      <c r="E1" s="6"/>
      <c r="F1" s="6"/>
    </row>
    <row r="2" spans="1:6" x14ac:dyDescent="0.25">
      <c r="A2" s="6"/>
      <c r="B2" s="6"/>
      <c r="C2" s="6"/>
      <c r="D2" s="6"/>
      <c r="E2" s="6"/>
      <c r="F2" s="6"/>
    </row>
    <row r="3" spans="1:6" s="6" customFormat="1" x14ac:dyDescent="0.25">
      <c r="A3" s="146" t="s">
        <v>347</v>
      </c>
      <c r="B3" s="4"/>
      <c r="C3" s="4"/>
      <c r="D3" s="4"/>
      <c r="E3" s="4"/>
      <c r="F3" s="4"/>
    </row>
    <row r="4" spans="1:6" s="6" customFormat="1" x14ac:dyDescent="0.25">
      <c r="A4" s="177" t="s">
        <v>536</v>
      </c>
      <c r="B4" s="4"/>
      <c r="C4" s="4"/>
      <c r="D4" s="4"/>
      <c r="E4" s="4"/>
      <c r="F4" s="4"/>
    </row>
    <row r="5" spans="1:6" s="6" customFormat="1" x14ac:dyDescent="0.25">
      <c r="A5" s="177"/>
      <c r="B5" s="4"/>
      <c r="C5" s="4"/>
      <c r="D5" s="4"/>
      <c r="E5" s="4"/>
      <c r="F5" s="4"/>
    </row>
    <row r="6" spans="1:6" s="6" customFormat="1" ht="18.75" x14ac:dyDescent="0.3">
      <c r="A6" s="49" t="s">
        <v>541</v>
      </c>
      <c r="B6" s="4"/>
      <c r="C6" s="4"/>
      <c r="D6" s="4"/>
      <c r="E6" s="4"/>
      <c r="F6" s="4"/>
    </row>
    <row r="8" spans="1:6" x14ac:dyDescent="0.25">
      <c r="A8" s="44" t="s">
        <v>542</v>
      </c>
      <c r="B8" s="44" t="s">
        <v>537</v>
      </c>
      <c r="C8" s="44" t="s">
        <v>538</v>
      </c>
      <c r="D8" s="44" t="s">
        <v>539</v>
      </c>
      <c r="E8" s="6"/>
      <c r="F8" s="6"/>
    </row>
    <row r="9" spans="1:6" x14ac:dyDescent="0.25">
      <c r="A9" s="6" t="s">
        <v>394</v>
      </c>
      <c r="B9" s="2">
        <v>0.89024311899999997</v>
      </c>
      <c r="C9" s="2">
        <v>7.6797569999999996E-2</v>
      </c>
      <c r="D9" s="2">
        <v>3.2959310999999998E-2</v>
      </c>
      <c r="E9" s="6"/>
      <c r="F9" s="6"/>
    </row>
    <row r="10" spans="1:6" x14ac:dyDescent="0.25">
      <c r="A10" s="42" t="s">
        <v>396</v>
      </c>
      <c r="B10" s="2">
        <v>0.52563727199999999</v>
      </c>
      <c r="C10" s="2">
        <v>0.161047054</v>
      </c>
      <c r="D10" s="2">
        <v>0.31331567399999999</v>
      </c>
      <c r="E10" s="6"/>
      <c r="F10" s="6"/>
    </row>
    <row r="11" spans="1:6" x14ac:dyDescent="0.25">
      <c r="A11" s="42" t="s">
        <v>398</v>
      </c>
      <c r="B11" s="2">
        <v>0.37532958500000002</v>
      </c>
      <c r="C11" s="2">
        <v>0.235943073</v>
      </c>
      <c r="D11" s="2">
        <v>0.38872734199999998</v>
      </c>
      <c r="E11" s="6"/>
      <c r="F11" s="6"/>
    </row>
    <row r="12" spans="1:6" x14ac:dyDescent="0.25">
      <c r="A12" s="42" t="s">
        <v>400</v>
      </c>
      <c r="B12" s="2">
        <v>0.19131679700000001</v>
      </c>
      <c r="C12" s="2">
        <v>0.27456485000000003</v>
      </c>
      <c r="D12" s="2">
        <v>0.53411851799999999</v>
      </c>
      <c r="E12" s="6"/>
      <c r="F12" s="6"/>
    </row>
    <row r="13" spans="1:6" x14ac:dyDescent="0.25">
      <c r="A13" s="6" t="s">
        <v>393</v>
      </c>
      <c r="B13" s="2">
        <v>0.24045278</v>
      </c>
      <c r="C13" s="2">
        <v>0.24045278</v>
      </c>
      <c r="D13" s="2">
        <v>0.54534262099999997</v>
      </c>
      <c r="E13" s="6"/>
      <c r="F13" s="6"/>
    </row>
    <row r="14" spans="1:6" x14ac:dyDescent="0.25">
      <c r="A14" s="6" t="s">
        <v>403</v>
      </c>
      <c r="B14" s="2">
        <v>0.285219799</v>
      </c>
      <c r="C14" s="2">
        <v>0.261539301</v>
      </c>
      <c r="D14" s="2">
        <v>0.45324090099999997</v>
      </c>
      <c r="E14" s="6"/>
      <c r="F14" s="6"/>
    </row>
    <row r="15" spans="1:6" x14ac:dyDescent="0.25">
      <c r="A15" s="6" t="s">
        <v>397</v>
      </c>
      <c r="B15" s="2">
        <v>0.31018000000000001</v>
      </c>
      <c r="C15" s="2">
        <v>0.32431317300000001</v>
      </c>
      <c r="D15" s="2">
        <v>0.36550660600000001</v>
      </c>
      <c r="E15" s="6"/>
      <c r="F15" s="6"/>
    </row>
    <row r="16" spans="1:6" x14ac:dyDescent="0.25">
      <c r="A16" s="6" t="s">
        <v>399</v>
      </c>
      <c r="B16" s="2">
        <v>0.28176098100000002</v>
      </c>
      <c r="C16" s="2">
        <v>0.41635157</v>
      </c>
      <c r="D16" s="2">
        <v>0.30188744899999997</v>
      </c>
      <c r="E16" s="6"/>
      <c r="F16" s="6"/>
    </row>
    <row r="17" spans="1:5" x14ac:dyDescent="0.25">
      <c r="A17" s="6" t="s">
        <v>401</v>
      </c>
      <c r="B17" s="2">
        <v>0.242015747</v>
      </c>
      <c r="C17" s="2">
        <v>0.52964285600000005</v>
      </c>
      <c r="D17" s="2">
        <v>0.228341397</v>
      </c>
      <c r="E17" s="6"/>
    </row>
    <row r="18" spans="1:5" x14ac:dyDescent="0.25">
      <c r="A18" s="6" t="s">
        <v>402</v>
      </c>
      <c r="B18" s="2">
        <v>0.18886162000000001</v>
      </c>
      <c r="C18" s="2">
        <v>0.63167210200000001</v>
      </c>
      <c r="D18" s="2">
        <v>0.17946627700000001</v>
      </c>
      <c r="E18" s="6"/>
    </row>
    <row r="19" spans="1:5" x14ac:dyDescent="0.25">
      <c r="A19" s="6" t="s">
        <v>404</v>
      </c>
      <c r="B19" s="2">
        <v>0.15223376399999999</v>
      </c>
      <c r="C19" s="2">
        <v>0.71541986499999999</v>
      </c>
      <c r="D19" s="2">
        <v>0.13234637099999999</v>
      </c>
      <c r="E19" s="6"/>
    </row>
    <row r="20" spans="1:5" x14ac:dyDescent="0.25">
      <c r="A20" s="6" t="s">
        <v>408</v>
      </c>
      <c r="B20" s="2">
        <v>0.12906526199999999</v>
      </c>
      <c r="C20" s="2">
        <v>0.77600187099999995</v>
      </c>
      <c r="D20" s="2">
        <v>9.4932867000000004E-2</v>
      </c>
      <c r="E20" s="6"/>
    </row>
    <row r="21" spans="1:5" x14ac:dyDescent="0.25">
      <c r="A21" s="6" t="s">
        <v>409</v>
      </c>
      <c r="B21" s="2">
        <v>0.116967242</v>
      </c>
      <c r="C21" s="2">
        <v>0.81679312299999995</v>
      </c>
      <c r="D21" s="2">
        <v>6.6239635000000005E-2</v>
      </c>
      <c r="E21" s="6"/>
    </row>
    <row r="22" spans="1:5" x14ac:dyDescent="0.25">
      <c r="A22" s="6" t="s">
        <v>410</v>
      </c>
      <c r="B22" s="2">
        <v>0.114408469</v>
      </c>
      <c r="C22" s="2">
        <v>0.83200644999999995</v>
      </c>
      <c r="D22" s="2">
        <v>5.3585081E-2</v>
      </c>
      <c r="E22" s="6"/>
    </row>
    <row r="23" spans="1:5" x14ac:dyDescent="0.25">
      <c r="A23" s="6" t="s">
        <v>411</v>
      </c>
      <c r="B23" s="2">
        <v>0.108149915</v>
      </c>
      <c r="C23" s="2">
        <v>0.84560387400000003</v>
      </c>
      <c r="D23" s="2">
        <v>4.6246211000000002E-2</v>
      </c>
      <c r="E23" s="6"/>
    </row>
    <row r="24" spans="1:5" x14ac:dyDescent="0.25">
      <c r="A24" s="6" t="s">
        <v>412</v>
      </c>
      <c r="B24" s="2">
        <v>0.104181676</v>
      </c>
      <c r="C24" s="2">
        <v>0.85445676199999998</v>
      </c>
      <c r="D24" s="2">
        <v>4.1361561999999998E-2</v>
      </c>
      <c r="E24" s="6"/>
    </row>
    <row r="25" spans="1:5" x14ac:dyDescent="0.25">
      <c r="A25" s="6" t="s">
        <v>449</v>
      </c>
      <c r="B25" s="2">
        <v>0.102937244</v>
      </c>
      <c r="C25" s="2">
        <v>0.85835136300000003</v>
      </c>
      <c r="D25" s="2">
        <v>3.8711394000000003E-2</v>
      </c>
      <c r="E25" s="6"/>
    </row>
    <row r="26" spans="1:5" x14ac:dyDescent="0.25">
      <c r="A26" s="6" t="s">
        <v>450</v>
      </c>
      <c r="B26" s="2">
        <v>0.130168164</v>
      </c>
      <c r="C26" s="2">
        <v>0.83135490599999995</v>
      </c>
      <c r="D26" s="2">
        <v>3.8476929999999999E-2</v>
      </c>
      <c r="E26" s="6"/>
    </row>
    <row r="27" spans="1:5" s="6" customFormat="1" x14ac:dyDescent="0.25">
      <c r="B27" s="4"/>
      <c r="C27" s="4"/>
      <c r="D27" s="4"/>
    </row>
    <row r="28" spans="1:5" s="6" customFormat="1" ht="18.75" x14ac:dyDescent="0.3">
      <c r="A28" s="49" t="s">
        <v>543</v>
      </c>
      <c r="B28" s="4"/>
      <c r="C28" s="4"/>
      <c r="D28" s="4"/>
    </row>
    <row r="29" spans="1:5" x14ac:dyDescent="0.25">
      <c r="A29" s="6"/>
      <c r="B29" s="6"/>
      <c r="C29" s="6"/>
      <c r="D29" s="6"/>
      <c r="E29" s="6"/>
    </row>
    <row r="30" spans="1:5" x14ac:dyDescent="0.25">
      <c r="A30" s="44" t="s">
        <v>542</v>
      </c>
      <c r="B30" s="44" t="s">
        <v>537</v>
      </c>
      <c r="C30" s="44" t="s">
        <v>538</v>
      </c>
      <c r="D30" s="44" t="s">
        <v>539</v>
      </c>
      <c r="E30" s="6"/>
    </row>
    <row r="31" spans="1:5" x14ac:dyDescent="0.25">
      <c r="A31" s="6" t="s">
        <v>394</v>
      </c>
      <c r="B31" s="2">
        <v>0.89506990600000003</v>
      </c>
      <c r="C31" s="2">
        <v>7.4478639999999999E-2</v>
      </c>
      <c r="D31" s="2">
        <v>3.0451454999999999E-2</v>
      </c>
      <c r="E31" s="6"/>
    </row>
    <row r="32" spans="1:5" x14ac:dyDescent="0.25">
      <c r="A32" s="42" t="s">
        <v>396</v>
      </c>
      <c r="B32" s="2">
        <v>0.627452538</v>
      </c>
      <c r="C32" s="2">
        <v>0.153704069</v>
      </c>
      <c r="D32" s="2">
        <v>0.218843392</v>
      </c>
      <c r="E32" s="6"/>
    </row>
    <row r="33" spans="1:5" x14ac:dyDescent="0.25">
      <c r="A33" s="42" t="s">
        <v>398</v>
      </c>
      <c r="B33" s="2">
        <v>0.49064068799999999</v>
      </c>
      <c r="C33" s="2">
        <v>0.23115060100000001</v>
      </c>
      <c r="D33" s="2">
        <v>0.278208711</v>
      </c>
      <c r="E33" s="6"/>
    </row>
    <row r="34" spans="1:5" x14ac:dyDescent="0.25">
      <c r="A34" s="42" t="s">
        <v>400</v>
      </c>
      <c r="B34" s="2">
        <v>0.36671374299999998</v>
      </c>
      <c r="C34" s="2">
        <v>0.29536041099999999</v>
      </c>
      <c r="D34" s="2">
        <v>0.33792584599999997</v>
      </c>
      <c r="E34" s="6"/>
    </row>
    <row r="35" spans="1:5" x14ac:dyDescent="0.25">
      <c r="A35" s="6" t="s">
        <v>393</v>
      </c>
      <c r="B35" s="2">
        <v>0.41726475000000002</v>
      </c>
      <c r="C35" s="2">
        <v>0.289744</v>
      </c>
      <c r="D35" s="2">
        <v>0.29299099899999997</v>
      </c>
      <c r="E35" s="6"/>
    </row>
    <row r="36" spans="1:5" x14ac:dyDescent="0.25">
      <c r="A36" s="6" t="s">
        <v>403</v>
      </c>
      <c r="B36" s="2">
        <v>0.54230162400000004</v>
      </c>
      <c r="C36" s="2">
        <v>0.25560253500000002</v>
      </c>
      <c r="D36" s="2">
        <v>0.202095841</v>
      </c>
      <c r="E36" s="6"/>
    </row>
    <row r="37" spans="1:5" x14ac:dyDescent="0.25">
      <c r="A37" s="6" t="s">
        <v>397</v>
      </c>
      <c r="B37" s="2">
        <v>0.499546781</v>
      </c>
      <c r="C37" s="2">
        <v>0.31167393300000001</v>
      </c>
      <c r="D37" s="2">
        <v>0.18877928599999999</v>
      </c>
      <c r="E37" s="6"/>
    </row>
    <row r="38" spans="1:5" x14ac:dyDescent="0.25">
      <c r="A38" s="6" t="s">
        <v>399</v>
      </c>
      <c r="B38" s="2">
        <v>0.42185800000000001</v>
      </c>
      <c r="C38" s="2">
        <v>0.421851107</v>
      </c>
      <c r="D38" s="2">
        <v>0.156290718</v>
      </c>
      <c r="E38" s="6"/>
    </row>
    <row r="39" spans="1:5" x14ac:dyDescent="0.25">
      <c r="A39" s="6" t="s">
        <v>401</v>
      </c>
      <c r="B39" s="2">
        <v>0.28894367599999998</v>
      </c>
      <c r="C39" s="2">
        <v>0.57709852900000003</v>
      </c>
      <c r="D39" s="2">
        <v>0.13395779399999999</v>
      </c>
      <c r="E39" s="6"/>
    </row>
    <row r="40" spans="1:5" x14ac:dyDescent="0.25">
      <c r="A40" s="6" t="s">
        <v>402</v>
      </c>
      <c r="B40" s="2">
        <v>0.20067174600000001</v>
      </c>
      <c r="C40" s="2">
        <v>0.69303023799999997</v>
      </c>
      <c r="D40" s="2">
        <v>0.106298016</v>
      </c>
      <c r="E40" s="6"/>
    </row>
    <row r="41" spans="1:5" x14ac:dyDescent="0.25">
      <c r="A41" s="6" t="s">
        <v>404</v>
      </c>
      <c r="B41" s="2">
        <v>0.15284630399999999</v>
      </c>
      <c r="C41" s="2">
        <v>0.77206022799999996</v>
      </c>
      <c r="D41" s="2">
        <v>7.5093467999999997E-2</v>
      </c>
      <c r="E41" s="6"/>
    </row>
    <row r="42" spans="1:5" x14ac:dyDescent="0.25">
      <c r="A42" s="6" t="s">
        <v>408</v>
      </c>
      <c r="B42" s="2">
        <v>0.12804615599999999</v>
      </c>
      <c r="C42" s="2">
        <v>0.80609064100000005</v>
      </c>
      <c r="D42" s="2">
        <v>6.5863202999999995E-2</v>
      </c>
      <c r="E42" s="6"/>
    </row>
    <row r="43" spans="1:5" x14ac:dyDescent="0.25">
      <c r="A43" s="6" t="s">
        <v>409</v>
      </c>
      <c r="B43" s="2">
        <v>0.13511548700000001</v>
      </c>
      <c r="C43" s="2">
        <v>0.81010367599999999</v>
      </c>
      <c r="D43" s="2">
        <v>5.4780836999999999E-2</v>
      </c>
      <c r="E43" s="6"/>
    </row>
    <row r="44" spans="1:5" x14ac:dyDescent="0.25">
      <c r="A44" s="6" t="s">
        <v>410</v>
      </c>
      <c r="B44" s="2">
        <v>0.12848158300000001</v>
      </c>
      <c r="C44" s="2">
        <v>0.82467195199999999</v>
      </c>
      <c r="D44" s="2">
        <v>4.6846464999999997E-2</v>
      </c>
      <c r="E44" s="6"/>
    </row>
    <row r="45" spans="1:5" x14ac:dyDescent="0.25">
      <c r="A45" s="6" t="s">
        <v>411</v>
      </c>
      <c r="B45" s="2">
        <v>0.12853946499999999</v>
      </c>
      <c r="C45" s="2">
        <v>0.82929564899999997</v>
      </c>
      <c r="D45" s="2">
        <v>4.2164885999999999E-2</v>
      </c>
      <c r="E45" s="6"/>
    </row>
    <row r="46" spans="1:5" x14ac:dyDescent="0.25">
      <c r="A46" s="6" t="s">
        <v>412</v>
      </c>
      <c r="B46" s="2">
        <v>0.12033932899999999</v>
      </c>
      <c r="C46" s="2">
        <v>0.84068031499999996</v>
      </c>
      <c r="D46" s="2">
        <v>3.8980356000000001E-2</v>
      </c>
      <c r="E46" s="6"/>
    </row>
    <row r="47" spans="1:5" x14ac:dyDescent="0.25">
      <c r="A47" s="6" t="s">
        <v>449</v>
      </c>
      <c r="B47" s="2">
        <v>0.106581885</v>
      </c>
      <c r="C47" s="2">
        <v>0.855945815</v>
      </c>
      <c r="D47" s="2">
        <v>3.74723E-2</v>
      </c>
      <c r="E47" s="6"/>
    </row>
    <row r="48" spans="1:5" x14ac:dyDescent="0.25">
      <c r="A48" s="6" t="s">
        <v>450</v>
      </c>
      <c r="B48" s="2">
        <v>0.127849764</v>
      </c>
      <c r="C48" s="2">
        <v>0.83254577799999996</v>
      </c>
      <c r="D48" s="2">
        <v>3.9604458000000002E-2</v>
      </c>
      <c r="E48" s="6"/>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B4578-82D0-48FB-891A-54CBE14675D7}">
  <dimension ref="A1:S18"/>
  <sheetViews>
    <sheetView zoomScaleNormal="100" workbookViewId="0"/>
  </sheetViews>
  <sheetFormatPr defaultColWidth="8.85546875" defaultRowHeight="15" x14ac:dyDescent="0.25"/>
  <cols>
    <col min="1" max="1" width="11.42578125" customWidth="1"/>
    <col min="2" max="2" width="10.42578125" customWidth="1"/>
    <col min="3" max="3" width="10.42578125" style="6" customWidth="1"/>
    <col min="4" max="4" width="13.7109375" customWidth="1"/>
  </cols>
  <sheetData>
    <row r="1" spans="1:19" ht="17.25" x14ac:dyDescent="0.3">
      <c r="A1" s="1" t="s">
        <v>544</v>
      </c>
      <c r="B1" s="6"/>
      <c r="D1" s="6"/>
      <c r="E1" s="6"/>
      <c r="F1" s="6"/>
      <c r="G1" s="6"/>
      <c r="H1" s="6"/>
      <c r="I1" s="6"/>
      <c r="J1" s="6"/>
      <c r="K1" s="6"/>
      <c r="L1" s="6"/>
      <c r="M1" s="6"/>
      <c r="N1" s="6"/>
      <c r="O1" s="6"/>
      <c r="P1" s="6"/>
      <c r="Q1" s="6"/>
      <c r="R1" s="6"/>
      <c r="S1" s="6"/>
    </row>
    <row r="2" spans="1:19" ht="17.25" x14ac:dyDescent="0.3">
      <c r="A2" s="1"/>
      <c r="B2" s="6"/>
      <c r="D2" s="6"/>
      <c r="E2" s="6"/>
      <c r="F2" s="6"/>
      <c r="G2" s="6"/>
      <c r="H2" s="6"/>
      <c r="I2" s="6"/>
      <c r="J2" s="6"/>
      <c r="K2" s="6"/>
      <c r="L2" s="6"/>
      <c r="M2" s="6"/>
      <c r="N2" s="6"/>
      <c r="O2" s="6"/>
      <c r="P2" s="6"/>
      <c r="Q2" s="6"/>
      <c r="R2" s="6"/>
      <c r="S2" s="6"/>
    </row>
    <row r="3" spans="1:19" s="4" customFormat="1" x14ac:dyDescent="0.25">
      <c r="A3" s="146" t="s">
        <v>347</v>
      </c>
    </row>
    <row r="4" spans="1:19" s="4" customFormat="1" x14ac:dyDescent="0.25">
      <c r="A4" s="11" t="s">
        <v>414</v>
      </c>
    </row>
    <row r="5" spans="1:19" x14ac:dyDescent="0.25">
      <c r="A5" s="6"/>
      <c r="B5" s="6"/>
      <c r="D5" s="6"/>
      <c r="E5" s="6"/>
      <c r="F5" s="6"/>
      <c r="G5" s="6"/>
      <c r="H5" s="6"/>
      <c r="I5" s="6"/>
      <c r="J5" s="6"/>
      <c r="K5" s="6"/>
      <c r="L5" s="6"/>
      <c r="M5" s="6"/>
      <c r="N5" s="6"/>
      <c r="O5" s="6"/>
      <c r="P5" s="6"/>
      <c r="Q5" s="6"/>
      <c r="R5" s="6"/>
      <c r="S5" s="6"/>
    </row>
    <row r="6" spans="1:19" ht="45" x14ac:dyDescent="0.25">
      <c r="A6" s="7" t="s">
        <v>350</v>
      </c>
      <c r="B6" s="106" t="s">
        <v>545</v>
      </c>
      <c r="C6" s="107" t="s">
        <v>304</v>
      </c>
      <c r="D6" s="106" t="s">
        <v>546</v>
      </c>
      <c r="E6" s="6"/>
      <c r="F6" s="6"/>
      <c r="G6" s="6"/>
      <c r="H6" s="6"/>
      <c r="I6" s="6"/>
      <c r="J6" s="6"/>
      <c r="K6" s="6"/>
      <c r="L6" s="6"/>
      <c r="M6" s="6"/>
      <c r="N6" s="6"/>
      <c r="O6" s="6"/>
      <c r="P6" s="6"/>
      <c r="Q6" s="6"/>
      <c r="R6" s="6"/>
      <c r="S6" s="6"/>
    </row>
    <row r="7" spans="1:19" x14ac:dyDescent="0.25">
      <c r="A7" s="3" t="s">
        <v>354</v>
      </c>
      <c r="B7" s="28">
        <v>110958</v>
      </c>
      <c r="C7" s="28">
        <v>20164100</v>
      </c>
      <c r="D7" s="18">
        <f>B7/C7*1000</f>
        <v>5.5027499367688124</v>
      </c>
      <c r="E7" s="6"/>
      <c r="F7" s="10"/>
      <c r="G7" s="6"/>
      <c r="H7" s="6"/>
      <c r="I7" s="6"/>
      <c r="J7" s="6"/>
      <c r="K7" s="6"/>
      <c r="L7" s="6"/>
      <c r="M7" s="6"/>
      <c r="N7" s="6"/>
      <c r="O7" s="6"/>
      <c r="P7" s="6"/>
      <c r="Q7" s="6"/>
      <c r="R7" s="6"/>
      <c r="S7" s="6"/>
    </row>
    <row r="8" spans="1:19" x14ac:dyDescent="0.25">
      <c r="A8" s="3" t="s">
        <v>355</v>
      </c>
      <c r="B8" s="28">
        <v>109323</v>
      </c>
      <c r="C8" s="28">
        <v>20364300</v>
      </c>
      <c r="D8" s="18">
        <f t="shared" ref="D8:D16" si="0">B8/C8*1000</f>
        <v>5.3683652273832143</v>
      </c>
      <c r="E8" s="6"/>
      <c r="F8" s="10"/>
      <c r="G8" s="6"/>
      <c r="H8" s="6"/>
      <c r="I8" s="6"/>
      <c r="J8" s="6"/>
      <c r="K8" s="6"/>
      <c r="L8" s="6"/>
      <c r="M8" s="6"/>
      <c r="N8" s="6"/>
      <c r="O8" s="6"/>
      <c r="P8" s="6"/>
      <c r="Q8" s="6"/>
      <c r="R8" s="6"/>
      <c r="S8" s="6"/>
    </row>
    <row r="9" spans="1:19" x14ac:dyDescent="0.25">
      <c r="A9" s="3" t="s">
        <v>356</v>
      </c>
      <c r="B9" s="28">
        <v>114222</v>
      </c>
      <c r="C9" s="28">
        <v>20294300</v>
      </c>
      <c r="D9" s="18">
        <f t="shared" si="0"/>
        <v>5.6282798618331258</v>
      </c>
      <c r="E9" s="6"/>
      <c r="F9" s="10"/>
      <c r="G9" s="6"/>
      <c r="H9" s="6"/>
      <c r="I9" s="6"/>
      <c r="J9" s="6"/>
      <c r="K9" s="6"/>
      <c r="L9" s="6"/>
      <c r="M9" s="6"/>
      <c r="N9" s="6"/>
      <c r="O9" s="6"/>
      <c r="P9" s="6"/>
      <c r="Q9" s="6"/>
      <c r="R9" s="6"/>
      <c r="S9" s="6"/>
    </row>
    <row r="10" spans="1:19" x14ac:dyDescent="0.25">
      <c r="A10" s="3" t="s">
        <v>357</v>
      </c>
      <c r="B10" s="28">
        <v>116322</v>
      </c>
      <c r="C10" s="28">
        <v>20764300</v>
      </c>
      <c r="D10" s="18">
        <f t="shared" si="0"/>
        <v>5.6020188496602339</v>
      </c>
      <c r="E10" s="6"/>
      <c r="F10" s="10"/>
      <c r="G10" s="6"/>
      <c r="H10" s="6"/>
      <c r="I10" s="6"/>
      <c r="J10" s="6"/>
      <c r="K10" s="6"/>
      <c r="L10" s="6"/>
      <c r="M10" s="6"/>
      <c r="N10" s="6"/>
      <c r="O10" s="6"/>
      <c r="P10" s="6"/>
      <c r="Q10" s="6"/>
      <c r="R10" s="6"/>
      <c r="S10" s="6"/>
    </row>
    <row r="11" spans="1:19" x14ac:dyDescent="0.25">
      <c r="A11" s="3" t="s">
        <v>358</v>
      </c>
      <c r="B11" s="28">
        <v>118756</v>
      </c>
      <c r="C11" s="28">
        <v>21394300</v>
      </c>
      <c r="D11" s="18">
        <f t="shared" si="0"/>
        <v>5.5508242849730998</v>
      </c>
      <c r="E11" s="6"/>
      <c r="F11" s="10"/>
      <c r="G11" s="6"/>
      <c r="H11" s="6"/>
      <c r="I11" s="6"/>
      <c r="J11" s="6"/>
      <c r="K11" s="6"/>
      <c r="L11" s="6"/>
      <c r="M11" s="6"/>
      <c r="N11" s="6"/>
      <c r="O11" s="6"/>
      <c r="P11" s="6"/>
      <c r="Q11" s="6"/>
      <c r="R11" s="6"/>
      <c r="S11" s="6"/>
    </row>
    <row r="12" spans="1:19" x14ac:dyDescent="0.25">
      <c r="A12" s="3" t="s">
        <v>359</v>
      </c>
      <c r="B12" s="28">
        <v>120118</v>
      </c>
      <c r="C12" s="28">
        <v>21224300</v>
      </c>
      <c r="D12" s="18">
        <f t="shared" si="0"/>
        <v>5.6594563778310709</v>
      </c>
      <c r="E12" s="6"/>
      <c r="F12" s="10"/>
      <c r="G12" s="6"/>
      <c r="H12" s="6"/>
      <c r="I12" s="6"/>
      <c r="J12" s="6"/>
      <c r="K12" s="6"/>
      <c r="L12" s="6"/>
      <c r="M12" s="6"/>
      <c r="N12" s="6"/>
      <c r="O12" s="6"/>
      <c r="P12" s="6"/>
      <c r="Q12" s="6"/>
      <c r="R12" s="6"/>
      <c r="S12" s="6"/>
    </row>
    <row r="13" spans="1:19" x14ac:dyDescent="0.25">
      <c r="A13" s="3" t="s">
        <v>360</v>
      </c>
      <c r="B13" s="28">
        <v>121176</v>
      </c>
      <c r="C13" s="28">
        <v>22364300</v>
      </c>
      <c r="D13" s="18">
        <f t="shared" si="0"/>
        <v>5.4182782380848051</v>
      </c>
      <c r="E13" s="6"/>
      <c r="F13" s="10"/>
      <c r="G13" s="6"/>
      <c r="H13" s="6"/>
      <c r="I13" s="6"/>
      <c r="J13" s="6"/>
      <c r="K13" s="6"/>
      <c r="L13" s="6"/>
      <c r="M13" s="6"/>
      <c r="N13" s="6"/>
      <c r="O13" s="6"/>
      <c r="P13" s="6"/>
      <c r="Q13" s="6"/>
      <c r="R13" s="6"/>
      <c r="S13" s="6"/>
    </row>
    <row r="14" spans="1:19" x14ac:dyDescent="0.25">
      <c r="A14" s="3" t="s">
        <v>361</v>
      </c>
      <c r="B14" s="28">
        <v>121752</v>
      </c>
      <c r="C14" s="28">
        <v>22364300</v>
      </c>
      <c r="D14" s="18">
        <f t="shared" si="0"/>
        <v>5.4440335713615005</v>
      </c>
      <c r="E14" s="6"/>
      <c r="F14" s="10"/>
      <c r="G14" s="6"/>
      <c r="H14" s="6"/>
      <c r="I14" s="6"/>
      <c r="J14" s="6"/>
      <c r="K14" s="6"/>
      <c r="L14" s="6"/>
      <c r="M14" s="6"/>
      <c r="N14" s="6"/>
      <c r="O14" s="6"/>
      <c r="P14" s="6"/>
      <c r="Q14" s="6"/>
      <c r="R14" s="6"/>
      <c r="S14" s="6"/>
    </row>
    <row r="15" spans="1:19" x14ac:dyDescent="0.25">
      <c r="A15" s="3" t="s">
        <v>362</v>
      </c>
      <c r="B15" s="28">
        <v>123244</v>
      </c>
      <c r="C15" s="28">
        <v>22264300</v>
      </c>
      <c r="D15" s="18">
        <f t="shared" si="0"/>
        <v>5.5354985335267672</v>
      </c>
      <c r="E15" s="6"/>
      <c r="F15" s="10"/>
      <c r="G15" s="6"/>
      <c r="H15" s="6"/>
      <c r="I15" s="6"/>
      <c r="J15" s="6"/>
      <c r="K15" s="6"/>
      <c r="L15" s="6"/>
      <c r="M15" s="6"/>
      <c r="N15" s="6"/>
      <c r="O15" s="6"/>
      <c r="P15" s="6"/>
      <c r="Q15" s="6"/>
      <c r="R15" s="6"/>
      <c r="S15" s="6"/>
    </row>
    <row r="16" spans="1:19" x14ac:dyDescent="0.25">
      <c r="A16" s="3" t="s">
        <v>363</v>
      </c>
      <c r="B16" s="28">
        <v>118962</v>
      </c>
      <c r="C16" s="28">
        <v>23364300</v>
      </c>
      <c r="D16" s="18">
        <f t="shared" si="0"/>
        <v>5.0916141292484687</v>
      </c>
      <c r="E16" s="6"/>
      <c r="F16" s="10"/>
      <c r="G16" s="6"/>
      <c r="H16" s="6"/>
      <c r="I16" s="6"/>
      <c r="J16" s="6"/>
      <c r="K16" s="6"/>
      <c r="L16" s="6"/>
      <c r="M16" s="6"/>
      <c r="N16" s="6"/>
      <c r="O16" s="6"/>
      <c r="P16" s="6"/>
      <c r="Q16" s="6"/>
      <c r="R16" s="6"/>
      <c r="S16" s="6"/>
    </row>
    <row r="17" spans="1:19" x14ac:dyDescent="0.25">
      <c r="A17" s="6"/>
      <c r="B17" s="6"/>
      <c r="D17" s="6"/>
      <c r="E17" s="6"/>
      <c r="F17" s="6"/>
      <c r="G17" s="6"/>
      <c r="H17" s="6"/>
      <c r="I17" s="6"/>
      <c r="J17" s="6"/>
      <c r="K17" s="6"/>
      <c r="L17" s="6"/>
      <c r="M17" s="6"/>
      <c r="N17" s="6"/>
      <c r="O17" s="6"/>
      <c r="P17" s="6"/>
      <c r="Q17" s="6"/>
      <c r="R17" s="6"/>
      <c r="S17" s="6"/>
    </row>
    <row r="18" spans="1:19" x14ac:dyDescent="0.25">
      <c r="A18" s="6"/>
      <c r="B18" s="6"/>
      <c r="D18" s="6"/>
      <c r="E18" s="6"/>
      <c r="F18" s="6"/>
      <c r="G18" s="6"/>
      <c r="H18" s="6"/>
      <c r="I18" s="6"/>
      <c r="J18" s="6"/>
      <c r="K18" s="6"/>
      <c r="L18" s="6"/>
      <c r="M18" s="6"/>
      <c r="N18" s="6"/>
      <c r="O18" s="6"/>
      <c r="P18" s="6"/>
      <c r="Q18" s="6"/>
      <c r="R18" s="6"/>
      <c r="S18" s="6"/>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18424-4E20-4EA4-8F9C-4AA68497256B}">
  <dimension ref="A1:R18"/>
  <sheetViews>
    <sheetView zoomScaleNormal="100" workbookViewId="0">
      <selection activeCell="A5" sqref="A5"/>
    </sheetView>
  </sheetViews>
  <sheetFormatPr defaultColWidth="8.85546875" defaultRowHeight="15" x14ac:dyDescent="0.25"/>
  <cols>
    <col min="1" max="1" width="11.42578125" customWidth="1"/>
  </cols>
  <sheetData>
    <row r="1" spans="1:18" ht="17.25" x14ac:dyDescent="0.3">
      <c r="A1" s="1" t="s">
        <v>547</v>
      </c>
      <c r="B1" s="6"/>
      <c r="C1" s="6"/>
      <c r="D1" s="6"/>
      <c r="E1" s="6"/>
      <c r="F1" s="6"/>
      <c r="G1" s="6"/>
      <c r="H1" s="6"/>
      <c r="I1" s="6"/>
      <c r="J1" s="6"/>
      <c r="K1" s="6"/>
      <c r="L1" s="6"/>
      <c r="M1" s="6"/>
      <c r="N1" s="6"/>
      <c r="O1" s="6"/>
      <c r="P1" s="6"/>
      <c r="Q1" s="6"/>
      <c r="R1" s="6"/>
    </row>
    <row r="2" spans="1:18" ht="17.25" x14ac:dyDescent="0.3">
      <c r="A2" s="1"/>
      <c r="B2" s="6"/>
      <c r="C2" s="6"/>
      <c r="D2" s="6"/>
      <c r="E2" s="6"/>
      <c r="F2" s="6"/>
      <c r="G2" s="6"/>
      <c r="H2" s="6"/>
      <c r="I2" s="6"/>
      <c r="J2" s="6"/>
      <c r="K2" s="6"/>
      <c r="L2" s="6"/>
      <c r="M2" s="6"/>
      <c r="N2" s="6"/>
      <c r="O2" s="6"/>
      <c r="P2" s="6"/>
      <c r="Q2" s="6"/>
      <c r="R2" s="6"/>
    </row>
    <row r="3" spans="1:18" s="4" customFormat="1" x14ac:dyDescent="0.25">
      <c r="A3" s="146" t="s">
        <v>347</v>
      </c>
    </row>
    <row r="4" spans="1:18" s="4" customFormat="1" x14ac:dyDescent="0.25">
      <c r="A4" s="11" t="s">
        <v>414</v>
      </c>
    </row>
    <row r="5" spans="1:18" x14ac:dyDescent="0.25">
      <c r="A5" s="6"/>
      <c r="B5" s="6"/>
      <c r="C5" s="6"/>
      <c r="D5" s="6"/>
      <c r="E5" s="6"/>
      <c r="F5" s="6"/>
      <c r="G5" s="6"/>
      <c r="H5" s="6"/>
      <c r="I5" s="6"/>
      <c r="J5" s="6"/>
      <c r="K5" s="6"/>
      <c r="L5" s="6"/>
      <c r="M5" s="6"/>
      <c r="N5" s="6"/>
      <c r="O5" s="6"/>
      <c r="P5" s="6"/>
      <c r="Q5" s="6"/>
      <c r="R5" s="6"/>
    </row>
    <row r="6" spans="1:18" x14ac:dyDescent="0.25">
      <c r="A6" s="7" t="s">
        <v>350</v>
      </c>
      <c r="B6" s="5" t="s">
        <v>548</v>
      </c>
      <c r="C6" s="5" t="s">
        <v>549</v>
      </c>
      <c r="D6" s="6"/>
      <c r="E6" s="6"/>
      <c r="F6" s="6"/>
      <c r="G6" s="6"/>
      <c r="H6" s="6"/>
      <c r="I6" s="6"/>
      <c r="J6" s="6"/>
      <c r="K6" s="6"/>
      <c r="L6" s="6"/>
      <c r="M6" s="6"/>
      <c r="N6" s="6"/>
      <c r="O6" s="6"/>
      <c r="P6" s="6"/>
      <c r="Q6" s="6"/>
      <c r="R6" s="6"/>
    </row>
    <row r="7" spans="1:18" x14ac:dyDescent="0.25">
      <c r="A7" s="3" t="s">
        <v>354</v>
      </c>
      <c r="B7" s="9">
        <v>22.7</v>
      </c>
      <c r="C7" s="9">
        <v>24.9</v>
      </c>
      <c r="D7" s="6"/>
      <c r="E7" s="6"/>
      <c r="F7" s="6"/>
      <c r="G7" s="6"/>
      <c r="H7" s="6"/>
      <c r="I7" s="6"/>
      <c r="J7" s="6"/>
      <c r="K7" s="6"/>
      <c r="L7" s="6"/>
      <c r="M7" s="6"/>
      <c r="N7" s="6"/>
      <c r="O7" s="6"/>
      <c r="P7" s="6"/>
      <c r="Q7" s="6"/>
      <c r="R7" s="6"/>
    </row>
    <row r="8" spans="1:18" x14ac:dyDescent="0.25">
      <c r="A8" s="3" t="s">
        <v>355</v>
      </c>
      <c r="B8" s="9">
        <v>22.9</v>
      </c>
      <c r="C8" s="9">
        <v>25.1</v>
      </c>
      <c r="D8" s="6"/>
      <c r="E8" s="6"/>
      <c r="F8" s="6"/>
      <c r="G8" s="6"/>
      <c r="H8" s="6"/>
      <c r="I8" s="6"/>
      <c r="J8" s="6"/>
      <c r="K8" s="6"/>
      <c r="L8" s="6"/>
      <c r="M8" s="6"/>
      <c r="N8" s="6"/>
      <c r="O8" s="6"/>
      <c r="P8" s="6"/>
      <c r="Q8" s="6"/>
      <c r="R8" s="6"/>
    </row>
    <row r="9" spans="1:18" x14ac:dyDescent="0.25">
      <c r="A9" s="3" t="s">
        <v>356</v>
      </c>
      <c r="B9" s="9">
        <v>23.2</v>
      </c>
      <c r="C9" s="9">
        <v>25.4</v>
      </c>
      <c r="D9" s="6"/>
      <c r="E9" s="6"/>
      <c r="F9" s="6"/>
      <c r="G9" s="6"/>
      <c r="H9" s="6"/>
      <c r="I9" s="6"/>
      <c r="J9" s="6"/>
      <c r="K9" s="6"/>
      <c r="L9" s="6"/>
      <c r="M9" s="6"/>
      <c r="N9" s="6"/>
      <c r="O9" s="6"/>
      <c r="P9" s="6"/>
      <c r="Q9" s="6"/>
      <c r="R9" s="6"/>
    </row>
    <row r="10" spans="1:18" x14ac:dyDescent="0.25">
      <c r="A10" s="3" t="s">
        <v>357</v>
      </c>
      <c r="B10" s="9">
        <v>24.2</v>
      </c>
      <c r="C10" s="9">
        <v>26.3</v>
      </c>
      <c r="D10" s="6"/>
      <c r="E10" s="6"/>
      <c r="F10" s="6"/>
      <c r="G10" s="6"/>
      <c r="H10" s="6"/>
      <c r="I10" s="6"/>
      <c r="J10" s="6"/>
      <c r="K10" s="6"/>
      <c r="L10" s="6"/>
      <c r="M10" s="6"/>
      <c r="N10" s="6"/>
      <c r="O10" s="6"/>
      <c r="P10" s="6"/>
      <c r="Q10" s="6"/>
      <c r="R10" s="6"/>
    </row>
    <row r="11" spans="1:18" x14ac:dyDescent="0.25">
      <c r="A11" s="3" t="s">
        <v>358</v>
      </c>
      <c r="B11" s="9">
        <v>24.3</v>
      </c>
      <c r="C11" s="9">
        <v>26.5</v>
      </c>
      <c r="D11" s="6"/>
      <c r="E11" s="6"/>
      <c r="F11" s="6"/>
      <c r="G11" s="6"/>
      <c r="H11" s="6"/>
      <c r="I11" s="6"/>
      <c r="J11" s="6"/>
      <c r="K11" s="6"/>
      <c r="L11" s="6"/>
      <c r="M11" s="6"/>
      <c r="N11" s="6"/>
      <c r="O11" s="6"/>
      <c r="P11" s="6"/>
      <c r="Q11" s="6"/>
      <c r="R11" s="6"/>
    </row>
    <row r="12" spans="1:18" x14ac:dyDescent="0.25">
      <c r="A12" s="3" t="s">
        <v>359</v>
      </c>
      <c r="B12" s="9">
        <v>24.5</v>
      </c>
      <c r="C12" s="9">
        <v>26.7</v>
      </c>
      <c r="D12" s="6"/>
      <c r="E12" s="6"/>
      <c r="F12" s="6"/>
      <c r="G12" s="6"/>
      <c r="H12" s="6"/>
      <c r="I12" s="6"/>
      <c r="J12" s="6"/>
      <c r="K12" s="6"/>
      <c r="L12" s="6"/>
      <c r="M12" s="6"/>
      <c r="N12" s="6"/>
      <c r="O12" s="6"/>
      <c r="P12" s="6"/>
      <c r="Q12" s="6"/>
      <c r="R12" s="6"/>
    </row>
    <row r="13" spans="1:18" x14ac:dyDescent="0.25">
      <c r="A13" s="3" t="s">
        <v>360</v>
      </c>
      <c r="B13" s="9">
        <v>24.7</v>
      </c>
      <c r="C13" s="9">
        <v>26.9</v>
      </c>
      <c r="D13" s="6"/>
      <c r="E13" s="6"/>
      <c r="F13" s="6"/>
      <c r="G13" s="6"/>
      <c r="H13" s="6"/>
      <c r="I13" s="6"/>
      <c r="J13" s="6"/>
      <c r="K13" s="6"/>
      <c r="L13" s="6"/>
      <c r="M13" s="6"/>
      <c r="N13" s="6"/>
      <c r="O13" s="6"/>
      <c r="P13" s="6"/>
      <c r="Q13" s="6"/>
      <c r="R13" s="6"/>
    </row>
    <row r="14" spans="1:18" x14ac:dyDescent="0.25">
      <c r="A14" s="3" t="s">
        <v>361</v>
      </c>
      <c r="B14" s="9">
        <v>24.8</v>
      </c>
      <c r="C14" s="9">
        <v>27</v>
      </c>
      <c r="D14" s="6"/>
      <c r="E14" s="6"/>
      <c r="F14" s="6"/>
      <c r="G14" s="6"/>
      <c r="H14" s="6"/>
      <c r="I14" s="6"/>
      <c r="J14" s="6"/>
      <c r="K14" s="6"/>
      <c r="L14" s="6"/>
      <c r="M14" s="6"/>
      <c r="N14" s="6"/>
      <c r="O14" s="6"/>
      <c r="P14" s="6"/>
      <c r="Q14" s="6"/>
      <c r="R14" s="6"/>
    </row>
    <row r="15" spans="1:18" x14ac:dyDescent="0.25">
      <c r="A15" s="3" t="s">
        <v>362</v>
      </c>
      <c r="B15" s="9">
        <v>25.1</v>
      </c>
      <c r="C15" s="9">
        <v>27.2</v>
      </c>
      <c r="D15" s="6"/>
      <c r="E15" s="6"/>
      <c r="F15" s="6"/>
      <c r="G15" s="6"/>
      <c r="H15" s="6"/>
      <c r="I15" s="6"/>
      <c r="J15" s="6"/>
      <c r="K15" s="6"/>
      <c r="L15" s="6"/>
      <c r="M15" s="6"/>
      <c r="N15" s="6"/>
      <c r="O15" s="6"/>
      <c r="P15" s="6"/>
      <c r="Q15" s="6"/>
      <c r="R15" s="6"/>
    </row>
    <row r="16" spans="1:18" x14ac:dyDescent="0.25">
      <c r="A16" s="3" t="s">
        <v>363</v>
      </c>
      <c r="B16" s="9">
        <v>25.3</v>
      </c>
      <c r="C16" s="9">
        <v>27.3</v>
      </c>
      <c r="D16" s="6"/>
      <c r="E16" s="6"/>
      <c r="F16" s="6"/>
      <c r="G16" s="6"/>
      <c r="H16" s="6"/>
      <c r="I16" s="6"/>
      <c r="J16" s="6"/>
      <c r="K16" s="6"/>
      <c r="L16" s="6"/>
      <c r="M16" s="6"/>
      <c r="N16" s="6"/>
      <c r="O16" s="6"/>
      <c r="P16" s="6"/>
      <c r="Q16" s="6"/>
      <c r="R16" s="6"/>
    </row>
    <row r="17" spans="1:18" x14ac:dyDescent="0.25">
      <c r="A17" s="6"/>
      <c r="B17" s="6"/>
      <c r="C17" s="6"/>
      <c r="D17" s="6"/>
      <c r="E17" s="6"/>
      <c r="F17" s="6"/>
      <c r="G17" s="6"/>
      <c r="H17" s="6"/>
      <c r="I17" s="6"/>
      <c r="J17" s="6"/>
      <c r="K17" s="6"/>
      <c r="L17" s="6"/>
      <c r="M17" s="6"/>
      <c r="N17" s="6"/>
      <c r="O17" s="6"/>
      <c r="P17" s="6"/>
      <c r="Q17" s="6"/>
      <c r="R17" s="6"/>
    </row>
    <row r="18" spans="1:18" x14ac:dyDescent="0.25">
      <c r="A18" s="6"/>
      <c r="B18" s="6"/>
      <c r="C18" s="6"/>
      <c r="D18" s="6"/>
      <c r="E18" s="6"/>
      <c r="F18" s="6"/>
      <c r="G18" s="6"/>
      <c r="H18" s="6"/>
      <c r="I18" s="6"/>
      <c r="J18" s="6"/>
      <c r="K18" s="6"/>
      <c r="L18" s="6"/>
      <c r="M18" s="6"/>
      <c r="N18" s="6"/>
      <c r="O18" s="6"/>
      <c r="P18" s="6"/>
      <c r="Q18" s="6"/>
      <c r="R18" s="6"/>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E7743-B2B0-4CE9-BC1E-15BFA109076F}">
  <dimension ref="A1:R18"/>
  <sheetViews>
    <sheetView zoomScaleNormal="100" workbookViewId="0"/>
  </sheetViews>
  <sheetFormatPr defaultColWidth="8.85546875" defaultRowHeight="15" x14ac:dyDescent="0.25"/>
  <cols>
    <col min="1" max="1" width="10.85546875" customWidth="1"/>
    <col min="2" max="2" width="10.42578125" customWidth="1"/>
    <col min="3" max="3" width="11.7109375" customWidth="1"/>
    <col min="4" max="4" width="11.42578125" customWidth="1"/>
  </cols>
  <sheetData>
    <row r="1" spans="1:18" ht="17.25" x14ac:dyDescent="0.3">
      <c r="A1" s="1" t="s">
        <v>550</v>
      </c>
      <c r="B1" s="6"/>
      <c r="C1" s="6"/>
      <c r="D1" s="6"/>
      <c r="E1" s="6"/>
      <c r="F1" s="6"/>
      <c r="G1" s="6"/>
      <c r="H1" s="6"/>
      <c r="I1" s="6"/>
      <c r="J1" s="6"/>
      <c r="K1" s="6"/>
      <c r="L1" s="6"/>
      <c r="M1" s="6"/>
      <c r="N1" s="6"/>
      <c r="O1" s="6"/>
      <c r="P1" s="6"/>
      <c r="Q1" s="6"/>
      <c r="R1" s="6"/>
    </row>
    <row r="2" spans="1:18" ht="17.25" x14ac:dyDescent="0.3">
      <c r="A2" s="1"/>
      <c r="B2" s="6"/>
      <c r="C2" s="6"/>
      <c r="D2" s="6"/>
      <c r="E2" s="6"/>
      <c r="F2" s="6"/>
      <c r="G2" s="6"/>
      <c r="H2" s="6"/>
      <c r="I2" s="6"/>
      <c r="J2" s="6"/>
      <c r="K2" s="6"/>
      <c r="L2" s="6"/>
      <c r="M2" s="6"/>
      <c r="N2" s="6"/>
      <c r="O2" s="6"/>
      <c r="P2" s="6"/>
      <c r="Q2" s="6"/>
      <c r="R2" s="6"/>
    </row>
    <row r="3" spans="1:18" s="4" customFormat="1" x14ac:dyDescent="0.25">
      <c r="A3" s="146" t="s">
        <v>347</v>
      </c>
    </row>
    <row r="4" spans="1:18" s="4" customFormat="1" x14ac:dyDescent="0.25">
      <c r="A4" s="11" t="s">
        <v>414</v>
      </c>
    </row>
    <row r="5" spans="1:18" x14ac:dyDescent="0.25">
      <c r="A5" s="6"/>
      <c r="B5" s="6"/>
      <c r="C5" s="6"/>
      <c r="D5" s="6"/>
      <c r="E5" s="6"/>
      <c r="F5" s="6"/>
      <c r="G5" s="6"/>
      <c r="H5" s="6"/>
      <c r="I5" s="6"/>
      <c r="J5" s="6"/>
      <c r="K5" s="6"/>
      <c r="L5" s="6"/>
      <c r="M5" s="6"/>
      <c r="N5" s="6"/>
      <c r="O5" s="6"/>
      <c r="P5" s="6"/>
      <c r="Q5" s="6"/>
      <c r="R5" s="6"/>
    </row>
    <row r="6" spans="1:18" ht="45" x14ac:dyDescent="0.25">
      <c r="A6" s="7" t="s">
        <v>350</v>
      </c>
      <c r="B6" s="106" t="s">
        <v>551</v>
      </c>
      <c r="C6" s="107" t="s">
        <v>304</v>
      </c>
      <c r="D6" s="106" t="s">
        <v>552</v>
      </c>
      <c r="E6" s="6"/>
      <c r="F6" s="6"/>
      <c r="G6" s="6"/>
      <c r="H6" s="6"/>
      <c r="I6" s="6"/>
      <c r="J6" s="6"/>
      <c r="K6" s="6"/>
      <c r="L6" s="6"/>
      <c r="M6" s="6"/>
      <c r="N6" s="6"/>
      <c r="O6" s="6"/>
      <c r="P6" s="6"/>
      <c r="Q6" s="6"/>
      <c r="R6" s="6"/>
    </row>
    <row r="7" spans="1:18" x14ac:dyDescent="0.25">
      <c r="A7" s="3" t="s">
        <v>354</v>
      </c>
      <c r="B7" s="28">
        <v>69905</v>
      </c>
      <c r="C7" s="28">
        <v>20164100</v>
      </c>
      <c r="D7" s="18">
        <f>B7/C7*1000</f>
        <v>3.466804866073864</v>
      </c>
      <c r="E7" s="10"/>
      <c r="F7" s="6"/>
      <c r="G7" s="6"/>
      <c r="H7" s="6"/>
      <c r="I7" s="6"/>
      <c r="J7" s="6"/>
      <c r="K7" s="6"/>
      <c r="L7" s="6"/>
      <c r="M7" s="6"/>
      <c r="N7" s="6"/>
      <c r="O7" s="6"/>
      <c r="P7" s="6"/>
      <c r="Q7" s="6"/>
      <c r="R7" s="6"/>
    </row>
    <row r="8" spans="1:18" x14ac:dyDescent="0.25">
      <c r="A8" s="3" t="s">
        <v>355</v>
      </c>
      <c r="B8" s="28">
        <v>68588</v>
      </c>
      <c r="C8" s="28">
        <v>20364300</v>
      </c>
      <c r="D8" s="18">
        <f t="shared" ref="D8:D16" si="0">B8/C8*1000</f>
        <v>3.3680509519109418</v>
      </c>
      <c r="E8" s="10"/>
      <c r="F8" s="6"/>
      <c r="G8" s="6"/>
      <c r="H8" s="6"/>
      <c r="I8" s="6"/>
      <c r="J8" s="6"/>
      <c r="K8" s="6"/>
      <c r="L8" s="6"/>
      <c r="M8" s="6"/>
      <c r="N8" s="6"/>
      <c r="O8" s="6"/>
      <c r="P8" s="6"/>
      <c r="Q8" s="6"/>
      <c r="R8" s="6"/>
    </row>
    <row r="9" spans="1:18" x14ac:dyDescent="0.25">
      <c r="A9" s="3" t="s">
        <v>356</v>
      </c>
      <c r="B9" s="28">
        <v>70001</v>
      </c>
      <c r="C9" s="28">
        <v>20294300</v>
      </c>
      <c r="D9" s="18">
        <f t="shared" si="0"/>
        <v>3.4492936440281259</v>
      </c>
      <c r="E9" s="10"/>
      <c r="F9" s="6"/>
      <c r="G9" s="6"/>
      <c r="H9" s="6"/>
      <c r="I9" s="6"/>
      <c r="J9" s="6"/>
      <c r="K9" s="6"/>
      <c r="L9" s="6"/>
      <c r="M9" s="6"/>
      <c r="N9" s="6"/>
      <c r="O9" s="6"/>
      <c r="P9" s="6"/>
      <c r="Q9" s="6"/>
      <c r="R9" s="6"/>
    </row>
    <row r="10" spans="1:18" x14ac:dyDescent="0.25">
      <c r="A10" s="3" t="s">
        <v>357</v>
      </c>
      <c r="B10" s="28">
        <v>70112</v>
      </c>
      <c r="C10" s="28">
        <v>20764300</v>
      </c>
      <c r="D10" s="18">
        <f t="shared" si="0"/>
        <v>3.376564584406891</v>
      </c>
      <c r="E10" s="10"/>
      <c r="F10" s="6"/>
      <c r="G10" s="6"/>
      <c r="H10" s="6"/>
      <c r="I10" s="6"/>
      <c r="J10" s="6"/>
      <c r="K10" s="6"/>
      <c r="L10" s="6"/>
      <c r="M10" s="6"/>
      <c r="N10" s="6"/>
      <c r="O10" s="6"/>
      <c r="P10" s="6"/>
      <c r="Q10" s="6"/>
      <c r="R10" s="6"/>
    </row>
    <row r="11" spans="1:18" x14ac:dyDescent="0.25">
      <c r="A11" s="3" t="s">
        <v>358</v>
      </c>
      <c r="B11" s="28">
        <v>75460</v>
      </c>
      <c r="C11" s="28">
        <v>21394300</v>
      </c>
      <c r="D11" s="18">
        <f t="shared" si="0"/>
        <v>3.5271076875616401</v>
      </c>
      <c r="E11" s="10"/>
      <c r="F11" s="6"/>
      <c r="G11" s="6"/>
      <c r="H11" s="6"/>
      <c r="I11" s="6"/>
      <c r="J11" s="6"/>
      <c r="K11" s="6"/>
      <c r="L11" s="6"/>
      <c r="M11" s="6"/>
      <c r="N11" s="6"/>
      <c r="O11" s="6"/>
      <c r="P11" s="6"/>
      <c r="Q11" s="6"/>
      <c r="R11" s="6"/>
    </row>
    <row r="12" spans="1:18" x14ac:dyDescent="0.25">
      <c r="A12" s="3" t="s">
        <v>359</v>
      </c>
      <c r="B12" s="28">
        <v>75031</v>
      </c>
      <c r="C12" s="28">
        <v>21224300</v>
      </c>
      <c r="D12" s="18">
        <f t="shared" si="0"/>
        <v>3.5351460354405093</v>
      </c>
      <c r="E12" s="10"/>
      <c r="F12" s="6"/>
      <c r="G12" s="6"/>
      <c r="H12" s="6"/>
      <c r="I12" s="6"/>
      <c r="J12" s="6"/>
      <c r="K12" s="6"/>
      <c r="L12" s="6"/>
      <c r="M12" s="6"/>
      <c r="N12" s="6"/>
      <c r="O12" s="6"/>
      <c r="P12" s="6"/>
      <c r="Q12" s="6"/>
      <c r="R12" s="6"/>
    </row>
    <row r="13" spans="1:18" x14ac:dyDescent="0.25">
      <c r="A13" s="3" t="s">
        <v>360</v>
      </c>
      <c r="B13" s="28">
        <v>74998</v>
      </c>
      <c r="C13" s="28">
        <v>22364300</v>
      </c>
      <c r="D13" s="18">
        <f t="shared" si="0"/>
        <v>3.3534695921625093</v>
      </c>
      <c r="E13" s="10"/>
      <c r="F13" s="6"/>
      <c r="G13" s="6"/>
      <c r="H13" s="6"/>
      <c r="I13" s="6"/>
      <c r="J13" s="6"/>
      <c r="K13" s="6"/>
      <c r="L13" s="6"/>
      <c r="M13" s="6"/>
      <c r="N13" s="6"/>
      <c r="O13" s="6"/>
      <c r="P13" s="6"/>
      <c r="Q13" s="6"/>
      <c r="R13" s="6"/>
    </row>
    <row r="14" spans="1:18" x14ac:dyDescent="0.25">
      <c r="A14" s="3" t="s">
        <v>361</v>
      </c>
      <c r="B14" s="28">
        <v>71854</v>
      </c>
      <c r="C14" s="28">
        <v>22364300</v>
      </c>
      <c r="D14" s="18">
        <f t="shared" si="0"/>
        <v>3.2128883980272129</v>
      </c>
      <c r="E14" s="10"/>
      <c r="F14" s="6"/>
      <c r="G14" s="6"/>
      <c r="H14" s="6"/>
      <c r="I14" s="6"/>
      <c r="J14" s="6"/>
      <c r="K14" s="6"/>
      <c r="L14" s="6"/>
      <c r="M14" s="6"/>
      <c r="N14" s="6"/>
      <c r="O14" s="6"/>
      <c r="P14" s="6"/>
      <c r="Q14" s="6"/>
      <c r="R14" s="6"/>
    </row>
    <row r="15" spans="1:18" x14ac:dyDescent="0.25">
      <c r="A15" s="3" t="s">
        <v>362</v>
      </c>
      <c r="B15" s="28">
        <v>74922</v>
      </c>
      <c r="C15" s="28">
        <v>22264300</v>
      </c>
      <c r="D15" s="18">
        <f t="shared" si="0"/>
        <v>3.365118148785275</v>
      </c>
      <c r="E15" s="10"/>
      <c r="F15" s="6"/>
      <c r="G15" s="6"/>
      <c r="H15" s="6"/>
      <c r="I15" s="6"/>
      <c r="J15" s="6"/>
      <c r="K15" s="6"/>
      <c r="L15" s="6"/>
      <c r="M15" s="6"/>
      <c r="N15" s="6"/>
      <c r="O15" s="6"/>
      <c r="P15" s="6"/>
      <c r="Q15" s="6"/>
      <c r="R15" s="6"/>
    </row>
    <row r="16" spans="1:18" x14ac:dyDescent="0.25">
      <c r="A16" s="3" t="s">
        <v>363</v>
      </c>
      <c r="B16" s="28">
        <v>73882</v>
      </c>
      <c r="C16" s="28">
        <v>23364300</v>
      </c>
      <c r="D16" s="18">
        <f t="shared" si="0"/>
        <v>3.1621747709111765</v>
      </c>
      <c r="E16" s="10"/>
      <c r="F16" s="6"/>
      <c r="G16" s="6"/>
      <c r="H16" s="6"/>
      <c r="I16" s="6"/>
      <c r="J16" s="6"/>
      <c r="K16" s="6"/>
      <c r="L16" s="6"/>
      <c r="M16" s="6"/>
      <c r="N16" s="6"/>
      <c r="O16" s="6"/>
      <c r="P16" s="6"/>
      <c r="Q16" s="6"/>
      <c r="R16" s="6"/>
    </row>
    <row r="17" spans="1:18" x14ac:dyDescent="0.25">
      <c r="A17" s="6"/>
      <c r="B17" s="6"/>
      <c r="C17" s="6"/>
      <c r="D17" s="6"/>
      <c r="E17" s="6"/>
      <c r="F17" s="6"/>
      <c r="G17" s="6"/>
      <c r="H17" s="6"/>
      <c r="I17" s="6"/>
      <c r="J17" s="6"/>
      <c r="K17" s="6"/>
      <c r="L17" s="6"/>
      <c r="M17" s="6"/>
      <c r="N17" s="6"/>
      <c r="O17" s="6"/>
      <c r="P17" s="6"/>
      <c r="Q17" s="6"/>
      <c r="R17" s="6"/>
    </row>
    <row r="18" spans="1:18" x14ac:dyDescent="0.25">
      <c r="A18" s="6"/>
      <c r="B18" s="6"/>
      <c r="C18" s="6"/>
      <c r="D18" s="6"/>
      <c r="E18" s="6"/>
      <c r="F18" s="6"/>
      <c r="G18" s="6"/>
      <c r="H18" s="6"/>
      <c r="I18" s="6"/>
      <c r="J18" s="6"/>
      <c r="K18" s="6"/>
      <c r="L18" s="6"/>
      <c r="M18" s="6"/>
      <c r="N18" s="6"/>
      <c r="O18" s="6"/>
      <c r="P18" s="6"/>
      <c r="Q18" s="6"/>
      <c r="R18" s="6"/>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17D2A-AAAF-4A92-8C27-89DAB3DFB13C}">
  <dimension ref="A1:R18"/>
  <sheetViews>
    <sheetView zoomScaleNormal="100" workbookViewId="0"/>
  </sheetViews>
  <sheetFormatPr defaultColWidth="8.85546875" defaultRowHeight="15" x14ac:dyDescent="0.25"/>
  <cols>
    <col min="1" max="1" width="11.28515625" customWidth="1"/>
  </cols>
  <sheetData>
    <row r="1" spans="1:18" ht="17.25" x14ac:dyDescent="0.3">
      <c r="A1" s="1" t="s">
        <v>553</v>
      </c>
      <c r="B1" s="6"/>
      <c r="C1" s="6"/>
      <c r="D1" s="6"/>
      <c r="E1" s="6"/>
      <c r="F1" s="6"/>
      <c r="G1" s="6"/>
      <c r="H1" s="6"/>
      <c r="I1" s="6"/>
      <c r="J1" s="6"/>
      <c r="K1" s="6"/>
      <c r="L1" s="6"/>
      <c r="M1" s="6"/>
      <c r="N1" s="6"/>
      <c r="O1" s="6"/>
      <c r="P1" s="6"/>
      <c r="Q1" s="6"/>
      <c r="R1" s="6"/>
    </row>
    <row r="2" spans="1:18" ht="17.25" x14ac:dyDescent="0.3">
      <c r="A2" s="1"/>
      <c r="B2" s="6"/>
      <c r="C2" s="6"/>
      <c r="D2" s="6"/>
      <c r="E2" s="6"/>
      <c r="F2" s="6"/>
      <c r="G2" s="6"/>
      <c r="H2" s="6"/>
      <c r="I2" s="6"/>
      <c r="J2" s="6"/>
      <c r="K2" s="6"/>
      <c r="L2" s="6"/>
      <c r="M2" s="6"/>
      <c r="N2" s="6"/>
      <c r="O2" s="6"/>
      <c r="P2" s="6"/>
      <c r="Q2" s="6"/>
      <c r="R2" s="6"/>
    </row>
    <row r="3" spans="1:18" s="4" customFormat="1" x14ac:dyDescent="0.25">
      <c r="A3" s="146" t="s">
        <v>347</v>
      </c>
    </row>
    <row r="4" spans="1:18" s="4" customFormat="1" x14ac:dyDescent="0.25">
      <c r="A4" s="11" t="s">
        <v>414</v>
      </c>
    </row>
    <row r="5" spans="1:18" x14ac:dyDescent="0.25">
      <c r="A5" s="6"/>
      <c r="B5" s="6"/>
      <c r="C5" s="6"/>
      <c r="D5" s="6"/>
      <c r="E5" s="6"/>
      <c r="F5" s="6"/>
      <c r="G5" s="6"/>
      <c r="H5" s="6"/>
      <c r="I5" s="6"/>
      <c r="J5" s="6"/>
      <c r="K5" s="6"/>
      <c r="L5" s="6"/>
      <c r="M5" s="6"/>
      <c r="N5" s="6"/>
      <c r="O5" s="6"/>
      <c r="P5" s="6"/>
      <c r="Q5" s="6"/>
      <c r="R5" s="6"/>
    </row>
    <row r="6" spans="1:18" x14ac:dyDescent="0.25">
      <c r="A6" s="7" t="s">
        <v>350</v>
      </c>
      <c r="B6" s="5" t="s">
        <v>554</v>
      </c>
      <c r="C6" s="5" t="s">
        <v>555</v>
      </c>
      <c r="D6" s="6"/>
      <c r="E6" s="6"/>
      <c r="F6" s="6"/>
      <c r="G6" s="6"/>
      <c r="H6" s="6"/>
      <c r="I6" s="6"/>
      <c r="J6" s="6"/>
      <c r="K6" s="6"/>
      <c r="L6" s="6"/>
      <c r="M6" s="6"/>
      <c r="N6" s="6"/>
      <c r="O6" s="6"/>
      <c r="P6" s="6"/>
      <c r="Q6" s="6"/>
      <c r="R6" s="6"/>
    </row>
    <row r="7" spans="1:18" x14ac:dyDescent="0.25">
      <c r="A7" s="3" t="s">
        <v>354</v>
      </c>
      <c r="B7" s="9">
        <v>42.7</v>
      </c>
      <c r="C7" s="9">
        <v>44.9</v>
      </c>
      <c r="D7" s="6"/>
      <c r="E7" s="6"/>
      <c r="F7" s="6"/>
      <c r="G7" s="6"/>
      <c r="H7" s="6"/>
      <c r="I7" s="6"/>
      <c r="J7" s="6"/>
      <c r="K7" s="6"/>
      <c r="L7" s="6"/>
      <c r="M7" s="6"/>
      <c r="N7" s="6"/>
      <c r="O7" s="6"/>
      <c r="P7" s="6"/>
      <c r="Q7" s="6"/>
      <c r="R7" s="6"/>
    </row>
    <row r="8" spans="1:18" x14ac:dyDescent="0.25">
      <c r="A8" s="3" t="s">
        <v>355</v>
      </c>
      <c r="B8" s="9">
        <v>42.9</v>
      </c>
      <c r="C8" s="9">
        <v>45.1</v>
      </c>
      <c r="D8" s="6"/>
      <c r="E8" s="6"/>
      <c r="F8" s="6"/>
      <c r="G8" s="6"/>
      <c r="H8" s="6"/>
      <c r="I8" s="6"/>
      <c r="J8" s="6"/>
      <c r="K8" s="6"/>
      <c r="L8" s="6"/>
      <c r="M8" s="6"/>
      <c r="N8" s="6"/>
      <c r="O8" s="6"/>
      <c r="P8" s="6"/>
      <c r="Q8" s="6"/>
      <c r="R8" s="6"/>
    </row>
    <row r="9" spans="1:18" x14ac:dyDescent="0.25">
      <c r="A9" s="3" t="s">
        <v>356</v>
      </c>
      <c r="B9" s="9">
        <v>43.2</v>
      </c>
      <c r="C9" s="9">
        <v>45.4</v>
      </c>
      <c r="D9" s="6"/>
      <c r="E9" s="6"/>
      <c r="F9" s="6"/>
      <c r="G9" s="6"/>
      <c r="H9" s="6"/>
      <c r="I9" s="6"/>
      <c r="J9" s="6"/>
      <c r="K9" s="6"/>
      <c r="L9" s="6"/>
      <c r="M9" s="6"/>
      <c r="N9" s="6"/>
      <c r="O9" s="6"/>
      <c r="P9" s="6"/>
      <c r="Q9" s="6"/>
      <c r="R9" s="6"/>
    </row>
    <row r="10" spans="1:18" x14ac:dyDescent="0.25">
      <c r="A10" s="3" t="s">
        <v>357</v>
      </c>
      <c r="B10" s="9">
        <v>43.3</v>
      </c>
      <c r="C10" s="9">
        <v>46.3</v>
      </c>
      <c r="D10" s="6"/>
      <c r="E10" s="6"/>
      <c r="F10" s="6"/>
      <c r="G10" s="6"/>
      <c r="H10" s="6"/>
      <c r="I10" s="6"/>
      <c r="J10" s="6"/>
      <c r="K10" s="6"/>
      <c r="L10" s="6"/>
      <c r="M10" s="6"/>
      <c r="N10" s="6"/>
      <c r="O10" s="6"/>
      <c r="P10" s="6"/>
      <c r="Q10" s="6"/>
      <c r="R10" s="6"/>
    </row>
    <row r="11" spans="1:18" x14ac:dyDescent="0.25">
      <c r="A11" s="3" t="s">
        <v>358</v>
      </c>
      <c r="B11" s="9">
        <v>44.3</v>
      </c>
      <c r="C11" s="9">
        <v>46.5</v>
      </c>
      <c r="D11" s="6"/>
      <c r="E11" s="6"/>
      <c r="F11" s="6"/>
      <c r="G11" s="6"/>
      <c r="H11" s="6"/>
      <c r="I11" s="6"/>
      <c r="J11" s="6"/>
      <c r="K11" s="6"/>
      <c r="L11" s="6"/>
      <c r="M11" s="6"/>
      <c r="N11" s="6"/>
      <c r="O11" s="6"/>
      <c r="P11" s="6"/>
      <c r="Q11" s="6"/>
      <c r="R11" s="6"/>
    </row>
    <row r="12" spans="1:18" x14ac:dyDescent="0.25">
      <c r="A12" s="3" t="s">
        <v>359</v>
      </c>
      <c r="B12" s="9">
        <v>44.5</v>
      </c>
      <c r="C12" s="9">
        <v>46.7</v>
      </c>
      <c r="D12" s="6"/>
      <c r="E12" s="6"/>
      <c r="F12" s="6"/>
      <c r="G12" s="6"/>
      <c r="H12" s="6"/>
      <c r="I12" s="6"/>
      <c r="J12" s="6"/>
      <c r="K12" s="6"/>
      <c r="L12" s="6"/>
      <c r="M12" s="6"/>
      <c r="N12" s="6"/>
      <c r="O12" s="6"/>
      <c r="P12" s="6"/>
      <c r="Q12" s="6"/>
      <c r="R12" s="6"/>
    </row>
    <row r="13" spans="1:18" x14ac:dyDescent="0.25">
      <c r="A13" s="3" t="s">
        <v>360</v>
      </c>
      <c r="B13" s="9">
        <v>44.7</v>
      </c>
      <c r="C13" s="9">
        <v>46.9</v>
      </c>
      <c r="D13" s="6"/>
      <c r="E13" s="6"/>
      <c r="F13" s="6"/>
      <c r="G13" s="6"/>
      <c r="H13" s="6"/>
      <c r="I13" s="6"/>
      <c r="J13" s="6"/>
      <c r="K13" s="6"/>
      <c r="L13" s="6"/>
      <c r="M13" s="6"/>
      <c r="N13" s="6"/>
      <c r="O13" s="6"/>
      <c r="P13" s="6"/>
      <c r="Q13" s="6"/>
      <c r="R13" s="6"/>
    </row>
    <row r="14" spans="1:18" x14ac:dyDescent="0.25">
      <c r="A14" s="3" t="s">
        <v>361</v>
      </c>
      <c r="B14" s="9">
        <v>44.8</v>
      </c>
      <c r="C14" s="9">
        <v>47</v>
      </c>
      <c r="D14" s="6"/>
      <c r="E14" s="6"/>
      <c r="F14" s="6"/>
      <c r="G14" s="6"/>
      <c r="H14" s="6"/>
      <c r="I14" s="6"/>
      <c r="J14" s="6"/>
      <c r="K14" s="6"/>
      <c r="L14" s="6"/>
      <c r="M14" s="6"/>
      <c r="N14" s="6"/>
      <c r="O14" s="6"/>
      <c r="P14" s="6"/>
      <c r="Q14" s="6"/>
      <c r="R14" s="6"/>
    </row>
    <row r="15" spans="1:18" x14ac:dyDescent="0.25">
      <c r="A15" s="3" t="s">
        <v>362</v>
      </c>
      <c r="B15" s="9">
        <v>45.1</v>
      </c>
      <c r="C15" s="9">
        <v>47.2</v>
      </c>
      <c r="D15" s="6"/>
      <c r="E15" s="6"/>
      <c r="F15" s="6"/>
      <c r="G15" s="6"/>
      <c r="H15" s="6"/>
      <c r="I15" s="6"/>
      <c r="J15" s="6"/>
      <c r="K15" s="6"/>
      <c r="L15" s="6"/>
      <c r="M15" s="6"/>
      <c r="N15" s="6"/>
      <c r="O15" s="6"/>
      <c r="P15" s="6"/>
      <c r="Q15" s="6"/>
      <c r="R15" s="6"/>
    </row>
    <row r="16" spans="1:18" x14ac:dyDescent="0.25">
      <c r="A16" s="3" t="s">
        <v>363</v>
      </c>
      <c r="B16" s="9">
        <v>45.3</v>
      </c>
      <c r="C16" s="9">
        <v>47.3</v>
      </c>
      <c r="D16" s="6"/>
      <c r="E16" s="6"/>
      <c r="F16" s="6"/>
      <c r="G16" s="6"/>
      <c r="H16" s="6"/>
      <c r="I16" s="6"/>
      <c r="J16" s="6"/>
      <c r="K16" s="6"/>
      <c r="L16" s="6"/>
      <c r="M16" s="6"/>
      <c r="N16" s="6"/>
      <c r="O16" s="6"/>
      <c r="P16" s="6"/>
      <c r="Q16" s="6"/>
      <c r="R16" s="6"/>
    </row>
    <row r="17" spans="1:18" x14ac:dyDescent="0.25">
      <c r="A17" s="6"/>
      <c r="B17" s="6"/>
      <c r="C17" s="6"/>
      <c r="D17" s="6"/>
      <c r="E17" s="6"/>
      <c r="F17" s="6"/>
      <c r="G17" s="6"/>
      <c r="H17" s="6"/>
      <c r="I17" s="6"/>
      <c r="J17" s="6"/>
      <c r="K17" s="6"/>
      <c r="L17" s="6"/>
      <c r="M17" s="6"/>
      <c r="N17" s="6"/>
      <c r="O17" s="6"/>
      <c r="P17" s="6"/>
      <c r="Q17" s="6"/>
      <c r="R17" s="6"/>
    </row>
    <row r="18" spans="1:18" x14ac:dyDescent="0.25">
      <c r="A18" s="6"/>
      <c r="B18" s="6"/>
      <c r="C18" s="6"/>
      <c r="D18" s="6"/>
      <c r="E18" s="6"/>
      <c r="F18" s="6"/>
      <c r="G18" s="6"/>
      <c r="H18" s="6"/>
      <c r="I18" s="6"/>
      <c r="J18" s="6"/>
      <c r="K18" s="6"/>
      <c r="L18" s="6"/>
      <c r="M18" s="6"/>
      <c r="N18" s="6"/>
      <c r="O18" s="6"/>
      <c r="P18" s="6"/>
      <c r="Q18" s="6"/>
      <c r="R18" s="6"/>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C5363-769E-489C-B596-BF0EBFAD1CAE}">
  <dimension ref="A1:V24"/>
  <sheetViews>
    <sheetView zoomScaleNormal="100" workbookViewId="0"/>
  </sheetViews>
  <sheetFormatPr defaultColWidth="8.85546875" defaultRowHeight="15" x14ac:dyDescent="0.25"/>
  <cols>
    <col min="4" max="5" width="9.140625" style="6"/>
  </cols>
  <sheetData>
    <row r="1" spans="1:22" ht="17.25" x14ac:dyDescent="0.3">
      <c r="A1" s="1" t="s">
        <v>553</v>
      </c>
      <c r="B1" s="6"/>
      <c r="C1" s="6"/>
      <c r="F1" s="6"/>
      <c r="G1" s="6"/>
      <c r="H1" s="6"/>
      <c r="I1" s="6"/>
      <c r="J1" s="6"/>
      <c r="K1" s="6"/>
      <c r="L1" s="6"/>
      <c r="M1" s="6"/>
      <c r="N1" s="6"/>
      <c r="O1" s="6"/>
      <c r="P1" s="6"/>
      <c r="Q1" s="6"/>
      <c r="R1" s="6"/>
      <c r="S1" s="6"/>
      <c r="T1" s="6"/>
      <c r="U1" s="6"/>
      <c r="V1" s="6"/>
    </row>
    <row r="2" spans="1:22" ht="17.25" x14ac:dyDescent="0.3">
      <c r="A2" s="1"/>
      <c r="B2" s="6"/>
      <c r="C2" s="6"/>
      <c r="F2" s="6"/>
      <c r="G2" s="6"/>
      <c r="H2" s="6"/>
      <c r="I2" s="6"/>
      <c r="J2" s="6"/>
      <c r="K2" s="6"/>
      <c r="L2" s="6"/>
      <c r="M2" s="6"/>
      <c r="N2" s="6"/>
      <c r="O2" s="6"/>
      <c r="P2" s="6"/>
      <c r="Q2" s="6"/>
      <c r="R2" s="6"/>
      <c r="S2" s="6"/>
      <c r="T2" s="6"/>
      <c r="U2" s="6"/>
      <c r="V2" s="6"/>
    </row>
    <row r="3" spans="1:22" x14ac:dyDescent="0.25">
      <c r="A3" s="146" t="s">
        <v>347</v>
      </c>
      <c r="B3" s="4"/>
      <c r="C3" s="4"/>
      <c r="D3" s="4"/>
      <c r="E3" s="4"/>
      <c r="F3" s="4"/>
      <c r="G3" s="4"/>
      <c r="H3" s="6"/>
      <c r="I3" s="6"/>
      <c r="J3" s="6"/>
      <c r="K3" s="6"/>
      <c r="L3" s="6"/>
      <c r="M3" s="6"/>
      <c r="N3" s="6"/>
      <c r="O3" s="6"/>
      <c r="P3" s="6"/>
      <c r="Q3" s="6"/>
      <c r="R3" s="6"/>
      <c r="S3" s="6"/>
      <c r="T3" s="6"/>
      <c r="U3" s="6"/>
      <c r="V3" s="6"/>
    </row>
    <row r="4" spans="1:22" x14ac:dyDescent="0.25">
      <c r="A4" s="11"/>
      <c r="B4" s="4"/>
      <c r="C4" s="4"/>
      <c r="D4" s="4"/>
      <c r="E4" s="4"/>
      <c r="F4" s="4"/>
      <c r="G4" s="4"/>
      <c r="H4" s="6"/>
      <c r="I4" s="6"/>
      <c r="J4" s="6"/>
      <c r="K4" s="6"/>
      <c r="L4" s="6"/>
      <c r="M4" s="6"/>
      <c r="N4" s="6"/>
      <c r="O4" s="6"/>
      <c r="P4" s="6"/>
      <c r="Q4" s="6"/>
      <c r="R4" s="6"/>
      <c r="S4" s="6"/>
      <c r="T4" s="6"/>
      <c r="U4" s="6"/>
      <c r="V4" s="6"/>
    </row>
    <row r="5" spans="1:22" x14ac:dyDescent="0.25">
      <c r="A5" s="11"/>
      <c r="B5" s="4"/>
      <c r="C5" s="4"/>
      <c r="D5" s="4"/>
      <c r="E5" s="4"/>
      <c r="F5" s="4"/>
      <c r="G5" s="4"/>
      <c r="H5" s="6"/>
      <c r="I5" s="6"/>
      <c r="J5" s="6"/>
      <c r="K5" s="6"/>
      <c r="L5" s="6"/>
      <c r="M5" s="6"/>
      <c r="N5" s="6"/>
      <c r="O5" s="6"/>
      <c r="P5" s="6"/>
      <c r="Q5" s="6"/>
      <c r="R5" s="6"/>
      <c r="S5" s="6"/>
      <c r="T5" s="6"/>
      <c r="U5" s="6"/>
      <c r="V5" s="6"/>
    </row>
    <row r="6" spans="1:22" ht="30" customHeight="1" x14ac:dyDescent="0.25">
      <c r="A6" s="202" t="s">
        <v>369</v>
      </c>
      <c r="B6" s="210" t="s">
        <v>551</v>
      </c>
      <c r="C6" s="210"/>
      <c r="D6" s="201" t="s">
        <v>304</v>
      </c>
      <c r="E6" s="201"/>
      <c r="F6" s="204" t="s">
        <v>556</v>
      </c>
      <c r="G6" s="204"/>
      <c r="H6" s="6"/>
      <c r="I6" s="6"/>
      <c r="J6" s="6"/>
      <c r="K6" s="6"/>
      <c r="L6" s="6"/>
      <c r="M6" s="6"/>
      <c r="N6" s="6"/>
      <c r="O6" s="6"/>
      <c r="P6" s="6"/>
      <c r="Q6" s="6"/>
      <c r="R6" s="6"/>
      <c r="S6" s="6"/>
      <c r="T6" s="6"/>
      <c r="U6" s="6"/>
      <c r="V6" s="6"/>
    </row>
    <row r="7" spans="1:22" x14ac:dyDescent="0.25">
      <c r="A7" s="203"/>
      <c r="B7" s="43" t="s">
        <v>391</v>
      </c>
      <c r="C7" s="44" t="s">
        <v>392</v>
      </c>
      <c r="D7" s="43" t="s">
        <v>391</v>
      </c>
      <c r="E7" s="44" t="s">
        <v>392</v>
      </c>
      <c r="F7" s="43" t="s">
        <v>447</v>
      </c>
      <c r="G7" s="44" t="s">
        <v>448</v>
      </c>
      <c r="H7" s="6"/>
      <c r="I7" s="6"/>
      <c r="J7" s="6"/>
      <c r="K7" s="6"/>
      <c r="L7" s="6"/>
      <c r="M7" s="6"/>
      <c r="N7" s="6"/>
      <c r="O7" s="6"/>
      <c r="P7" s="6"/>
      <c r="Q7" s="6"/>
      <c r="R7" s="6"/>
      <c r="S7" s="6"/>
      <c r="T7" s="6"/>
      <c r="U7" s="6"/>
      <c r="V7" s="6"/>
    </row>
    <row r="8" spans="1:22" x14ac:dyDescent="0.25">
      <c r="A8" s="42" t="s">
        <v>390</v>
      </c>
      <c r="B8" s="2">
        <v>25</v>
      </c>
      <c r="C8" s="2">
        <v>71</v>
      </c>
      <c r="D8" s="2">
        <v>4464776</v>
      </c>
      <c r="E8" s="2">
        <v>4420913</v>
      </c>
      <c r="F8" s="14">
        <f>B8/D8*1000</f>
        <v>5.5993850531359246E-3</v>
      </c>
      <c r="G8" s="14">
        <f>C8/E8*1000</f>
        <v>1.6060031038837453E-2</v>
      </c>
      <c r="H8" s="6"/>
      <c r="I8" s="6"/>
      <c r="J8" s="6"/>
      <c r="K8" s="6"/>
      <c r="L8" s="6"/>
      <c r="M8" s="6"/>
      <c r="N8" s="6"/>
      <c r="O8" s="6"/>
      <c r="P8" s="6"/>
      <c r="Q8" s="6"/>
      <c r="R8" s="6"/>
      <c r="S8" s="6"/>
      <c r="T8" s="6"/>
      <c r="U8" s="6"/>
      <c r="V8" s="6"/>
    </row>
    <row r="9" spans="1:22" x14ac:dyDescent="0.25">
      <c r="A9" s="6" t="s">
        <v>393</v>
      </c>
      <c r="B9" s="2">
        <v>60</v>
      </c>
      <c r="C9" s="2">
        <v>54</v>
      </c>
      <c r="D9" s="2">
        <v>1421612</v>
      </c>
      <c r="E9" s="2">
        <v>1405625</v>
      </c>
      <c r="F9" s="14">
        <f t="shared" ref="F9:F21" si="0">B9/D9*1000</f>
        <v>4.2205608844044645E-2</v>
      </c>
      <c r="G9" s="14">
        <f t="shared" ref="G9:G21" si="1">C9/E9*1000</f>
        <v>3.8417074255224545E-2</v>
      </c>
      <c r="H9" s="6"/>
      <c r="I9" s="6"/>
      <c r="J9" s="6"/>
      <c r="K9" s="6"/>
      <c r="L9" s="6"/>
      <c r="M9" s="6"/>
      <c r="N9" s="6"/>
      <c r="O9" s="6"/>
      <c r="P9" s="6"/>
      <c r="Q9" s="6"/>
      <c r="R9" s="6"/>
      <c r="S9" s="6"/>
      <c r="T9" s="6"/>
      <c r="U9" s="6"/>
      <c r="V9" s="6"/>
    </row>
    <row r="10" spans="1:22" x14ac:dyDescent="0.25">
      <c r="A10" s="6" t="s">
        <v>403</v>
      </c>
      <c r="B10" s="2">
        <v>4752</v>
      </c>
      <c r="C10" s="2">
        <v>6653</v>
      </c>
      <c r="D10" s="2">
        <v>1566792</v>
      </c>
      <c r="E10" s="2">
        <v>1460407</v>
      </c>
      <c r="F10" s="14">
        <f t="shared" si="0"/>
        <v>3.0329488534534259</v>
      </c>
      <c r="G10" s="14">
        <f t="shared" si="1"/>
        <v>4.5555793693128015</v>
      </c>
      <c r="H10" s="6"/>
      <c r="I10" s="6"/>
      <c r="J10" s="6"/>
      <c r="K10" s="6"/>
      <c r="L10" s="6"/>
      <c r="M10" s="6"/>
      <c r="N10" s="6"/>
      <c r="O10" s="6"/>
      <c r="P10" s="6"/>
      <c r="Q10" s="6"/>
      <c r="R10" s="6"/>
      <c r="S10" s="6"/>
      <c r="T10" s="6"/>
      <c r="U10" s="6"/>
      <c r="V10" s="6"/>
    </row>
    <row r="11" spans="1:22" x14ac:dyDescent="0.25">
      <c r="A11" s="6" t="s">
        <v>397</v>
      </c>
      <c r="B11" s="2">
        <v>10562</v>
      </c>
      <c r="C11" s="2">
        <v>11256</v>
      </c>
      <c r="D11" s="2">
        <v>1664609</v>
      </c>
      <c r="E11" s="2">
        <v>1512795</v>
      </c>
      <c r="F11" s="14">
        <f t="shared" si="0"/>
        <v>6.3450335784559622</v>
      </c>
      <c r="G11" s="14">
        <f t="shared" si="1"/>
        <v>7.440532259823704</v>
      </c>
      <c r="H11" s="6"/>
      <c r="I11" s="6"/>
      <c r="J11" s="6"/>
      <c r="K11" s="6"/>
      <c r="L11" s="6"/>
      <c r="M11" s="6"/>
      <c r="N11" s="6"/>
      <c r="O11" s="6"/>
      <c r="P11" s="6"/>
      <c r="Q11" s="6"/>
      <c r="R11" s="6"/>
      <c r="S11" s="6"/>
      <c r="T11" s="6"/>
      <c r="U11" s="6"/>
      <c r="V11" s="6"/>
    </row>
    <row r="12" spans="1:22" x14ac:dyDescent="0.25">
      <c r="A12" s="6" t="s">
        <v>399</v>
      </c>
      <c r="B12" s="2">
        <v>14874</v>
      </c>
      <c r="C12" s="2">
        <v>13488</v>
      </c>
      <c r="D12" s="2">
        <v>1703852</v>
      </c>
      <c r="E12" s="2">
        <v>1453460</v>
      </c>
      <c r="F12" s="14">
        <f t="shared" si="0"/>
        <v>8.7296314468627543</v>
      </c>
      <c r="G12" s="14">
        <f t="shared" si="1"/>
        <v>9.2799251441388133</v>
      </c>
      <c r="H12" s="6"/>
      <c r="I12" s="6"/>
      <c r="J12" s="6"/>
      <c r="K12" s="6"/>
      <c r="L12" s="6"/>
      <c r="M12" s="6"/>
      <c r="N12" s="6"/>
      <c r="O12" s="6"/>
      <c r="P12" s="6"/>
      <c r="Q12" s="6"/>
      <c r="R12" s="6"/>
      <c r="S12" s="6"/>
      <c r="T12" s="6"/>
      <c r="U12" s="6"/>
      <c r="V12" s="6"/>
    </row>
    <row r="13" spans="1:22" x14ac:dyDescent="0.25">
      <c r="A13" s="6" t="s">
        <v>401</v>
      </c>
      <c r="B13" s="2">
        <v>15023</v>
      </c>
      <c r="C13" s="2">
        <v>14555</v>
      </c>
      <c r="D13" s="2">
        <v>1561686</v>
      </c>
      <c r="E13" s="2">
        <v>1519918</v>
      </c>
      <c r="F13" s="14">
        <f t="shared" si="0"/>
        <v>9.6197314953198028</v>
      </c>
      <c r="G13" s="14">
        <f t="shared" si="1"/>
        <v>9.5761745041508828</v>
      </c>
      <c r="H13" s="6"/>
      <c r="I13" s="6"/>
      <c r="J13" s="6"/>
      <c r="K13" s="6"/>
      <c r="L13" s="6"/>
      <c r="M13" s="6"/>
      <c r="N13" s="6"/>
      <c r="O13" s="6"/>
      <c r="P13" s="6"/>
      <c r="Q13" s="6"/>
      <c r="R13" s="6"/>
      <c r="S13" s="6"/>
      <c r="T13" s="6"/>
      <c r="U13" s="6"/>
      <c r="V13" s="6"/>
    </row>
    <row r="14" spans="1:22" x14ac:dyDescent="0.25">
      <c r="A14" s="6" t="s">
        <v>402</v>
      </c>
      <c r="B14" s="2">
        <v>15689</v>
      </c>
      <c r="C14" s="2">
        <v>14625</v>
      </c>
      <c r="D14" s="2">
        <v>1583254</v>
      </c>
      <c r="E14" s="2">
        <v>1542688</v>
      </c>
      <c r="F14" s="14">
        <f t="shared" si="0"/>
        <v>9.9093386152821967</v>
      </c>
      <c r="G14" s="14">
        <f t="shared" si="1"/>
        <v>9.4802059781368619</v>
      </c>
      <c r="H14" s="6"/>
      <c r="I14" s="6"/>
      <c r="J14" s="6"/>
      <c r="K14" s="6"/>
      <c r="L14" s="6"/>
      <c r="M14" s="6"/>
      <c r="N14" s="6"/>
      <c r="O14" s="6"/>
      <c r="P14" s="6"/>
      <c r="Q14" s="6"/>
      <c r="R14" s="6"/>
      <c r="S14" s="6"/>
      <c r="T14" s="6"/>
      <c r="U14" s="6"/>
      <c r="V14" s="6"/>
    </row>
    <row r="15" spans="1:22" x14ac:dyDescent="0.25">
      <c r="A15" s="6" t="s">
        <v>404</v>
      </c>
      <c r="B15" s="2">
        <v>13564</v>
      </c>
      <c r="C15" s="2">
        <v>11445</v>
      </c>
      <c r="D15" s="2">
        <v>1581460</v>
      </c>
      <c r="E15" s="2">
        <v>1503930</v>
      </c>
      <c r="F15" s="14">
        <f t="shared" si="0"/>
        <v>8.5768846508922127</v>
      </c>
      <c r="G15" s="14">
        <f t="shared" si="1"/>
        <v>7.6100616385071111</v>
      </c>
      <c r="H15" s="6"/>
      <c r="I15" s="6"/>
      <c r="J15" s="6"/>
      <c r="K15" s="6"/>
      <c r="L15" s="6"/>
      <c r="M15" s="6"/>
      <c r="N15" s="6"/>
      <c r="O15" s="6"/>
      <c r="P15" s="6"/>
      <c r="Q15" s="6"/>
      <c r="R15" s="6"/>
      <c r="S15" s="6"/>
      <c r="T15" s="6"/>
      <c r="U15" s="6"/>
      <c r="V15" s="6"/>
    </row>
    <row r="16" spans="1:22" x14ac:dyDescent="0.25">
      <c r="A16" s="6" t="s">
        <v>408</v>
      </c>
      <c r="B16" s="2">
        <v>9984</v>
      </c>
      <c r="C16" s="2">
        <v>7899</v>
      </c>
      <c r="D16" s="2">
        <v>1523557</v>
      </c>
      <c r="E16" s="2">
        <v>1447184</v>
      </c>
      <c r="F16" s="14">
        <f t="shared" si="0"/>
        <v>6.553085969215461</v>
      </c>
      <c r="G16" s="14">
        <f t="shared" si="1"/>
        <v>5.4581863812756364</v>
      </c>
      <c r="H16" s="6"/>
      <c r="I16" s="6"/>
      <c r="J16" s="6"/>
      <c r="K16" s="6"/>
      <c r="L16" s="6"/>
      <c r="M16" s="6"/>
      <c r="N16" s="6"/>
      <c r="O16" s="6"/>
      <c r="P16" s="6"/>
      <c r="Q16" s="6"/>
      <c r="R16" s="6"/>
      <c r="S16" s="6"/>
      <c r="T16" s="6"/>
      <c r="U16" s="6"/>
      <c r="V16" s="6"/>
    </row>
    <row r="17" spans="1:22" x14ac:dyDescent="0.25">
      <c r="A17" s="6" t="s">
        <v>409</v>
      </c>
      <c r="B17" s="2">
        <v>8236</v>
      </c>
      <c r="C17" s="2">
        <v>4621</v>
      </c>
      <c r="D17" s="2">
        <v>1454322</v>
      </c>
      <c r="E17" s="2">
        <v>1297054</v>
      </c>
      <c r="F17" s="14">
        <f t="shared" si="0"/>
        <v>5.6631199968095105</v>
      </c>
      <c r="G17" s="14">
        <f t="shared" si="1"/>
        <v>3.5626889859635762</v>
      </c>
      <c r="H17" s="6"/>
      <c r="I17" s="6"/>
      <c r="J17" s="6"/>
      <c r="K17" s="6"/>
      <c r="L17" s="6"/>
      <c r="M17" s="6"/>
      <c r="N17" s="6"/>
      <c r="O17" s="6"/>
      <c r="P17" s="6"/>
      <c r="Q17" s="6"/>
      <c r="R17" s="6"/>
      <c r="S17" s="6"/>
      <c r="T17" s="6"/>
      <c r="U17" s="6"/>
      <c r="V17" s="6"/>
    </row>
    <row r="18" spans="1:22" x14ac:dyDescent="0.25">
      <c r="A18" s="6" t="s">
        <v>410</v>
      </c>
      <c r="B18" s="2">
        <v>4756</v>
      </c>
      <c r="C18" s="2">
        <v>3744</v>
      </c>
      <c r="D18" s="2">
        <v>1299406</v>
      </c>
      <c r="E18" s="2">
        <v>1205967</v>
      </c>
      <c r="F18" s="14">
        <f t="shared" si="0"/>
        <v>3.6601339381224958</v>
      </c>
      <c r="G18" s="14">
        <f t="shared" si="1"/>
        <v>3.1045625626571871</v>
      </c>
      <c r="H18" s="6"/>
      <c r="I18" s="6"/>
      <c r="J18" s="6"/>
      <c r="K18" s="6"/>
      <c r="L18" s="6"/>
      <c r="M18" s="6"/>
      <c r="N18" s="6"/>
      <c r="O18" s="6"/>
      <c r="P18" s="6"/>
      <c r="Q18" s="6"/>
      <c r="R18" s="6"/>
      <c r="S18" s="6"/>
      <c r="T18" s="6"/>
      <c r="U18" s="6"/>
      <c r="V18" s="6"/>
    </row>
    <row r="19" spans="1:22" x14ac:dyDescent="0.25">
      <c r="A19" s="6" t="s">
        <v>411</v>
      </c>
      <c r="B19" s="2">
        <v>2810</v>
      </c>
      <c r="C19" s="2">
        <v>1854</v>
      </c>
      <c r="D19" s="2">
        <v>889890</v>
      </c>
      <c r="E19" s="2">
        <v>919525</v>
      </c>
      <c r="F19" s="14">
        <f t="shared" si="0"/>
        <v>3.1576936475294697</v>
      </c>
      <c r="G19" s="14">
        <f t="shared" si="1"/>
        <v>2.0162583942796553</v>
      </c>
      <c r="H19" s="6"/>
      <c r="I19" s="6"/>
      <c r="J19" s="6"/>
      <c r="K19" s="6"/>
      <c r="L19" s="6"/>
      <c r="M19" s="6"/>
      <c r="N19" s="6"/>
      <c r="O19" s="6"/>
      <c r="P19" s="6"/>
      <c r="Q19" s="6"/>
      <c r="R19" s="6"/>
      <c r="S19" s="6"/>
      <c r="T19" s="6"/>
      <c r="U19" s="6"/>
      <c r="V19" s="6"/>
    </row>
    <row r="20" spans="1:22" x14ac:dyDescent="0.25">
      <c r="A20" s="6" t="s">
        <v>412</v>
      </c>
      <c r="B20" s="2">
        <v>206</v>
      </c>
      <c r="C20" s="2">
        <v>144</v>
      </c>
      <c r="D20" s="2">
        <v>887721</v>
      </c>
      <c r="E20" s="2">
        <v>708404</v>
      </c>
      <c r="F20" s="14">
        <f t="shared" si="0"/>
        <v>0.23205489112007038</v>
      </c>
      <c r="G20" s="14">
        <f t="shared" si="1"/>
        <v>0.20327383809238797</v>
      </c>
      <c r="H20" s="6"/>
      <c r="I20" s="6"/>
      <c r="J20" s="6"/>
      <c r="K20" s="6"/>
      <c r="L20" s="6"/>
      <c r="M20" s="6"/>
      <c r="N20" s="6"/>
      <c r="O20" s="6"/>
      <c r="P20" s="6"/>
      <c r="Q20" s="6"/>
      <c r="R20" s="6"/>
      <c r="S20" s="6"/>
      <c r="T20" s="6"/>
      <c r="U20" s="6"/>
      <c r="V20" s="6"/>
    </row>
    <row r="21" spans="1:22" x14ac:dyDescent="0.25">
      <c r="A21" s="6" t="s">
        <v>377</v>
      </c>
      <c r="B21" s="2">
        <v>96</v>
      </c>
      <c r="C21" s="2">
        <v>51</v>
      </c>
      <c r="D21" s="2">
        <v>652671</v>
      </c>
      <c r="E21" s="2">
        <v>545244</v>
      </c>
      <c r="F21" s="14">
        <f t="shared" si="0"/>
        <v>0.14708788961053884</v>
      </c>
      <c r="G21" s="14">
        <f t="shared" si="1"/>
        <v>9.3536104936505493E-2</v>
      </c>
      <c r="H21" s="6"/>
      <c r="I21" s="6"/>
      <c r="J21" s="6"/>
      <c r="K21" s="6"/>
      <c r="L21" s="6"/>
      <c r="M21" s="6"/>
      <c r="N21" s="6"/>
      <c r="O21" s="6"/>
      <c r="P21" s="6"/>
      <c r="Q21" s="6"/>
      <c r="R21" s="6"/>
      <c r="S21" s="6"/>
      <c r="T21" s="6"/>
      <c r="U21" s="6"/>
      <c r="V21" s="6"/>
    </row>
    <row r="22" spans="1:22" x14ac:dyDescent="0.25">
      <c r="A22" s="12" t="s">
        <v>378</v>
      </c>
      <c r="B22" s="160">
        <f>SUM(B8:B21)</f>
        <v>100637</v>
      </c>
      <c r="C22" s="160">
        <f>SUM(C8:C21)</f>
        <v>90460</v>
      </c>
      <c r="D22" s="160">
        <f>SUM(D8:D21)</f>
        <v>22255608</v>
      </c>
      <c r="E22" s="160">
        <f>SUM(E8:E21)</f>
        <v>20943114</v>
      </c>
      <c r="F22" s="178">
        <f>B22/D22*1000</f>
        <v>4.5218715211015583</v>
      </c>
      <c r="G22" s="178">
        <f>C22/E22*1000</f>
        <v>4.3193194670095378</v>
      </c>
      <c r="H22" s="172" t="s">
        <v>557</v>
      </c>
      <c r="I22" s="6"/>
      <c r="J22" s="6"/>
      <c r="K22" s="6"/>
      <c r="L22" s="6"/>
      <c r="M22" s="6"/>
      <c r="N22" s="6"/>
      <c r="O22" s="6"/>
      <c r="P22" s="6"/>
      <c r="Q22" s="6"/>
      <c r="R22" s="6"/>
      <c r="S22" s="6"/>
      <c r="T22" s="6"/>
      <c r="U22" s="6"/>
      <c r="V22" s="6"/>
    </row>
    <row r="23" spans="1:22" x14ac:dyDescent="0.25">
      <c r="A23" s="6"/>
      <c r="B23" s="6"/>
      <c r="C23" s="6"/>
      <c r="F23" s="6"/>
      <c r="G23" s="6"/>
      <c r="H23" s="6"/>
      <c r="I23" s="6"/>
      <c r="J23" s="6"/>
      <c r="K23" s="6"/>
      <c r="L23" s="6"/>
      <c r="M23" s="6"/>
      <c r="N23" s="6"/>
      <c r="O23" s="6"/>
      <c r="P23" s="6"/>
      <c r="Q23" s="6"/>
      <c r="R23" s="6"/>
      <c r="S23" s="6"/>
      <c r="T23" s="6"/>
      <c r="U23" s="6"/>
      <c r="V23" s="6"/>
    </row>
    <row r="24" spans="1:22" x14ac:dyDescent="0.25">
      <c r="A24" s="6"/>
      <c r="B24" s="6"/>
      <c r="C24" s="6"/>
      <c r="F24" s="6"/>
      <c r="G24" s="6"/>
      <c r="H24" s="6"/>
      <c r="I24" s="6"/>
      <c r="J24" s="6"/>
      <c r="K24" s="6"/>
      <c r="L24" s="6"/>
      <c r="M24" s="6"/>
      <c r="N24" s="6"/>
      <c r="O24" s="6"/>
      <c r="P24" s="6"/>
      <c r="Q24" s="6"/>
      <c r="R24" s="6"/>
      <c r="S24" s="6"/>
      <c r="T24" s="6"/>
      <c r="U24" s="6"/>
      <c r="V24" s="6"/>
    </row>
  </sheetData>
  <mergeCells count="4">
    <mergeCell ref="A6:A7"/>
    <mergeCell ref="B6:C6"/>
    <mergeCell ref="F6:G6"/>
    <mergeCell ref="D6:E6"/>
  </mergeCells>
  <pageMargins left="0.7" right="0.7" top="0.75" bottom="0.75" header="0.3" footer="0.3"/>
  <pageSetup paperSize="9" orientation="portrait" horizontalDpi="4294967293"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6067E-1D69-4D35-8CCE-E8FE655F8A91}">
  <dimension ref="A1:E12"/>
  <sheetViews>
    <sheetView zoomScaleNormal="100" workbookViewId="0">
      <selection activeCell="H31" sqref="H31"/>
    </sheetView>
  </sheetViews>
  <sheetFormatPr defaultColWidth="8.85546875" defaultRowHeight="15" x14ac:dyDescent="0.25"/>
  <cols>
    <col min="1" max="1" width="12.42578125" customWidth="1"/>
    <col min="3" max="3" width="11.28515625" customWidth="1"/>
  </cols>
  <sheetData>
    <row r="1" spans="1:5" ht="17.25" x14ac:dyDescent="0.3">
      <c r="A1" s="1" t="s">
        <v>558</v>
      </c>
      <c r="B1" s="6"/>
      <c r="C1" s="6"/>
      <c r="D1" s="6"/>
      <c r="E1" s="6"/>
    </row>
    <row r="2" spans="1:5" ht="17.25" x14ac:dyDescent="0.3">
      <c r="A2" s="1"/>
      <c r="B2" s="6"/>
      <c r="C2" s="6"/>
      <c r="D2" s="6"/>
      <c r="E2" s="6"/>
    </row>
    <row r="3" spans="1:5" s="4" customFormat="1" x14ac:dyDescent="0.25">
      <c r="A3" s="146" t="s">
        <v>347</v>
      </c>
    </row>
    <row r="4" spans="1:5" s="4" customFormat="1" x14ac:dyDescent="0.25">
      <c r="A4" s="11" t="s">
        <v>414</v>
      </c>
    </row>
    <row r="5" spans="1:5" s="6" customFormat="1" x14ac:dyDescent="0.25">
      <c r="A5" s="11"/>
      <c r="B5" s="4"/>
      <c r="C5" s="4"/>
      <c r="D5" s="4"/>
      <c r="E5" s="4"/>
    </row>
    <row r="6" spans="1:5" x14ac:dyDescent="0.25">
      <c r="A6" s="6"/>
      <c r="B6" s="194" t="s">
        <v>559</v>
      </c>
      <c r="C6" s="194"/>
      <c r="D6" s="194"/>
      <c r="E6" s="6"/>
    </row>
    <row r="7" spans="1:5" ht="30" x14ac:dyDescent="0.25">
      <c r="A7" s="7" t="s">
        <v>350</v>
      </c>
      <c r="B7" s="106" t="s">
        <v>560</v>
      </c>
      <c r="C7" s="107" t="s">
        <v>561</v>
      </c>
      <c r="D7" s="106" t="s">
        <v>562</v>
      </c>
      <c r="E7" s="6"/>
    </row>
    <row r="8" spans="1:5" x14ac:dyDescent="0.25">
      <c r="A8" s="3" t="s">
        <v>354</v>
      </c>
      <c r="B8" s="9">
        <v>49</v>
      </c>
      <c r="C8" s="9">
        <v>31.1</v>
      </c>
      <c r="D8" s="9">
        <v>19.899999999999999</v>
      </c>
      <c r="E8" s="6"/>
    </row>
    <row r="9" spans="1:5" x14ac:dyDescent="0.25">
      <c r="A9" s="3" t="s">
        <v>355</v>
      </c>
      <c r="B9" s="9">
        <v>49.4</v>
      </c>
      <c r="C9" s="9">
        <v>30.4</v>
      </c>
      <c r="D9" s="9">
        <v>20.2</v>
      </c>
      <c r="E9" s="6"/>
    </row>
    <row r="10" spans="1:5" x14ac:dyDescent="0.25">
      <c r="A10" s="3" t="s">
        <v>356</v>
      </c>
      <c r="B10" s="9">
        <v>43.3</v>
      </c>
      <c r="C10" s="9">
        <v>32.6</v>
      </c>
      <c r="D10" s="9">
        <v>24.1</v>
      </c>
      <c r="E10" s="6"/>
    </row>
    <row r="11" spans="1:5" x14ac:dyDescent="0.25">
      <c r="A11" s="3" t="s">
        <v>357</v>
      </c>
      <c r="B11" s="9">
        <v>41</v>
      </c>
      <c r="C11" s="9">
        <v>31</v>
      </c>
      <c r="D11" s="9">
        <v>28.1</v>
      </c>
      <c r="E11" s="6"/>
    </row>
    <row r="12" spans="1:5" x14ac:dyDescent="0.25">
      <c r="A12" s="3" t="s">
        <v>363</v>
      </c>
      <c r="B12" s="9">
        <v>42.6</v>
      </c>
      <c r="C12" s="9">
        <v>30</v>
      </c>
      <c r="D12" s="9">
        <v>27.4</v>
      </c>
      <c r="E12" s="6"/>
    </row>
  </sheetData>
  <mergeCells count="1">
    <mergeCell ref="B6:D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A622E-2042-4F44-B009-295506C01E15}">
  <dimension ref="A1:AW44"/>
  <sheetViews>
    <sheetView zoomScale="85" zoomScaleNormal="85" workbookViewId="0">
      <pane xSplit="3" ySplit="6" topLeftCell="D7" activePane="bottomRight" state="frozen"/>
      <selection pane="topRight" activeCell="D1" sqref="D1"/>
      <selection pane="bottomLeft" activeCell="A6" sqref="A6"/>
      <selection pane="bottomRight" activeCell="A4" sqref="A4"/>
    </sheetView>
  </sheetViews>
  <sheetFormatPr defaultColWidth="9.140625" defaultRowHeight="15" x14ac:dyDescent="0.25"/>
  <cols>
    <col min="1" max="1" width="9.140625" style="6"/>
    <col min="2" max="2" width="97.85546875" style="6" bestFit="1" customWidth="1"/>
    <col min="3" max="3" width="11.28515625" style="6" bestFit="1" customWidth="1"/>
    <col min="4" max="4" width="16.140625" style="6" customWidth="1"/>
    <col min="5" max="5" width="9.42578125" style="6" customWidth="1"/>
    <col min="6" max="6" width="15.140625" style="6" customWidth="1"/>
    <col min="7" max="7" width="9.140625" style="6"/>
    <col min="8" max="8" width="12.7109375" style="6" bestFit="1" customWidth="1"/>
    <col min="9" max="19" width="5.42578125" style="6" customWidth="1"/>
    <col min="20" max="21" width="5.42578125" style="4" customWidth="1"/>
    <col min="22" max="29" width="5.42578125" style="6" customWidth="1"/>
    <col min="30" max="40" width="5.42578125" style="4" customWidth="1"/>
    <col min="41" max="49" width="5.42578125" style="6" customWidth="1"/>
    <col min="50" max="16384" width="9.140625" style="6"/>
  </cols>
  <sheetData>
    <row r="1" spans="1:49" ht="17.25" x14ac:dyDescent="0.3">
      <c r="A1" s="1" t="s">
        <v>205</v>
      </c>
    </row>
    <row r="3" spans="1:49" x14ac:dyDescent="0.25">
      <c r="A3" s="6" t="s">
        <v>91</v>
      </c>
    </row>
    <row r="4" spans="1:49" x14ac:dyDescent="0.25">
      <c r="A4" s="6" t="s">
        <v>92</v>
      </c>
    </row>
    <row r="5" spans="1:49" ht="29.25" customHeight="1" x14ac:dyDescent="0.25">
      <c r="I5" s="187" t="s">
        <v>93</v>
      </c>
      <c r="J5" s="188"/>
      <c r="K5" s="188"/>
      <c r="L5" s="188"/>
      <c r="M5" s="188"/>
      <c r="N5" s="188"/>
      <c r="O5" s="188"/>
      <c r="P5" s="188"/>
      <c r="Q5" s="188"/>
      <c r="R5" s="188"/>
      <c r="S5" s="188"/>
      <c r="T5" s="188"/>
      <c r="U5" s="188"/>
      <c r="V5" s="188"/>
      <c r="W5" s="188"/>
      <c r="X5" s="188"/>
      <c r="Y5" s="188"/>
      <c r="Z5" s="188"/>
      <c r="AA5" s="188"/>
      <c r="AB5" s="188"/>
      <c r="AC5" s="188"/>
      <c r="AD5" s="188"/>
      <c r="AE5" s="188"/>
      <c r="AF5" s="188"/>
      <c r="AG5" s="188"/>
      <c r="AH5" s="188"/>
      <c r="AI5" s="188"/>
      <c r="AJ5" s="188"/>
      <c r="AK5" s="188"/>
      <c r="AL5" s="188"/>
      <c r="AM5" s="188"/>
      <c r="AN5" s="189"/>
      <c r="AO5" s="186" t="s">
        <v>94</v>
      </c>
      <c r="AP5" s="186"/>
      <c r="AQ5" s="186"/>
      <c r="AR5" s="186"/>
      <c r="AS5" s="186"/>
      <c r="AT5" s="186"/>
      <c r="AU5" s="186"/>
      <c r="AV5" s="186"/>
      <c r="AW5" s="186"/>
    </row>
    <row r="6" spans="1:49" s="7" customFormat="1" ht="45" x14ac:dyDescent="0.25">
      <c r="A6" s="117" t="s">
        <v>95</v>
      </c>
      <c r="B6" s="117" t="s">
        <v>96</v>
      </c>
      <c r="C6" s="117" t="s">
        <v>97</v>
      </c>
      <c r="D6" s="121" t="s">
        <v>98</v>
      </c>
      <c r="E6" s="181" t="s">
        <v>99</v>
      </c>
      <c r="F6" s="181" t="s">
        <v>100</v>
      </c>
      <c r="G6" s="181" t="s">
        <v>99</v>
      </c>
      <c r="H6" s="117" t="s">
        <v>101</v>
      </c>
      <c r="I6" s="117" t="s">
        <v>102</v>
      </c>
      <c r="J6" s="117" t="s">
        <v>206</v>
      </c>
      <c r="K6" s="117" t="s">
        <v>207</v>
      </c>
      <c r="L6" s="117" t="s">
        <v>208</v>
      </c>
      <c r="M6" s="117" t="s">
        <v>209</v>
      </c>
      <c r="N6" s="117" t="s">
        <v>25</v>
      </c>
      <c r="O6" s="117" t="s">
        <v>210</v>
      </c>
      <c r="P6" s="117" t="s">
        <v>211</v>
      </c>
      <c r="Q6" s="117" t="s">
        <v>212</v>
      </c>
      <c r="R6" s="117" t="s">
        <v>213</v>
      </c>
      <c r="S6" s="117" t="s">
        <v>214</v>
      </c>
      <c r="T6" s="125" t="s">
        <v>215</v>
      </c>
      <c r="U6" s="125" t="s">
        <v>216</v>
      </c>
      <c r="V6" s="117" t="s">
        <v>217</v>
      </c>
      <c r="W6" s="117" t="s">
        <v>218</v>
      </c>
      <c r="X6" s="125" t="s">
        <v>219</v>
      </c>
      <c r="Y6" s="117" t="s">
        <v>220</v>
      </c>
      <c r="Z6" s="117" t="s">
        <v>221</v>
      </c>
      <c r="AA6" s="117" t="s">
        <v>222</v>
      </c>
      <c r="AB6" s="117" t="s">
        <v>223</v>
      </c>
      <c r="AC6" s="117" t="s">
        <v>224</v>
      </c>
      <c r="AD6" s="125" t="s">
        <v>225</v>
      </c>
      <c r="AE6" s="125" t="s">
        <v>226</v>
      </c>
      <c r="AF6" s="125" t="s">
        <v>227</v>
      </c>
      <c r="AG6" s="125" t="s">
        <v>228</v>
      </c>
      <c r="AH6" s="125" t="s">
        <v>229</v>
      </c>
      <c r="AI6" s="125" t="s">
        <v>230</v>
      </c>
      <c r="AJ6" s="125" t="s">
        <v>231</v>
      </c>
      <c r="AK6" s="125" t="s">
        <v>117</v>
      </c>
      <c r="AL6" s="125" t="s">
        <v>118</v>
      </c>
      <c r="AM6" s="125" t="s">
        <v>119</v>
      </c>
      <c r="AN6" s="125" t="s">
        <v>120</v>
      </c>
      <c r="AO6" s="125" t="s">
        <v>22</v>
      </c>
      <c r="AP6" s="125" t="s">
        <v>47</v>
      </c>
      <c r="AQ6" s="125" t="s">
        <v>50</v>
      </c>
      <c r="AR6" s="125" t="s">
        <v>53</v>
      </c>
      <c r="AS6" s="125" t="s">
        <v>56</v>
      </c>
      <c r="AT6" s="125" t="s">
        <v>59</v>
      </c>
      <c r="AU6" s="125" t="s">
        <v>66</v>
      </c>
      <c r="AV6" s="125" t="s">
        <v>69</v>
      </c>
      <c r="AW6" s="125" t="s">
        <v>232</v>
      </c>
    </row>
    <row r="7" spans="1:49" x14ac:dyDescent="0.25">
      <c r="A7" s="73" t="s">
        <v>121</v>
      </c>
      <c r="B7" s="120" t="s">
        <v>122</v>
      </c>
      <c r="C7" s="120"/>
      <c r="D7" s="129"/>
      <c r="E7" s="129"/>
      <c r="F7" s="129"/>
      <c r="G7" s="129"/>
      <c r="H7" s="114"/>
      <c r="I7" s="122"/>
      <c r="J7" s="122"/>
      <c r="K7" s="122"/>
      <c r="L7" s="122"/>
      <c r="M7" s="122"/>
      <c r="N7" s="122"/>
      <c r="O7" s="122"/>
      <c r="P7" s="122"/>
      <c r="Q7" s="122"/>
      <c r="R7" s="122"/>
      <c r="S7" s="122"/>
      <c r="T7" s="124"/>
      <c r="U7" s="124"/>
      <c r="V7" s="122"/>
      <c r="W7" s="122"/>
      <c r="X7" s="122"/>
      <c r="Y7" s="122"/>
      <c r="Z7" s="122"/>
      <c r="AA7" s="122"/>
      <c r="AB7" s="122"/>
      <c r="AC7" s="122"/>
      <c r="AD7" s="124"/>
      <c r="AE7" s="124"/>
      <c r="AF7" s="124"/>
      <c r="AG7" s="124"/>
      <c r="AH7" s="124"/>
      <c r="AI7" s="124"/>
      <c r="AJ7" s="124"/>
      <c r="AK7" s="124"/>
      <c r="AL7" s="124"/>
      <c r="AM7" s="124"/>
      <c r="AN7" s="124"/>
      <c r="AO7" s="124"/>
      <c r="AP7" s="124"/>
      <c r="AQ7" s="124"/>
      <c r="AR7" s="124"/>
      <c r="AS7" s="124"/>
      <c r="AT7" s="124"/>
      <c r="AU7" s="124"/>
      <c r="AV7" s="124"/>
      <c r="AW7" s="124"/>
    </row>
    <row r="8" spans="1:49" x14ac:dyDescent="0.25">
      <c r="A8" s="118" t="s">
        <v>123</v>
      </c>
      <c r="B8" s="50" t="s">
        <v>124</v>
      </c>
      <c r="C8" s="50" t="s">
        <v>125</v>
      </c>
      <c r="D8" s="50"/>
      <c r="E8" s="50"/>
      <c r="F8" s="50"/>
      <c r="G8" s="50"/>
      <c r="H8" s="114"/>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6"/>
      <c r="AP8" s="126"/>
      <c r="AQ8" s="126"/>
      <c r="AR8" s="126"/>
      <c r="AS8" s="126"/>
      <c r="AT8" s="126"/>
      <c r="AU8" s="126"/>
      <c r="AV8" s="126"/>
      <c r="AW8" s="126"/>
    </row>
    <row r="9" spans="1:49" x14ac:dyDescent="0.25">
      <c r="A9" s="118" t="s">
        <v>126</v>
      </c>
      <c r="B9" s="50" t="s">
        <v>127</v>
      </c>
      <c r="C9" s="50" t="s">
        <v>125</v>
      </c>
      <c r="D9" s="50"/>
      <c r="E9" s="50"/>
      <c r="F9" s="50"/>
      <c r="G9" s="50"/>
      <c r="H9" s="114"/>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6"/>
      <c r="AP9" s="126"/>
      <c r="AQ9" s="126"/>
      <c r="AR9" s="126"/>
      <c r="AS9" s="126"/>
      <c r="AT9" s="126"/>
      <c r="AU9" s="126"/>
      <c r="AV9" s="126"/>
      <c r="AW9" s="126"/>
    </row>
    <row r="10" spans="1:49" x14ac:dyDescent="0.25">
      <c r="A10" s="118" t="s">
        <v>128</v>
      </c>
      <c r="B10" s="50" t="s">
        <v>129</v>
      </c>
      <c r="C10" s="50" t="s">
        <v>125</v>
      </c>
      <c r="D10" s="50"/>
      <c r="E10" s="50"/>
      <c r="F10" s="50"/>
      <c r="G10" s="50"/>
      <c r="H10" s="114"/>
      <c r="I10" s="124"/>
      <c r="J10" s="124"/>
      <c r="K10" s="124"/>
      <c r="L10" s="124"/>
      <c r="M10" s="124"/>
      <c r="N10" s="124"/>
      <c r="O10" s="124"/>
      <c r="P10" s="124"/>
      <c r="Q10" s="123"/>
      <c r="R10" s="123"/>
      <c r="S10" s="123"/>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row>
    <row r="11" spans="1:49" x14ac:dyDescent="0.25">
      <c r="A11" s="118" t="s">
        <v>130</v>
      </c>
      <c r="B11" s="50" t="s">
        <v>131</v>
      </c>
      <c r="C11" s="50" t="s">
        <v>132</v>
      </c>
      <c r="D11" s="50"/>
      <c r="E11" s="50"/>
      <c r="F11" s="50"/>
      <c r="G11" s="50"/>
      <c r="H11" s="11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row>
    <row r="12" spans="1:49" x14ac:dyDescent="0.25">
      <c r="A12" s="118" t="s">
        <v>133</v>
      </c>
      <c r="B12" s="50" t="s">
        <v>134</v>
      </c>
      <c r="C12" s="50" t="s">
        <v>132</v>
      </c>
      <c r="D12" s="50"/>
      <c r="E12" s="50"/>
      <c r="F12" s="50"/>
      <c r="G12" s="50"/>
      <c r="H12" s="114"/>
      <c r="I12" s="124"/>
      <c r="J12" s="124"/>
      <c r="K12" s="124"/>
      <c r="L12" s="124"/>
      <c r="M12" s="124"/>
      <c r="N12" s="124"/>
      <c r="O12" s="124"/>
      <c r="P12" s="124"/>
      <c r="Q12" s="124"/>
      <c r="R12" s="124"/>
      <c r="S12" s="124"/>
      <c r="T12" s="124"/>
      <c r="U12" s="124"/>
      <c r="V12" s="124"/>
      <c r="W12" s="122"/>
      <c r="X12" s="122"/>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row>
    <row r="13" spans="1:49" x14ac:dyDescent="0.25">
      <c r="A13" s="118" t="s">
        <v>135</v>
      </c>
      <c r="B13" s="50" t="s">
        <v>136</v>
      </c>
      <c r="C13" s="50" t="s">
        <v>125</v>
      </c>
      <c r="D13" s="50"/>
      <c r="E13" s="50"/>
      <c r="F13" s="50"/>
      <c r="G13" s="50"/>
      <c r="H13" s="114"/>
      <c r="I13" s="124"/>
      <c r="J13" s="124"/>
      <c r="K13" s="124"/>
      <c r="L13" s="124"/>
      <c r="M13" s="124"/>
      <c r="N13" s="124"/>
      <c r="O13" s="124"/>
      <c r="P13" s="124"/>
      <c r="Q13" s="124"/>
      <c r="R13" s="124"/>
      <c r="S13" s="124"/>
      <c r="T13" s="124"/>
      <c r="U13" s="124"/>
      <c r="V13" s="124"/>
      <c r="W13" s="122"/>
      <c r="X13" s="122"/>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row>
    <row r="14" spans="1:49" x14ac:dyDescent="0.25">
      <c r="A14" s="118" t="s">
        <v>137</v>
      </c>
      <c r="B14" s="50" t="s">
        <v>233</v>
      </c>
      <c r="C14" s="50" t="s">
        <v>125</v>
      </c>
      <c r="D14" s="50"/>
      <c r="E14" s="50"/>
      <c r="F14" s="50"/>
      <c r="G14" s="50"/>
      <c r="H14" s="114"/>
      <c r="I14" s="124"/>
      <c r="J14" s="124"/>
      <c r="K14" s="124"/>
      <c r="L14" s="124"/>
      <c r="M14" s="124"/>
      <c r="N14" s="124"/>
      <c r="O14" s="124"/>
      <c r="P14" s="124"/>
      <c r="Q14" s="124"/>
      <c r="R14" s="124"/>
      <c r="S14" s="124"/>
      <c r="T14" s="124"/>
      <c r="U14" s="124"/>
      <c r="V14" s="124"/>
      <c r="W14" s="122"/>
      <c r="X14" s="122"/>
      <c r="Y14" s="124"/>
      <c r="Z14" s="124"/>
      <c r="AA14" s="123"/>
      <c r="AB14" s="123"/>
      <c r="AC14" s="123"/>
      <c r="AD14" s="123"/>
      <c r="AE14" s="123"/>
      <c r="AF14" s="123"/>
      <c r="AG14" s="123"/>
      <c r="AH14" s="123"/>
      <c r="AI14" s="123"/>
      <c r="AJ14" s="123"/>
      <c r="AK14" s="124"/>
      <c r="AL14" s="124"/>
      <c r="AM14" s="124"/>
      <c r="AN14" s="124"/>
      <c r="AO14" s="124"/>
      <c r="AP14" s="124"/>
      <c r="AQ14" s="124"/>
      <c r="AR14" s="124"/>
      <c r="AS14" s="124"/>
      <c r="AT14" s="124"/>
      <c r="AU14" s="126"/>
      <c r="AV14" s="126"/>
      <c r="AW14" s="126"/>
    </row>
    <row r="15" spans="1:49" x14ac:dyDescent="0.25">
      <c r="A15" s="118" t="s">
        <v>139</v>
      </c>
      <c r="B15" s="50" t="s">
        <v>234</v>
      </c>
      <c r="C15" s="50" t="s">
        <v>143</v>
      </c>
      <c r="D15" s="50"/>
      <c r="E15" s="50"/>
      <c r="F15" s="50"/>
      <c r="G15" s="50"/>
      <c r="H15" s="114"/>
      <c r="I15" s="124"/>
      <c r="J15" s="124"/>
      <c r="K15" s="124"/>
      <c r="L15" s="124"/>
      <c r="M15" s="124"/>
      <c r="N15" s="124"/>
      <c r="O15" s="124"/>
      <c r="P15" s="124"/>
      <c r="Q15" s="124"/>
      <c r="R15" s="124"/>
      <c r="S15" s="124"/>
      <c r="T15" s="124"/>
      <c r="U15" s="124"/>
      <c r="V15" s="124"/>
      <c r="W15" s="122"/>
      <c r="X15" s="122"/>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row>
    <row r="16" spans="1:49" x14ac:dyDescent="0.25">
      <c r="A16" s="118" t="s">
        <v>141</v>
      </c>
      <c r="B16" s="50" t="s">
        <v>235</v>
      </c>
      <c r="C16" s="50" t="s">
        <v>143</v>
      </c>
      <c r="D16" s="50"/>
      <c r="E16" s="50"/>
      <c r="F16" s="50"/>
      <c r="G16" s="50"/>
      <c r="H16" s="114"/>
      <c r="I16" s="124"/>
      <c r="J16" s="124"/>
      <c r="K16" s="124"/>
      <c r="L16" s="124"/>
      <c r="M16" s="124"/>
      <c r="N16" s="124"/>
      <c r="O16" s="124"/>
      <c r="P16" s="124"/>
      <c r="Q16" s="124"/>
      <c r="R16" s="124"/>
      <c r="S16" s="124"/>
      <c r="T16" s="124"/>
      <c r="U16" s="124"/>
      <c r="V16" s="124"/>
      <c r="W16" s="122"/>
      <c r="X16" s="122"/>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row>
    <row r="17" spans="1:49" x14ac:dyDescent="0.25">
      <c r="A17" s="118" t="s">
        <v>159</v>
      </c>
      <c r="B17" s="50" t="s">
        <v>236</v>
      </c>
      <c r="C17" s="50" t="s">
        <v>143</v>
      </c>
      <c r="D17" s="50"/>
      <c r="E17" s="50"/>
      <c r="F17" s="50"/>
      <c r="G17" s="50"/>
      <c r="H17" s="114"/>
      <c r="I17" s="124"/>
      <c r="J17" s="124"/>
      <c r="K17" s="124"/>
      <c r="L17" s="124"/>
      <c r="M17" s="124"/>
      <c r="N17" s="124"/>
      <c r="O17" s="124"/>
      <c r="P17" s="124"/>
      <c r="Q17" s="124"/>
      <c r="R17" s="124"/>
      <c r="S17" s="124"/>
      <c r="T17" s="124"/>
      <c r="U17" s="124"/>
      <c r="V17" s="124"/>
      <c r="W17" s="124"/>
      <c r="X17" s="123"/>
      <c r="Y17" s="124"/>
      <c r="Z17" s="124"/>
      <c r="AA17" s="124"/>
      <c r="AB17" s="124"/>
      <c r="AC17" s="124"/>
      <c r="AD17" s="124"/>
      <c r="AE17" s="124"/>
      <c r="AF17" s="124"/>
      <c r="AG17" s="124"/>
      <c r="AH17" s="124"/>
      <c r="AI17" s="124"/>
      <c r="AJ17" s="124"/>
      <c r="AK17" s="124"/>
      <c r="AL17" s="124"/>
      <c r="AM17" s="123"/>
      <c r="AN17" s="123"/>
      <c r="AO17" s="124"/>
      <c r="AP17" s="124"/>
      <c r="AQ17" s="124"/>
      <c r="AR17" s="124"/>
      <c r="AS17" s="124"/>
      <c r="AT17" s="124"/>
      <c r="AU17" s="124"/>
      <c r="AV17" s="124"/>
      <c r="AW17" s="124"/>
    </row>
    <row r="18" spans="1:49" x14ac:dyDescent="0.25">
      <c r="A18" s="118" t="s">
        <v>161</v>
      </c>
      <c r="B18" s="50" t="s">
        <v>237</v>
      </c>
      <c r="C18" s="50" t="s">
        <v>125</v>
      </c>
      <c r="D18" s="50"/>
      <c r="E18" s="50"/>
      <c r="F18" s="50"/>
      <c r="G18" s="50"/>
      <c r="H18" s="11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row>
    <row r="19" spans="1:49" x14ac:dyDescent="0.25">
      <c r="A19" s="118" t="s">
        <v>163</v>
      </c>
      <c r="B19" s="50" t="s">
        <v>238</v>
      </c>
      <c r="C19" s="50" t="s">
        <v>132</v>
      </c>
      <c r="D19" s="50"/>
      <c r="E19" s="50"/>
      <c r="F19" s="50"/>
      <c r="G19" s="50"/>
      <c r="H19" s="11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row>
    <row r="20" spans="1:49" x14ac:dyDescent="0.25">
      <c r="A20" s="118" t="s">
        <v>165</v>
      </c>
      <c r="B20" s="50" t="s">
        <v>239</v>
      </c>
      <c r="C20" s="50" t="s">
        <v>143</v>
      </c>
      <c r="D20" s="50"/>
      <c r="E20" s="50"/>
      <c r="F20" s="50"/>
      <c r="G20" s="50"/>
      <c r="H20" s="114"/>
      <c r="I20" s="124"/>
      <c r="J20" s="124"/>
      <c r="K20" s="124"/>
      <c r="L20" s="124"/>
      <c r="M20" s="124"/>
      <c r="N20" s="124"/>
      <c r="O20" s="124"/>
      <c r="P20" s="124"/>
      <c r="Q20" s="124"/>
      <c r="R20" s="124"/>
      <c r="S20" s="124"/>
      <c r="T20" s="124"/>
      <c r="U20" s="124"/>
      <c r="V20" s="124"/>
      <c r="W20" s="122"/>
      <c r="X20" s="122"/>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row>
    <row r="21" spans="1:49" x14ac:dyDescent="0.25">
      <c r="A21" s="118" t="s">
        <v>167</v>
      </c>
      <c r="B21" s="50" t="s">
        <v>142</v>
      </c>
      <c r="C21" s="50" t="s">
        <v>143</v>
      </c>
      <c r="D21" s="50"/>
      <c r="E21" s="50"/>
      <c r="F21" s="50"/>
      <c r="G21" s="50"/>
      <c r="H21" s="114"/>
      <c r="I21" s="124"/>
      <c r="J21" s="124"/>
      <c r="K21" s="124"/>
      <c r="L21" s="124"/>
      <c r="M21" s="124"/>
      <c r="N21" s="124"/>
      <c r="O21" s="124"/>
      <c r="P21" s="124"/>
      <c r="Q21" s="124"/>
      <c r="R21" s="124"/>
      <c r="S21" s="123"/>
      <c r="T21" s="124"/>
      <c r="U21" s="124"/>
      <c r="V21" s="124"/>
      <c r="W21" s="122"/>
      <c r="X21" s="122"/>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row>
    <row r="22" spans="1:49" x14ac:dyDescent="0.25">
      <c r="A22" s="72" t="s">
        <v>144</v>
      </c>
      <c r="B22" s="120" t="s">
        <v>240</v>
      </c>
      <c r="C22" s="120"/>
      <c r="D22" s="50"/>
      <c r="E22" s="50"/>
      <c r="F22" s="50"/>
      <c r="G22" s="50"/>
      <c r="H22" s="11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row>
    <row r="23" spans="1:49" x14ac:dyDescent="0.25">
      <c r="A23" s="118" t="s">
        <v>123</v>
      </c>
      <c r="B23" s="50" t="s">
        <v>203</v>
      </c>
      <c r="C23" s="50" t="s">
        <v>125</v>
      </c>
      <c r="D23" s="50"/>
      <c r="E23" s="50"/>
      <c r="F23" s="50"/>
      <c r="G23" s="50"/>
      <c r="H23" s="114"/>
      <c r="I23" s="124"/>
      <c r="J23" s="124"/>
      <c r="K23" s="124"/>
      <c r="L23" s="124"/>
      <c r="M23" s="124"/>
      <c r="N23" s="124"/>
      <c r="O23" s="124"/>
      <c r="P23" s="124"/>
      <c r="Q23" s="124"/>
      <c r="R23" s="124"/>
      <c r="S23" s="124"/>
      <c r="T23" s="124"/>
      <c r="U23" s="124"/>
      <c r="V23" s="124"/>
      <c r="W23" s="122"/>
      <c r="X23" s="122"/>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row>
    <row r="24" spans="1:49" x14ac:dyDescent="0.25">
      <c r="A24" s="118" t="s">
        <v>126</v>
      </c>
      <c r="B24" s="50" t="s">
        <v>151</v>
      </c>
      <c r="C24" s="50" t="s">
        <v>132</v>
      </c>
      <c r="D24" s="50"/>
      <c r="E24" s="50"/>
      <c r="F24" s="50"/>
      <c r="G24" s="50"/>
      <c r="H24" s="114"/>
      <c r="I24" s="124"/>
      <c r="J24" s="124"/>
      <c r="K24" s="124"/>
      <c r="L24" s="124"/>
      <c r="M24" s="124"/>
      <c r="N24" s="123"/>
      <c r="O24" s="123"/>
      <c r="P24" s="124"/>
      <c r="Q24" s="124"/>
      <c r="R24" s="124"/>
      <c r="S24" s="124"/>
      <c r="T24" s="123"/>
      <c r="U24" s="123"/>
      <c r="V24" s="124"/>
      <c r="W24" s="123"/>
      <c r="X24" s="122"/>
      <c r="Y24" s="123"/>
      <c r="Z24" s="123"/>
      <c r="AA24" s="179"/>
      <c r="AB24" s="124"/>
      <c r="AC24" s="124"/>
      <c r="AD24" s="124"/>
      <c r="AE24" s="123"/>
      <c r="AF24" s="123"/>
      <c r="AG24" s="123"/>
      <c r="AH24" s="123"/>
      <c r="AI24" s="123"/>
      <c r="AJ24" s="123"/>
      <c r="AK24" s="123"/>
      <c r="AL24" s="123"/>
      <c r="AM24" s="123"/>
      <c r="AN24" s="123"/>
      <c r="AO24" s="124"/>
      <c r="AP24" s="124"/>
      <c r="AQ24" s="126"/>
      <c r="AR24" s="124"/>
      <c r="AS24" s="126"/>
      <c r="AT24" s="126"/>
      <c r="AU24" s="124"/>
      <c r="AV24" s="126"/>
      <c r="AW24" s="126"/>
    </row>
    <row r="25" spans="1:49" x14ac:dyDescent="0.25">
      <c r="A25" s="118" t="s">
        <v>128</v>
      </c>
      <c r="B25" s="127" t="s">
        <v>241</v>
      </c>
      <c r="C25" s="127" t="s">
        <v>125</v>
      </c>
      <c r="D25" s="50"/>
      <c r="E25" s="50"/>
      <c r="F25" s="50"/>
      <c r="G25" s="50"/>
      <c r="H25" s="114"/>
      <c r="I25" s="124"/>
      <c r="J25" s="124"/>
      <c r="K25" s="123"/>
      <c r="L25" s="123"/>
      <c r="M25" s="123"/>
      <c r="N25" s="123"/>
      <c r="O25" s="123"/>
      <c r="P25" s="123"/>
      <c r="Q25" s="123"/>
      <c r="R25" s="123"/>
      <c r="S25" s="124"/>
      <c r="T25" s="123"/>
      <c r="U25" s="123"/>
      <c r="V25" s="124"/>
      <c r="W25" s="122"/>
      <c r="X25" s="122"/>
      <c r="Y25" s="123"/>
      <c r="Z25" s="123"/>
      <c r="AA25" s="123"/>
      <c r="AB25" s="124"/>
      <c r="AC25" s="123"/>
      <c r="AD25" s="123"/>
      <c r="AE25" s="123"/>
      <c r="AF25" s="123"/>
      <c r="AG25" s="123"/>
      <c r="AH25" s="123"/>
      <c r="AI25" s="123"/>
      <c r="AJ25" s="123"/>
      <c r="AK25" s="123"/>
      <c r="AL25" s="123"/>
      <c r="AM25" s="124"/>
      <c r="AN25" s="124"/>
      <c r="AO25" s="124"/>
      <c r="AP25" s="124"/>
      <c r="AQ25" s="126"/>
      <c r="AR25" s="126"/>
      <c r="AS25" s="126"/>
      <c r="AT25" s="126"/>
      <c r="AU25" s="124"/>
      <c r="AV25" s="126"/>
      <c r="AW25" s="126"/>
    </row>
    <row r="26" spans="1:49" x14ac:dyDescent="0.25">
      <c r="A26" s="118" t="s">
        <v>130</v>
      </c>
      <c r="B26" s="50" t="s">
        <v>204</v>
      </c>
      <c r="C26" s="127" t="s">
        <v>125</v>
      </c>
      <c r="D26" s="50"/>
      <c r="E26" s="50"/>
      <c r="F26" s="50"/>
      <c r="G26" s="50"/>
      <c r="H26" s="114"/>
      <c r="I26" s="124"/>
      <c r="J26" s="124"/>
      <c r="K26" s="124"/>
      <c r="L26" s="124"/>
      <c r="M26" s="124"/>
      <c r="N26" s="124"/>
      <c r="O26" s="124"/>
      <c r="P26" s="124"/>
      <c r="Q26" s="124"/>
      <c r="R26" s="124"/>
      <c r="S26" s="124"/>
      <c r="T26" s="124"/>
      <c r="U26" s="124"/>
      <c r="V26" s="124"/>
      <c r="W26" s="122"/>
      <c r="X26" s="122"/>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row>
    <row r="27" spans="1:49" x14ac:dyDescent="0.25">
      <c r="A27" s="118" t="s">
        <v>133</v>
      </c>
      <c r="B27" s="50" t="s">
        <v>242</v>
      </c>
      <c r="C27" s="127" t="s">
        <v>143</v>
      </c>
      <c r="D27" s="50"/>
      <c r="E27" s="50"/>
      <c r="F27" s="50"/>
      <c r="G27" s="50"/>
      <c r="H27" s="114"/>
      <c r="I27" s="124"/>
      <c r="J27" s="124"/>
      <c r="K27" s="124"/>
      <c r="L27" s="124"/>
      <c r="M27" s="124"/>
      <c r="N27" s="124"/>
      <c r="O27" s="124"/>
      <c r="P27" s="124"/>
      <c r="Q27" s="124"/>
      <c r="R27" s="124"/>
      <c r="S27" s="124"/>
      <c r="T27" s="124"/>
      <c r="U27" s="124"/>
      <c r="V27" s="124"/>
      <c r="W27" s="122"/>
      <c r="X27" s="122"/>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row>
    <row r="28" spans="1:49" x14ac:dyDescent="0.25">
      <c r="A28" s="118" t="s">
        <v>135</v>
      </c>
      <c r="B28" s="50" t="s">
        <v>155</v>
      </c>
      <c r="C28" s="127" t="s">
        <v>143</v>
      </c>
      <c r="D28" s="50"/>
      <c r="E28" s="50"/>
      <c r="F28" s="50"/>
      <c r="G28" s="50"/>
      <c r="H28" s="114"/>
      <c r="I28" s="124"/>
      <c r="J28" s="124"/>
      <c r="K28" s="124"/>
      <c r="L28" s="124"/>
      <c r="M28" s="124"/>
      <c r="N28" s="124"/>
      <c r="O28" s="124"/>
      <c r="P28" s="124"/>
      <c r="Q28" s="124"/>
      <c r="R28" s="124"/>
      <c r="S28" s="124"/>
      <c r="T28" s="124"/>
      <c r="U28" s="124"/>
      <c r="V28" s="124"/>
      <c r="W28" s="122"/>
      <c r="X28" s="122"/>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row>
    <row r="29" spans="1:49" x14ac:dyDescent="0.25">
      <c r="A29" s="118" t="s">
        <v>137</v>
      </c>
      <c r="B29" s="50" t="s">
        <v>156</v>
      </c>
      <c r="C29" s="127" t="s">
        <v>143</v>
      </c>
      <c r="D29" s="50"/>
      <c r="E29" s="50"/>
      <c r="F29" s="50"/>
      <c r="G29" s="50"/>
      <c r="H29" s="114"/>
      <c r="I29" s="124"/>
      <c r="J29" s="124"/>
      <c r="K29" s="124"/>
      <c r="L29" s="124"/>
      <c r="M29" s="124"/>
      <c r="N29" s="124"/>
      <c r="O29" s="124"/>
      <c r="P29" s="124"/>
      <c r="Q29" s="124"/>
      <c r="R29" s="124"/>
      <c r="S29" s="124"/>
      <c r="T29" s="124"/>
      <c r="U29" s="124"/>
      <c r="V29" s="124"/>
      <c r="W29" s="122"/>
      <c r="X29" s="122"/>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row>
    <row r="30" spans="1:49" x14ac:dyDescent="0.25">
      <c r="A30" s="118" t="s">
        <v>139</v>
      </c>
      <c r="B30" s="50" t="s">
        <v>157</v>
      </c>
      <c r="C30" s="127" t="s">
        <v>143</v>
      </c>
      <c r="D30" s="50"/>
      <c r="E30" s="50"/>
      <c r="F30" s="50"/>
      <c r="G30" s="50"/>
      <c r="H30" s="114"/>
      <c r="I30" s="124"/>
      <c r="J30" s="124"/>
      <c r="K30" s="124"/>
      <c r="L30" s="124"/>
      <c r="M30" s="124"/>
      <c r="N30" s="124"/>
      <c r="O30" s="124"/>
      <c r="P30" s="124"/>
      <c r="Q30" s="124"/>
      <c r="R30" s="124"/>
      <c r="S30" s="124"/>
      <c r="T30" s="124"/>
      <c r="U30" s="124"/>
      <c r="V30" s="124"/>
      <c r="W30" s="122"/>
      <c r="X30" s="122"/>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row>
    <row r="31" spans="1:49" x14ac:dyDescent="0.25">
      <c r="A31" s="118" t="s">
        <v>141</v>
      </c>
      <c r="B31" s="50" t="s">
        <v>158</v>
      </c>
      <c r="C31" s="127" t="s">
        <v>143</v>
      </c>
      <c r="D31" s="50"/>
      <c r="E31" s="50"/>
      <c r="F31" s="50"/>
      <c r="G31" s="50"/>
      <c r="H31" s="114"/>
      <c r="I31" s="124"/>
      <c r="J31" s="124"/>
      <c r="K31" s="124"/>
      <c r="L31" s="124"/>
      <c r="M31" s="124"/>
      <c r="N31" s="124"/>
      <c r="O31" s="124"/>
      <c r="P31" s="124"/>
      <c r="Q31" s="124"/>
      <c r="R31" s="124"/>
      <c r="S31" s="124"/>
      <c r="T31" s="124"/>
      <c r="U31" s="124"/>
      <c r="V31" s="124"/>
      <c r="W31" s="122"/>
      <c r="X31" s="122"/>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row>
    <row r="32" spans="1:49" x14ac:dyDescent="0.25">
      <c r="A32" s="118" t="s">
        <v>159</v>
      </c>
      <c r="B32" s="50" t="s">
        <v>160</v>
      </c>
      <c r="C32" s="127" t="s">
        <v>143</v>
      </c>
      <c r="D32" s="50"/>
      <c r="E32" s="50"/>
      <c r="F32" s="50"/>
      <c r="G32" s="50"/>
      <c r="H32" s="11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row>
    <row r="33" spans="1:49" x14ac:dyDescent="0.25">
      <c r="A33" s="118" t="s">
        <v>161</v>
      </c>
      <c r="B33" s="50" t="s">
        <v>162</v>
      </c>
      <c r="C33" s="127" t="s">
        <v>132</v>
      </c>
      <c r="D33" s="50"/>
      <c r="E33" s="50"/>
      <c r="F33" s="50"/>
      <c r="G33" s="50"/>
      <c r="H33" s="114"/>
      <c r="I33" s="124"/>
      <c r="J33" s="124"/>
      <c r="K33" s="124"/>
      <c r="L33" s="124"/>
      <c r="M33" s="124"/>
      <c r="N33" s="124"/>
      <c r="O33" s="124"/>
      <c r="P33" s="124"/>
      <c r="Q33" s="124"/>
      <c r="R33" s="124"/>
      <c r="S33" s="124"/>
      <c r="T33" s="124"/>
      <c r="U33" s="124"/>
      <c r="V33" s="124"/>
      <c r="W33" s="122"/>
      <c r="X33" s="122"/>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row>
    <row r="34" spans="1:49" x14ac:dyDescent="0.25">
      <c r="A34" s="118" t="s">
        <v>163</v>
      </c>
      <c r="B34" s="50" t="s">
        <v>243</v>
      </c>
      <c r="C34" s="127" t="s">
        <v>143</v>
      </c>
      <c r="D34" s="50"/>
      <c r="E34" s="50"/>
      <c r="F34" s="50"/>
      <c r="G34" s="50"/>
      <c r="H34" s="114"/>
      <c r="I34" s="124"/>
      <c r="J34" s="124"/>
      <c r="K34" s="124"/>
      <c r="L34" s="124"/>
      <c r="M34" s="124"/>
      <c r="N34" s="124"/>
      <c r="O34" s="124"/>
      <c r="P34" s="124"/>
      <c r="Q34" s="124"/>
      <c r="R34" s="124"/>
      <c r="S34" s="124"/>
      <c r="T34" s="124"/>
      <c r="U34" s="124"/>
      <c r="V34" s="124"/>
      <c r="W34" s="122"/>
      <c r="X34" s="122"/>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row>
    <row r="35" spans="1:49" x14ac:dyDescent="0.25">
      <c r="A35" s="118" t="s">
        <v>165</v>
      </c>
      <c r="B35" s="50" t="s">
        <v>244</v>
      </c>
      <c r="C35" s="127" t="s">
        <v>143</v>
      </c>
      <c r="D35" s="50"/>
      <c r="E35" s="50"/>
      <c r="F35" s="50"/>
      <c r="G35" s="50"/>
      <c r="H35" s="114"/>
      <c r="I35" s="124"/>
      <c r="J35" s="124"/>
      <c r="K35" s="124"/>
      <c r="L35" s="124"/>
      <c r="M35" s="124"/>
      <c r="N35" s="124"/>
      <c r="O35" s="124"/>
      <c r="P35" s="124"/>
      <c r="Q35" s="124"/>
      <c r="R35" s="124"/>
      <c r="S35" s="124"/>
      <c r="T35" s="124"/>
      <c r="U35" s="124"/>
      <c r="V35" s="124"/>
      <c r="W35" s="122"/>
      <c r="X35" s="122"/>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row>
    <row r="36" spans="1:49" x14ac:dyDescent="0.25">
      <c r="A36" s="118" t="s">
        <v>167</v>
      </c>
      <c r="B36" s="50" t="s">
        <v>245</v>
      </c>
      <c r="C36" s="127" t="s">
        <v>132</v>
      </c>
      <c r="D36" s="50"/>
      <c r="E36" s="50"/>
      <c r="F36" s="50"/>
      <c r="G36" s="50"/>
      <c r="H36" s="114"/>
      <c r="I36" s="124"/>
      <c r="J36" s="124"/>
      <c r="K36" s="124"/>
      <c r="L36" s="124"/>
      <c r="M36" s="124"/>
      <c r="N36" s="124"/>
      <c r="O36" s="124"/>
      <c r="P36" s="124"/>
      <c r="Q36" s="124"/>
      <c r="R36" s="124"/>
      <c r="S36" s="124"/>
      <c r="T36" s="124"/>
      <c r="U36" s="124"/>
      <c r="V36" s="124"/>
      <c r="W36" s="122"/>
      <c r="X36" s="122"/>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row>
    <row r="37" spans="1:49" x14ac:dyDescent="0.25">
      <c r="A37" s="118" t="s">
        <v>169</v>
      </c>
      <c r="B37" s="50" t="s">
        <v>164</v>
      </c>
      <c r="C37" s="127" t="s">
        <v>125</v>
      </c>
      <c r="D37" s="50"/>
      <c r="E37" s="50"/>
      <c r="F37" s="50"/>
      <c r="G37" s="50"/>
      <c r="H37" s="114"/>
      <c r="I37" s="124"/>
      <c r="J37" s="124"/>
      <c r="K37" s="124"/>
      <c r="L37" s="123"/>
      <c r="M37" s="123"/>
      <c r="N37" s="124"/>
      <c r="O37" s="124"/>
      <c r="P37" s="123"/>
      <c r="Q37" s="123"/>
      <c r="R37" s="123"/>
      <c r="S37" s="124"/>
      <c r="T37" s="124"/>
      <c r="U37" s="124"/>
      <c r="V37" s="123"/>
      <c r="W37" s="122"/>
      <c r="X37" s="122"/>
      <c r="Y37" s="124"/>
      <c r="Z37" s="124"/>
      <c r="AA37" s="124"/>
      <c r="AB37" s="124"/>
      <c r="AC37" s="124"/>
      <c r="AD37" s="124"/>
      <c r="AE37" s="124"/>
      <c r="AF37" s="124"/>
      <c r="AG37" s="124"/>
      <c r="AH37" s="124"/>
      <c r="AI37" s="124"/>
      <c r="AJ37" s="124"/>
      <c r="AK37" s="124"/>
      <c r="AL37" s="123"/>
      <c r="AM37" s="124"/>
      <c r="AN37" s="123"/>
      <c r="AO37" s="124"/>
      <c r="AP37" s="124"/>
      <c r="AQ37" s="124"/>
      <c r="AR37" s="124"/>
      <c r="AS37" s="124"/>
      <c r="AT37" s="124"/>
      <c r="AU37" s="124"/>
      <c r="AV37" s="124"/>
      <c r="AW37" s="124"/>
    </row>
    <row r="38" spans="1:49" x14ac:dyDescent="0.25">
      <c r="A38" s="118" t="s">
        <v>171</v>
      </c>
      <c r="B38" s="50" t="s">
        <v>246</v>
      </c>
      <c r="C38" s="127" t="s">
        <v>125</v>
      </c>
      <c r="D38" s="50"/>
      <c r="E38" s="50"/>
      <c r="F38" s="50"/>
      <c r="G38" s="50"/>
      <c r="H38" s="114"/>
      <c r="I38" s="122"/>
      <c r="J38" s="122"/>
      <c r="K38" s="122"/>
      <c r="L38" s="123"/>
      <c r="M38" s="123"/>
      <c r="N38" s="124"/>
      <c r="O38" s="124"/>
      <c r="P38" s="123"/>
      <c r="Q38" s="123"/>
      <c r="R38" s="123"/>
      <c r="S38" s="124"/>
      <c r="T38" s="124"/>
      <c r="U38" s="124"/>
      <c r="V38" s="123"/>
      <c r="W38" s="122"/>
      <c r="X38" s="122"/>
      <c r="Y38" s="124"/>
      <c r="Z38" s="124"/>
      <c r="AA38" s="124"/>
      <c r="AB38" s="124"/>
      <c r="AC38" s="124"/>
      <c r="AD38" s="124"/>
      <c r="AE38" s="124"/>
      <c r="AF38" s="124"/>
      <c r="AG38" s="124"/>
      <c r="AH38" s="124"/>
      <c r="AI38" s="124"/>
      <c r="AJ38" s="124"/>
      <c r="AK38" s="124"/>
      <c r="AL38" s="123"/>
      <c r="AM38" s="124"/>
      <c r="AN38" s="123"/>
      <c r="AO38" s="124"/>
      <c r="AP38" s="124"/>
      <c r="AQ38" s="124"/>
      <c r="AR38" s="124"/>
      <c r="AS38" s="124"/>
      <c r="AT38" s="124"/>
      <c r="AU38" s="124"/>
      <c r="AV38" s="124"/>
      <c r="AW38" s="124"/>
    </row>
    <row r="39" spans="1:49" x14ac:dyDescent="0.25">
      <c r="A39" s="118" t="s">
        <v>173</v>
      </c>
      <c r="B39" s="50" t="s">
        <v>166</v>
      </c>
      <c r="C39" s="127" t="s">
        <v>132</v>
      </c>
      <c r="D39" s="50"/>
      <c r="E39" s="50"/>
      <c r="F39" s="50"/>
      <c r="G39" s="50"/>
      <c r="H39" s="114"/>
      <c r="I39" s="122"/>
      <c r="J39" s="122"/>
      <c r="K39" s="122"/>
      <c r="L39" s="122"/>
      <c r="M39" s="122"/>
      <c r="N39" s="122"/>
      <c r="O39" s="122"/>
      <c r="P39" s="122"/>
      <c r="Q39" s="122"/>
      <c r="R39" s="122"/>
      <c r="S39" s="124"/>
      <c r="T39" s="124"/>
      <c r="U39" s="124"/>
      <c r="V39" s="122"/>
      <c r="W39" s="122"/>
      <c r="X39" s="122"/>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row>
    <row r="40" spans="1:49" x14ac:dyDescent="0.25">
      <c r="A40" s="118" t="s">
        <v>175</v>
      </c>
      <c r="B40" s="50" t="s">
        <v>168</v>
      </c>
      <c r="C40" s="127" t="s">
        <v>132</v>
      </c>
      <c r="D40" s="50"/>
      <c r="E40" s="50"/>
      <c r="F40" s="50"/>
      <c r="G40" s="50"/>
      <c r="H40" s="114"/>
      <c r="I40" s="122"/>
      <c r="J40" s="122"/>
      <c r="K40" s="122"/>
      <c r="L40" s="122"/>
      <c r="M40" s="122"/>
      <c r="N40" s="122"/>
      <c r="O40" s="122"/>
      <c r="P40" s="123"/>
      <c r="Q40" s="124"/>
      <c r="R40" s="124"/>
      <c r="S40" s="124"/>
      <c r="T40" s="123"/>
      <c r="U40" s="123"/>
      <c r="V40" s="122"/>
      <c r="W40" s="122"/>
      <c r="X40" s="122"/>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row>
    <row r="41" spans="1:49" x14ac:dyDescent="0.25">
      <c r="A41" s="118" t="s">
        <v>177</v>
      </c>
      <c r="B41" s="50" t="s">
        <v>247</v>
      </c>
      <c r="C41" s="127" t="s">
        <v>143</v>
      </c>
      <c r="D41" s="50"/>
      <c r="E41" s="50"/>
      <c r="F41" s="50"/>
      <c r="G41" s="50"/>
      <c r="H41" s="114"/>
      <c r="I41" s="122"/>
      <c r="J41" s="122"/>
      <c r="K41" s="122"/>
      <c r="L41" s="122"/>
      <c r="M41" s="122"/>
      <c r="N41" s="122"/>
      <c r="O41" s="122"/>
      <c r="P41" s="122"/>
      <c r="Q41" s="122"/>
      <c r="R41" s="122"/>
      <c r="S41" s="124"/>
      <c r="T41" s="124"/>
      <c r="U41" s="124"/>
      <c r="V41" s="122"/>
      <c r="W41" s="122"/>
      <c r="X41" s="122"/>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row>
    <row r="42" spans="1:49" x14ac:dyDescent="0.25">
      <c r="A42" s="118" t="s">
        <v>179</v>
      </c>
      <c r="B42" s="50" t="s">
        <v>172</v>
      </c>
      <c r="C42" s="127" t="s">
        <v>143</v>
      </c>
      <c r="D42" s="50"/>
      <c r="E42" s="50"/>
      <c r="F42" s="50"/>
      <c r="G42" s="50"/>
      <c r="H42" s="114"/>
      <c r="I42" s="122"/>
      <c r="J42" s="122"/>
      <c r="K42" s="122"/>
      <c r="L42" s="122"/>
      <c r="M42" s="122"/>
      <c r="N42" s="122"/>
      <c r="O42" s="122"/>
      <c r="P42" s="122"/>
      <c r="Q42" s="122"/>
      <c r="R42" s="122"/>
      <c r="S42" s="122"/>
      <c r="T42" s="124"/>
      <c r="U42" s="124"/>
      <c r="V42" s="122"/>
      <c r="W42" s="122"/>
      <c r="X42" s="122"/>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row>
    <row r="43" spans="1:49" x14ac:dyDescent="0.25">
      <c r="A43" s="118" t="s">
        <v>181</v>
      </c>
      <c r="B43" s="50" t="s">
        <v>248</v>
      </c>
      <c r="C43" s="127" t="s">
        <v>143</v>
      </c>
      <c r="D43" s="50"/>
      <c r="E43" s="50"/>
      <c r="F43" s="50"/>
      <c r="G43" s="50"/>
      <c r="H43" s="114"/>
      <c r="I43" s="122"/>
      <c r="J43" s="122"/>
      <c r="K43" s="122"/>
      <c r="L43" s="122"/>
      <c r="M43" s="122"/>
      <c r="N43" s="122"/>
      <c r="O43" s="122"/>
      <c r="P43" s="122"/>
      <c r="Q43" s="122"/>
      <c r="R43" s="122"/>
      <c r="S43" s="122"/>
      <c r="T43" s="124"/>
      <c r="U43" s="124"/>
      <c r="V43" s="122"/>
      <c r="W43" s="122"/>
      <c r="X43" s="122"/>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row>
    <row r="44" spans="1:49" x14ac:dyDescent="0.25">
      <c r="A44" s="119" t="s">
        <v>183</v>
      </c>
      <c r="B44" s="60" t="s">
        <v>249</v>
      </c>
      <c r="C44" s="128" t="s">
        <v>132</v>
      </c>
      <c r="D44" s="60"/>
      <c r="E44" s="60"/>
      <c r="F44" s="60"/>
      <c r="G44" s="60"/>
      <c r="H44" s="115"/>
      <c r="I44" s="122"/>
      <c r="J44" s="122"/>
      <c r="K44" s="122"/>
      <c r="L44" s="122"/>
      <c r="M44" s="122"/>
      <c r="N44" s="122"/>
      <c r="O44" s="122"/>
      <c r="P44" s="122"/>
      <c r="Q44" s="122"/>
      <c r="R44" s="122"/>
      <c r="S44" s="122"/>
      <c r="T44" s="124"/>
      <c r="U44" s="124"/>
      <c r="V44" s="122"/>
      <c r="W44" s="122"/>
      <c r="X44" s="122"/>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row>
  </sheetData>
  <mergeCells count="2">
    <mergeCell ref="I5:AN5"/>
    <mergeCell ref="AO5:AW5"/>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C1838-9E5C-43C1-A5D6-7674F0E37E12}">
  <dimension ref="A1:O56"/>
  <sheetViews>
    <sheetView zoomScale="80" zoomScaleNormal="80" workbookViewId="0">
      <pane xSplit="3" ySplit="6" topLeftCell="D7" activePane="bottomRight" state="frozen"/>
      <selection pane="topRight" activeCell="D1" sqref="D1"/>
      <selection pane="bottomLeft" activeCell="A6" sqref="A6"/>
      <selection pane="bottomRight" activeCell="C56" sqref="C56"/>
    </sheetView>
  </sheetViews>
  <sheetFormatPr defaultColWidth="9.140625" defaultRowHeight="15" x14ac:dyDescent="0.25"/>
  <cols>
    <col min="1" max="1" width="9.140625" style="6"/>
    <col min="2" max="2" width="57.42578125" style="6" bestFit="1" customWidth="1"/>
    <col min="3" max="3" width="10.28515625" style="6" bestFit="1" customWidth="1"/>
    <col min="4" max="4" width="16.140625" style="6" customWidth="1"/>
    <col min="5" max="5" width="9.42578125" style="6" customWidth="1"/>
    <col min="6" max="6" width="15.140625" style="6" customWidth="1"/>
    <col min="7" max="7" width="9.140625" style="6"/>
    <col min="8" max="8" width="12.7109375" style="6" bestFit="1" customWidth="1"/>
    <col min="9" max="13" width="5.42578125" style="4" customWidth="1"/>
    <col min="14" max="14" width="10" style="4" customWidth="1"/>
    <col min="15" max="15" width="10.42578125" style="4" customWidth="1"/>
    <col min="16" max="16384" width="9.140625" style="6"/>
  </cols>
  <sheetData>
    <row r="1" spans="1:15" ht="17.25" x14ac:dyDescent="0.3">
      <c r="A1" s="1" t="s">
        <v>250</v>
      </c>
    </row>
    <row r="3" spans="1:15" x14ac:dyDescent="0.25">
      <c r="A3" s="6" t="s">
        <v>91</v>
      </c>
    </row>
    <row r="4" spans="1:15" x14ac:dyDescent="0.25">
      <c r="A4" s="6" t="s">
        <v>92</v>
      </c>
    </row>
    <row r="5" spans="1:15" ht="30.75" customHeight="1" x14ac:dyDescent="0.25">
      <c r="I5" s="190" t="s">
        <v>93</v>
      </c>
      <c r="J5" s="191"/>
      <c r="K5" s="191"/>
      <c r="L5" s="191"/>
      <c r="M5" s="191"/>
      <c r="N5" s="192" t="s">
        <v>94</v>
      </c>
      <c r="O5" s="192"/>
    </row>
    <row r="6" spans="1:15" s="7" customFormat="1" ht="45" x14ac:dyDescent="0.25">
      <c r="A6" s="73" t="s">
        <v>95</v>
      </c>
      <c r="B6" s="73" t="s">
        <v>96</v>
      </c>
      <c r="C6" s="73" t="s">
        <v>97</v>
      </c>
      <c r="D6" s="130" t="s">
        <v>98</v>
      </c>
      <c r="E6" s="130" t="s">
        <v>99</v>
      </c>
      <c r="F6" s="130" t="s">
        <v>100</v>
      </c>
      <c r="G6" s="130" t="s">
        <v>99</v>
      </c>
      <c r="H6" s="113" t="s">
        <v>101</v>
      </c>
      <c r="I6" s="125" t="s">
        <v>251</v>
      </c>
      <c r="J6" s="125" t="s">
        <v>252</v>
      </c>
      <c r="K6" s="125" t="s">
        <v>253</v>
      </c>
      <c r="L6" s="125" t="s">
        <v>254</v>
      </c>
      <c r="M6" s="125" t="s">
        <v>255</v>
      </c>
      <c r="N6" s="125" t="s">
        <v>72</v>
      </c>
      <c r="O6" s="125" t="s">
        <v>75</v>
      </c>
    </row>
    <row r="7" spans="1:15" x14ac:dyDescent="0.25">
      <c r="A7" s="72" t="s">
        <v>121</v>
      </c>
      <c r="B7" s="120" t="s">
        <v>122</v>
      </c>
      <c r="C7" s="120"/>
      <c r="D7" s="50"/>
      <c r="E7" s="50"/>
      <c r="F7" s="50"/>
      <c r="G7" s="50"/>
      <c r="H7" s="114"/>
      <c r="I7" s="124"/>
      <c r="J7" s="124"/>
      <c r="K7" s="124"/>
      <c r="L7" s="124"/>
      <c r="M7" s="124"/>
      <c r="N7" s="124"/>
      <c r="O7" s="124"/>
    </row>
    <row r="8" spans="1:15" x14ac:dyDescent="0.25">
      <c r="A8" s="118" t="s">
        <v>123</v>
      </c>
      <c r="B8" s="50" t="s">
        <v>124</v>
      </c>
      <c r="C8" s="50" t="s">
        <v>125</v>
      </c>
      <c r="D8" s="50"/>
      <c r="E8" s="50"/>
      <c r="F8" s="50"/>
      <c r="G8" s="50"/>
      <c r="H8" s="114"/>
      <c r="I8" s="123"/>
      <c r="J8" s="123"/>
      <c r="K8" s="123"/>
      <c r="L8" s="123"/>
      <c r="M8" s="123"/>
      <c r="N8" s="126"/>
      <c r="O8" s="126"/>
    </row>
    <row r="9" spans="1:15" x14ac:dyDescent="0.25">
      <c r="A9" s="118" t="s">
        <v>126</v>
      </c>
      <c r="B9" s="50" t="s">
        <v>127</v>
      </c>
      <c r="C9" s="50" t="s">
        <v>125</v>
      </c>
      <c r="D9" s="50"/>
      <c r="E9" s="50"/>
      <c r="F9" s="50"/>
      <c r="G9" s="50"/>
      <c r="H9" s="114"/>
      <c r="I9" s="123"/>
      <c r="J9" s="123"/>
      <c r="K9" s="123"/>
      <c r="L9" s="123"/>
      <c r="M9" s="123"/>
      <c r="N9" s="126"/>
      <c r="O9" s="126"/>
    </row>
    <row r="10" spans="1:15" x14ac:dyDescent="0.25">
      <c r="A10" s="118" t="s">
        <v>128</v>
      </c>
      <c r="B10" s="50" t="s">
        <v>129</v>
      </c>
      <c r="C10" s="50" t="s">
        <v>125</v>
      </c>
      <c r="D10" s="50"/>
      <c r="E10" s="50"/>
      <c r="F10" s="50"/>
      <c r="G10" s="50"/>
      <c r="H10" s="114"/>
      <c r="I10" s="124"/>
      <c r="J10" s="124"/>
      <c r="K10" s="124"/>
      <c r="L10" s="124"/>
      <c r="M10" s="124"/>
      <c r="N10" s="124"/>
      <c r="O10" s="124"/>
    </row>
    <row r="11" spans="1:15" x14ac:dyDescent="0.25">
      <c r="A11" s="118" t="s">
        <v>130</v>
      </c>
      <c r="B11" s="50" t="s">
        <v>131</v>
      </c>
      <c r="C11" s="50" t="s">
        <v>132</v>
      </c>
      <c r="D11" s="50"/>
      <c r="E11" s="50"/>
      <c r="F11" s="50"/>
      <c r="G11" s="50"/>
      <c r="H11" s="114"/>
      <c r="I11" s="124"/>
      <c r="J11" s="124"/>
      <c r="K11" s="124"/>
      <c r="L11" s="124"/>
      <c r="M11" s="124"/>
      <c r="N11" s="124"/>
      <c r="O11" s="124"/>
    </row>
    <row r="12" spans="1:15" x14ac:dyDescent="0.25">
      <c r="A12" s="118" t="s">
        <v>133</v>
      </c>
      <c r="B12" s="50" t="s">
        <v>134</v>
      </c>
      <c r="C12" s="50" t="s">
        <v>132</v>
      </c>
      <c r="D12" s="50"/>
      <c r="E12" s="50"/>
      <c r="F12" s="50"/>
      <c r="G12" s="50"/>
      <c r="H12" s="114"/>
      <c r="I12" s="124"/>
      <c r="J12" s="124"/>
      <c r="K12" s="124"/>
      <c r="L12" s="124"/>
      <c r="M12" s="124"/>
      <c r="N12" s="124"/>
      <c r="O12" s="124"/>
    </row>
    <row r="13" spans="1:15" x14ac:dyDescent="0.25">
      <c r="A13" s="118" t="s">
        <v>135</v>
      </c>
      <c r="B13" s="50" t="s">
        <v>136</v>
      </c>
      <c r="C13" s="50" t="s">
        <v>125</v>
      </c>
      <c r="D13" s="50"/>
      <c r="E13" s="50"/>
      <c r="F13" s="50"/>
      <c r="G13" s="50"/>
      <c r="H13" s="114"/>
      <c r="I13" s="124"/>
      <c r="J13" s="124"/>
      <c r="K13" s="124"/>
      <c r="L13" s="124"/>
      <c r="M13" s="124"/>
      <c r="N13" s="124"/>
      <c r="O13" s="124"/>
    </row>
    <row r="14" spans="1:15" x14ac:dyDescent="0.25">
      <c r="A14" s="118" t="s">
        <v>137</v>
      </c>
      <c r="B14" s="50" t="s">
        <v>256</v>
      </c>
      <c r="C14" s="50" t="s">
        <v>143</v>
      </c>
      <c r="D14" s="50"/>
      <c r="E14" s="50"/>
      <c r="F14" s="50"/>
      <c r="G14" s="50"/>
      <c r="H14" s="114"/>
      <c r="I14" s="124"/>
      <c r="J14" s="124"/>
      <c r="K14" s="124"/>
      <c r="L14" s="124"/>
      <c r="M14" s="124"/>
      <c r="N14" s="124"/>
      <c r="O14" s="124"/>
    </row>
    <row r="15" spans="1:15" x14ac:dyDescent="0.25">
      <c r="A15" s="72" t="s">
        <v>144</v>
      </c>
      <c r="B15" s="120" t="s">
        <v>257</v>
      </c>
      <c r="C15" s="120"/>
      <c r="D15" s="50"/>
      <c r="E15" s="50"/>
      <c r="F15" s="50"/>
      <c r="G15" s="50"/>
      <c r="H15" s="114"/>
      <c r="I15" s="124"/>
      <c r="J15" s="124"/>
      <c r="K15" s="124"/>
      <c r="L15" s="124"/>
      <c r="M15" s="124"/>
      <c r="N15" s="124"/>
      <c r="O15" s="124"/>
    </row>
    <row r="16" spans="1:15" x14ac:dyDescent="0.25">
      <c r="A16" s="118" t="s">
        <v>123</v>
      </c>
      <c r="B16" s="50" t="s">
        <v>150</v>
      </c>
      <c r="C16" s="50" t="s">
        <v>125</v>
      </c>
      <c r="D16" s="50"/>
      <c r="E16" s="50"/>
      <c r="F16" s="50"/>
      <c r="G16" s="50"/>
      <c r="H16" s="114"/>
      <c r="I16" s="124"/>
      <c r="J16" s="124"/>
      <c r="K16" s="124"/>
      <c r="L16" s="124"/>
      <c r="M16" s="124"/>
      <c r="N16" s="124"/>
      <c r="O16" s="124"/>
    </row>
    <row r="17" spans="1:15" x14ac:dyDescent="0.25">
      <c r="A17" s="118" t="s">
        <v>126</v>
      </c>
      <c r="B17" s="50" t="s">
        <v>258</v>
      </c>
      <c r="C17" s="50" t="s">
        <v>132</v>
      </c>
      <c r="D17" s="50"/>
      <c r="E17" s="50"/>
      <c r="F17" s="50"/>
      <c r="G17" s="50"/>
      <c r="H17" s="114"/>
      <c r="I17" s="123"/>
      <c r="J17" s="123"/>
      <c r="K17" s="124"/>
      <c r="L17" s="123"/>
      <c r="M17" s="123"/>
      <c r="N17" s="124"/>
      <c r="O17" s="126"/>
    </row>
    <row r="18" spans="1:15" x14ac:dyDescent="0.25">
      <c r="A18" s="118" t="s">
        <v>128</v>
      </c>
      <c r="B18" s="50" t="s">
        <v>259</v>
      </c>
      <c r="C18" s="50" t="s">
        <v>143</v>
      </c>
      <c r="D18" s="50"/>
      <c r="E18" s="50"/>
      <c r="F18" s="50"/>
      <c r="G18" s="50"/>
      <c r="H18" s="114"/>
      <c r="I18" s="124"/>
      <c r="J18" s="124"/>
      <c r="K18" s="124"/>
      <c r="L18" s="123"/>
      <c r="M18" s="124"/>
      <c r="N18" s="124"/>
      <c r="O18" s="124"/>
    </row>
    <row r="19" spans="1:15" x14ac:dyDescent="0.25">
      <c r="A19" s="118" t="s">
        <v>130</v>
      </c>
      <c r="B19" s="50" t="s">
        <v>260</v>
      </c>
      <c r="C19" s="50" t="s">
        <v>143</v>
      </c>
      <c r="D19" s="50"/>
      <c r="E19" s="50"/>
      <c r="F19" s="50"/>
      <c r="G19" s="50"/>
      <c r="H19" s="114"/>
      <c r="I19" s="124"/>
      <c r="J19" s="124"/>
      <c r="K19" s="124"/>
      <c r="L19" s="124"/>
      <c r="M19" s="124"/>
      <c r="N19" s="124"/>
      <c r="O19" s="124"/>
    </row>
    <row r="20" spans="1:15" x14ac:dyDescent="0.25">
      <c r="A20" s="118" t="s">
        <v>133</v>
      </c>
      <c r="B20" s="50" t="s">
        <v>261</v>
      </c>
      <c r="C20" s="50" t="s">
        <v>132</v>
      </c>
      <c r="D20" s="50"/>
      <c r="E20" s="50"/>
      <c r="F20" s="50"/>
      <c r="G20" s="50"/>
      <c r="H20" s="114"/>
      <c r="I20" s="124"/>
      <c r="J20" s="124"/>
      <c r="K20" s="124"/>
      <c r="L20" s="124"/>
      <c r="M20" s="124"/>
      <c r="N20" s="124"/>
      <c r="O20" s="124"/>
    </row>
    <row r="21" spans="1:15" x14ac:dyDescent="0.25">
      <c r="A21" s="118" t="s">
        <v>135</v>
      </c>
      <c r="B21" s="50" t="s">
        <v>242</v>
      </c>
      <c r="C21" s="50" t="s">
        <v>143</v>
      </c>
      <c r="D21" s="50"/>
      <c r="E21" s="50"/>
      <c r="F21" s="50"/>
      <c r="G21" s="50"/>
      <c r="H21" s="114"/>
      <c r="I21" s="124"/>
      <c r="J21" s="124"/>
      <c r="K21" s="124"/>
      <c r="L21" s="124"/>
      <c r="M21" s="124"/>
      <c r="N21" s="124"/>
      <c r="O21" s="124"/>
    </row>
    <row r="22" spans="1:15" x14ac:dyDescent="0.25">
      <c r="A22" s="118" t="s">
        <v>137</v>
      </c>
      <c r="B22" s="50" t="s">
        <v>155</v>
      </c>
      <c r="C22" s="50" t="s">
        <v>143</v>
      </c>
      <c r="D22" s="50"/>
      <c r="E22" s="50"/>
      <c r="F22" s="50"/>
      <c r="G22" s="50"/>
      <c r="H22" s="114"/>
      <c r="I22" s="124"/>
      <c r="J22" s="124"/>
      <c r="K22" s="124"/>
      <c r="L22" s="124"/>
      <c r="M22" s="124"/>
      <c r="N22" s="124"/>
      <c r="O22" s="124"/>
    </row>
    <row r="23" spans="1:15" x14ac:dyDescent="0.25">
      <c r="A23" s="118" t="s">
        <v>139</v>
      </c>
      <c r="B23" s="50" t="s">
        <v>158</v>
      </c>
      <c r="C23" s="50" t="s">
        <v>143</v>
      </c>
      <c r="D23" s="50"/>
      <c r="E23" s="50"/>
      <c r="F23" s="50"/>
      <c r="G23" s="50"/>
      <c r="H23" s="114"/>
      <c r="I23" s="124"/>
      <c r="J23" s="124"/>
      <c r="K23" s="124"/>
      <c r="L23" s="124"/>
      <c r="M23" s="124"/>
      <c r="N23" s="124"/>
      <c r="O23" s="124"/>
    </row>
    <row r="24" spans="1:15" x14ac:dyDescent="0.25">
      <c r="A24" s="118" t="s">
        <v>141</v>
      </c>
      <c r="B24" s="50" t="s">
        <v>160</v>
      </c>
      <c r="C24" s="50" t="s">
        <v>143</v>
      </c>
      <c r="D24" s="50"/>
      <c r="E24" s="50"/>
      <c r="F24" s="50"/>
      <c r="G24" s="50"/>
      <c r="H24" s="114"/>
      <c r="I24" s="124"/>
      <c r="J24" s="124"/>
      <c r="K24" s="124"/>
      <c r="L24" s="124"/>
      <c r="M24" s="124"/>
      <c r="N24" s="124"/>
      <c r="O24" s="124"/>
    </row>
    <row r="25" spans="1:15" x14ac:dyDescent="0.25">
      <c r="A25" s="118" t="s">
        <v>159</v>
      </c>
      <c r="B25" s="50" t="s">
        <v>162</v>
      </c>
      <c r="C25" s="50" t="s">
        <v>132</v>
      </c>
      <c r="D25" s="50"/>
      <c r="E25" s="50"/>
      <c r="F25" s="50"/>
      <c r="G25" s="50"/>
      <c r="H25" s="114"/>
      <c r="I25" s="124"/>
      <c r="J25" s="124"/>
      <c r="K25" s="124"/>
      <c r="L25" s="124"/>
      <c r="M25" s="124"/>
      <c r="N25" s="124"/>
      <c r="O25" s="124"/>
    </row>
    <row r="26" spans="1:15" x14ac:dyDescent="0.25">
      <c r="A26" s="118" t="s">
        <v>161</v>
      </c>
      <c r="B26" s="50" t="s">
        <v>156</v>
      </c>
      <c r="C26" s="50" t="s">
        <v>143</v>
      </c>
      <c r="D26" s="50"/>
      <c r="E26" s="50"/>
      <c r="F26" s="50"/>
      <c r="G26" s="50"/>
      <c r="H26" s="114"/>
      <c r="I26" s="124"/>
      <c r="J26" s="124"/>
      <c r="K26" s="124"/>
      <c r="L26" s="124"/>
      <c r="M26" s="124"/>
      <c r="N26" s="124"/>
      <c r="O26" s="124"/>
    </row>
    <row r="27" spans="1:15" x14ac:dyDescent="0.25">
      <c r="A27" s="118" t="s">
        <v>163</v>
      </c>
      <c r="B27" s="50" t="s">
        <v>157</v>
      </c>
      <c r="C27" s="50" t="s">
        <v>143</v>
      </c>
      <c r="D27" s="50"/>
      <c r="E27" s="50"/>
      <c r="F27" s="50"/>
      <c r="G27" s="50"/>
      <c r="H27" s="114"/>
      <c r="I27" s="124"/>
      <c r="J27" s="124"/>
      <c r="K27" s="124"/>
      <c r="L27" s="124"/>
      <c r="M27" s="124"/>
      <c r="N27" s="124"/>
      <c r="O27" s="124"/>
    </row>
    <row r="28" spans="1:15" x14ac:dyDescent="0.25">
      <c r="A28" s="118" t="s">
        <v>165</v>
      </c>
      <c r="B28" s="50" t="s">
        <v>262</v>
      </c>
      <c r="C28" s="50" t="s">
        <v>125</v>
      </c>
      <c r="D28" s="50"/>
      <c r="E28" s="50"/>
      <c r="F28" s="50"/>
      <c r="G28" s="50"/>
      <c r="H28" s="114"/>
      <c r="I28" s="124"/>
      <c r="J28" s="124"/>
      <c r="K28" s="124"/>
      <c r="L28" s="124"/>
      <c r="M28" s="124"/>
      <c r="N28" s="124"/>
      <c r="O28" s="124"/>
    </row>
    <row r="29" spans="1:15" x14ac:dyDescent="0.25">
      <c r="A29" s="118" t="s">
        <v>167</v>
      </c>
      <c r="B29" s="50" t="s">
        <v>263</v>
      </c>
      <c r="C29" s="50" t="s">
        <v>132</v>
      </c>
      <c r="D29" s="50"/>
      <c r="E29" s="50"/>
      <c r="F29" s="50"/>
      <c r="G29" s="50"/>
      <c r="H29" s="114"/>
      <c r="I29" s="124"/>
      <c r="J29" s="124"/>
      <c r="K29" s="124"/>
      <c r="L29" s="124"/>
      <c r="M29" s="124"/>
      <c r="N29" s="124"/>
      <c r="O29" s="124"/>
    </row>
    <row r="30" spans="1:15" x14ac:dyDescent="0.25">
      <c r="A30" s="118" t="s">
        <v>169</v>
      </c>
      <c r="B30" s="50" t="s">
        <v>264</v>
      </c>
      <c r="C30" s="50" t="s">
        <v>132</v>
      </c>
      <c r="D30" s="50"/>
      <c r="E30" s="50"/>
      <c r="F30" s="50"/>
      <c r="G30" s="50"/>
      <c r="H30" s="114"/>
      <c r="I30" s="124"/>
      <c r="J30" s="124"/>
      <c r="K30" s="124"/>
      <c r="L30" s="124"/>
      <c r="M30" s="124"/>
      <c r="N30" s="124"/>
      <c r="O30" s="124"/>
    </row>
    <row r="31" spans="1:15" x14ac:dyDescent="0.25">
      <c r="A31" s="118" t="s">
        <v>171</v>
      </c>
      <c r="B31" s="50" t="s">
        <v>247</v>
      </c>
      <c r="C31" s="50" t="s">
        <v>143</v>
      </c>
      <c r="D31" s="50"/>
      <c r="E31" s="50"/>
      <c r="F31" s="50"/>
      <c r="G31" s="50"/>
      <c r="H31" s="114"/>
      <c r="I31" s="124"/>
      <c r="J31" s="124"/>
      <c r="K31" s="124"/>
      <c r="L31" s="124"/>
      <c r="M31" s="124"/>
      <c r="N31" s="124"/>
      <c r="O31" s="124"/>
    </row>
    <row r="32" spans="1:15" x14ac:dyDescent="0.25">
      <c r="A32" s="118" t="s">
        <v>173</v>
      </c>
      <c r="B32" s="50" t="s">
        <v>172</v>
      </c>
      <c r="C32" s="50" t="s">
        <v>143</v>
      </c>
      <c r="D32" s="50"/>
      <c r="E32" s="50"/>
      <c r="F32" s="50"/>
      <c r="G32" s="50"/>
      <c r="H32" s="114"/>
      <c r="I32" s="124"/>
      <c r="J32" s="124"/>
      <c r="K32" s="124"/>
      <c r="L32" s="124"/>
      <c r="M32" s="124"/>
      <c r="N32" s="124"/>
      <c r="O32" s="124"/>
    </row>
    <row r="33" spans="1:15" x14ac:dyDescent="0.25">
      <c r="A33" s="118" t="s">
        <v>175</v>
      </c>
      <c r="B33" s="50" t="s">
        <v>248</v>
      </c>
      <c r="C33" s="50" t="s">
        <v>143</v>
      </c>
      <c r="D33" s="50"/>
      <c r="E33" s="50"/>
      <c r="F33" s="50"/>
      <c r="G33" s="50"/>
      <c r="H33" s="114"/>
      <c r="I33" s="124"/>
      <c r="J33" s="124"/>
      <c r="K33" s="124"/>
      <c r="L33" s="124"/>
      <c r="M33" s="124"/>
      <c r="N33" s="124"/>
      <c r="O33" s="124"/>
    </row>
    <row r="34" spans="1:15" x14ac:dyDescent="0.25">
      <c r="A34" s="118" t="s">
        <v>177</v>
      </c>
      <c r="B34" s="50" t="s">
        <v>249</v>
      </c>
      <c r="C34" s="50" t="s">
        <v>132</v>
      </c>
      <c r="D34" s="50"/>
      <c r="E34" s="50"/>
      <c r="F34" s="50"/>
      <c r="G34" s="50"/>
      <c r="H34" s="114"/>
      <c r="I34" s="124"/>
      <c r="J34" s="124"/>
      <c r="K34" s="124"/>
      <c r="L34" s="124"/>
      <c r="M34" s="124"/>
      <c r="N34" s="124"/>
      <c r="O34" s="124"/>
    </row>
    <row r="35" spans="1:15" x14ac:dyDescent="0.25">
      <c r="A35" s="72" t="s">
        <v>148</v>
      </c>
      <c r="B35" s="120" t="s">
        <v>265</v>
      </c>
      <c r="C35" s="120"/>
      <c r="D35" s="50"/>
      <c r="E35" s="50"/>
      <c r="F35" s="50"/>
      <c r="G35" s="50"/>
      <c r="H35" s="114"/>
      <c r="I35" s="124"/>
      <c r="J35" s="124"/>
      <c r="K35" s="124"/>
      <c r="L35" s="124"/>
      <c r="M35" s="124"/>
      <c r="N35" s="124"/>
      <c r="O35" s="124"/>
    </row>
    <row r="36" spans="1:15" x14ac:dyDescent="0.25">
      <c r="A36" s="118" t="s">
        <v>123</v>
      </c>
      <c r="B36" s="50" t="s">
        <v>150</v>
      </c>
      <c r="C36" s="50" t="s">
        <v>125</v>
      </c>
      <c r="D36" s="50"/>
      <c r="E36" s="50"/>
      <c r="F36" s="50"/>
      <c r="G36" s="50"/>
      <c r="H36" s="114"/>
      <c r="I36" s="124"/>
      <c r="J36" s="124"/>
      <c r="K36" s="124"/>
      <c r="L36" s="124"/>
      <c r="M36" s="124"/>
      <c r="N36" s="124"/>
      <c r="O36" s="124"/>
    </row>
    <row r="37" spans="1:15" x14ac:dyDescent="0.25">
      <c r="A37" s="118" t="s">
        <v>126</v>
      </c>
      <c r="B37" s="50" t="s">
        <v>258</v>
      </c>
      <c r="C37" s="50" t="s">
        <v>132</v>
      </c>
      <c r="D37" s="50"/>
      <c r="E37" s="50"/>
      <c r="F37" s="50"/>
      <c r="G37" s="50"/>
      <c r="H37" s="114"/>
      <c r="I37" s="123"/>
      <c r="J37" s="123"/>
      <c r="K37" s="123"/>
      <c r="L37" s="124"/>
      <c r="M37" s="123"/>
      <c r="N37" s="124"/>
      <c r="O37" s="126"/>
    </row>
    <row r="38" spans="1:15" x14ac:dyDescent="0.25">
      <c r="A38" s="118" t="s">
        <v>128</v>
      </c>
      <c r="B38" s="50" t="s">
        <v>259</v>
      </c>
      <c r="C38" s="50" t="s">
        <v>143</v>
      </c>
      <c r="D38" s="50"/>
      <c r="E38" s="50"/>
      <c r="F38" s="50"/>
      <c r="G38" s="50"/>
      <c r="H38" s="114"/>
      <c r="I38" s="124"/>
      <c r="J38" s="124"/>
      <c r="K38" s="123"/>
      <c r="L38" s="124"/>
      <c r="M38" s="124"/>
      <c r="N38" s="124"/>
      <c r="O38" s="124"/>
    </row>
    <row r="39" spans="1:15" x14ac:dyDescent="0.25">
      <c r="A39" s="118" t="s">
        <v>130</v>
      </c>
      <c r="B39" s="50" t="s">
        <v>260</v>
      </c>
      <c r="C39" s="50" t="s">
        <v>143</v>
      </c>
      <c r="D39" s="50"/>
      <c r="E39" s="50"/>
      <c r="F39" s="50"/>
      <c r="G39" s="50"/>
      <c r="H39" s="114"/>
      <c r="I39" s="124"/>
      <c r="J39" s="124"/>
      <c r="K39" s="124"/>
      <c r="L39" s="124"/>
      <c r="M39" s="124"/>
      <c r="N39" s="124"/>
      <c r="O39" s="124"/>
    </row>
    <row r="40" spans="1:15" x14ac:dyDescent="0.25">
      <c r="A40" s="118" t="s">
        <v>133</v>
      </c>
      <c r="B40" s="50" t="s">
        <v>261</v>
      </c>
      <c r="C40" s="50" t="s">
        <v>132</v>
      </c>
      <c r="D40" s="50"/>
      <c r="E40" s="50"/>
      <c r="F40" s="50"/>
      <c r="G40" s="50"/>
      <c r="H40" s="114"/>
      <c r="I40" s="124"/>
      <c r="J40" s="124"/>
      <c r="K40" s="124"/>
      <c r="L40" s="124"/>
      <c r="M40" s="124"/>
      <c r="N40" s="124"/>
      <c r="O40" s="124"/>
    </row>
    <row r="41" spans="1:15" x14ac:dyDescent="0.25">
      <c r="A41" s="118" t="s">
        <v>135</v>
      </c>
      <c r="B41" s="50" t="s">
        <v>242</v>
      </c>
      <c r="C41" s="50" t="s">
        <v>143</v>
      </c>
      <c r="D41" s="50"/>
      <c r="E41" s="50"/>
      <c r="F41" s="50"/>
      <c r="G41" s="50"/>
      <c r="H41" s="114"/>
      <c r="I41" s="124"/>
      <c r="J41" s="124"/>
      <c r="K41" s="124"/>
      <c r="L41" s="124"/>
      <c r="M41" s="124"/>
      <c r="N41" s="124"/>
      <c r="O41" s="124"/>
    </row>
    <row r="42" spans="1:15" x14ac:dyDescent="0.25">
      <c r="A42" s="118" t="s">
        <v>137</v>
      </c>
      <c r="B42" s="50" t="s">
        <v>155</v>
      </c>
      <c r="C42" s="50" t="s">
        <v>143</v>
      </c>
      <c r="D42" s="50"/>
      <c r="E42" s="50"/>
      <c r="F42" s="50"/>
      <c r="G42" s="50"/>
      <c r="H42" s="114"/>
      <c r="I42" s="124"/>
      <c r="J42" s="124"/>
      <c r="K42" s="124"/>
      <c r="L42" s="124"/>
      <c r="M42" s="124"/>
      <c r="N42" s="124"/>
      <c r="O42" s="124"/>
    </row>
    <row r="43" spans="1:15" x14ac:dyDescent="0.25">
      <c r="A43" s="118" t="s">
        <v>139</v>
      </c>
      <c r="B43" s="50" t="s">
        <v>158</v>
      </c>
      <c r="C43" s="50" t="s">
        <v>143</v>
      </c>
      <c r="D43" s="50"/>
      <c r="E43" s="50"/>
      <c r="F43" s="50"/>
      <c r="G43" s="50"/>
      <c r="H43" s="114"/>
      <c r="I43" s="124"/>
      <c r="J43" s="124"/>
      <c r="K43" s="124"/>
      <c r="L43" s="124"/>
      <c r="M43" s="124"/>
      <c r="N43" s="124"/>
      <c r="O43" s="124"/>
    </row>
    <row r="44" spans="1:15" x14ac:dyDescent="0.25">
      <c r="A44" s="118" t="s">
        <v>141</v>
      </c>
      <c r="B44" s="50" t="s">
        <v>160</v>
      </c>
      <c r="C44" s="50" t="s">
        <v>143</v>
      </c>
      <c r="D44" s="50"/>
      <c r="E44" s="50"/>
      <c r="F44" s="50"/>
      <c r="G44" s="50"/>
      <c r="H44" s="114"/>
      <c r="I44" s="124"/>
      <c r="J44" s="124"/>
      <c r="K44" s="124"/>
      <c r="L44" s="124"/>
      <c r="M44" s="124"/>
      <c r="N44" s="124"/>
      <c r="O44" s="124"/>
    </row>
    <row r="45" spans="1:15" x14ac:dyDescent="0.25">
      <c r="A45" s="118" t="s">
        <v>159</v>
      </c>
      <c r="B45" s="50" t="s">
        <v>162</v>
      </c>
      <c r="C45" s="50" t="s">
        <v>132</v>
      </c>
      <c r="D45" s="50"/>
      <c r="E45" s="50"/>
      <c r="F45" s="50"/>
      <c r="G45" s="50"/>
      <c r="H45" s="114"/>
      <c r="I45" s="124"/>
      <c r="J45" s="124"/>
      <c r="K45" s="124"/>
      <c r="L45" s="124"/>
      <c r="M45" s="124"/>
      <c r="N45" s="124"/>
      <c r="O45" s="124"/>
    </row>
    <row r="46" spans="1:15" x14ac:dyDescent="0.25">
      <c r="A46" s="118" t="s">
        <v>161</v>
      </c>
      <c r="B46" s="50" t="s">
        <v>156</v>
      </c>
      <c r="C46" s="50" t="s">
        <v>143</v>
      </c>
      <c r="D46" s="50"/>
      <c r="E46" s="50"/>
      <c r="F46" s="50"/>
      <c r="G46" s="50"/>
      <c r="H46" s="114"/>
      <c r="I46" s="124"/>
      <c r="J46" s="124"/>
      <c r="K46" s="124"/>
      <c r="L46" s="124"/>
      <c r="M46" s="124"/>
      <c r="N46" s="124"/>
      <c r="O46" s="124"/>
    </row>
    <row r="47" spans="1:15" x14ac:dyDescent="0.25">
      <c r="A47" s="118" t="s">
        <v>163</v>
      </c>
      <c r="B47" s="50" t="s">
        <v>157</v>
      </c>
      <c r="C47" s="50" t="s">
        <v>143</v>
      </c>
      <c r="D47" s="50"/>
      <c r="E47" s="50"/>
      <c r="F47" s="50"/>
      <c r="G47" s="50"/>
      <c r="H47" s="114"/>
      <c r="I47" s="124"/>
      <c r="J47" s="124"/>
      <c r="K47" s="124"/>
      <c r="L47" s="124"/>
      <c r="M47" s="124"/>
      <c r="N47" s="124"/>
      <c r="O47" s="124"/>
    </row>
    <row r="48" spans="1:15" x14ac:dyDescent="0.25">
      <c r="A48" s="118" t="s">
        <v>165</v>
      </c>
      <c r="B48" s="50" t="s">
        <v>262</v>
      </c>
      <c r="C48" s="50" t="s">
        <v>125</v>
      </c>
      <c r="D48" s="50"/>
      <c r="E48" s="50"/>
      <c r="F48" s="50"/>
      <c r="G48" s="50"/>
      <c r="H48" s="114"/>
      <c r="I48" s="123"/>
      <c r="J48" s="123"/>
      <c r="K48" s="124"/>
      <c r="L48" s="124"/>
      <c r="M48" s="124"/>
      <c r="N48" s="124"/>
      <c r="O48" s="124"/>
    </row>
    <row r="49" spans="1:15" x14ac:dyDescent="0.25">
      <c r="A49" s="118" t="s">
        <v>167</v>
      </c>
      <c r="B49" s="50" t="s">
        <v>263</v>
      </c>
      <c r="C49" s="50" t="s">
        <v>132</v>
      </c>
      <c r="D49" s="50"/>
      <c r="E49" s="50"/>
      <c r="F49" s="50"/>
      <c r="G49" s="50"/>
      <c r="H49" s="114"/>
      <c r="I49" s="124"/>
      <c r="J49" s="124"/>
      <c r="K49" s="124"/>
      <c r="L49" s="124"/>
      <c r="M49" s="124"/>
      <c r="N49" s="124"/>
      <c r="O49" s="124"/>
    </row>
    <row r="50" spans="1:15" x14ac:dyDescent="0.25">
      <c r="A50" s="118" t="s">
        <v>169</v>
      </c>
      <c r="B50" s="50" t="s">
        <v>264</v>
      </c>
      <c r="C50" s="50" t="s">
        <v>132</v>
      </c>
      <c r="D50" s="50"/>
      <c r="E50" s="50"/>
      <c r="F50" s="50"/>
      <c r="G50" s="50"/>
      <c r="H50" s="114"/>
      <c r="I50" s="124"/>
      <c r="J50" s="124"/>
      <c r="K50" s="124"/>
      <c r="L50" s="124"/>
      <c r="M50" s="124"/>
      <c r="N50" s="124"/>
      <c r="O50" s="124"/>
    </row>
    <row r="51" spans="1:15" x14ac:dyDescent="0.25">
      <c r="A51" s="118" t="s">
        <v>171</v>
      </c>
      <c r="B51" s="50" t="s">
        <v>247</v>
      </c>
      <c r="C51" s="50" t="s">
        <v>143</v>
      </c>
      <c r="D51" s="50"/>
      <c r="E51" s="50"/>
      <c r="F51" s="50"/>
      <c r="G51" s="50"/>
      <c r="H51" s="114"/>
      <c r="I51" s="124"/>
      <c r="J51" s="124"/>
      <c r="K51" s="124"/>
      <c r="L51" s="124"/>
      <c r="M51" s="124"/>
      <c r="N51" s="124"/>
      <c r="O51" s="124"/>
    </row>
    <row r="52" spans="1:15" x14ac:dyDescent="0.25">
      <c r="A52" s="118" t="s">
        <v>173</v>
      </c>
      <c r="B52" s="50" t="s">
        <v>172</v>
      </c>
      <c r="C52" s="50" t="s">
        <v>143</v>
      </c>
      <c r="D52" s="50"/>
      <c r="E52" s="50"/>
      <c r="F52" s="50"/>
      <c r="G52" s="50"/>
      <c r="H52" s="114"/>
      <c r="I52" s="124"/>
      <c r="J52" s="124"/>
      <c r="K52" s="124"/>
      <c r="L52" s="124"/>
      <c r="M52" s="124"/>
      <c r="N52" s="124"/>
      <c r="O52" s="124"/>
    </row>
    <row r="53" spans="1:15" x14ac:dyDescent="0.25">
      <c r="A53" s="118" t="s">
        <v>175</v>
      </c>
      <c r="B53" s="50" t="s">
        <v>248</v>
      </c>
      <c r="C53" s="50" t="s">
        <v>143</v>
      </c>
      <c r="D53" s="50"/>
      <c r="E53" s="50"/>
      <c r="F53" s="50"/>
      <c r="G53" s="50"/>
      <c r="H53" s="114"/>
      <c r="I53" s="124"/>
      <c r="J53" s="124"/>
      <c r="K53" s="124"/>
      <c r="L53" s="124"/>
      <c r="M53" s="124"/>
      <c r="N53" s="124"/>
      <c r="O53" s="124"/>
    </row>
    <row r="54" spans="1:15" x14ac:dyDescent="0.25">
      <c r="A54" s="119" t="s">
        <v>177</v>
      </c>
      <c r="B54" s="60" t="s">
        <v>249</v>
      </c>
      <c r="C54" s="60" t="s">
        <v>132</v>
      </c>
      <c r="D54" s="60"/>
      <c r="E54" s="60"/>
      <c r="F54" s="60"/>
      <c r="G54" s="60"/>
      <c r="H54" s="115"/>
      <c r="I54" s="124"/>
      <c r="J54" s="124"/>
      <c r="K54" s="124"/>
      <c r="L54" s="124"/>
      <c r="M54" s="124"/>
      <c r="N54" s="124"/>
      <c r="O54" s="124"/>
    </row>
    <row r="55" spans="1:15" x14ac:dyDescent="0.25">
      <c r="A55" s="110"/>
    </row>
    <row r="56" spans="1:15" x14ac:dyDescent="0.25">
      <c r="A56" s="110"/>
    </row>
  </sheetData>
  <mergeCells count="2">
    <mergeCell ref="I5:M5"/>
    <mergeCell ref="N5:O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C09F-558D-403D-8BE9-00A897A99E42}">
  <dimension ref="A1:Q63"/>
  <sheetViews>
    <sheetView zoomScale="85" zoomScaleNormal="85" workbookViewId="0">
      <pane xSplit="3" ySplit="6" topLeftCell="D7" activePane="bottomRight" state="frozen"/>
      <selection pane="topRight" activeCell="D1" sqref="D1"/>
      <selection pane="bottomLeft" activeCell="A6" sqref="A6"/>
      <selection pane="bottomRight" activeCell="B19" sqref="B19"/>
    </sheetView>
  </sheetViews>
  <sheetFormatPr defaultColWidth="8.85546875" defaultRowHeight="15" x14ac:dyDescent="0.25"/>
  <cols>
    <col min="2" max="2" width="57.42578125" bestFit="1" customWidth="1"/>
    <col min="3" max="3" width="10.28515625" bestFit="1" customWidth="1"/>
    <col min="4" max="4" width="18.42578125" customWidth="1"/>
    <col min="6" max="6" width="18.140625" customWidth="1"/>
    <col min="7" max="7" width="10.140625" customWidth="1"/>
    <col min="8" max="8" width="13.28515625" customWidth="1"/>
    <col min="9" max="15" width="5.42578125" style="4" customWidth="1"/>
    <col min="16" max="17" width="5.42578125" customWidth="1"/>
  </cols>
  <sheetData>
    <row r="1" spans="1:17" ht="17.25" x14ac:dyDescent="0.3">
      <c r="A1" s="1" t="s">
        <v>266</v>
      </c>
      <c r="B1" s="6"/>
      <c r="C1" s="6"/>
      <c r="D1" s="6"/>
      <c r="E1" s="6"/>
      <c r="F1" s="6"/>
      <c r="G1" s="6"/>
      <c r="H1" s="6"/>
      <c r="P1" s="6"/>
      <c r="Q1" s="6"/>
    </row>
    <row r="2" spans="1:17" s="6" customFormat="1" ht="17.25" x14ac:dyDescent="0.3">
      <c r="A2" s="1"/>
      <c r="I2" s="4"/>
      <c r="J2" s="4"/>
      <c r="K2" s="4"/>
      <c r="L2" s="4"/>
      <c r="M2" s="4"/>
      <c r="N2" s="4"/>
      <c r="O2" s="4"/>
    </row>
    <row r="3" spans="1:17" s="6" customFormat="1" x14ac:dyDescent="0.25">
      <c r="A3" s="6" t="s">
        <v>91</v>
      </c>
      <c r="I3" s="4"/>
      <c r="J3" s="4"/>
      <c r="K3" s="4"/>
      <c r="L3" s="4"/>
      <c r="M3" s="4"/>
      <c r="N3" s="4"/>
      <c r="O3" s="4"/>
    </row>
    <row r="4" spans="1:17" s="6" customFormat="1" x14ac:dyDescent="0.25">
      <c r="A4" s="6" t="s">
        <v>92</v>
      </c>
      <c r="I4" s="4"/>
      <c r="J4" s="4"/>
      <c r="K4" s="4"/>
      <c r="L4" s="4"/>
      <c r="M4" s="4"/>
      <c r="N4" s="4"/>
      <c r="O4" s="4"/>
    </row>
    <row r="5" spans="1:17" ht="30.75" customHeight="1" x14ac:dyDescent="0.25">
      <c r="A5" s="6"/>
      <c r="B5" s="6"/>
      <c r="C5" s="6"/>
      <c r="D5" s="6"/>
      <c r="E5" s="6"/>
      <c r="F5" s="6"/>
      <c r="G5" s="6"/>
      <c r="H5" s="6"/>
      <c r="I5" s="190" t="s">
        <v>93</v>
      </c>
      <c r="J5" s="191"/>
      <c r="K5" s="191"/>
      <c r="L5" s="191"/>
      <c r="M5" s="191"/>
      <c r="N5" s="192" t="s">
        <v>94</v>
      </c>
      <c r="O5" s="192"/>
      <c r="P5" s="192"/>
      <c r="Q5" s="192"/>
    </row>
    <row r="6" spans="1:17" ht="45" x14ac:dyDescent="0.25">
      <c r="A6" s="108" t="s">
        <v>95</v>
      </c>
      <c r="B6" s="108" t="s">
        <v>96</v>
      </c>
      <c r="C6" s="108" t="s">
        <v>97</v>
      </c>
      <c r="D6" s="109" t="s">
        <v>98</v>
      </c>
      <c r="E6" s="109" t="s">
        <v>99</v>
      </c>
      <c r="F6" s="109" t="s">
        <v>100</v>
      </c>
      <c r="G6" s="109" t="s">
        <v>99</v>
      </c>
      <c r="H6" s="109" t="s">
        <v>101</v>
      </c>
      <c r="I6" s="132" t="s">
        <v>267</v>
      </c>
      <c r="J6" s="132" t="s">
        <v>268</v>
      </c>
      <c r="K6" s="132" t="s">
        <v>269</v>
      </c>
      <c r="L6" s="132" t="s">
        <v>270</v>
      </c>
      <c r="M6" s="132" t="s">
        <v>255</v>
      </c>
      <c r="N6" s="131" t="s">
        <v>78</v>
      </c>
      <c r="O6" s="131" t="s">
        <v>81</v>
      </c>
      <c r="P6" s="131" t="s">
        <v>84</v>
      </c>
      <c r="Q6" s="131" t="s">
        <v>87</v>
      </c>
    </row>
    <row r="7" spans="1:17" x14ac:dyDescent="0.25">
      <c r="A7" s="108" t="s">
        <v>121</v>
      </c>
      <c r="B7" s="7" t="s">
        <v>122</v>
      </c>
      <c r="C7" s="7"/>
      <c r="D7" s="6"/>
      <c r="E7" s="6"/>
      <c r="F7" s="6"/>
      <c r="G7" s="6"/>
      <c r="H7" s="6"/>
      <c r="I7" s="124"/>
      <c r="J7" s="124"/>
      <c r="K7" s="124"/>
      <c r="L7" s="124"/>
      <c r="M7" s="124"/>
      <c r="N7" s="124"/>
      <c r="O7" s="124"/>
      <c r="P7" s="124"/>
      <c r="Q7" s="124"/>
    </row>
    <row r="8" spans="1:17" x14ac:dyDescent="0.25">
      <c r="A8" s="110" t="s">
        <v>123</v>
      </c>
      <c r="B8" s="6" t="s">
        <v>124</v>
      </c>
      <c r="C8" s="6" t="s">
        <v>125</v>
      </c>
      <c r="D8" s="6"/>
      <c r="E8" s="6"/>
      <c r="F8" s="6"/>
      <c r="G8" s="6"/>
      <c r="H8" s="6"/>
      <c r="I8" s="123"/>
      <c r="J8" s="123"/>
      <c r="K8" s="123"/>
      <c r="L8" s="123"/>
      <c r="M8" s="123"/>
      <c r="N8" s="126"/>
      <c r="O8" s="126"/>
      <c r="P8" s="126"/>
      <c r="Q8" s="126"/>
    </row>
    <row r="9" spans="1:17" x14ac:dyDescent="0.25">
      <c r="A9" s="110" t="s">
        <v>126</v>
      </c>
      <c r="B9" s="6" t="s">
        <v>127</v>
      </c>
      <c r="C9" s="6" t="s">
        <v>125</v>
      </c>
      <c r="D9" s="6"/>
      <c r="E9" s="6"/>
      <c r="F9" s="6"/>
      <c r="G9" s="6"/>
      <c r="H9" s="6"/>
      <c r="I9" s="123"/>
      <c r="J9" s="123"/>
      <c r="K9" s="123"/>
      <c r="L9" s="123"/>
      <c r="M9" s="123"/>
      <c r="N9" s="126"/>
      <c r="O9" s="126"/>
      <c r="P9" s="126"/>
      <c r="Q9" s="126"/>
    </row>
    <row r="10" spans="1:17" x14ac:dyDescent="0.25">
      <c r="A10" s="110" t="s">
        <v>128</v>
      </c>
      <c r="B10" s="6" t="s">
        <v>129</v>
      </c>
      <c r="C10" s="6" t="s">
        <v>125</v>
      </c>
      <c r="D10" s="6"/>
      <c r="E10" s="6"/>
      <c r="F10" s="6"/>
      <c r="G10" s="6"/>
      <c r="H10" s="6"/>
      <c r="I10" s="124"/>
      <c r="J10" s="124"/>
      <c r="K10" s="124"/>
      <c r="L10" s="124"/>
      <c r="M10" s="124"/>
      <c r="N10" s="124"/>
      <c r="O10" s="124"/>
      <c r="P10" s="124"/>
      <c r="Q10" s="124"/>
    </row>
    <row r="11" spans="1:17" x14ac:dyDescent="0.25">
      <c r="A11" s="110" t="s">
        <v>130</v>
      </c>
      <c r="B11" s="6" t="s">
        <v>131</v>
      </c>
      <c r="C11" s="6" t="s">
        <v>132</v>
      </c>
      <c r="D11" s="6"/>
      <c r="E11" s="6"/>
      <c r="F11" s="6"/>
      <c r="G11" s="6"/>
      <c r="H11" s="6"/>
      <c r="I11" s="124"/>
      <c r="J11" s="124"/>
      <c r="K11" s="124"/>
      <c r="L11" s="124"/>
      <c r="M11" s="124"/>
      <c r="N11" s="124"/>
      <c r="O11" s="124"/>
      <c r="P11" s="124"/>
      <c r="Q11" s="124"/>
    </row>
    <row r="12" spans="1:17" x14ac:dyDescent="0.25">
      <c r="A12" s="110" t="s">
        <v>133</v>
      </c>
      <c r="B12" s="6" t="s">
        <v>134</v>
      </c>
      <c r="C12" s="6" t="s">
        <v>132</v>
      </c>
      <c r="D12" s="6"/>
      <c r="E12" s="6"/>
      <c r="F12" s="6"/>
      <c r="G12" s="6"/>
      <c r="H12" s="6"/>
      <c r="I12" s="124"/>
      <c r="J12" s="124"/>
      <c r="K12" s="124"/>
      <c r="L12" s="124"/>
      <c r="M12" s="124"/>
      <c r="N12" s="124"/>
      <c r="O12" s="124"/>
      <c r="P12" s="124"/>
      <c r="Q12" s="124"/>
    </row>
    <row r="13" spans="1:17" x14ac:dyDescent="0.25">
      <c r="A13" s="110" t="s">
        <v>135</v>
      </c>
      <c r="B13" s="6" t="s">
        <v>136</v>
      </c>
      <c r="C13" s="6" t="s">
        <v>125</v>
      </c>
      <c r="D13" s="6"/>
      <c r="E13" s="6"/>
      <c r="F13" s="6"/>
      <c r="G13" s="6"/>
      <c r="H13" s="6"/>
      <c r="I13" s="124"/>
      <c r="J13" s="124"/>
      <c r="K13" s="124"/>
      <c r="L13" s="124"/>
      <c r="M13" s="124"/>
      <c r="N13" s="124"/>
      <c r="O13" s="124"/>
      <c r="P13" s="124"/>
      <c r="Q13" s="124"/>
    </row>
    <row r="14" spans="1:17" x14ac:dyDescent="0.25">
      <c r="A14" s="108" t="s">
        <v>144</v>
      </c>
      <c r="B14" s="7" t="s">
        <v>271</v>
      </c>
      <c r="C14" s="7"/>
      <c r="D14" s="6"/>
      <c r="E14" s="6"/>
      <c r="F14" s="6"/>
      <c r="G14" s="6"/>
      <c r="H14" s="6"/>
      <c r="I14" s="124"/>
      <c r="J14" s="124"/>
      <c r="K14" s="124"/>
      <c r="L14" s="124"/>
      <c r="M14" s="124"/>
      <c r="N14" s="124"/>
      <c r="O14" s="124"/>
      <c r="P14" s="124"/>
      <c r="Q14" s="124"/>
    </row>
    <row r="15" spans="1:17" x14ac:dyDescent="0.25">
      <c r="A15" s="110" t="s">
        <v>123</v>
      </c>
      <c r="B15" s="6" t="s">
        <v>150</v>
      </c>
      <c r="C15" s="6" t="s">
        <v>125</v>
      </c>
      <c r="D15" s="6"/>
      <c r="E15" s="6"/>
      <c r="F15" s="6"/>
      <c r="G15" s="6"/>
      <c r="H15" s="6"/>
      <c r="I15" s="124"/>
      <c r="J15" s="124"/>
      <c r="K15" s="124"/>
      <c r="L15" s="124"/>
      <c r="M15" s="124"/>
      <c r="N15" s="124"/>
      <c r="O15" s="124"/>
      <c r="P15" s="124"/>
      <c r="Q15" s="124"/>
    </row>
    <row r="16" spans="1:17" x14ac:dyDescent="0.25">
      <c r="A16" s="110" t="s">
        <v>126</v>
      </c>
      <c r="B16" s="6" t="s">
        <v>258</v>
      </c>
      <c r="C16" s="6" t="s">
        <v>132</v>
      </c>
      <c r="D16" s="6"/>
      <c r="E16" s="6"/>
      <c r="F16" s="6"/>
      <c r="G16" s="6"/>
      <c r="H16" s="6"/>
      <c r="I16" s="123"/>
      <c r="J16" s="124"/>
      <c r="K16" s="123"/>
      <c r="L16" s="124"/>
      <c r="M16" s="123"/>
      <c r="N16" s="124"/>
      <c r="O16" s="126"/>
      <c r="P16" s="126"/>
      <c r="Q16" s="124"/>
    </row>
    <row r="17" spans="1:17" x14ac:dyDescent="0.25">
      <c r="A17" s="110" t="s">
        <v>128</v>
      </c>
      <c r="B17" s="6" t="s">
        <v>272</v>
      </c>
      <c r="C17" s="6" t="s">
        <v>143</v>
      </c>
      <c r="D17" s="6"/>
      <c r="E17" s="6"/>
      <c r="F17" s="6"/>
      <c r="G17" s="6"/>
      <c r="H17" s="6"/>
      <c r="I17" s="124"/>
      <c r="J17" s="124"/>
      <c r="K17" s="124"/>
      <c r="L17" s="124"/>
      <c r="M17" s="124"/>
      <c r="N17" s="124"/>
      <c r="O17" s="124"/>
      <c r="P17" s="124"/>
      <c r="Q17" s="124"/>
    </row>
    <row r="18" spans="1:17" x14ac:dyDescent="0.25">
      <c r="A18" s="110" t="s">
        <v>130</v>
      </c>
      <c r="B18" s="6" t="s">
        <v>273</v>
      </c>
      <c r="C18" s="6" t="s">
        <v>143</v>
      </c>
      <c r="D18" s="6"/>
      <c r="E18" s="6"/>
      <c r="F18" s="6"/>
      <c r="G18" s="6"/>
      <c r="H18" s="6"/>
      <c r="I18" s="124"/>
      <c r="J18" s="124"/>
      <c r="K18" s="124"/>
      <c r="L18" s="123"/>
      <c r="M18" s="124"/>
      <c r="N18" s="124"/>
      <c r="O18" s="124"/>
      <c r="P18" s="124"/>
      <c r="Q18" s="124"/>
    </row>
    <row r="19" spans="1:17" x14ac:dyDescent="0.25">
      <c r="A19" s="110" t="s">
        <v>133</v>
      </c>
      <c r="B19" s="6" t="s">
        <v>274</v>
      </c>
      <c r="C19" s="6" t="s">
        <v>143</v>
      </c>
      <c r="D19" s="6"/>
      <c r="E19" s="6"/>
      <c r="F19" s="6"/>
      <c r="G19" s="6"/>
      <c r="H19" s="6"/>
      <c r="I19" s="124"/>
      <c r="J19" s="124"/>
      <c r="K19" s="124"/>
      <c r="L19" s="124"/>
      <c r="M19" s="124"/>
      <c r="N19" s="124"/>
      <c r="O19" s="124"/>
      <c r="P19" s="124"/>
      <c r="Q19" s="124"/>
    </row>
    <row r="20" spans="1:17" x14ac:dyDescent="0.25">
      <c r="A20" s="110" t="s">
        <v>135</v>
      </c>
      <c r="B20" s="6" t="s">
        <v>275</v>
      </c>
      <c r="C20" s="6" t="s">
        <v>125</v>
      </c>
      <c r="D20" s="6"/>
      <c r="E20" s="6"/>
      <c r="F20" s="6"/>
      <c r="G20" s="6"/>
      <c r="H20" s="6"/>
      <c r="I20" s="124"/>
      <c r="J20" s="124"/>
      <c r="K20" s="124"/>
      <c r="L20" s="124"/>
      <c r="M20" s="124"/>
      <c r="N20" s="124"/>
      <c r="O20" s="124"/>
      <c r="P20" s="124"/>
      <c r="Q20" s="124"/>
    </row>
    <row r="21" spans="1:17" x14ac:dyDescent="0.25">
      <c r="A21" s="110" t="s">
        <v>137</v>
      </c>
      <c r="B21" s="6" t="s">
        <v>276</v>
      </c>
      <c r="C21" s="6" t="s">
        <v>132</v>
      </c>
      <c r="D21" s="6"/>
      <c r="E21" s="6"/>
      <c r="F21" s="6"/>
      <c r="G21" s="6"/>
      <c r="H21" s="6"/>
      <c r="I21" s="124"/>
      <c r="J21" s="124"/>
      <c r="K21" s="123"/>
      <c r="L21" s="123"/>
      <c r="M21" s="124"/>
      <c r="N21" s="124"/>
      <c r="O21" s="124"/>
      <c r="P21" s="124"/>
      <c r="Q21" s="126"/>
    </row>
    <row r="22" spans="1:17" x14ac:dyDescent="0.25">
      <c r="A22" s="110" t="s">
        <v>139</v>
      </c>
      <c r="B22" s="6" t="s">
        <v>277</v>
      </c>
      <c r="C22" s="6" t="s">
        <v>143</v>
      </c>
      <c r="D22" s="6"/>
      <c r="E22" s="6"/>
      <c r="F22" s="6"/>
      <c r="G22" s="6"/>
      <c r="H22" s="6"/>
      <c r="I22" s="124"/>
      <c r="J22" s="124"/>
      <c r="K22" s="124"/>
      <c r="L22" s="124"/>
      <c r="M22" s="124"/>
      <c r="N22" s="124"/>
      <c r="O22" s="124"/>
      <c r="P22" s="124"/>
      <c r="Q22" s="124"/>
    </row>
    <row r="23" spans="1:17" x14ac:dyDescent="0.25">
      <c r="A23" s="110" t="s">
        <v>141</v>
      </c>
      <c r="B23" s="6" t="s">
        <v>260</v>
      </c>
      <c r="C23" s="6" t="s">
        <v>143</v>
      </c>
      <c r="D23" s="6"/>
      <c r="E23" s="6"/>
      <c r="F23" s="6"/>
      <c r="G23" s="6"/>
      <c r="H23" s="6"/>
      <c r="I23" s="124"/>
      <c r="J23" s="124"/>
      <c r="K23" s="124"/>
      <c r="L23" s="124"/>
      <c r="M23" s="124"/>
      <c r="N23" s="124"/>
      <c r="O23" s="124"/>
      <c r="P23" s="124"/>
      <c r="Q23" s="124"/>
    </row>
    <row r="24" spans="1:17" x14ac:dyDescent="0.25">
      <c r="A24" s="110" t="s">
        <v>159</v>
      </c>
      <c r="B24" s="6" t="s">
        <v>261</v>
      </c>
      <c r="C24" s="6" t="s">
        <v>132</v>
      </c>
      <c r="D24" s="6"/>
      <c r="E24" s="6"/>
      <c r="F24" s="6"/>
      <c r="G24" s="6"/>
      <c r="H24" s="6"/>
      <c r="I24" s="124"/>
      <c r="J24" s="124"/>
      <c r="K24" s="124"/>
      <c r="L24" s="124"/>
      <c r="M24" s="124"/>
      <c r="N24" s="124"/>
      <c r="O24" s="124"/>
      <c r="P24" s="124"/>
      <c r="Q24" s="124"/>
    </row>
    <row r="25" spans="1:17" x14ac:dyDescent="0.25">
      <c r="A25" s="110" t="s">
        <v>161</v>
      </c>
      <c r="B25" s="6" t="s">
        <v>242</v>
      </c>
      <c r="C25" s="6" t="s">
        <v>143</v>
      </c>
      <c r="D25" s="6"/>
      <c r="E25" s="6"/>
      <c r="F25" s="6"/>
      <c r="G25" s="6"/>
      <c r="H25" s="6"/>
      <c r="I25" s="124"/>
      <c r="J25" s="124"/>
      <c r="K25" s="124"/>
      <c r="L25" s="124"/>
      <c r="M25" s="124"/>
      <c r="N25" s="124"/>
      <c r="O25" s="124"/>
      <c r="P25" s="124"/>
      <c r="Q25" s="124"/>
    </row>
    <row r="26" spans="1:17" x14ac:dyDescent="0.25">
      <c r="A26" s="110" t="s">
        <v>163</v>
      </c>
      <c r="B26" s="6" t="s">
        <v>155</v>
      </c>
      <c r="C26" s="6" t="s">
        <v>143</v>
      </c>
      <c r="D26" s="6"/>
      <c r="E26" s="6"/>
      <c r="F26" s="6"/>
      <c r="G26" s="6"/>
      <c r="H26" s="6"/>
      <c r="I26" s="124"/>
      <c r="J26" s="124"/>
      <c r="K26" s="124"/>
      <c r="L26" s="124"/>
      <c r="M26" s="124"/>
      <c r="N26" s="124"/>
      <c r="O26" s="124"/>
      <c r="P26" s="124"/>
      <c r="Q26" s="124"/>
    </row>
    <row r="27" spans="1:17" x14ac:dyDescent="0.25">
      <c r="A27" s="110" t="s">
        <v>165</v>
      </c>
      <c r="B27" s="6" t="s">
        <v>158</v>
      </c>
      <c r="C27" s="6" t="s">
        <v>143</v>
      </c>
      <c r="D27" s="6"/>
      <c r="E27" s="6"/>
      <c r="F27" s="6"/>
      <c r="G27" s="6"/>
      <c r="H27" s="6"/>
      <c r="I27" s="124"/>
      <c r="J27" s="124"/>
      <c r="K27" s="124"/>
      <c r="L27" s="124"/>
      <c r="M27" s="124"/>
      <c r="N27" s="124"/>
      <c r="O27" s="124"/>
      <c r="P27" s="124"/>
      <c r="Q27" s="124"/>
    </row>
    <row r="28" spans="1:17" x14ac:dyDescent="0.25">
      <c r="A28" s="110" t="s">
        <v>167</v>
      </c>
      <c r="B28" s="6" t="s">
        <v>160</v>
      </c>
      <c r="C28" s="6" t="s">
        <v>143</v>
      </c>
      <c r="D28" s="6"/>
      <c r="E28" s="6"/>
      <c r="F28" s="6"/>
      <c r="G28" s="6"/>
      <c r="H28" s="6"/>
      <c r="I28" s="124"/>
      <c r="J28" s="124"/>
      <c r="K28" s="124"/>
      <c r="L28" s="124"/>
      <c r="M28" s="124"/>
      <c r="N28" s="124"/>
      <c r="O28" s="124"/>
      <c r="P28" s="124"/>
      <c r="Q28" s="124"/>
    </row>
    <row r="29" spans="1:17" x14ac:dyDescent="0.25">
      <c r="A29" s="110" t="s">
        <v>169</v>
      </c>
      <c r="B29" s="6" t="s">
        <v>162</v>
      </c>
      <c r="C29" s="6" t="s">
        <v>132</v>
      </c>
      <c r="D29" s="6"/>
      <c r="E29" s="6"/>
      <c r="F29" s="6"/>
      <c r="G29" s="6"/>
      <c r="H29" s="6"/>
      <c r="I29" s="124"/>
      <c r="J29" s="124"/>
      <c r="K29" s="124"/>
      <c r="L29" s="124"/>
      <c r="M29" s="124"/>
      <c r="N29" s="124"/>
      <c r="O29" s="124"/>
      <c r="P29" s="124"/>
      <c r="Q29" s="124"/>
    </row>
    <row r="30" spans="1:17" x14ac:dyDescent="0.25">
      <c r="A30" s="110" t="s">
        <v>171</v>
      </c>
      <c r="B30" s="6" t="s">
        <v>156</v>
      </c>
      <c r="C30" s="6" t="s">
        <v>143</v>
      </c>
      <c r="D30" s="6"/>
      <c r="E30" s="6"/>
      <c r="F30" s="6"/>
      <c r="G30" s="6"/>
      <c r="H30" s="6"/>
      <c r="I30" s="124"/>
      <c r="J30" s="124"/>
      <c r="K30" s="124"/>
      <c r="L30" s="124"/>
      <c r="M30" s="124"/>
      <c r="N30" s="124"/>
      <c r="O30" s="124"/>
      <c r="P30" s="124"/>
      <c r="Q30" s="124"/>
    </row>
    <row r="31" spans="1:17" x14ac:dyDescent="0.25">
      <c r="A31" s="110" t="s">
        <v>173</v>
      </c>
      <c r="B31" s="6" t="s">
        <v>262</v>
      </c>
      <c r="C31" s="6" t="s">
        <v>125</v>
      </c>
      <c r="D31" s="6"/>
      <c r="E31" s="6"/>
      <c r="F31" s="6"/>
      <c r="G31" s="6"/>
      <c r="H31" s="6"/>
      <c r="I31" s="124"/>
      <c r="J31" s="124"/>
      <c r="K31" s="124"/>
      <c r="L31" s="124"/>
      <c r="M31" s="124"/>
      <c r="N31" s="124"/>
      <c r="O31" s="124"/>
      <c r="P31" s="124"/>
      <c r="Q31" s="124"/>
    </row>
    <row r="32" spans="1:17" x14ac:dyDescent="0.25">
      <c r="A32" s="110" t="s">
        <v>175</v>
      </c>
      <c r="B32" s="6" t="s">
        <v>263</v>
      </c>
      <c r="C32" s="6" t="s">
        <v>132</v>
      </c>
      <c r="D32" s="6"/>
      <c r="E32" s="6"/>
      <c r="F32" s="6"/>
      <c r="G32" s="6"/>
      <c r="H32" s="6"/>
      <c r="I32" s="124"/>
      <c r="J32" s="124"/>
      <c r="K32" s="124"/>
      <c r="L32" s="124"/>
      <c r="M32" s="124"/>
      <c r="N32" s="124"/>
      <c r="O32" s="124"/>
      <c r="P32" s="124"/>
      <c r="Q32" s="124"/>
    </row>
    <row r="33" spans="1:17" x14ac:dyDescent="0.25">
      <c r="A33" s="110" t="s">
        <v>177</v>
      </c>
      <c r="B33" s="6" t="s">
        <v>264</v>
      </c>
      <c r="C33" s="6" t="s">
        <v>132</v>
      </c>
      <c r="D33" s="6"/>
      <c r="E33" s="6"/>
      <c r="F33" s="6"/>
      <c r="G33" s="6"/>
      <c r="H33" s="6"/>
      <c r="I33" s="124"/>
      <c r="J33" s="124"/>
      <c r="K33" s="124"/>
      <c r="L33" s="124"/>
      <c r="M33" s="124"/>
      <c r="N33" s="124"/>
      <c r="O33" s="124"/>
      <c r="P33" s="124"/>
      <c r="Q33" s="124"/>
    </row>
    <row r="34" spans="1:17" x14ac:dyDescent="0.25">
      <c r="A34" s="111" t="s">
        <v>179</v>
      </c>
      <c r="B34" s="68" t="s">
        <v>247</v>
      </c>
      <c r="C34" s="68" t="s">
        <v>143</v>
      </c>
      <c r="D34" s="6"/>
      <c r="E34" s="6"/>
      <c r="F34" s="6"/>
      <c r="G34" s="6"/>
      <c r="H34" s="6"/>
      <c r="I34" s="124"/>
      <c r="J34" s="124"/>
      <c r="K34" s="124"/>
      <c r="L34" s="124"/>
      <c r="M34" s="124"/>
      <c r="N34" s="124"/>
      <c r="O34" s="124"/>
      <c r="P34" s="124"/>
      <c r="Q34" s="124"/>
    </row>
    <row r="35" spans="1:17" x14ac:dyDescent="0.25">
      <c r="A35" s="110" t="s">
        <v>181</v>
      </c>
      <c r="B35" s="6" t="s">
        <v>172</v>
      </c>
      <c r="C35" s="68" t="s">
        <v>143</v>
      </c>
      <c r="D35" s="6"/>
      <c r="E35" s="6"/>
      <c r="F35" s="6"/>
      <c r="G35" s="6"/>
      <c r="H35" s="6"/>
      <c r="I35" s="124"/>
      <c r="J35" s="124"/>
      <c r="K35" s="124"/>
      <c r="L35" s="124"/>
      <c r="M35" s="124"/>
      <c r="N35" s="124"/>
      <c r="O35" s="124"/>
      <c r="P35" s="124"/>
      <c r="Q35" s="124"/>
    </row>
    <row r="36" spans="1:17" x14ac:dyDescent="0.25">
      <c r="A36" s="110" t="s">
        <v>183</v>
      </c>
      <c r="B36" s="6" t="s">
        <v>248</v>
      </c>
      <c r="C36" s="68" t="s">
        <v>143</v>
      </c>
      <c r="D36" s="6"/>
      <c r="E36" s="6"/>
      <c r="F36" s="6"/>
      <c r="G36" s="6"/>
      <c r="H36" s="6"/>
      <c r="I36" s="124"/>
      <c r="J36" s="124"/>
      <c r="K36" s="124"/>
      <c r="L36" s="124"/>
      <c r="M36" s="124"/>
      <c r="N36" s="124"/>
      <c r="O36" s="124"/>
      <c r="P36" s="124"/>
      <c r="Q36" s="124"/>
    </row>
    <row r="37" spans="1:17" x14ac:dyDescent="0.25">
      <c r="A37" s="110" t="s">
        <v>185</v>
      </c>
      <c r="B37" s="6" t="s">
        <v>249</v>
      </c>
      <c r="C37" s="68" t="s">
        <v>132</v>
      </c>
      <c r="D37" s="6"/>
      <c r="E37" s="6"/>
      <c r="F37" s="6"/>
      <c r="G37" s="6"/>
      <c r="H37" s="6"/>
      <c r="I37" s="124"/>
      <c r="J37" s="124"/>
      <c r="K37" s="124"/>
      <c r="L37" s="124"/>
      <c r="M37" s="124"/>
      <c r="N37" s="124"/>
      <c r="O37" s="124"/>
      <c r="P37" s="124"/>
      <c r="Q37" s="124"/>
    </row>
    <row r="38" spans="1:17" x14ac:dyDescent="0.25">
      <c r="A38" s="110" t="s">
        <v>187</v>
      </c>
      <c r="B38" s="6" t="s">
        <v>278</v>
      </c>
      <c r="C38" s="68" t="s">
        <v>143</v>
      </c>
      <c r="D38" s="6"/>
      <c r="E38" s="6"/>
      <c r="F38" s="6"/>
      <c r="G38" s="6"/>
      <c r="H38" s="6"/>
      <c r="I38" s="124"/>
      <c r="J38" s="124"/>
      <c r="K38" s="124"/>
      <c r="L38" s="124"/>
      <c r="M38" s="124"/>
      <c r="N38" s="124"/>
      <c r="O38" s="124"/>
      <c r="P38" s="124"/>
      <c r="Q38" s="124"/>
    </row>
    <row r="39" spans="1:17" x14ac:dyDescent="0.25">
      <c r="A39" s="108" t="s">
        <v>148</v>
      </c>
      <c r="B39" s="7" t="s">
        <v>279</v>
      </c>
      <c r="C39" s="7"/>
      <c r="D39" s="6"/>
      <c r="E39" s="6"/>
      <c r="F39" s="6"/>
      <c r="G39" s="6"/>
      <c r="H39" s="6"/>
      <c r="I39" s="124"/>
      <c r="J39" s="124"/>
      <c r="K39" s="124"/>
      <c r="L39" s="124"/>
      <c r="M39" s="124"/>
      <c r="N39" s="124"/>
      <c r="O39" s="124"/>
      <c r="P39" s="124"/>
      <c r="Q39" s="124"/>
    </row>
    <row r="40" spans="1:17" x14ac:dyDescent="0.25">
      <c r="A40" s="110" t="s">
        <v>123</v>
      </c>
      <c r="B40" s="6" t="s">
        <v>150</v>
      </c>
      <c r="C40" s="6" t="s">
        <v>125</v>
      </c>
      <c r="D40" s="6"/>
      <c r="E40" s="6"/>
      <c r="F40" s="6"/>
      <c r="G40" s="6"/>
      <c r="H40" s="6"/>
      <c r="I40" s="124"/>
      <c r="J40" s="124"/>
      <c r="K40" s="124"/>
      <c r="L40" s="124"/>
      <c r="M40" s="124"/>
      <c r="N40" s="124"/>
      <c r="O40" s="124"/>
      <c r="P40" s="124"/>
      <c r="Q40" s="124"/>
    </row>
    <row r="41" spans="1:17" x14ac:dyDescent="0.25">
      <c r="A41" s="110" t="s">
        <v>126</v>
      </c>
      <c r="B41" s="6" t="s">
        <v>258</v>
      </c>
      <c r="C41" s="6" t="s">
        <v>132</v>
      </c>
      <c r="D41" s="6"/>
      <c r="E41" s="6"/>
      <c r="F41" s="6"/>
      <c r="G41" s="6"/>
      <c r="H41" s="6"/>
      <c r="I41" s="123"/>
      <c r="J41" s="123"/>
      <c r="K41" s="124"/>
      <c r="L41" s="124"/>
      <c r="M41" s="123"/>
      <c r="N41" s="124"/>
      <c r="O41" s="126"/>
      <c r="P41" s="126"/>
      <c r="Q41" s="124"/>
    </row>
    <row r="42" spans="1:17" x14ac:dyDescent="0.25">
      <c r="A42" s="110" t="s">
        <v>128</v>
      </c>
      <c r="B42" s="6" t="s">
        <v>272</v>
      </c>
      <c r="C42" s="6" t="s">
        <v>143</v>
      </c>
      <c r="D42" s="6"/>
      <c r="E42" s="6"/>
      <c r="F42" s="6"/>
      <c r="G42" s="6"/>
      <c r="H42" s="6"/>
      <c r="I42" s="124"/>
      <c r="J42" s="124"/>
      <c r="K42" s="124"/>
      <c r="L42" s="124"/>
      <c r="M42" s="124"/>
      <c r="N42" s="124"/>
      <c r="O42" s="124"/>
      <c r="P42" s="124"/>
      <c r="Q42" s="124"/>
    </row>
    <row r="43" spans="1:17" x14ac:dyDescent="0.25">
      <c r="A43" s="110" t="s">
        <v>130</v>
      </c>
      <c r="B43" s="6" t="s">
        <v>273</v>
      </c>
      <c r="C43" s="6" t="s">
        <v>143</v>
      </c>
      <c r="D43" s="6"/>
      <c r="E43" s="6"/>
      <c r="F43" s="6"/>
      <c r="G43" s="6"/>
      <c r="H43" s="6"/>
      <c r="I43" s="124"/>
      <c r="J43" s="124"/>
      <c r="K43" s="124"/>
      <c r="L43" s="123"/>
      <c r="M43" s="124"/>
      <c r="N43" s="124"/>
      <c r="O43" s="124"/>
      <c r="P43" s="124"/>
      <c r="Q43" s="124"/>
    </row>
    <row r="44" spans="1:17" x14ac:dyDescent="0.25">
      <c r="A44" s="110" t="s">
        <v>133</v>
      </c>
      <c r="B44" s="6" t="s">
        <v>274</v>
      </c>
      <c r="C44" s="6" t="s">
        <v>143</v>
      </c>
      <c r="D44" s="6"/>
      <c r="E44" s="6"/>
      <c r="F44" s="6"/>
      <c r="G44" s="6"/>
      <c r="H44" s="6"/>
      <c r="I44" s="124"/>
      <c r="J44" s="124"/>
      <c r="K44" s="124"/>
      <c r="L44" s="124"/>
      <c r="M44" s="124"/>
      <c r="N44" s="124"/>
      <c r="O44" s="124"/>
      <c r="P44" s="124"/>
      <c r="Q44" s="124"/>
    </row>
    <row r="45" spans="1:17" x14ac:dyDescent="0.25">
      <c r="A45" s="110" t="s">
        <v>135</v>
      </c>
      <c r="B45" s="6" t="s">
        <v>275</v>
      </c>
      <c r="C45" s="6" t="s">
        <v>125</v>
      </c>
      <c r="D45" s="6"/>
      <c r="E45" s="6"/>
      <c r="F45" s="6"/>
      <c r="G45" s="6"/>
      <c r="H45" s="6"/>
      <c r="I45" s="124"/>
      <c r="J45" s="124"/>
      <c r="K45" s="124"/>
      <c r="L45" s="124"/>
      <c r="M45" s="124"/>
      <c r="N45" s="124"/>
      <c r="O45" s="124"/>
      <c r="P45" s="124"/>
      <c r="Q45" s="124"/>
    </row>
    <row r="46" spans="1:17" x14ac:dyDescent="0.25">
      <c r="A46" s="110" t="s">
        <v>137</v>
      </c>
      <c r="B46" s="6" t="s">
        <v>276</v>
      </c>
      <c r="C46" s="6" t="s">
        <v>132</v>
      </c>
      <c r="D46" s="6"/>
      <c r="E46" s="6"/>
      <c r="F46" s="6"/>
      <c r="G46" s="6"/>
      <c r="H46" s="6"/>
      <c r="I46" s="124"/>
      <c r="J46" s="123"/>
      <c r="K46" s="124"/>
      <c r="L46" s="123"/>
      <c r="M46" s="124"/>
      <c r="N46" s="124"/>
      <c r="O46" s="124"/>
      <c r="P46" s="124"/>
      <c r="Q46" s="126"/>
    </row>
    <row r="47" spans="1:17" x14ac:dyDescent="0.25">
      <c r="A47" s="110" t="s">
        <v>139</v>
      </c>
      <c r="B47" s="6" t="s">
        <v>277</v>
      </c>
      <c r="C47" s="6" t="s">
        <v>143</v>
      </c>
      <c r="D47" s="6"/>
      <c r="E47" s="6"/>
      <c r="F47" s="6"/>
      <c r="G47" s="6"/>
      <c r="H47" s="6"/>
      <c r="I47" s="124"/>
      <c r="J47" s="124"/>
      <c r="K47" s="124"/>
      <c r="L47" s="124"/>
      <c r="M47" s="124"/>
      <c r="N47" s="124"/>
      <c r="O47" s="124"/>
      <c r="P47" s="124"/>
      <c r="Q47" s="124"/>
    </row>
    <row r="48" spans="1:17" x14ac:dyDescent="0.25">
      <c r="A48" s="110" t="s">
        <v>141</v>
      </c>
      <c r="B48" s="6" t="s">
        <v>260</v>
      </c>
      <c r="C48" s="6" t="s">
        <v>143</v>
      </c>
      <c r="D48" s="6"/>
      <c r="E48" s="6"/>
      <c r="F48" s="6"/>
      <c r="G48" s="6"/>
      <c r="H48" s="6"/>
      <c r="I48" s="124"/>
      <c r="J48" s="124"/>
      <c r="K48" s="124"/>
      <c r="L48" s="124"/>
      <c r="M48" s="124"/>
      <c r="N48" s="124"/>
      <c r="O48" s="124"/>
      <c r="P48" s="124"/>
      <c r="Q48" s="124"/>
    </row>
    <row r="49" spans="1:17" x14ac:dyDescent="0.25">
      <c r="A49" s="110" t="s">
        <v>159</v>
      </c>
      <c r="B49" s="6" t="s">
        <v>261</v>
      </c>
      <c r="C49" s="6" t="s">
        <v>132</v>
      </c>
      <c r="D49" s="6"/>
      <c r="E49" s="6"/>
      <c r="F49" s="6"/>
      <c r="G49" s="6"/>
      <c r="H49" s="6"/>
      <c r="I49" s="124"/>
      <c r="J49" s="124"/>
      <c r="K49" s="124"/>
      <c r="L49" s="124"/>
      <c r="M49" s="124"/>
      <c r="N49" s="124"/>
      <c r="O49" s="124"/>
      <c r="P49" s="124"/>
      <c r="Q49" s="124"/>
    </row>
    <row r="50" spans="1:17" x14ac:dyDescent="0.25">
      <c r="A50" s="110" t="s">
        <v>161</v>
      </c>
      <c r="B50" s="6" t="s">
        <v>242</v>
      </c>
      <c r="C50" s="6" t="s">
        <v>143</v>
      </c>
      <c r="D50" s="6"/>
      <c r="E50" s="6"/>
      <c r="F50" s="6"/>
      <c r="G50" s="6"/>
      <c r="H50" s="6"/>
      <c r="I50" s="124"/>
      <c r="J50" s="124"/>
      <c r="K50" s="124"/>
      <c r="L50" s="124"/>
      <c r="M50" s="124"/>
      <c r="N50" s="124"/>
      <c r="O50" s="124"/>
      <c r="P50" s="124"/>
      <c r="Q50" s="124"/>
    </row>
    <row r="51" spans="1:17" x14ac:dyDescent="0.25">
      <c r="A51" s="110" t="s">
        <v>163</v>
      </c>
      <c r="B51" s="6" t="s">
        <v>155</v>
      </c>
      <c r="C51" s="6" t="s">
        <v>143</v>
      </c>
      <c r="D51" s="6"/>
      <c r="E51" s="6"/>
      <c r="F51" s="6"/>
      <c r="G51" s="6"/>
      <c r="H51" s="6"/>
      <c r="I51" s="124"/>
      <c r="J51" s="124"/>
      <c r="K51" s="124"/>
      <c r="L51" s="124"/>
      <c r="M51" s="124"/>
      <c r="N51" s="124"/>
      <c r="O51" s="124"/>
      <c r="P51" s="124"/>
      <c r="Q51" s="124"/>
    </row>
    <row r="52" spans="1:17" x14ac:dyDescent="0.25">
      <c r="A52" s="110" t="s">
        <v>165</v>
      </c>
      <c r="B52" s="6" t="s">
        <v>158</v>
      </c>
      <c r="C52" s="6" t="s">
        <v>143</v>
      </c>
      <c r="D52" s="6"/>
      <c r="E52" s="6"/>
      <c r="F52" s="6"/>
      <c r="G52" s="6"/>
      <c r="H52" s="6"/>
      <c r="I52" s="124"/>
      <c r="J52" s="124"/>
      <c r="K52" s="124"/>
      <c r="L52" s="124"/>
      <c r="M52" s="124"/>
      <c r="N52" s="124"/>
      <c r="O52" s="124"/>
      <c r="P52" s="124"/>
      <c r="Q52" s="124"/>
    </row>
    <row r="53" spans="1:17" x14ac:dyDescent="0.25">
      <c r="A53" s="110" t="s">
        <v>167</v>
      </c>
      <c r="B53" s="6" t="s">
        <v>160</v>
      </c>
      <c r="C53" s="6" t="s">
        <v>143</v>
      </c>
      <c r="D53" s="6"/>
      <c r="E53" s="6"/>
      <c r="F53" s="6"/>
      <c r="G53" s="6"/>
      <c r="H53" s="6"/>
      <c r="I53" s="124"/>
      <c r="J53" s="124"/>
      <c r="K53" s="124"/>
      <c r="L53" s="124"/>
      <c r="M53" s="124"/>
      <c r="N53" s="124"/>
      <c r="O53" s="124"/>
      <c r="P53" s="124"/>
      <c r="Q53" s="124"/>
    </row>
    <row r="54" spans="1:17" x14ac:dyDescent="0.25">
      <c r="A54" s="110" t="s">
        <v>169</v>
      </c>
      <c r="B54" s="6" t="s">
        <v>162</v>
      </c>
      <c r="C54" s="6" t="s">
        <v>132</v>
      </c>
      <c r="D54" s="6"/>
      <c r="E54" s="6"/>
      <c r="F54" s="6"/>
      <c r="G54" s="6"/>
      <c r="H54" s="6"/>
      <c r="I54" s="124"/>
      <c r="J54" s="124"/>
      <c r="K54" s="124"/>
      <c r="L54" s="124"/>
      <c r="M54" s="124"/>
      <c r="N54" s="124"/>
      <c r="O54" s="124"/>
      <c r="P54" s="124"/>
      <c r="Q54" s="124"/>
    </row>
    <row r="55" spans="1:17" x14ac:dyDescent="0.25">
      <c r="A55" s="110" t="s">
        <v>171</v>
      </c>
      <c r="B55" s="6" t="s">
        <v>156</v>
      </c>
      <c r="C55" s="6" t="s">
        <v>143</v>
      </c>
      <c r="D55" s="6"/>
      <c r="E55" s="6"/>
      <c r="F55" s="6"/>
      <c r="G55" s="6"/>
      <c r="H55" s="6"/>
      <c r="I55" s="124"/>
      <c r="J55" s="124"/>
      <c r="K55" s="124"/>
      <c r="L55" s="124"/>
      <c r="M55" s="124"/>
      <c r="N55" s="124"/>
      <c r="O55" s="124"/>
      <c r="P55" s="124"/>
      <c r="Q55" s="124"/>
    </row>
    <row r="56" spans="1:17" x14ac:dyDescent="0.25">
      <c r="A56" s="110" t="s">
        <v>173</v>
      </c>
      <c r="B56" s="6" t="s">
        <v>262</v>
      </c>
      <c r="C56" s="6" t="s">
        <v>125</v>
      </c>
      <c r="D56" s="6"/>
      <c r="E56" s="6"/>
      <c r="F56" s="6"/>
      <c r="G56" s="6"/>
      <c r="H56" s="6"/>
      <c r="I56" s="124"/>
      <c r="J56" s="124"/>
      <c r="K56" s="124"/>
      <c r="L56" s="124"/>
      <c r="M56" s="124"/>
      <c r="N56" s="124"/>
      <c r="O56" s="124"/>
      <c r="P56" s="124"/>
      <c r="Q56" s="124"/>
    </row>
    <row r="57" spans="1:17" x14ac:dyDescent="0.25">
      <c r="A57" s="110" t="s">
        <v>175</v>
      </c>
      <c r="B57" s="6" t="s">
        <v>263</v>
      </c>
      <c r="C57" s="6" t="s">
        <v>132</v>
      </c>
      <c r="D57" s="6"/>
      <c r="E57" s="6"/>
      <c r="F57" s="6"/>
      <c r="G57" s="6"/>
      <c r="H57" s="6"/>
      <c r="I57" s="124"/>
      <c r="J57" s="124"/>
      <c r="K57" s="124"/>
      <c r="L57" s="124"/>
      <c r="M57" s="124"/>
      <c r="N57" s="124"/>
      <c r="O57" s="124"/>
      <c r="P57" s="124"/>
      <c r="Q57" s="124"/>
    </row>
    <row r="58" spans="1:17" x14ac:dyDescent="0.25">
      <c r="A58" s="110" t="s">
        <v>177</v>
      </c>
      <c r="B58" s="6" t="s">
        <v>264</v>
      </c>
      <c r="C58" s="6" t="s">
        <v>132</v>
      </c>
      <c r="D58" s="6"/>
      <c r="E58" s="6"/>
      <c r="F58" s="6"/>
      <c r="G58" s="6"/>
      <c r="H58" s="6"/>
      <c r="I58" s="124"/>
      <c r="J58" s="124"/>
      <c r="K58" s="124"/>
      <c r="L58" s="124"/>
      <c r="M58" s="124"/>
      <c r="N58" s="124"/>
      <c r="O58" s="124"/>
      <c r="P58" s="124"/>
      <c r="Q58" s="124"/>
    </row>
    <row r="59" spans="1:17" x14ac:dyDescent="0.25">
      <c r="A59" s="111" t="s">
        <v>179</v>
      </c>
      <c r="B59" s="68" t="s">
        <v>247</v>
      </c>
      <c r="C59" s="68" t="s">
        <v>143</v>
      </c>
      <c r="D59" s="6"/>
      <c r="E59" s="6"/>
      <c r="F59" s="6"/>
      <c r="G59" s="6"/>
      <c r="H59" s="6"/>
      <c r="I59" s="124"/>
      <c r="J59" s="124"/>
      <c r="K59" s="124"/>
      <c r="L59" s="124"/>
      <c r="M59" s="124"/>
      <c r="N59" s="124"/>
      <c r="O59" s="124"/>
      <c r="P59" s="124"/>
      <c r="Q59" s="124"/>
    </row>
    <row r="60" spans="1:17" x14ac:dyDescent="0.25">
      <c r="A60" s="110" t="s">
        <v>181</v>
      </c>
      <c r="B60" s="6" t="s">
        <v>172</v>
      </c>
      <c r="C60" s="68" t="s">
        <v>143</v>
      </c>
      <c r="D60" s="6"/>
      <c r="E60" s="6"/>
      <c r="F60" s="6"/>
      <c r="G60" s="6"/>
      <c r="H60" s="6"/>
      <c r="I60" s="124"/>
      <c r="J60" s="124"/>
      <c r="K60" s="124"/>
      <c r="L60" s="124"/>
      <c r="M60" s="124"/>
      <c r="N60" s="124"/>
      <c r="O60" s="124"/>
      <c r="P60" s="124"/>
      <c r="Q60" s="124"/>
    </row>
    <row r="61" spans="1:17" x14ac:dyDescent="0.25">
      <c r="A61" s="110" t="s">
        <v>183</v>
      </c>
      <c r="B61" s="6" t="s">
        <v>248</v>
      </c>
      <c r="C61" s="68" t="s">
        <v>143</v>
      </c>
      <c r="D61" s="6"/>
      <c r="E61" s="6"/>
      <c r="F61" s="6"/>
      <c r="G61" s="6"/>
      <c r="H61" s="6"/>
      <c r="I61" s="124"/>
      <c r="J61" s="124"/>
      <c r="K61" s="124"/>
      <c r="L61" s="124"/>
      <c r="M61" s="124"/>
      <c r="N61" s="124"/>
      <c r="O61" s="124"/>
      <c r="P61" s="124"/>
      <c r="Q61" s="124"/>
    </row>
    <row r="62" spans="1:17" x14ac:dyDescent="0.25">
      <c r="A62" s="110" t="s">
        <v>185</v>
      </c>
      <c r="B62" s="6" t="s">
        <v>249</v>
      </c>
      <c r="C62" s="68" t="s">
        <v>132</v>
      </c>
      <c r="D62" s="6"/>
      <c r="E62" s="6"/>
      <c r="F62" s="6"/>
      <c r="G62" s="6"/>
      <c r="H62" s="6"/>
      <c r="I62" s="124"/>
      <c r="J62" s="124"/>
      <c r="K62" s="124"/>
      <c r="L62" s="124"/>
      <c r="M62" s="124"/>
      <c r="N62" s="124"/>
      <c r="O62" s="124"/>
      <c r="P62" s="124"/>
      <c r="Q62" s="124"/>
    </row>
    <row r="63" spans="1:17" x14ac:dyDescent="0.25">
      <c r="A63" s="110" t="s">
        <v>187</v>
      </c>
      <c r="B63" s="6" t="s">
        <v>278</v>
      </c>
      <c r="C63" s="68" t="s">
        <v>143</v>
      </c>
      <c r="D63" s="6"/>
      <c r="E63" s="6"/>
      <c r="F63" s="6"/>
      <c r="G63" s="6"/>
      <c r="H63" s="6"/>
      <c r="I63" s="124"/>
      <c r="J63" s="124"/>
      <c r="K63" s="124"/>
      <c r="L63" s="124"/>
      <c r="M63" s="124"/>
      <c r="N63" s="124"/>
      <c r="O63" s="124"/>
      <c r="P63" s="124"/>
      <c r="Q63" s="124"/>
    </row>
  </sheetData>
  <mergeCells count="2">
    <mergeCell ref="N5:Q5"/>
    <mergeCell ref="I5:M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E2F2-3EB8-4B6D-BCC1-5BD802BC5A62}">
  <dimension ref="A1:O54"/>
  <sheetViews>
    <sheetView zoomScale="85" zoomScaleNormal="85" workbookViewId="0">
      <selection activeCell="I44" sqref="I44:K44"/>
    </sheetView>
  </sheetViews>
  <sheetFormatPr defaultColWidth="8.85546875" defaultRowHeight="15" x14ac:dyDescent="0.25"/>
  <cols>
    <col min="1" max="1" width="48.42578125" customWidth="1"/>
    <col min="3" max="3" width="27.42578125" customWidth="1"/>
    <col min="5" max="5" width="45.42578125" bestFit="1" customWidth="1"/>
    <col min="7" max="7" width="27.140625" customWidth="1"/>
    <col min="9" max="9" width="45.42578125" bestFit="1" customWidth="1"/>
    <col min="11" max="11" width="27.28515625" customWidth="1"/>
    <col min="13" max="13" width="45.42578125" bestFit="1" customWidth="1"/>
    <col min="15" max="15" width="23.42578125" bestFit="1" customWidth="1"/>
  </cols>
  <sheetData>
    <row r="1" spans="1:11" ht="17.25" x14ac:dyDescent="0.3">
      <c r="A1" s="1" t="s">
        <v>280</v>
      </c>
      <c r="B1" s="6"/>
      <c r="C1" s="6"/>
      <c r="D1" s="6"/>
      <c r="E1" s="6"/>
      <c r="F1" s="6"/>
      <c r="G1" s="6"/>
      <c r="H1" s="6"/>
      <c r="I1" s="6"/>
      <c r="J1" s="6"/>
      <c r="K1" s="6"/>
    </row>
    <row r="3" spans="1:11" x14ac:dyDescent="0.25">
      <c r="A3" s="180" t="s">
        <v>281</v>
      </c>
      <c r="B3" s="6"/>
      <c r="C3" s="6"/>
      <c r="D3" s="6"/>
      <c r="E3" s="6"/>
      <c r="F3" s="6"/>
      <c r="G3" s="6"/>
      <c r="H3" s="6"/>
      <c r="I3" s="6"/>
      <c r="J3" s="6"/>
      <c r="K3" s="6"/>
    </row>
    <row r="5" spans="1:11" ht="17.25" x14ac:dyDescent="0.3">
      <c r="A5" s="1" t="s">
        <v>282</v>
      </c>
      <c r="B5" s="6"/>
      <c r="C5" s="6"/>
      <c r="D5" s="6"/>
      <c r="E5" s="6"/>
      <c r="F5" s="6"/>
      <c r="G5" s="6"/>
      <c r="H5" s="6"/>
      <c r="I5" s="6"/>
      <c r="J5" s="6"/>
      <c r="K5" s="6"/>
    </row>
    <row r="6" spans="1:11" x14ac:dyDescent="0.25">
      <c r="A6" s="6"/>
      <c r="B6" s="7" t="s">
        <v>283</v>
      </c>
      <c r="C6" s="7" t="s">
        <v>284</v>
      </c>
      <c r="D6" s="6"/>
      <c r="E6" s="6"/>
      <c r="F6" s="7" t="s">
        <v>283</v>
      </c>
      <c r="G6" s="7" t="s">
        <v>284</v>
      </c>
      <c r="H6" s="6"/>
      <c r="I6" s="6"/>
      <c r="J6" s="7" t="s">
        <v>283</v>
      </c>
      <c r="K6" s="7" t="s">
        <v>284</v>
      </c>
    </row>
    <row r="7" spans="1:11" x14ac:dyDescent="0.25">
      <c r="A7" s="7" t="s">
        <v>285</v>
      </c>
      <c r="B7" s="2"/>
      <c r="C7" s="2"/>
      <c r="D7" s="6"/>
      <c r="E7" s="7" t="s">
        <v>286</v>
      </c>
      <c r="F7" s="2"/>
      <c r="G7" s="2"/>
      <c r="H7" s="6"/>
      <c r="I7" s="7" t="s">
        <v>287</v>
      </c>
      <c r="J7" s="2"/>
      <c r="K7" s="2"/>
    </row>
    <row r="8" spans="1:11" x14ac:dyDescent="0.25">
      <c r="A8" s="7" t="s">
        <v>288</v>
      </c>
      <c r="B8" s="2"/>
      <c r="C8" s="2"/>
      <c r="D8" s="6"/>
      <c r="E8" s="7" t="s">
        <v>289</v>
      </c>
      <c r="F8" s="2"/>
      <c r="G8" s="2"/>
      <c r="H8" s="6"/>
      <c r="I8" s="7" t="s">
        <v>290</v>
      </c>
      <c r="J8" s="2"/>
      <c r="K8" s="2"/>
    </row>
    <row r="9" spans="1:11" x14ac:dyDescent="0.25">
      <c r="A9" s="7" t="s">
        <v>291</v>
      </c>
      <c r="B9" s="2" t="e">
        <f>(B7/B8)*100</f>
        <v>#DIV/0!</v>
      </c>
      <c r="C9" s="6" t="s">
        <v>292</v>
      </c>
      <c r="D9" s="6"/>
      <c r="E9" s="7" t="s">
        <v>291</v>
      </c>
      <c r="F9" s="2" t="e">
        <f>(F7/F8)*100</f>
        <v>#DIV/0!</v>
      </c>
      <c r="G9" s="6" t="s">
        <v>292</v>
      </c>
      <c r="H9" s="6"/>
      <c r="I9" s="7" t="s">
        <v>291</v>
      </c>
      <c r="J9" s="2" t="e">
        <f>(J7/J8)*100</f>
        <v>#DIV/0!</v>
      </c>
      <c r="K9" s="6" t="s">
        <v>292</v>
      </c>
    </row>
    <row r="11" spans="1:11" ht="17.25" x14ac:dyDescent="0.3">
      <c r="A11" s="1" t="s">
        <v>293</v>
      </c>
      <c r="B11" s="6"/>
      <c r="C11" s="6"/>
      <c r="D11" s="6"/>
      <c r="E11" s="6"/>
      <c r="F11" s="6"/>
      <c r="G11" s="6"/>
      <c r="H11" s="6"/>
      <c r="I11" s="6"/>
      <c r="J11" s="6"/>
      <c r="K11" s="6"/>
    </row>
    <row r="12" spans="1:11" x14ac:dyDescent="0.25">
      <c r="A12" s="6"/>
      <c r="B12" s="7" t="s">
        <v>283</v>
      </c>
      <c r="C12" s="7" t="s">
        <v>284</v>
      </c>
      <c r="D12" s="6"/>
      <c r="E12" s="6"/>
      <c r="F12" s="7" t="s">
        <v>283</v>
      </c>
      <c r="G12" s="7" t="s">
        <v>284</v>
      </c>
      <c r="H12" s="6"/>
      <c r="I12" s="6"/>
      <c r="J12" s="7" t="s">
        <v>283</v>
      </c>
      <c r="K12" s="7" t="s">
        <v>284</v>
      </c>
    </row>
    <row r="13" spans="1:11" x14ac:dyDescent="0.25">
      <c r="A13" s="7" t="s">
        <v>294</v>
      </c>
      <c r="B13" s="2"/>
      <c r="C13" s="2"/>
      <c r="D13" s="6"/>
      <c r="E13" s="7" t="s">
        <v>295</v>
      </c>
      <c r="F13" s="2"/>
      <c r="G13" s="2"/>
      <c r="H13" s="6"/>
      <c r="I13" s="7" t="s">
        <v>296</v>
      </c>
      <c r="J13" s="2"/>
      <c r="K13" s="2"/>
    </row>
    <row r="14" spans="1:11" x14ac:dyDescent="0.25">
      <c r="A14" s="7" t="s">
        <v>297</v>
      </c>
      <c r="B14" s="2"/>
      <c r="C14" s="2"/>
      <c r="D14" s="6"/>
      <c r="E14" s="7" t="s">
        <v>298</v>
      </c>
      <c r="F14" s="2"/>
      <c r="G14" s="2"/>
      <c r="H14" s="6"/>
      <c r="I14" s="7" t="s">
        <v>299</v>
      </c>
      <c r="J14" s="2"/>
      <c r="K14" s="2"/>
    </row>
    <row r="15" spans="1:11" x14ac:dyDescent="0.25">
      <c r="A15" s="7" t="s">
        <v>291</v>
      </c>
      <c r="B15" s="2" t="e">
        <f>(B13/B14)*100</f>
        <v>#DIV/0!</v>
      </c>
      <c r="C15" s="6" t="s">
        <v>300</v>
      </c>
      <c r="D15" s="6"/>
      <c r="E15" s="7" t="s">
        <v>291</v>
      </c>
      <c r="F15" s="2" t="e">
        <f>(F13/F14)*100</f>
        <v>#DIV/0!</v>
      </c>
      <c r="G15" s="6" t="s">
        <v>300</v>
      </c>
      <c r="H15" s="6"/>
      <c r="I15" s="7" t="s">
        <v>291</v>
      </c>
      <c r="J15" s="2" t="e">
        <f>(J13/J14)*100</f>
        <v>#DIV/0!</v>
      </c>
      <c r="K15" s="6" t="s">
        <v>300</v>
      </c>
    </row>
    <row r="17" spans="1:15" ht="17.25" x14ac:dyDescent="0.3">
      <c r="A17" s="1" t="s">
        <v>301</v>
      </c>
      <c r="B17" s="6"/>
      <c r="C17" s="6"/>
      <c r="D17" s="6"/>
      <c r="E17" s="6"/>
      <c r="F17" s="6"/>
      <c r="G17" s="6"/>
      <c r="H17" s="6"/>
      <c r="I17" s="6"/>
      <c r="J17" s="6"/>
      <c r="K17" s="6"/>
      <c r="L17" s="6"/>
      <c r="M17" s="6"/>
      <c r="N17" s="6"/>
      <c r="O17" s="6"/>
    </row>
    <row r="18" spans="1:15" x14ac:dyDescent="0.25">
      <c r="A18" s="6"/>
      <c r="B18" s="7" t="s">
        <v>283</v>
      </c>
      <c r="C18" s="7" t="s">
        <v>284</v>
      </c>
      <c r="D18" s="6"/>
      <c r="E18" s="6"/>
      <c r="F18" s="7" t="s">
        <v>283</v>
      </c>
      <c r="G18" s="7" t="s">
        <v>284</v>
      </c>
      <c r="H18" s="6"/>
      <c r="I18" s="6"/>
      <c r="J18" s="6"/>
      <c r="K18" s="6"/>
      <c r="L18" s="6"/>
      <c r="M18" s="6"/>
      <c r="N18" s="6"/>
      <c r="O18" s="6"/>
    </row>
    <row r="19" spans="1:15" x14ac:dyDescent="0.25">
      <c r="A19" s="7" t="s">
        <v>302</v>
      </c>
      <c r="B19" s="2"/>
      <c r="C19" s="2"/>
      <c r="D19" s="6"/>
      <c r="E19" s="7" t="s">
        <v>303</v>
      </c>
      <c r="F19" s="2"/>
      <c r="G19" s="2"/>
      <c r="H19" s="6"/>
      <c r="I19" s="6"/>
      <c r="J19" s="6"/>
      <c r="K19" s="6"/>
      <c r="L19" s="6"/>
      <c r="M19" s="6"/>
      <c r="N19" s="6"/>
      <c r="O19" s="6"/>
    </row>
    <row r="20" spans="1:15" x14ac:dyDescent="0.25">
      <c r="A20" s="7" t="s">
        <v>304</v>
      </c>
      <c r="B20" s="2"/>
      <c r="C20" s="2"/>
      <c r="D20" s="6"/>
      <c r="E20" s="7" t="s">
        <v>304</v>
      </c>
      <c r="F20" s="2"/>
      <c r="G20" s="2"/>
      <c r="H20" s="6"/>
      <c r="I20" s="6"/>
      <c r="J20" s="6"/>
      <c r="K20" s="6"/>
      <c r="L20" s="6"/>
      <c r="M20" s="6"/>
      <c r="N20" s="6"/>
      <c r="O20" s="6"/>
    </row>
    <row r="21" spans="1:15" x14ac:dyDescent="0.25">
      <c r="A21" s="7" t="s">
        <v>305</v>
      </c>
      <c r="B21" s="2" t="e">
        <f>(B19/B20)*1000</f>
        <v>#DIV/0!</v>
      </c>
      <c r="C21" s="6" t="s">
        <v>306</v>
      </c>
      <c r="D21" s="6"/>
      <c r="E21" s="7" t="s">
        <v>305</v>
      </c>
      <c r="F21" s="2" t="e">
        <f>(F19/F20)*1000</f>
        <v>#DIV/0!</v>
      </c>
      <c r="G21" s="6" t="s">
        <v>306</v>
      </c>
      <c r="H21" s="6"/>
      <c r="I21" s="6"/>
      <c r="J21" s="6"/>
      <c r="K21" s="6"/>
      <c r="L21" s="6"/>
      <c r="M21" s="6"/>
      <c r="N21" s="6"/>
      <c r="O21" s="6"/>
    </row>
    <row r="23" spans="1:15" ht="17.25" x14ac:dyDescent="0.3">
      <c r="A23" s="1" t="s">
        <v>307</v>
      </c>
      <c r="B23" s="6"/>
      <c r="C23" s="6"/>
      <c r="D23" s="6"/>
      <c r="E23" s="6"/>
      <c r="F23" s="6"/>
      <c r="G23" s="6"/>
      <c r="H23" s="6"/>
      <c r="I23" s="6"/>
      <c r="J23" s="6"/>
      <c r="K23" s="6"/>
      <c r="L23" s="6"/>
      <c r="M23" s="6"/>
      <c r="N23" s="6"/>
      <c r="O23" s="6"/>
    </row>
    <row r="24" spans="1:15" x14ac:dyDescent="0.25">
      <c r="A24" s="6"/>
      <c r="B24" s="7" t="s">
        <v>283</v>
      </c>
      <c r="C24" s="7" t="s">
        <v>284</v>
      </c>
      <c r="D24" s="6"/>
      <c r="E24" s="6"/>
      <c r="F24" s="7" t="s">
        <v>283</v>
      </c>
      <c r="G24" s="7" t="s">
        <v>284</v>
      </c>
      <c r="H24" s="6"/>
      <c r="I24" s="6"/>
      <c r="J24" s="7" t="s">
        <v>283</v>
      </c>
      <c r="K24" s="7" t="s">
        <v>284</v>
      </c>
      <c r="L24" s="6"/>
      <c r="M24" s="6"/>
      <c r="N24" s="7" t="s">
        <v>283</v>
      </c>
      <c r="O24" s="7" t="s">
        <v>284</v>
      </c>
    </row>
    <row r="25" spans="1:15" x14ac:dyDescent="0.25">
      <c r="A25" s="7" t="s">
        <v>308</v>
      </c>
      <c r="B25" s="2"/>
      <c r="C25" s="2"/>
      <c r="D25" s="6"/>
      <c r="E25" s="7" t="s">
        <v>309</v>
      </c>
      <c r="F25" s="2"/>
      <c r="G25" s="2"/>
      <c r="H25" s="6"/>
      <c r="I25" s="7" t="s">
        <v>310</v>
      </c>
      <c r="J25" s="2"/>
      <c r="K25" s="2"/>
      <c r="L25" s="6"/>
      <c r="M25" s="7" t="s">
        <v>311</v>
      </c>
      <c r="N25" s="2"/>
      <c r="O25" s="2"/>
    </row>
    <row r="26" spans="1:15" x14ac:dyDescent="0.25">
      <c r="A26" s="7" t="s">
        <v>312</v>
      </c>
      <c r="B26" s="2"/>
      <c r="C26" s="2"/>
      <c r="D26" s="6"/>
      <c r="E26" s="7" t="s">
        <v>313</v>
      </c>
      <c r="F26" s="2"/>
      <c r="G26" s="2"/>
      <c r="H26" s="6"/>
      <c r="I26" s="7" t="s">
        <v>314</v>
      </c>
      <c r="J26" s="2"/>
      <c r="K26" s="2"/>
      <c r="L26" s="6"/>
      <c r="M26" s="7" t="s">
        <v>315</v>
      </c>
      <c r="N26" s="2"/>
      <c r="O26" s="2"/>
    </row>
    <row r="27" spans="1:15" x14ac:dyDescent="0.25">
      <c r="A27" s="7" t="s">
        <v>316</v>
      </c>
      <c r="B27" s="2" t="e">
        <f>(B25/B26)*1000</f>
        <v>#DIV/0!</v>
      </c>
      <c r="C27" s="6" t="s">
        <v>306</v>
      </c>
      <c r="D27" s="6"/>
      <c r="E27" s="7" t="s">
        <v>316</v>
      </c>
      <c r="F27" s="2" t="e">
        <f>(F25/F26)*1000</f>
        <v>#DIV/0!</v>
      </c>
      <c r="G27" s="6" t="s">
        <v>306</v>
      </c>
      <c r="H27" s="6"/>
      <c r="I27" s="7" t="s">
        <v>316</v>
      </c>
      <c r="J27" s="2" t="e">
        <f>(J25/J26)*1000</f>
        <v>#DIV/0!</v>
      </c>
      <c r="K27" s="6" t="s">
        <v>306</v>
      </c>
      <c r="L27" s="6"/>
      <c r="M27" s="7" t="s">
        <v>316</v>
      </c>
      <c r="N27" s="2" t="e">
        <f>(N25/N26)*1000</f>
        <v>#DIV/0!</v>
      </c>
      <c r="O27" s="6" t="s">
        <v>306</v>
      </c>
    </row>
    <row r="29" spans="1:15" x14ac:dyDescent="0.25">
      <c r="A29" s="6"/>
      <c r="B29" s="7" t="s">
        <v>283</v>
      </c>
      <c r="C29" s="7" t="s">
        <v>284</v>
      </c>
      <c r="D29" s="6"/>
      <c r="E29" s="6"/>
      <c r="F29" s="7" t="s">
        <v>283</v>
      </c>
      <c r="G29" s="7" t="s">
        <v>284</v>
      </c>
      <c r="H29" s="6"/>
      <c r="I29" s="6"/>
      <c r="J29" s="7" t="s">
        <v>283</v>
      </c>
      <c r="K29" s="7" t="s">
        <v>284</v>
      </c>
      <c r="L29" s="6"/>
      <c r="M29" s="6"/>
      <c r="N29" s="7" t="s">
        <v>283</v>
      </c>
      <c r="O29" s="7" t="s">
        <v>284</v>
      </c>
    </row>
    <row r="30" spans="1:15" x14ac:dyDescent="0.25">
      <c r="A30" s="7" t="s">
        <v>317</v>
      </c>
      <c r="B30" s="2"/>
      <c r="C30" s="2"/>
      <c r="D30" s="6"/>
      <c r="E30" s="7" t="s">
        <v>318</v>
      </c>
      <c r="F30" s="2"/>
      <c r="G30" s="2"/>
      <c r="H30" s="6"/>
      <c r="I30" s="7" t="s">
        <v>319</v>
      </c>
      <c r="J30" s="2"/>
      <c r="K30" s="2"/>
      <c r="L30" s="6"/>
      <c r="M30" s="7" t="s">
        <v>320</v>
      </c>
      <c r="N30" s="2"/>
      <c r="O30" s="2"/>
    </row>
    <row r="31" spans="1:15" x14ac:dyDescent="0.25">
      <c r="A31" s="7" t="s">
        <v>321</v>
      </c>
      <c r="B31" s="2"/>
      <c r="C31" s="2"/>
      <c r="D31" s="6"/>
      <c r="E31" s="7" t="s">
        <v>322</v>
      </c>
      <c r="F31" s="2"/>
      <c r="G31" s="2"/>
      <c r="H31" s="6"/>
      <c r="I31" s="7" t="s">
        <v>323</v>
      </c>
      <c r="J31" s="2"/>
      <c r="K31" s="2"/>
      <c r="L31" s="6"/>
      <c r="M31" s="7" t="s">
        <v>324</v>
      </c>
      <c r="N31" s="2"/>
      <c r="O31" s="2"/>
    </row>
    <row r="32" spans="1:15" x14ac:dyDescent="0.25">
      <c r="A32" s="7" t="s">
        <v>316</v>
      </c>
      <c r="B32" s="2" t="e">
        <f>(B30/B31)*1000</f>
        <v>#DIV/0!</v>
      </c>
      <c r="C32" s="6" t="s">
        <v>306</v>
      </c>
      <c r="D32" s="6"/>
      <c r="E32" s="7" t="s">
        <v>316</v>
      </c>
      <c r="F32" s="2" t="e">
        <f>(F30/F31)*1000</f>
        <v>#DIV/0!</v>
      </c>
      <c r="G32" s="6" t="s">
        <v>306</v>
      </c>
      <c r="H32" s="6"/>
      <c r="I32" s="7" t="s">
        <v>316</v>
      </c>
      <c r="J32" s="2" t="e">
        <f>(J30/J31)*1000</f>
        <v>#DIV/0!</v>
      </c>
      <c r="K32" s="6" t="s">
        <v>306</v>
      </c>
      <c r="L32" s="6"/>
      <c r="M32" s="7" t="s">
        <v>316</v>
      </c>
      <c r="N32" s="2" t="e">
        <f>(N30/N31)*1000</f>
        <v>#DIV/0!</v>
      </c>
      <c r="O32" s="6" t="s">
        <v>306</v>
      </c>
    </row>
    <row r="34" spans="1:11" ht="17.25" x14ac:dyDescent="0.3">
      <c r="A34" s="1" t="s">
        <v>325</v>
      </c>
      <c r="B34" s="6"/>
      <c r="C34" s="6"/>
      <c r="D34" s="6"/>
      <c r="E34" s="6"/>
      <c r="F34" s="6"/>
      <c r="G34" s="6"/>
      <c r="H34" s="6"/>
      <c r="I34" s="6"/>
      <c r="J34" s="6"/>
      <c r="K34" s="6"/>
    </row>
    <row r="35" spans="1:11" x14ac:dyDescent="0.25">
      <c r="A35" s="6"/>
      <c r="B35" s="7" t="s">
        <v>283</v>
      </c>
      <c r="C35" s="7" t="s">
        <v>284</v>
      </c>
      <c r="D35" s="6"/>
      <c r="E35" s="6"/>
      <c r="F35" s="6"/>
      <c r="G35" s="6"/>
      <c r="H35" s="6"/>
      <c r="I35" s="6"/>
      <c r="J35" s="6"/>
      <c r="K35" s="6"/>
    </row>
    <row r="36" spans="1:11" x14ac:dyDescent="0.25">
      <c r="A36" s="7" t="s">
        <v>326</v>
      </c>
      <c r="B36" s="2" t="e">
        <f>((B27+F27+J27+N27+B32+F32+J32+N32)*5)/1000</f>
        <v>#DIV/0!</v>
      </c>
      <c r="C36" s="6" t="s">
        <v>327</v>
      </c>
      <c r="D36" s="6"/>
      <c r="E36" s="6"/>
      <c r="F36" s="6"/>
      <c r="G36" s="6"/>
      <c r="H36" s="6"/>
      <c r="I36" s="6"/>
      <c r="J36" s="6"/>
      <c r="K36" s="6"/>
    </row>
    <row r="38" spans="1:11" ht="17.25" x14ac:dyDescent="0.3">
      <c r="A38" s="1" t="s">
        <v>328</v>
      </c>
      <c r="B38" s="6"/>
      <c r="C38" s="6"/>
      <c r="D38" s="6"/>
      <c r="E38" s="6"/>
      <c r="F38" s="6"/>
      <c r="G38" s="6"/>
      <c r="H38" s="6"/>
      <c r="I38" s="6"/>
      <c r="J38" s="6"/>
      <c r="K38" s="6"/>
    </row>
    <row r="39" spans="1:11" x14ac:dyDescent="0.25">
      <c r="A39" s="6"/>
      <c r="B39" s="7" t="s">
        <v>283</v>
      </c>
      <c r="C39" s="7" t="s">
        <v>284</v>
      </c>
      <c r="D39" s="6"/>
      <c r="E39" s="6"/>
      <c r="F39" s="7" t="s">
        <v>283</v>
      </c>
      <c r="G39" s="7" t="s">
        <v>284</v>
      </c>
      <c r="H39" s="6"/>
      <c r="I39" s="6"/>
      <c r="J39" s="6"/>
      <c r="K39" s="6"/>
    </row>
    <row r="40" spans="1:11" x14ac:dyDescent="0.25">
      <c r="A40" s="7" t="s">
        <v>329</v>
      </c>
      <c r="B40" s="2"/>
      <c r="C40" s="2"/>
      <c r="D40" s="6"/>
      <c r="E40" s="7" t="s">
        <v>330</v>
      </c>
      <c r="F40" s="2"/>
      <c r="G40" s="2"/>
      <c r="H40" s="6"/>
      <c r="I40" s="6"/>
      <c r="J40" s="6"/>
      <c r="K40" s="6"/>
    </row>
    <row r="41" spans="1:11" x14ac:dyDescent="0.25">
      <c r="A41" s="7" t="s">
        <v>304</v>
      </c>
      <c r="B41" s="2"/>
      <c r="C41" s="2"/>
      <c r="D41" s="6"/>
      <c r="E41" s="7" t="s">
        <v>304</v>
      </c>
      <c r="F41" s="2"/>
      <c r="G41" s="2"/>
      <c r="H41" s="6"/>
      <c r="I41" s="6"/>
      <c r="J41" s="6"/>
      <c r="K41" s="6"/>
    </row>
    <row r="42" spans="1:11" x14ac:dyDescent="0.25">
      <c r="A42" s="7" t="s">
        <v>331</v>
      </c>
      <c r="B42" s="2" t="e">
        <f>(B40/B41)*1000</f>
        <v>#DIV/0!</v>
      </c>
      <c r="C42" s="6" t="s">
        <v>332</v>
      </c>
      <c r="D42" s="6"/>
      <c r="E42" s="7" t="s">
        <v>331</v>
      </c>
      <c r="F42" s="2" t="e">
        <f>(F40/F41)*1000</f>
        <v>#DIV/0!</v>
      </c>
      <c r="G42" s="6" t="s">
        <v>332</v>
      </c>
      <c r="H42" s="6"/>
      <c r="I42" s="6"/>
      <c r="J42" s="6"/>
      <c r="K42" s="6"/>
    </row>
    <row r="44" spans="1:11" ht="17.25" x14ac:dyDescent="0.3">
      <c r="A44" s="1" t="s">
        <v>333</v>
      </c>
      <c r="B44" s="6"/>
      <c r="C44" s="6"/>
      <c r="D44" s="6"/>
      <c r="E44" s="6"/>
      <c r="F44" s="6"/>
      <c r="G44" s="6"/>
      <c r="H44" s="6"/>
      <c r="I44" s="193" t="s">
        <v>334</v>
      </c>
      <c r="J44" s="193"/>
      <c r="K44" s="193"/>
    </row>
    <row r="45" spans="1:11" x14ac:dyDescent="0.25">
      <c r="A45" s="6"/>
      <c r="B45" s="7" t="s">
        <v>283</v>
      </c>
      <c r="C45" s="7" t="s">
        <v>284</v>
      </c>
      <c r="D45" s="6"/>
      <c r="E45" s="6"/>
      <c r="F45" s="7" t="s">
        <v>283</v>
      </c>
      <c r="G45" s="7" t="s">
        <v>284</v>
      </c>
      <c r="H45" s="6"/>
      <c r="I45" s="6"/>
      <c r="J45" s="7" t="s">
        <v>283</v>
      </c>
      <c r="K45" s="7" t="s">
        <v>284</v>
      </c>
    </row>
    <row r="46" spans="1:11" x14ac:dyDescent="0.25">
      <c r="A46" s="7" t="s">
        <v>335</v>
      </c>
      <c r="B46" s="2"/>
      <c r="C46" s="2"/>
      <c r="D46" s="6"/>
      <c r="E46" s="7" t="s">
        <v>336</v>
      </c>
      <c r="F46" s="2"/>
      <c r="G46" s="2"/>
      <c r="H46" s="6"/>
      <c r="I46" s="7" t="s">
        <v>337</v>
      </c>
      <c r="J46" s="2"/>
      <c r="K46" s="2"/>
    </row>
    <row r="47" spans="1:11" x14ac:dyDescent="0.25">
      <c r="A47" s="7" t="s">
        <v>302</v>
      </c>
      <c r="B47" s="2"/>
      <c r="C47" s="2"/>
      <c r="D47" s="6"/>
      <c r="E47" s="7" t="s">
        <v>302</v>
      </c>
      <c r="F47" s="2"/>
      <c r="G47" s="2"/>
      <c r="H47" s="6"/>
      <c r="I47" s="7" t="s">
        <v>302</v>
      </c>
      <c r="J47" s="2"/>
      <c r="K47" s="2"/>
    </row>
    <row r="48" spans="1:11" x14ac:dyDescent="0.25">
      <c r="A48" s="7" t="s">
        <v>338</v>
      </c>
      <c r="B48" s="2" t="e">
        <f>(B46/B47)*1000</f>
        <v>#DIV/0!</v>
      </c>
      <c r="C48" s="6" t="s">
        <v>339</v>
      </c>
      <c r="D48" s="6"/>
      <c r="E48" s="7" t="s">
        <v>340</v>
      </c>
      <c r="F48" s="2" t="e">
        <f>(F46/F47)*1000</f>
        <v>#DIV/0!</v>
      </c>
      <c r="G48" s="6" t="s">
        <v>339</v>
      </c>
      <c r="H48" s="6"/>
      <c r="I48" s="7" t="s">
        <v>341</v>
      </c>
      <c r="J48" s="2" t="e">
        <f>(J46/J47)*1000</f>
        <v>#DIV/0!</v>
      </c>
      <c r="K48" s="6" t="s">
        <v>339</v>
      </c>
    </row>
    <row r="49" spans="1:11" x14ac:dyDescent="0.25">
      <c r="A49" s="6"/>
      <c r="B49" s="6"/>
      <c r="C49" s="6"/>
      <c r="D49" s="6"/>
      <c r="E49" s="6"/>
      <c r="F49" s="6"/>
      <c r="G49" s="6"/>
      <c r="H49" s="6"/>
      <c r="I49" s="6"/>
      <c r="J49" s="6"/>
      <c r="K49" s="6"/>
    </row>
    <row r="50" spans="1:11" ht="17.25" x14ac:dyDescent="0.3">
      <c r="A50" s="1" t="s">
        <v>342</v>
      </c>
      <c r="B50" s="6"/>
      <c r="C50" s="6"/>
      <c r="D50" s="6"/>
      <c r="E50" s="6"/>
      <c r="F50" s="6"/>
      <c r="G50" s="6"/>
      <c r="H50" s="6"/>
      <c r="I50" s="6"/>
      <c r="J50" s="6"/>
      <c r="K50" s="6"/>
    </row>
    <row r="51" spans="1:11" x14ac:dyDescent="0.25">
      <c r="A51" s="6"/>
      <c r="B51" s="7" t="s">
        <v>283</v>
      </c>
      <c r="C51" s="7" t="s">
        <v>284</v>
      </c>
      <c r="D51" s="6"/>
      <c r="E51" s="6"/>
      <c r="F51" s="6"/>
      <c r="G51" s="6"/>
      <c r="H51" s="6"/>
      <c r="I51" s="6"/>
      <c r="J51" s="6"/>
      <c r="K51" s="6"/>
    </row>
    <row r="52" spans="1:11" x14ac:dyDescent="0.25">
      <c r="A52" s="7" t="s">
        <v>343</v>
      </c>
      <c r="B52" s="2"/>
      <c r="C52" s="2"/>
      <c r="D52" s="6"/>
      <c r="E52" s="6"/>
      <c r="F52" s="6"/>
      <c r="G52" s="6"/>
      <c r="H52" s="6"/>
      <c r="I52" s="6"/>
      <c r="J52" s="6"/>
      <c r="K52" s="6"/>
    </row>
    <row r="53" spans="1:11" x14ac:dyDescent="0.25">
      <c r="A53" s="7" t="s">
        <v>302</v>
      </c>
      <c r="B53" s="2"/>
      <c r="C53" s="2"/>
      <c r="D53" s="6"/>
      <c r="E53" s="6"/>
      <c r="F53" s="6"/>
      <c r="G53" s="6"/>
      <c r="H53" s="6"/>
      <c r="I53" s="6"/>
      <c r="J53" s="6"/>
      <c r="K53" s="6"/>
    </row>
    <row r="54" spans="1:11" x14ac:dyDescent="0.25">
      <c r="A54" s="7" t="s">
        <v>344</v>
      </c>
      <c r="B54" s="2" t="e">
        <f>(B52/B53)*100000</f>
        <v>#DIV/0!</v>
      </c>
      <c r="C54" s="6" t="s">
        <v>345</v>
      </c>
      <c r="D54" s="6"/>
      <c r="E54" s="6"/>
      <c r="F54" s="6"/>
      <c r="G54" s="6"/>
      <c r="H54" s="6"/>
      <c r="I54" s="6"/>
      <c r="J54" s="6"/>
      <c r="K54" s="6"/>
    </row>
  </sheetData>
  <mergeCells count="1">
    <mergeCell ref="I44:K44"/>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3C28-C6CE-414D-A5B5-F756BB93AEB9}">
  <dimension ref="A1:J36"/>
  <sheetViews>
    <sheetView zoomScale="85" zoomScaleNormal="85" workbookViewId="0">
      <selection activeCell="E37" sqref="E37"/>
    </sheetView>
  </sheetViews>
  <sheetFormatPr defaultColWidth="8.85546875" defaultRowHeight="15" x14ac:dyDescent="0.25"/>
  <cols>
    <col min="1" max="1" width="12" customWidth="1"/>
    <col min="2" max="2" width="10.140625" bestFit="1" customWidth="1"/>
    <col min="3" max="4" width="9.28515625" bestFit="1" customWidth="1"/>
  </cols>
  <sheetData>
    <row r="1" spans="1:10" ht="17.25" x14ac:dyDescent="0.3">
      <c r="A1" s="1" t="s">
        <v>346</v>
      </c>
      <c r="B1" s="6"/>
      <c r="C1" s="6"/>
      <c r="D1" s="6"/>
      <c r="E1" s="6"/>
      <c r="F1" s="6"/>
      <c r="G1" s="6"/>
      <c r="H1" s="6"/>
      <c r="I1" s="6"/>
      <c r="J1" s="6"/>
    </row>
    <row r="2" spans="1:10" ht="17.25" x14ac:dyDescent="0.3">
      <c r="A2" s="1"/>
      <c r="B2" s="6"/>
      <c r="C2" s="6"/>
      <c r="D2" s="6"/>
      <c r="E2" s="6"/>
      <c r="F2" s="6"/>
      <c r="G2" s="6"/>
      <c r="H2" s="6"/>
      <c r="I2" s="6"/>
      <c r="J2" s="6"/>
    </row>
    <row r="3" spans="1:10" x14ac:dyDescent="0.25">
      <c r="A3" s="146" t="s">
        <v>347</v>
      </c>
      <c r="B3" s="4"/>
      <c r="C3" s="4"/>
      <c r="D3" s="4"/>
      <c r="E3" s="4"/>
      <c r="F3" s="4"/>
      <c r="G3" s="4"/>
      <c r="H3" s="4"/>
      <c r="I3" s="4"/>
      <c r="J3" s="4"/>
    </row>
    <row r="4" spans="1:10" x14ac:dyDescent="0.25">
      <c r="A4" s="11" t="s">
        <v>348</v>
      </c>
      <c r="B4" s="4"/>
      <c r="C4" s="4"/>
      <c r="D4" s="4"/>
      <c r="E4" s="4"/>
      <c r="F4" s="4"/>
      <c r="G4" s="4"/>
      <c r="H4" s="4"/>
      <c r="I4" s="4"/>
      <c r="J4" s="4"/>
    </row>
    <row r="5" spans="1:10" s="6" customFormat="1" x14ac:dyDescent="0.25">
      <c r="A5" s="11"/>
      <c r="B5" s="4"/>
      <c r="C5" s="4"/>
      <c r="D5" s="4"/>
      <c r="E5" s="4"/>
    </row>
    <row r="6" spans="1:10" x14ac:dyDescent="0.25">
      <c r="A6" s="6"/>
      <c r="B6" s="194" t="s">
        <v>349</v>
      </c>
      <c r="C6" s="194"/>
      <c r="D6" s="194"/>
      <c r="E6" s="6"/>
      <c r="F6" s="6"/>
      <c r="G6" s="6"/>
      <c r="H6" s="6"/>
      <c r="I6" s="6"/>
      <c r="J6" s="6"/>
    </row>
    <row r="7" spans="1:10" x14ac:dyDescent="0.25">
      <c r="A7" s="7" t="s">
        <v>350</v>
      </c>
      <c r="B7" s="5" t="s">
        <v>351</v>
      </c>
      <c r="C7" s="5" t="s">
        <v>352</v>
      </c>
      <c r="D7" s="5" t="s">
        <v>353</v>
      </c>
      <c r="E7" s="5"/>
      <c r="F7" s="6"/>
      <c r="G7" s="6"/>
      <c r="H7" s="6"/>
      <c r="I7" s="6"/>
      <c r="J7" s="6"/>
    </row>
    <row r="8" spans="1:10" x14ac:dyDescent="0.25">
      <c r="A8" s="3" t="s">
        <v>354</v>
      </c>
      <c r="B8" s="137">
        <v>0.92300000000000004</v>
      </c>
      <c r="C8" s="137">
        <v>0.05</v>
      </c>
      <c r="D8" s="137">
        <v>0.03</v>
      </c>
      <c r="E8" s="4"/>
      <c r="F8" s="6"/>
      <c r="G8" s="6"/>
      <c r="H8" s="6"/>
      <c r="I8" s="6"/>
      <c r="J8" s="6"/>
    </row>
    <row r="9" spans="1:10" x14ac:dyDescent="0.25">
      <c r="A9" s="3" t="s">
        <v>355</v>
      </c>
      <c r="B9" s="137">
        <v>0.90600000000000003</v>
      </c>
      <c r="C9" s="137">
        <v>0.06</v>
      </c>
      <c r="D9" s="137">
        <v>0.03</v>
      </c>
      <c r="E9" s="4"/>
      <c r="F9" s="6"/>
      <c r="G9" s="6"/>
      <c r="H9" s="6"/>
      <c r="I9" s="6"/>
      <c r="J9" s="6"/>
    </row>
    <row r="10" spans="1:10" x14ac:dyDescent="0.25">
      <c r="A10" s="3" t="s">
        <v>356</v>
      </c>
      <c r="B10" s="137">
        <v>0.88900000000000001</v>
      </c>
      <c r="C10" s="137">
        <v>7.0000000000000007E-2</v>
      </c>
      <c r="D10" s="137">
        <v>0.04</v>
      </c>
      <c r="E10" s="4"/>
      <c r="F10" s="6"/>
      <c r="G10" s="6"/>
      <c r="H10" s="6"/>
      <c r="I10" s="6"/>
      <c r="J10" s="6"/>
    </row>
    <row r="11" spans="1:10" x14ac:dyDescent="0.25">
      <c r="A11" s="3" t="s">
        <v>357</v>
      </c>
      <c r="B11" s="137">
        <v>0.91600000000000004</v>
      </c>
      <c r="C11" s="137">
        <v>0.06</v>
      </c>
      <c r="D11" s="137">
        <v>0.02</v>
      </c>
      <c r="E11" s="4"/>
      <c r="F11" s="6"/>
      <c r="G11" s="6"/>
      <c r="H11" s="6"/>
      <c r="I11" s="6"/>
      <c r="J11" s="6"/>
    </row>
    <row r="12" spans="1:10" x14ac:dyDescent="0.25">
      <c r="A12" s="3" t="s">
        <v>358</v>
      </c>
      <c r="B12" s="137">
        <v>0.88400000000000001</v>
      </c>
      <c r="C12" s="137">
        <v>0.09</v>
      </c>
      <c r="D12" s="137">
        <v>0.03</v>
      </c>
      <c r="E12" s="4"/>
      <c r="F12" s="6"/>
      <c r="G12" s="6"/>
      <c r="H12" s="6"/>
      <c r="I12" s="6"/>
      <c r="J12" s="6"/>
    </row>
    <row r="13" spans="1:10" x14ac:dyDescent="0.25">
      <c r="A13" s="3" t="s">
        <v>359</v>
      </c>
      <c r="B13" s="137">
        <v>0.88100000000000001</v>
      </c>
      <c r="C13" s="137">
        <v>0.08</v>
      </c>
      <c r="D13" s="137">
        <v>0.04</v>
      </c>
      <c r="E13" s="4"/>
      <c r="F13" s="6"/>
      <c r="G13" s="6"/>
      <c r="H13" s="6"/>
      <c r="I13" s="6"/>
      <c r="J13" s="6"/>
    </row>
    <row r="14" spans="1:10" x14ac:dyDescent="0.25">
      <c r="A14" s="3" t="s">
        <v>360</v>
      </c>
      <c r="B14" s="137">
        <v>0.87</v>
      </c>
      <c r="C14" s="137">
        <v>0.09</v>
      </c>
      <c r="D14" s="137">
        <v>0.04</v>
      </c>
      <c r="E14" s="4"/>
      <c r="F14" s="6"/>
      <c r="G14" s="6"/>
      <c r="H14" s="6"/>
      <c r="I14" s="6"/>
      <c r="J14" s="6"/>
    </row>
    <row r="15" spans="1:10" x14ac:dyDescent="0.25">
      <c r="A15" s="3" t="s">
        <v>361</v>
      </c>
      <c r="B15" s="137">
        <v>0.85</v>
      </c>
      <c r="C15" s="137">
        <v>0.1</v>
      </c>
      <c r="D15" s="137">
        <v>0.05</v>
      </c>
      <c r="E15" s="4"/>
      <c r="F15" s="6"/>
      <c r="G15" s="6"/>
      <c r="H15" s="6"/>
      <c r="I15" s="6"/>
      <c r="J15" s="6"/>
    </row>
    <row r="16" spans="1:10" x14ac:dyDescent="0.25">
      <c r="A16" s="3" t="s">
        <v>362</v>
      </c>
      <c r="B16" s="137">
        <v>0.84</v>
      </c>
      <c r="C16" s="137">
        <v>0.1</v>
      </c>
      <c r="D16" s="137">
        <v>0.06</v>
      </c>
      <c r="E16" s="4"/>
      <c r="F16" s="6"/>
      <c r="G16" s="6"/>
      <c r="H16" s="6"/>
      <c r="I16" s="6"/>
      <c r="J16" s="6"/>
    </row>
    <row r="17" spans="1:9" x14ac:dyDescent="0.25">
      <c r="A17" s="3" t="s">
        <v>363</v>
      </c>
      <c r="B17" s="137">
        <v>0.82</v>
      </c>
      <c r="C17" s="137">
        <v>0.13</v>
      </c>
      <c r="D17" s="137">
        <v>0.05</v>
      </c>
      <c r="E17" s="6"/>
      <c r="F17" s="6"/>
      <c r="G17" s="6"/>
      <c r="H17" s="6"/>
      <c r="I17" s="6"/>
    </row>
    <row r="19" spans="1:9" x14ac:dyDescent="0.25">
      <c r="A19" s="6"/>
      <c r="B19" s="194" t="s">
        <v>364</v>
      </c>
      <c r="C19" s="194"/>
      <c r="D19" s="194"/>
      <c r="E19" s="6"/>
      <c r="F19" s="6"/>
      <c r="G19" s="6"/>
      <c r="H19" s="6"/>
      <c r="I19" s="6"/>
    </row>
    <row r="20" spans="1:9" x14ac:dyDescent="0.25">
      <c r="A20" s="7" t="s">
        <v>350</v>
      </c>
      <c r="B20" s="5" t="s">
        <v>351</v>
      </c>
      <c r="C20" s="5" t="s">
        <v>352</v>
      </c>
      <c r="D20" s="5" t="s">
        <v>353</v>
      </c>
      <c r="E20" s="6"/>
      <c r="F20" s="6"/>
      <c r="G20" s="6"/>
      <c r="H20" s="6"/>
      <c r="I20" s="6"/>
    </row>
    <row r="21" spans="1:9" x14ac:dyDescent="0.25">
      <c r="A21" s="3" t="s">
        <v>354</v>
      </c>
      <c r="B21" s="137">
        <v>0.33</v>
      </c>
      <c r="C21" s="137">
        <v>0.43</v>
      </c>
      <c r="D21" s="137">
        <v>0.24</v>
      </c>
      <c r="E21" s="6"/>
      <c r="F21" s="6"/>
      <c r="G21" s="6"/>
      <c r="H21" s="6"/>
      <c r="I21" s="6"/>
    </row>
    <row r="22" spans="1:9" x14ac:dyDescent="0.25">
      <c r="A22" s="3" t="s">
        <v>355</v>
      </c>
      <c r="B22" s="137">
        <v>0.28000000000000003</v>
      </c>
      <c r="C22" s="137">
        <v>0.47</v>
      </c>
      <c r="D22" s="137">
        <v>0.25</v>
      </c>
      <c r="E22" s="6"/>
      <c r="F22" s="6"/>
      <c r="G22" s="6"/>
      <c r="H22" s="6"/>
      <c r="I22" s="6"/>
    </row>
    <row r="23" spans="1:9" x14ac:dyDescent="0.25">
      <c r="A23" s="3" t="s">
        <v>356</v>
      </c>
      <c r="B23" s="137">
        <v>0.3</v>
      </c>
      <c r="C23" s="137">
        <v>0.47</v>
      </c>
      <c r="D23" s="137">
        <v>0.23</v>
      </c>
      <c r="E23" s="6"/>
      <c r="F23" s="6"/>
      <c r="G23" s="6"/>
      <c r="H23" s="6"/>
      <c r="I23" s="6"/>
    </row>
    <row r="24" spans="1:9" x14ac:dyDescent="0.25">
      <c r="A24" s="3" t="s">
        <v>357</v>
      </c>
      <c r="B24" s="137">
        <v>0.28999999999999998</v>
      </c>
      <c r="C24" s="137">
        <v>0.49</v>
      </c>
      <c r="D24" s="137">
        <v>0.22</v>
      </c>
      <c r="E24" s="6"/>
      <c r="F24" s="6"/>
      <c r="G24" s="6"/>
      <c r="H24" s="6"/>
      <c r="I24" s="6"/>
    </row>
    <row r="25" spans="1:9" x14ac:dyDescent="0.25">
      <c r="A25" s="3" t="s">
        <v>358</v>
      </c>
      <c r="B25" s="137">
        <v>0.32</v>
      </c>
      <c r="C25" s="137">
        <v>0.44</v>
      </c>
      <c r="D25" s="137">
        <v>0.24</v>
      </c>
      <c r="E25" s="6"/>
      <c r="F25" s="6"/>
      <c r="G25" s="6"/>
      <c r="H25" s="6"/>
      <c r="I25" s="6"/>
    </row>
    <row r="26" spans="1:9" x14ac:dyDescent="0.25">
      <c r="A26" s="3" t="s">
        <v>359</v>
      </c>
      <c r="B26" s="137">
        <v>0.28999999999999998</v>
      </c>
      <c r="C26" s="137">
        <v>0.49</v>
      </c>
      <c r="D26" s="137">
        <v>0.22</v>
      </c>
      <c r="E26" s="6"/>
      <c r="F26" s="6"/>
      <c r="G26" s="6"/>
      <c r="H26" s="6"/>
      <c r="I26" s="6"/>
    </row>
    <row r="27" spans="1:9" x14ac:dyDescent="0.25">
      <c r="A27" s="3" t="s">
        <v>360</v>
      </c>
      <c r="B27" s="137">
        <v>0.3</v>
      </c>
      <c r="C27" s="137">
        <v>0.5</v>
      </c>
      <c r="D27" s="137">
        <v>0.2</v>
      </c>
      <c r="E27" s="6"/>
      <c r="F27" s="6"/>
      <c r="G27" s="6"/>
      <c r="H27" s="6"/>
      <c r="I27" s="6"/>
    </row>
    <row r="28" spans="1:9" x14ac:dyDescent="0.25">
      <c r="A28" s="3" t="s">
        <v>361</v>
      </c>
      <c r="B28" s="137">
        <v>0.41</v>
      </c>
      <c r="C28" s="137">
        <v>0.49</v>
      </c>
      <c r="D28" s="137">
        <v>0.18</v>
      </c>
      <c r="E28" s="6"/>
      <c r="F28" s="6"/>
      <c r="G28" s="6"/>
      <c r="H28" s="6"/>
      <c r="I28" s="6"/>
    </row>
    <row r="29" spans="1:9" x14ac:dyDescent="0.25">
      <c r="A29" s="3" t="s">
        <v>362</v>
      </c>
      <c r="B29" s="137">
        <v>0.47</v>
      </c>
      <c r="C29" s="137">
        <v>0.37</v>
      </c>
      <c r="D29" s="137">
        <v>0.16</v>
      </c>
      <c r="E29" s="6"/>
      <c r="F29" s="6"/>
      <c r="G29" s="6"/>
      <c r="H29" s="6"/>
      <c r="I29" s="6"/>
    </row>
    <row r="30" spans="1:9" x14ac:dyDescent="0.25">
      <c r="A30" s="3" t="s">
        <v>363</v>
      </c>
      <c r="B30" s="137">
        <v>0.59</v>
      </c>
      <c r="C30" s="137">
        <v>0.26</v>
      </c>
      <c r="D30" s="137">
        <v>0.15</v>
      </c>
      <c r="E30" s="6"/>
      <c r="F30" s="6"/>
      <c r="G30" s="6"/>
      <c r="H30" s="6"/>
      <c r="I30" s="6"/>
    </row>
    <row r="32" spans="1:9" x14ac:dyDescent="0.25">
      <c r="A32" s="146" t="s">
        <v>347</v>
      </c>
      <c r="B32" s="4"/>
      <c r="C32" s="4"/>
      <c r="D32" s="4"/>
      <c r="E32" s="4"/>
      <c r="F32" s="4"/>
      <c r="G32" s="4"/>
      <c r="H32" s="4"/>
      <c r="I32" s="4"/>
    </row>
    <row r="33" spans="1:9" x14ac:dyDescent="0.25">
      <c r="A33" s="11"/>
      <c r="B33" s="4"/>
      <c r="C33" s="4"/>
      <c r="D33" s="4"/>
      <c r="E33" s="4"/>
      <c r="F33" s="4"/>
      <c r="G33" s="4"/>
      <c r="H33" s="4"/>
      <c r="I33" s="4"/>
    </row>
    <row r="34" spans="1:9" x14ac:dyDescent="0.25">
      <c r="A34" s="6"/>
      <c r="B34" s="7" t="s">
        <v>351</v>
      </c>
      <c r="C34" s="7" t="s">
        <v>352</v>
      </c>
      <c r="D34" s="7" t="s">
        <v>353</v>
      </c>
      <c r="E34" s="6"/>
      <c r="F34" s="6"/>
      <c r="G34" s="6"/>
      <c r="H34" s="6"/>
      <c r="I34" s="6"/>
    </row>
    <row r="35" spans="1:9" x14ac:dyDescent="0.25">
      <c r="A35" s="7" t="s">
        <v>365</v>
      </c>
      <c r="B35" s="137">
        <v>0.82</v>
      </c>
      <c r="C35" s="137">
        <v>0.13</v>
      </c>
      <c r="D35" s="137">
        <v>0.05</v>
      </c>
      <c r="E35" s="41">
        <f>SUM(B35:D35)</f>
        <v>1</v>
      </c>
      <c r="F35" s="6"/>
      <c r="G35" s="6"/>
      <c r="H35" s="6"/>
      <c r="I35" s="6"/>
    </row>
    <row r="36" spans="1:9" x14ac:dyDescent="0.25">
      <c r="A36" s="7" t="s">
        <v>366</v>
      </c>
      <c r="B36" s="137">
        <v>0.59</v>
      </c>
      <c r="C36" s="137">
        <v>0.26</v>
      </c>
      <c r="D36" s="137">
        <v>0.15</v>
      </c>
      <c r="E36" s="41">
        <f>SUM(B36:D36)</f>
        <v>1</v>
      </c>
      <c r="F36" s="6"/>
      <c r="G36" s="6"/>
      <c r="H36" s="6"/>
      <c r="I36" s="6"/>
    </row>
  </sheetData>
  <mergeCells count="2">
    <mergeCell ref="B6:D6"/>
    <mergeCell ref="B19:D19"/>
  </mergeCells>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C62B0-0AC5-476E-98A7-6344A8C820A9}">
  <dimension ref="A1:H19"/>
  <sheetViews>
    <sheetView zoomScaleNormal="100" workbookViewId="0"/>
  </sheetViews>
  <sheetFormatPr defaultColWidth="8.85546875" defaultRowHeight="15" x14ac:dyDescent="0.25"/>
  <cols>
    <col min="2" max="2" width="11.28515625" customWidth="1"/>
    <col min="3" max="3" width="13.42578125" customWidth="1"/>
    <col min="4" max="4" width="11" customWidth="1"/>
    <col min="5" max="5" width="12.28515625" customWidth="1"/>
    <col min="6" max="6" width="14.140625" customWidth="1"/>
    <col min="7" max="7" width="12.7109375" customWidth="1"/>
  </cols>
  <sheetData>
    <row r="1" spans="1:8" ht="17.25" x14ac:dyDescent="0.3">
      <c r="A1" s="1" t="s">
        <v>367</v>
      </c>
      <c r="B1" s="6"/>
      <c r="C1" s="6"/>
      <c r="D1" s="6"/>
      <c r="E1" s="6"/>
      <c r="F1" s="6"/>
      <c r="G1" s="6"/>
      <c r="H1" s="6"/>
    </row>
    <row r="3" spans="1:8" x14ac:dyDescent="0.25">
      <c r="A3" s="6" t="s">
        <v>368</v>
      </c>
      <c r="B3" s="6"/>
      <c r="C3" s="6"/>
      <c r="D3" s="6"/>
      <c r="E3" s="6"/>
      <c r="F3" s="6"/>
      <c r="G3" s="6"/>
      <c r="H3" s="6"/>
    </row>
    <row r="5" spans="1:8" ht="45" x14ac:dyDescent="0.25">
      <c r="A5" s="17" t="s">
        <v>369</v>
      </c>
      <c r="B5" s="21" t="s">
        <v>370</v>
      </c>
      <c r="C5" s="21" t="s">
        <v>291</v>
      </c>
      <c r="D5" s="23" t="s">
        <v>371</v>
      </c>
      <c r="E5" s="23" t="s">
        <v>372</v>
      </c>
      <c r="F5" s="23" t="s">
        <v>291</v>
      </c>
      <c r="G5" s="23" t="s">
        <v>373</v>
      </c>
      <c r="H5" s="6"/>
    </row>
    <row r="6" spans="1:8" x14ac:dyDescent="0.25">
      <c r="A6" s="7" t="s">
        <v>374</v>
      </c>
      <c r="B6" s="13">
        <v>34</v>
      </c>
      <c r="C6" s="14">
        <v>68</v>
      </c>
      <c r="D6" s="141">
        <f>B6/C6%</f>
        <v>49.999999999999993</v>
      </c>
      <c r="E6" s="24">
        <v>28</v>
      </c>
      <c r="F6" s="139">
        <v>58</v>
      </c>
      <c r="G6" s="141">
        <f>E6/F6%</f>
        <v>48.275862068965523</v>
      </c>
      <c r="H6" s="6"/>
    </row>
    <row r="7" spans="1:8" x14ac:dyDescent="0.25">
      <c r="A7" s="19" t="s">
        <v>375</v>
      </c>
      <c r="B7" s="13">
        <v>45</v>
      </c>
      <c r="C7" s="14">
        <v>81</v>
      </c>
      <c r="D7" s="141">
        <f t="shared" ref="D7:D9" si="0">B7/C7%</f>
        <v>55.55555555555555</v>
      </c>
      <c r="E7" s="24">
        <v>14</v>
      </c>
      <c r="F7" s="139">
        <v>83</v>
      </c>
      <c r="G7" s="141">
        <f t="shared" ref="G7:G9" si="1">E7/F7%</f>
        <v>16.867469879518072</v>
      </c>
      <c r="H7" s="6"/>
    </row>
    <row r="8" spans="1:8" x14ac:dyDescent="0.25">
      <c r="A8" s="7" t="s">
        <v>376</v>
      </c>
      <c r="B8" s="13">
        <v>1025</v>
      </c>
      <c r="C8" s="14">
        <v>93</v>
      </c>
      <c r="D8" s="141">
        <f t="shared" si="0"/>
        <v>1102.1505376344085</v>
      </c>
      <c r="E8" s="24">
        <v>600</v>
      </c>
      <c r="F8" s="139">
        <v>92</v>
      </c>
      <c r="G8" s="141">
        <f t="shared" si="1"/>
        <v>652.17391304347825</v>
      </c>
      <c r="H8" s="6"/>
    </row>
    <row r="9" spans="1:8" x14ac:dyDescent="0.25">
      <c r="A9" s="7" t="s">
        <v>377</v>
      </c>
      <c r="B9" s="13">
        <v>588</v>
      </c>
      <c r="C9" s="14">
        <v>82</v>
      </c>
      <c r="D9" s="141">
        <f t="shared" si="0"/>
        <v>717.07317073170736</v>
      </c>
      <c r="E9" s="24">
        <v>665</v>
      </c>
      <c r="F9" s="139">
        <v>78</v>
      </c>
      <c r="G9" s="141">
        <f t="shared" si="1"/>
        <v>852.56410256410254</v>
      </c>
      <c r="H9" s="6"/>
    </row>
    <row r="10" spans="1:8" x14ac:dyDescent="0.25">
      <c r="A10" s="20" t="s">
        <v>378</v>
      </c>
      <c r="B10" s="15">
        <f>SUM(B6:B9)</f>
        <v>1692</v>
      </c>
      <c r="C10" s="16">
        <v>89</v>
      </c>
      <c r="D10" s="142">
        <f>SUM(D6:D9)</f>
        <v>1924.7792639216714</v>
      </c>
      <c r="E10" s="27">
        <f>SUM(E6:E9)</f>
        <v>1307</v>
      </c>
      <c r="F10" s="140">
        <v>84</v>
      </c>
      <c r="G10" s="142">
        <f>SUM(G6:G9)</f>
        <v>1569.8813475560644</v>
      </c>
      <c r="H10" s="6"/>
    </row>
    <row r="12" spans="1:8" x14ac:dyDescent="0.25">
      <c r="A12" s="147" t="s">
        <v>379</v>
      </c>
      <c r="B12" s="4"/>
      <c r="C12" s="4"/>
      <c r="D12" s="4"/>
      <c r="E12" s="4"/>
      <c r="F12" s="4"/>
      <c r="G12" s="4"/>
      <c r="H12" s="4"/>
    </row>
    <row r="14" spans="1:8" ht="45" x14ac:dyDescent="0.25">
      <c r="A14" s="22" t="s">
        <v>369</v>
      </c>
      <c r="B14" s="23" t="s">
        <v>370</v>
      </c>
      <c r="C14" s="23" t="s">
        <v>291</v>
      </c>
      <c r="D14" s="23" t="s">
        <v>371</v>
      </c>
      <c r="E14" s="23" t="s">
        <v>372</v>
      </c>
      <c r="F14" s="23" t="s">
        <v>291</v>
      </c>
      <c r="G14" s="23" t="s">
        <v>373</v>
      </c>
      <c r="H14" s="6"/>
    </row>
    <row r="15" spans="1:8" x14ac:dyDescent="0.25">
      <c r="A15" s="5" t="s">
        <v>374</v>
      </c>
      <c r="B15" s="28"/>
      <c r="C15" s="29"/>
      <c r="D15" s="24" t="e">
        <f>B15/C15%</f>
        <v>#DIV/0!</v>
      </c>
      <c r="E15" s="28"/>
      <c r="F15" s="29"/>
      <c r="G15" s="24" t="e">
        <f>E15/F15%</f>
        <v>#DIV/0!</v>
      </c>
      <c r="H15" s="6"/>
    </row>
    <row r="16" spans="1:8" x14ac:dyDescent="0.25">
      <c r="A16" s="25" t="s">
        <v>375</v>
      </c>
      <c r="B16" s="28"/>
      <c r="C16" s="29"/>
      <c r="D16" s="24" t="e">
        <f t="shared" ref="D16:D18" si="2">B16/C16%</f>
        <v>#DIV/0!</v>
      </c>
      <c r="E16" s="28"/>
      <c r="F16" s="29"/>
      <c r="G16" s="24" t="e">
        <f t="shared" ref="G16:G18" si="3">E16/F16%</f>
        <v>#DIV/0!</v>
      </c>
      <c r="H16" s="6"/>
    </row>
    <row r="17" spans="1:7" x14ac:dyDescent="0.25">
      <c r="A17" s="5" t="s">
        <v>376</v>
      </c>
      <c r="B17" s="28"/>
      <c r="C17" s="29"/>
      <c r="D17" s="24" t="e">
        <f t="shared" si="2"/>
        <v>#DIV/0!</v>
      </c>
      <c r="E17" s="28"/>
      <c r="F17" s="29"/>
      <c r="G17" s="24" t="e">
        <f t="shared" si="3"/>
        <v>#DIV/0!</v>
      </c>
    </row>
    <row r="18" spans="1:7" x14ac:dyDescent="0.25">
      <c r="A18" s="5" t="s">
        <v>377</v>
      </c>
      <c r="B18" s="28"/>
      <c r="C18" s="29"/>
      <c r="D18" s="24" t="e">
        <f t="shared" si="2"/>
        <v>#DIV/0!</v>
      </c>
      <c r="E18" s="28"/>
      <c r="F18" s="29"/>
      <c r="G18" s="24" t="e">
        <f t="shared" si="3"/>
        <v>#DIV/0!</v>
      </c>
    </row>
    <row r="19" spans="1:7" x14ac:dyDescent="0.25">
      <c r="A19" s="26" t="s">
        <v>378</v>
      </c>
      <c r="B19" s="30"/>
      <c r="C19" s="31"/>
      <c r="D19" s="27" t="e">
        <f>SUM(D15:D18)</f>
        <v>#DIV/0!</v>
      </c>
      <c r="E19" s="30"/>
      <c r="F19" s="31"/>
      <c r="G19" s="27" t="e">
        <f>SUM(G15:G18)</f>
        <v>#DIV/0!</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34A3-4857-48C4-B074-D99FD430240F}">
  <dimension ref="A1:S62"/>
  <sheetViews>
    <sheetView topLeftCell="A19" zoomScaleNormal="100" workbookViewId="0">
      <selection activeCell="M34" sqref="M34"/>
    </sheetView>
  </sheetViews>
  <sheetFormatPr defaultColWidth="8.85546875" defaultRowHeight="15" x14ac:dyDescent="0.25"/>
  <cols>
    <col min="1" max="1" width="12.7109375" customWidth="1"/>
    <col min="2" max="2" width="9.85546875" customWidth="1"/>
    <col min="3" max="3" width="11.42578125" customWidth="1"/>
    <col min="4" max="4" width="16" customWidth="1"/>
    <col min="7" max="7" width="11" customWidth="1"/>
  </cols>
  <sheetData>
    <row r="1" spans="1:19" ht="17.25" x14ac:dyDescent="0.3">
      <c r="A1" s="1" t="s">
        <v>380</v>
      </c>
      <c r="B1" s="6"/>
      <c r="C1" s="6"/>
      <c r="D1" s="6"/>
      <c r="E1" s="6"/>
      <c r="F1" s="6"/>
      <c r="G1" s="6"/>
      <c r="H1" s="6"/>
      <c r="I1" s="6"/>
      <c r="J1" s="6"/>
      <c r="K1" s="6"/>
      <c r="L1" s="6"/>
      <c r="M1" s="6"/>
      <c r="N1" s="6"/>
      <c r="O1" s="6"/>
      <c r="P1" s="6"/>
      <c r="Q1" s="6"/>
      <c r="R1" s="6"/>
      <c r="S1" s="6"/>
    </row>
    <row r="2" spans="1:19" s="6" customFormat="1" ht="17.25" x14ac:dyDescent="0.3">
      <c r="A2" s="1"/>
    </row>
    <row r="3" spans="1:19" s="6" customFormat="1" ht="17.25" x14ac:dyDescent="0.3">
      <c r="A3" s="1" t="s">
        <v>381</v>
      </c>
      <c r="J3" s="1" t="s">
        <v>366</v>
      </c>
    </row>
    <row r="4" spans="1:19" x14ac:dyDescent="0.25">
      <c r="A4" s="6"/>
      <c r="B4" s="6"/>
      <c r="C4" s="6"/>
      <c r="D4" s="6"/>
      <c r="E4" s="6"/>
      <c r="F4" s="6"/>
      <c r="G4" s="6"/>
      <c r="H4" s="6"/>
      <c r="I4" s="6"/>
      <c r="J4" s="6"/>
      <c r="K4" s="6"/>
      <c r="L4" s="6"/>
      <c r="M4" s="6"/>
      <c r="N4" s="6"/>
      <c r="O4" s="6"/>
      <c r="P4" s="6"/>
      <c r="Q4" s="6"/>
      <c r="R4" s="6"/>
      <c r="S4" s="6"/>
    </row>
    <row r="5" spans="1:19" ht="30" customHeight="1" x14ac:dyDescent="0.25">
      <c r="A5" s="197" t="s">
        <v>382</v>
      </c>
      <c r="B5" s="197"/>
      <c r="C5" s="197"/>
      <c r="D5" s="197"/>
      <c r="E5" s="197"/>
      <c r="F5" s="197"/>
      <c r="G5" s="197"/>
      <c r="H5" s="197"/>
      <c r="I5" s="6"/>
      <c r="J5" s="197" t="s">
        <v>383</v>
      </c>
      <c r="K5" s="197"/>
      <c r="L5" s="197"/>
      <c r="M5" s="197"/>
      <c r="N5" s="197"/>
      <c r="O5" s="197"/>
      <c r="P5" s="197"/>
      <c r="Q5" s="197"/>
      <c r="R5" s="197"/>
      <c r="S5" s="197"/>
    </row>
    <row r="7" spans="1:19" ht="30" x14ac:dyDescent="0.25">
      <c r="A7" s="17" t="s">
        <v>384</v>
      </c>
      <c r="B7" s="21" t="s">
        <v>385</v>
      </c>
      <c r="C7" s="23" t="s">
        <v>386</v>
      </c>
      <c r="D7" s="23" t="s">
        <v>387</v>
      </c>
      <c r="E7" s="6"/>
      <c r="F7" s="6"/>
      <c r="G7" s="6"/>
      <c r="H7" s="6"/>
      <c r="I7" s="6"/>
      <c r="J7" s="195" t="s">
        <v>369</v>
      </c>
      <c r="K7" s="191" t="s">
        <v>329</v>
      </c>
      <c r="L7" s="191"/>
      <c r="M7" s="191" t="s">
        <v>388</v>
      </c>
      <c r="N7" s="191"/>
      <c r="O7" s="191" t="s">
        <v>389</v>
      </c>
      <c r="P7" s="191"/>
      <c r="Q7" s="6"/>
      <c r="R7" s="6"/>
      <c r="S7" s="6"/>
    </row>
    <row r="8" spans="1:19" x14ac:dyDescent="0.25">
      <c r="A8" s="7" t="s">
        <v>390</v>
      </c>
      <c r="B8" s="13">
        <v>2</v>
      </c>
      <c r="C8" s="143">
        <f>B8/(B$18-B$17)</f>
        <v>4.0000000000000002E-4</v>
      </c>
      <c r="D8" s="141">
        <f>(B$17*C8)+B8</f>
        <v>2.0960000000000001</v>
      </c>
      <c r="E8" s="6"/>
      <c r="F8" s="6"/>
      <c r="G8" s="6"/>
      <c r="H8" s="6"/>
      <c r="I8" s="6"/>
      <c r="J8" s="196"/>
      <c r="K8" s="32" t="s">
        <v>391</v>
      </c>
      <c r="L8" s="32" t="s">
        <v>392</v>
      </c>
      <c r="M8" s="32" t="s">
        <v>391</v>
      </c>
      <c r="N8" s="32" t="s">
        <v>392</v>
      </c>
      <c r="O8" s="32" t="s">
        <v>391</v>
      </c>
      <c r="P8" s="32" t="s">
        <v>392</v>
      </c>
      <c r="Q8" s="6"/>
      <c r="R8" s="6"/>
      <c r="S8" s="6"/>
    </row>
    <row r="9" spans="1:19" s="6" customFormat="1" x14ac:dyDescent="0.25">
      <c r="A9" s="19" t="s">
        <v>393</v>
      </c>
      <c r="B9" s="13">
        <v>239</v>
      </c>
      <c r="C9" s="143">
        <f t="shared" ref="C9:C16" si="0">B9/(B$18-B$17)</f>
        <v>4.7800000000000002E-2</v>
      </c>
      <c r="D9" s="141">
        <f t="shared" ref="D9:D16" si="1">(B$17*C9)+B9</f>
        <v>250.47200000000001</v>
      </c>
      <c r="J9" s="5" t="s">
        <v>394</v>
      </c>
      <c r="K9" s="24">
        <v>14</v>
      </c>
      <c r="L9" s="24">
        <v>12</v>
      </c>
      <c r="M9" s="143">
        <f t="shared" ref="M9:M25" si="2">K9/(K$27-K$26)</f>
        <v>3.825136612021858E-2</v>
      </c>
      <c r="N9" s="143">
        <f t="shared" ref="N9:N25" si="3">L9/(L$27-L$26)</f>
        <v>3.9344262295081971E-2</v>
      </c>
      <c r="O9" s="141">
        <f t="shared" ref="O9:O25" si="4">(K$26*M9)+K9</f>
        <v>15.262295081967213</v>
      </c>
      <c r="P9" s="141">
        <f t="shared" ref="P9:P25" si="5">(L$26*N9)+L9</f>
        <v>12.944262295081968</v>
      </c>
    </row>
    <row r="10" spans="1:19" s="6" customFormat="1" x14ac:dyDescent="0.25">
      <c r="A10" s="7" t="s">
        <v>395</v>
      </c>
      <c r="B10" s="13">
        <v>1088</v>
      </c>
      <c r="C10" s="143">
        <f t="shared" si="0"/>
        <v>0.21759999999999999</v>
      </c>
      <c r="D10" s="141">
        <f t="shared" si="1"/>
        <v>1140.2239999999999</v>
      </c>
      <c r="J10" s="33" t="s">
        <v>396</v>
      </c>
      <c r="K10" s="24">
        <v>6</v>
      </c>
      <c r="L10" s="24">
        <v>4</v>
      </c>
      <c r="M10" s="143">
        <f t="shared" si="2"/>
        <v>1.6393442622950821E-2</v>
      </c>
      <c r="N10" s="143">
        <f t="shared" si="3"/>
        <v>1.3114754098360656E-2</v>
      </c>
      <c r="O10" s="141">
        <f t="shared" si="4"/>
        <v>6.5409836065573774</v>
      </c>
      <c r="P10" s="141">
        <f t="shared" si="5"/>
        <v>4.3147540983606554</v>
      </c>
    </row>
    <row r="11" spans="1:19" s="6" customFormat="1" x14ac:dyDescent="0.25">
      <c r="A11" s="7" t="s">
        <v>397</v>
      </c>
      <c r="B11" s="13">
        <v>1596</v>
      </c>
      <c r="C11" s="143">
        <f t="shared" si="0"/>
        <v>0.31919999999999998</v>
      </c>
      <c r="D11" s="141">
        <f t="shared" si="1"/>
        <v>1672.6079999999999</v>
      </c>
      <c r="J11" s="34" t="s">
        <v>398</v>
      </c>
      <c r="K11" s="24">
        <v>2</v>
      </c>
      <c r="L11" s="24">
        <v>1</v>
      </c>
      <c r="M11" s="143">
        <f t="shared" si="2"/>
        <v>5.4644808743169399E-3</v>
      </c>
      <c r="N11" s="143">
        <f t="shared" si="3"/>
        <v>3.2786885245901639E-3</v>
      </c>
      <c r="O11" s="141">
        <f t="shared" si="4"/>
        <v>2.180327868852459</v>
      </c>
      <c r="P11" s="141">
        <f t="shared" si="5"/>
        <v>1.0786885245901638</v>
      </c>
    </row>
    <row r="12" spans="1:19" x14ac:dyDescent="0.25">
      <c r="A12" s="19" t="s">
        <v>399</v>
      </c>
      <c r="B12" s="13">
        <v>1298</v>
      </c>
      <c r="C12" s="143">
        <f t="shared" si="0"/>
        <v>0.2596</v>
      </c>
      <c r="D12" s="141">
        <f t="shared" si="1"/>
        <v>1360.3040000000001</v>
      </c>
      <c r="E12" s="6"/>
      <c r="F12" s="6"/>
      <c r="G12" s="6"/>
      <c r="H12" s="6"/>
      <c r="I12" s="6"/>
      <c r="J12" s="34" t="s">
        <v>400</v>
      </c>
      <c r="K12" s="24">
        <v>1</v>
      </c>
      <c r="L12" s="24">
        <v>4</v>
      </c>
      <c r="M12" s="143">
        <f t="shared" si="2"/>
        <v>2.7322404371584699E-3</v>
      </c>
      <c r="N12" s="143">
        <f t="shared" si="3"/>
        <v>1.3114754098360656E-2</v>
      </c>
      <c r="O12" s="141">
        <f t="shared" si="4"/>
        <v>1.0901639344262295</v>
      </c>
      <c r="P12" s="141">
        <f t="shared" si="5"/>
        <v>4.3147540983606554</v>
      </c>
      <c r="Q12" s="6"/>
      <c r="R12" s="6"/>
      <c r="S12" s="6"/>
    </row>
    <row r="13" spans="1:19" s="6" customFormat="1" x14ac:dyDescent="0.25">
      <c r="A13" s="19" t="s">
        <v>401</v>
      </c>
      <c r="B13" s="13">
        <v>640</v>
      </c>
      <c r="C13" s="143">
        <f t="shared" si="0"/>
        <v>0.128</v>
      </c>
      <c r="D13" s="141">
        <f t="shared" si="1"/>
        <v>670.72</v>
      </c>
      <c r="J13" s="5" t="s">
        <v>393</v>
      </c>
      <c r="K13" s="24">
        <v>5</v>
      </c>
      <c r="L13" s="24">
        <v>6</v>
      </c>
      <c r="M13" s="143">
        <f t="shared" si="2"/>
        <v>1.3661202185792349E-2</v>
      </c>
      <c r="N13" s="143">
        <f t="shared" si="3"/>
        <v>1.9672131147540985E-2</v>
      </c>
      <c r="O13" s="141">
        <f t="shared" si="4"/>
        <v>5.4508196721311473</v>
      </c>
      <c r="P13" s="141">
        <f t="shared" si="5"/>
        <v>6.472131147540984</v>
      </c>
    </row>
    <row r="14" spans="1:19" s="6" customFormat="1" x14ac:dyDescent="0.25">
      <c r="A14" s="19" t="s">
        <v>402</v>
      </c>
      <c r="B14" s="13">
        <v>124</v>
      </c>
      <c r="C14" s="143">
        <f t="shared" si="0"/>
        <v>2.4799999999999999E-2</v>
      </c>
      <c r="D14" s="141">
        <f t="shared" si="1"/>
        <v>129.952</v>
      </c>
      <c r="J14" s="5" t="s">
        <v>403</v>
      </c>
      <c r="K14" s="24">
        <v>9</v>
      </c>
      <c r="L14" s="24">
        <v>13</v>
      </c>
      <c r="M14" s="143">
        <f t="shared" si="2"/>
        <v>2.4590163934426229E-2</v>
      </c>
      <c r="N14" s="143">
        <f t="shared" si="3"/>
        <v>4.2622950819672129E-2</v>
      </c>
      <c r="O14" s="141">
        <f t="shared" si="4"/>
        <v>9.8114754098360653</v>
      </c>
      <c r="P14" s="141">
        <f t="shared" si="5"/>
        <v>14.022950819672131</v>
      </c>
    </row>
    <row r="15" spans="1:19" s="6" customFormat="1" x14ac:dyDescent="0.25">
      <c r="A15" s="19" t="s">
        <v>404</v>
      </c>
      <c r="B15" s="13">
        <v>12</v>
      </c>
      <c r="C15" s="143">
        <f t="shared" si="0"/>
        <v>2.3999999999999998E-3</v>
      </c>
      <c r="D15" s="141">
        <f t="shared" si="1"/>
        <v>12.576000000000001</v>
      </c>
      <c r="J15" s="5" t="s">
        <v>397</v>
      </c>
      <c r="K15" s="24">
        <v>16</v>
      </c>
      <c r="L15" s="24">
        <v>12</v>
      </c>
      <c r="M15" s="143">
        <f t="shared" si="2"/>
        <v>4.3715846994535519E-2</v>
      </c>
      <c r="N15" s="143">
        <f t="shared" si="3"/>
        <v>3.9344262295081971E-2</v>
      </c>
      <c r="O15" s="141">
        <f t="shared" si="4"/>
        <v>17.442622950819672</v>
      </c>
      <c r="P15" s="141">
        <f t="shared" si="5"/>
        <v>12.944262295081968</v>
      </c>
    </row>
    <row r="16" spans="1:19" s="6" customFormat="1" x14ac:dyDescent="0.25">
      <c r="A16" s="19" t="s">
        <v>405</v>
      </c>
      <c r="B16" s="13">
        <v>1</v>
      </c>
      <c r="C16" s="143">
        <f t="shared" si="0"/>
        <v>2.0000000000000001E-4</v>
      </c>
      <c r="D16" s="141">
        <f t="shared" si="1"/>
        <v>1.048</v>
      </c>
      <c r="J16" s="5" t="s">
        <v>399</v>
      </c>
      <c r="K16" s="24">
        <v>23</v>
      </c>
      <c r="L16" s="24">
        <v>12</v>
      </c>
      <c r="M16" s="143">
        <f t="shared" si="2"/>
        <v>6.2841530054644809E-2</v>
      </c>
      <c r="N16" s="143">
        <f t="shared" si="3"/>
        <v>3.9344262295081971E-2</v>
      </c>
      <c r="O16" s="141">
        <f t="shared" si="4"/>
        <v>25.07377049180328</v>
      </c>
      <c r="P16" s="141">
        <f t="shared" si="5"/>
        <v>12.944262295081968</v>
      </c>
    </row>
    <row r="17" spans="1:19" x14ac:dyDescent="0.25">
      <c r="A17" s="7" t="s">
        <v>406</v>
      </c>
      <c r="B17" s="13">
        <v>240</v>
      </c>
      <c r="C17" s="144" t="s">
        <v>407</v>
      </c>
      <c r="D17" s="141">
        <v>0</v>
      </c>
      <c r="E17" s="6"/>
      <c r="F17" s="6"/>
      <c r="G17" s="6"/>
      <c r="H17" s="6"/>
      <c r="I17" s="6"/>
      <c r="J17" s="5" t="s">
        <v>401</v>
      </c>
      <c r="K17" s="24">
        <v>25</v>
      </c>
      <c r="L17" s="24">
        <v>14</v>
      </c>
      <c r="M17" s="143">
        <f t="shared" si="2"/>
        <v>6.8306010928961755E-2</v>
      </c>
      <c r="N17" s="143">
        <f t="shared" si="3"/>
        <v>4.5901639344262293E-2</v>
      </c>
      <c r="O17" s="141">
        <f t="shared" si="4"/>
        <v>27.254098360655739</v>
      </c>
      <c r="P17" s="141">
        <f t="shared" si="5"/>
        <v>15.101639344262296</v>
      </c>
      <c r="Q17" s="6"/>
      <c r="R17" s="6"/>
      <c r="S17" s="6"/>
    </row>
    <row r="18" spans="1:19" x14ac:dyDescent="0.25">
      <c r="A18" s="20" t="s">
        <v>378</v>
      </c>
      <c r="B18" s="15">
        <f>SUM(B8:B17)</f>
        <v>5240</v>
      </c>
      <c r="C18" s="145">
        <f>SUM(C8:C17)</f>
        <v>1</v>
      </c>
      <c r="D18" s="142">
        <f>SUM(D8:D17)</f>
        <v>5240</v>
      </c>
      <c r="E18" s="6"/>
      <c r="F18" s="6"/>
      <c r="G18" s="6"/>
      <c r="H18" s="6"/>
      <c r="I18" s="6"/>
      <c r="J18" s="5" t="s">
        <v>402</v>
      </c>
      <c r="K18" s="24">
        <v>22</v>
      </c>
      <c r="L18" s="24">
        <v>15</v>
      </c>
      <c r="M18" s="143">
        <f t="shared" si="2"/>
        <v>6.0109289617486336E-2</v>
      </c>
      <c r="N18" s="143">
        <f t="shared" si="3"/>
        <v>4.9180327868852458E-2</v>
      </c>
      <c r="O18" s="141">
        <f t="shared" si="4"/>
        <v>23.983606557377048</v>
      </c>
      <c r="P18" s="141">
        <f t="shared" si="5"/>
        <v>16.180327868852459</v>
      </c>
      <c r="Q18" s="6"/>
      <c r="R18" s="6"/>
      <c r="S18" s="6"/>
    </row>
    <row r="19" spans="1:19" x14ac:dyDescent="0.25">
      <c r="A19" s="6"/>
      <c r="B19" s="6"/>
      <c r="C19" s="6"/>
      <c r="D19" s="6"/>
      <c r="E19" s="6"/>
      <c r="F19" s="6"/>
      <c r="G19" s="6"/>
      <c r="H19" s="6"/>
      <c r="I19" s="6"/>
      <c r="J19" s="33" t="s">
        <v>404</v>
      </c>
      <c r="K19" s="24">
        <v>26</v>
      </c>
      <c r="L19" s="24">
        <v>22</v>
      </c>
      <c r="M19" s="143">
        <f t="shared" si="2"/>
        <v>7.1038251366120214E-2</v>
      </c>
      <c r="N19" s="143">
        <f t="shared" si="3"/>
        <v>7.2131147540983612E-2</v>
      </c>
      <c r="O19" s="141">
        <f t="shared" si="4"/>
        <v>28.344262295081968</v>
      </c>
      <c r="P19" s="141">
        <f t="shared" si="5"/>
        <v>23.731147540983606</v>
      </c>
      <c r="Q19" s="6"/>
      <c r="R19" s="6"/>
      <c r="S19" s="6"/>
    </row>
    <row r="20" spans="1:19" x14ac:dyDescent="0.25">
      <c r="A20" s="6"/>
      <c r="B20" s="6"/>
      <c r="C20" s="6"/>
      <c r="D20" s="6"/>
      <c r="E20" s="6"/>
      <c r="F20" s="6"/>
      <c r="G20" s="6"/>
      <c r="H20" s="6"/>
      <c r="I20" s="6"/>
      <c r="J20" s="34" t="s">
        <v>408</v>
      </c>
      <c r="K20" s="24">
        <v>35</v>
      </c>
      <c r="L20" s="24">
        <v>26</v>
      </c>
      <c r="M20" s="143">
        <f t="shared" si="2"/>
        <v>9.5628415300546443E-2</v>
      </c>
      <c r="N20" s="143">
        <f t="shared" si="3"/>
        <v>8.5245901639344257E-2</v>
      </c>
      <c r="O20" s="141">
        <f t="shared" si="4"/>
        <v>38.155737704918032</v>
      </c>
      <c r="P20" s="141">
        <f t="shared" si="5"/>
        <v>28.045901639344262</v>
      </c>
      <c r="Q20" s="6"/>
      <c r="R20" s="6"/>
      <c r="S20" s="6"/>
    </row>
    <row r="21" spans="1:19" x14ac:dyDescent="0.25">
      <c r="A21" s="6"/>
      <c r="B21" s="6"/>
      <c r="C21" s="6"/>
      <c r="D21" s="6"/>
      <c r="E21" s="6"/>
      <c r="F21" s="6"/>
      <c r="G21" s="6"/>
      <c r="H21" s="6"/>
      <c r="I21" s="6"/>
      <c r="J21" s="34" t="s">
        <v>409</v>
      </c>
      <c r="K21" s="24">
        <v>38</v>
      </c>
      <c r="L21" s="24">
        <v>28</v>
      </c>
      <c r="M21" s="143">
        <f t="shared" si="2"/>
        <v>0.10382513661202186</v>
      </c>
      <c r="N21" s="143">
        <f t="shared" si="3"/>
        <v>9.1803278688524587E-2</v>
      </c>
      <c r="O21" s="141">
        <f t="shared" si="4"/>
        <v>41.42622950819672</v>
      </c>
      <c r="P21" s="141">
        <f t="shared" si="5"/>
        <v>30.203278688524591</v>
      </c>
      <c r="Q21" s="6"/>
      <c r="R21" s="6"/>
      <c r="S21" s="6"/>
    </row>
    <row r="22" spans="1:19" x14ac:dyDescent="0.25">
      <c r="A22" s="6"/>
      <c r="B22" s="6"/>
      <c r="C22" s="6"/>
      <c r="D22" s="6"/>
      <c r="E22" s="6"/>
      <c r="F22" s="6"/>
      <c r="G22" s="6"/>
      <c r="H22" s="6"/>
      <c r="I22" s="6"/>
      <c r="J22" s="34" t="s">
        <v>410</v>
      </c>
      <c r="K22" s="24">
        <v>48</v>
      </c>
      <c r="L22" s="24">
        <v>32</v>
      </c>
      <c r="M22" s="143">
        <f t="shared" si="2"/>
        <v>0.13114754098360656</v>
      </c>
      <c r="N22" s="143">
        <f t="shared" si="3"/>
        <v>0.10491803278688525</v>
      </c>
      <c r="O22" s="141">
        <f t="shared" si="4"/>
        <v>52.327868852459019</v>
      </c>
      <c r="P22" s="141">
        <f t="shared" si="5"/>
        <v>34.518032786885243</v>
      </c>
      <c r="Q22" s="6"/>
      <c r="R22" s="6"/>
      <c r="S22" s="6"/>
    </row>
    <row r="23" spans="1:19" x14ac:dyDescent="0.25">
      <c r="A23" s="6"/>
      <c r="B23" s="6"/>
      <c r="C23" s="6"/>
      <c r="D23" s="6"/>
      <c r="E23" s="6"/>
      <c r="F23" s="6"/>
      <c r="G23" s="6"/>
      <c r="H23" s="6"/>
      <c r="I23" s="6"/>
      <c r="J23" s="34" t="s">
        <v>411</v>
      </c>
      <c r="K23" s="24">
        <v>58</v>
      </c>
      <c r="L23" s="24">
        <v>44</v>
      </c>
      <c r="M23" s="143">
        <f t="shared" si="2"/>
        <v>0.15846994535519127</v>
      </c>
      <c r="N23" s="143">
        <f t="shared" si="3"/>
        <v>0.14426229508196722</v>
      </c>
      <c r="O23" s="141">
        <f t="shared" si="4"/>
        <v>63.229508196721312</v>
      </c>
      <c r="P23" s="141">
        <f t="shared" si="5"/>
        <v>47.462295081967213</v>
      </c>
      <c r="Q23" s="6"/>
      <c r="R23" s="6"/>
      <c r="S23" s="6"/>
    </row>
    <row r="24" spans="1:19" x14ac:dyDescent="0.25">
      <c r="A24" s="6"/>
      <c r="B24" s="6"/>
      <c r="C24" s="6"/>
      <c r="D24" s="6"/>
      <c r="E24" s="6"/>
      <c r="F24" s="6"/>
      <c r="G24" s="6"/>
      <c r="H24" s="6"/>
      <c r="I24" s="6"/>
      <c r="J24" s="34" t="s">
        <v>412</v>
      </c>
      <c r="K24" s="24">
        <v>36</v>
      </c>
      <c r="L24" s="24">
        <v>36</v>
      </c>
      <c r="M24" s="143">
        <f t="shared" si="2"/>
        <v>9.8360655737704916E-2</v>
      </c>
      <c r="N24" s="143">
        <f t="shared" si="3"/>
        <v>0.11803278688524591</v>
      </c>
      <c r="O24" s="141">
        <f t="shared" si="4"/>
        <v>39.245901639344261</v>
      </c>
      <c r="P24" s="141">
        <f t="shared" si="5"/>
        <v>38.832786885245902</v>
      </c>
      <c r="Q24" s="6"/>
      <c r="R24" s="6"/>
      <c r="S24" s="6"/>
    </row>
    <row r="25" spans="1:19" x14ac:dyDescent="0.25">
      <c r="A25" s="6"/>
      <c r="B25" s="6"/>
      <c r="C25" s="6"/>
      <c r="D25" s="6"/>
      <c r="E25" s="6"/>
      <c r="F25" s="6"/>
      <c r="G25" s="6"/>
      <c r="H25" s="6"/>
      <c r="I25" s="6"/>
      <c r="J25" s="34" t="s">
        <v>377</v>
      </c>
      <c r="K25" s="24">
        <v>2</v>
      </c>
      <c r="L25" s="24">
        <v>24</v>
      </c>
      <c r="M25" s="143">
        <f t="shared" si="2"/>
        <v>5.4644808743169399E-3</v>
      </c>
      <c r="N25" s="143">
        <f t="shared" si="3"/>
        <v>7.8688524590163941E-2</v>
      </c>
      <c r="O25" s="141">
        <f t="shared" si="4"/>
        <v>2.180327868852459</v>
      </c>
      <c r="P25" s="141">
        <f t="shared" si="5"/>
        <v>25.888524590163936</v>
      </c>
      <c r="Q25" s="6"/>
      <c r="R25" s="6"/>
      <c r="S25" s="6"/>
    </row>
    <row r="26" spans="1:19" x14ac:dyDescent="0.25">
      <c r="A26" s="6"/>
      <c r="B26" s="6"/>
      <c r="C26" s="6"/>
      <c r="D26" s="6"/>
      <c r="E26" s="6"/>
      <c r="F26" s="6"/>
      <c r="G26" s="6"/>
      <c r="H26" s="6"/>
      <c r="I26" s="6"/>
      <c r="J26" s="34" t="s">
        <v>406</v>
      </c>
      <c r="K26" s="24">
        <v>33</v>
      </c>
      <c r="L26" s="24">
        <v>24</v>
      </c>
      <c r="M26" s="148" t="s">
        <v>407</v>
      </c>
      <c r="N26" s="148" t="s">
        <v>407</v>
      </c>
      <c r="O26" s="141">
        <v>0</v>
      </c>
      <c r="P26" s="141">
        <v>0</v>
      </c>
      <c r="Q26" s="6"/>
      <c r="R26" s="6"/>
      <c r="S26" s="6"/>
    </row>
    <row r="27" spans="1:19" x14ac:dyDescent="0.25">
      <c r="A27" s="6"/>
      <c r="B27" s="6"/>
      <c r="C27" s="6"/>
      <c r="D27" s="6"/>
      <c r="E27" s="6"/>
      <c r="F27" s="6"/>
      <c r="G27" s="6"/>
      <c r="H27" s="6"/>
      <c r="I27" s="6"/>
      <c r="J27" s="26" t="s">
        <v>378</v>
      </c>
      <c r="K27" s="27">
        <f t="shared" ref="K27:P27" si="6">SUM(K9:K26)</f>
        <v>399</v>
      </c>
      <c r="L27" s="27">
        <f t="shared" si="6"/>
        <v>329</v>
      </c>
      <c r="M27" s="145">
        <f t="shared" si="6"/>
        <v>1</v>
      </c>
      <c r="N27" s="145">
        <f t="shared" si="6"/>
        <v>1</v>
      </c>
      <c r="O27" s="142">
        <f t="shared" si="6"/>
        <v>399.00000000000006</v>
      </c>
      <c r="P27" s="142">
        <f t="shared" si="6"/>
        <v>329</v>
      </c>
      <c r="Q27" s="6"/>
      <c r="R27" s="6"/>
      <c r="S27" s="6"/>
    </row>
    <row r="29" spans="1:19" ht="30" customHeight="1" x14ac:dyDescent="0.25">
      <c r="A29" s="198" t="s">
        <v>379</v>
      </c>
      <c r="B29" s="198"/>
      <c r="C29" s="198"/>
      <c r="D29" s="198"/>
      <c r="E29" s="198"/>
      <c r="F29" s="198"/>
      <c r="G29" s="198"/>
      <c r="H29" s="198"/>
      <c r="I29" s="6"/>
      <c r="J29" s="198" t="s">
        <v>379</v>
      </c>
      <c r="K29" s="198"/>
      <c r="L29" s="198"/>
      <c r="M29" s="198"/>
      <c r="N29" s="198"/>
      <c r="O29" s="198"/>
      <c r="P29" s="198"/>
      <c r="Q29" s="198"/>
      <c r="R29" s="198"/>
      <c r="S29" s="198"/>
    </row>
    <row r="31" spans="1:19" ht="30" x14ac:dyDescent="0.25">
      <c r="A31" s="17" t="s">
        <v>384</v>
      </c>
      <c r="B31" s="21" t="s">
        <v>385</v>
      </c>
      <c r="C31" s="21" t="s">
        <v>386</v>
      </c>
      <c r="D31" s="23" t="s">
        <v>387</v>
      </c>
      <c r="E31" s="6"/>
      <c r="F31" s="6"/>
      <c r="G31" s="6"/>
      <c r="H31" s="6"/>
      <c r="I31" s="6"/>
      <c r="J31" s="195" t="s">
        <v>369</v>
      </c>
      <c r="K31" s="191" t="s">
        <v>329</v>
      </c>
      <c r="L31" s="191"/>
      <c r="M31" s="191" t="s">
        <v>388</v>
      </c>
      <c r="N31" s="191"/>
      <c r="O31" s="191" t="s">
        <v>389</v>
      </c>
      <c r="P31" s="191"/>
      <c r="Q31" s="6"/>
      <c r="R31" s="6"/>
      <c r="S31" s="6"/>
    </row>
    <row r="32" spans="1:19" x14ac:dyDescent="0.25">
      <c r="A32" s="7" t="s">
        <v>390</v>
      </c>
      <c r="B32" s="28"/>
      <c r="C32" s="35">
        <f t="shared" ref="C32:C40" si="7">B32/(B$18-B$17)</f>
        <v>0</v>
      </c>
      <c r="D32" s="24">
        <f t="shared" ref="D32:D40" si="8">(B$17*C32)+B32</f>
        <v>0</v>
      </c>
      <c r="E32" s="6"/>
      <c r="F32" s="6"/>
      <c r="G32" s="6"/>
      <c r="H32" s="6"/>
      <c r="I32" s="6"/>
      <c r="J32" s="196"/>
      <c r="K32" s="32" t="s">
        <v>391</v>
      </c>
      <c r="L32" s="32" t="s">
        <v>392</v>
      </c>
      <c r="M32" s="32" t="s">
        <v>391</v>
      </c>
      <c r="N32" s="32" t="s">
        <v>392</v>
      </c>
      <c r="O32" s="32" t="s">
        <v>391</v>
      </c>
      <c r="P32" s="32" t="s">
        <v>392</v>
      </c>
      <c r="Q32" s="6"/>
      <c r="R32" s="6"/>
      <c r="S32" s="6"/>
    </row>
    <row r="33" spans="1:16" x14ac:dyDescent="0.25">
      <c r="A33" s="19" t="s">
        <v>393</v>
      </c>
      <c r="B33" s="28"/>
      <c r="C33" s="35">
        <f t="shared" si="7"/>
        <v>0</v>
      </c>
      <c r="D33" s="24">
        <f t="shared" si="8"/>
        <v>0</v>
      </c>
      <c r="E33" s="6"/>
      <c r="F33" s="6"/>
      <c r="G33" s="6"/>
      <c r="H33" s="6"/>
      <c r="I33" s="6"/>
      <c r="J33" s="5" t="s">
        <v>394</v>
      </c>
      <c r="K33" s="28"/>
      <c r="L33" s="28"/>
      <c r="M33" s="37">
        <f t="shared" ref="M33:M49" si="9">K33/(K$27-K$26)</f>
        <v>0</v>
      </c>
      <c r="N33" s="37">
        <f t="shared" ref="N33:N49" si="10">L33/(L$27-L$26)</f>
        <v>0</v>
      </c>
      <c r="O33" s="24">
        <f t="shared" ref="O33:O49" si="11">(K$26*M33)+K33</f>
        <v>0</v>
      </c>
      <c r="P33" s="24">
        <f t="shared" ref="P33:P49" si="12">(L$26*N33)+L33</f>
        <v>0</v>
      </c>
    </row>
    <row r="34" spans="1:16" x14ac:dyDescent="0.25">
      <c r="A34" s="7" t="s">
        <v>395</v>
      </c>
      <c r="B34" s="28"/>
      <c r="C34" s="35">
        <f t="shared" si="7"/>
        <v>0</v>
      </c>
      <c r="D34" s="24">
        <f t="shared" si="8"/>
        <v>0</v>
      </c>
      <c r="E34" s="6"/>
      <c r="F34" s="6"/>
      <c r="G34" s="6"/>
      <c r="H34" s="6"/>
      <c r="I34" s="6"/>
      <c r="J34" s="33" t="s">
        <v>396</v>
      </c>
      <c r="K34" s="28"/>
      <c r="L34" s="28"/>
      <c r="M34" s="37">
        <f t="shared" si="9"/>
        <v>0</v>
      </c>
      <c r="N34" s="37">
        <f t="shared" si="10"/>
        <v>0</v>
      </c>
      <c r="O34" s="24">
        <f t="shared" si="11"/>
        <v>0</v>
      </c>
      <c r="P34" s="24">
        <f t="shared" si="12"/>
        <v>0</v>
      </c>
    </row>
    <row r="35" spans="1:16" x14ac:dyDescent="0.25">
      <c r="A35" s="7" t="s">
        <v>397</v>
      </c>
      <c r="B35" s="28"/>
      <c r="C35" s="35">
        <f t="shared" si="7"/>
        <v>0</v>
      </c>
      <c r="D35" s="24">
        <f t="shared" si="8"/>
        <v>0</v>
      </c>
      <c r="E35" s="6"/>
      <c r="F35" s="6"/>
      <c r="G35" s="6"/>
      <c r="H35" s="6"/>
      <c r="I35" s="6"/>
      <c r="J35" s="34" t="s">
        <v>398</v>
      </c>
      <c r="K35" s="28"/>
      <c r="L35" s="28"/>
      <c r="M35" s="37">
        <f t="shared" si="9"/>
        <v>0</v>
      </c>
      <c r="N35" s="37">
        <f t="shared" si="10"/>
        <v>0</v>
      </c>
      <c r="O35" s="24">
        <f t="shared" si="11"/>
        <v>0</v>
      </c>
      <c r="P35" s="24">
        <f t="shared" si="12"/>
        <v>0</v>
      </c>
    </row>
    <row r="36" spans="1:16" x14ac:dyDescent="0.25">
      <c r="A36" s="19" t="s">
        <v>399</v>
      </c>
      <c r="B36" s="28"/>
      <c r="C36" s="35">
        <f t="shared" si="7"/>
        <v>0</v>
      </c>
      <c r="D36" s="24">
        <f t="shared" si="8"/>
        <v>0</v>
      </c>
      <c r="E36" s="6"/>
      <c r="F36" s="6"/>
      <c r="G36" s="6"/>
      <c r="H36" s="6"/>
      <c r="I36" s="6"/>
      <c r="J36" s="34" t="s">
        <v>400</v>
      </c>
      <c r="K36" s="28"/>
      <c r="L36" s="28"/>
      <c r="M36" s="37">
        <f t="shared" si="9"/>
        <v>0</v>
      </c>
      <c r="N36" s="37">
        <f t="shared" si="10"/>
        <v>0</v>
      </c>
      <c r="O36" s="24">
        <f t="shared" si="11"/>
        <v>0</v>
      </c>
      <c r="P36" s="24">
        <f t="shared" si="12"/>
        <v>0</v>
      </c>
    </row>
    <row r="37" spans="1:16" x14ac:dyDescent="0.25">
      <c r="A37" s="19" t="s">
        <v>401</v>
      </c>
      <c r="B37" s="28"/>
      <c r="C37" s="35">
        <f t="shared" si="7"/>
        <v>0</v>
      </c>
      <c r="D37" s="24">
        <f t="shared" si="8"/>
        <v>0</v>
      </c>
      <c r="E37" s="6"/>
      <c r="F37" s="6"/>
      <c r="G37" s="6"/>
      <c r="H37" s="6"/>
      <c r="I37" s="6"/>
      <c r="J37" s="5" t="s">
        <v>393</v>
      </c>
      <c r="K37" s="28"/>
      <c r="L37" s="28"/>
      <c r="M37" s="37">
        <f t="shared" si="9"/>
        <v>0</v>
      </c>
      <c r="N37" s="37">
        <f t="shared" si="10"/>
        <v>0</v>
      </c>
      <c r="O37" s="24">
        <f t="shared" si="11"/>
        <v>0</v>
      </c>
      <c r="P37" s="24">
        <f t="shared" si="12"/>
        <v>0</v>
      </c>
    </row>
    <row r="38" spans="1:16" x14ac:dyDescent="0.25">
      <c r="A38" s="19" t="s">
        <v>402</v>
      </c>
      <c r="B38" s="28"/>
      <c r="C38" s="35">
        <f t="shared" si="7"/>
        <v>0</v>
      </c>
      <c r="D38" s="24">
        <f t="shared" si="8"/>
        <v>0</v>
      </c>
      <c r="E38" s="6"/>
      <c r="F38" s="6"/>
      <c r="G38" s="6"/>
      <c r="H38" s="6"/>
      <c r="I38" s="6"/>
      <c r="J38" s="5" t="s">
        <v>403</v>
      </c>
      <c r="K38" s="28"/>
      <c r="L38" s="28"/>
      <c r="M38" s="37">
        <f t="shared" si="9"/>
        <v>0</v>
      </c>
      <c r="N38" s="37">
        <f t="shared" si="10"/>
        <v>0</v>
      </c>
      <c r="O38" s="24">
        <f t="shared" si="11"/>
        <v>0</v>
      </c>
      <c r="P38" s="24">
        <f t="shared" si="12"/>
        <v>0</v>
      </c>
    </row>
    <row r="39" spans="1:16" s="6" customFormat="1" x14ac:dyDescent="0.25">
      <c r="A39" s="19" t="s">
        <v>404</v>
      </c>
      <c r="B39" s="28"/>
      <c r="C39" s="35">
        <f t="shared" si="7"/>
        <v>0</v>
      </c>
      <c r="D39" s="24">
        <f t="shared" si="8"/>
        <v>0</v>
      </c>
      <c r="J39" s="5" t="s">
        <v>397</v>
      </c>
      <c r="K39" s="28"/>
      <c r="L39" s="28"/>
      <c r="M39" s="37">
        <f t="shared" si="9"/>
        <v>0</v>
      </c>
      <c r="N39" s="37">
        <f t="shared" si="10"/>
        <v>0</v>
      </c>
      <c r="O39" s="24">
        <f t="shared" si="11"/>
        <v>0</v>
      </c>
      <c r="P39" s="24">
        <f t="shared" si="12"/>
        <v>0</v>
      </c>
    </row>
    <row r="40" spans="1:16" x14ac:dyDescent="0.25">
      <c r="A40" s="19" t="s">
        <v>405</v>
      </c>
      <c r="B40" s="28"/>
      <c r="C40" s="35">
        <f t="shared" si="7"/>
        <v>0</v>
      </c>
      <c r="D40" s="24">
        <f t="shared" si="8"/>
        <v>0</v>
      </c>
      <c r="E40" s="6"/>
      <c r="F40" s="6"/>
      <c r="G40" s="6"/>
      <c r="H40" s="6"/>
      <c r="I40" s="6"/>
      <c r="J40" s="5" t="s">
        <v>399</v>
      </c>
      <c r="K40" s="28"/>
      <c r="L40" s="28"/>
      <c r="M40" s="37">
        <f t="shared" si="9"/>
        <v>0</v>
      </c>
      <c r="N40" s="37">
        <f t="shared" si="10"/>
        <v>0</v>
      </c>
      <c r="O40" s="24">
        <f t="shared" si="11"/>
        <v>0</v>
      </c>
      <c r="P40" s="24">
        <f t="shared" si="12"/>
        <v>0</v>
      </c>
    </row>
    <row r="41" spans="1:16" s="6" customFormat="1" x14ac:dyDescent="0.25">
      <c r="A41" s="7" t="s">
        <v>406</v>
      </c>
      <c r="B41" s="28"/>
      <c r="C41" s="40" t="s">
        <v>407</v>
      </c>
      <c r="D41" s="24">
        <v>0</v>
      </c>
      <c r="J41" s="5" t="s">
        <v>401</v>
      </c>
      <c r="K41" s="28"/>
      <c r="L41" s="28"/>
      <c r="M41" s="37">
        <f t="shared" si="9"/>
        <v>0</v>
      </c>
      <c r="N41" s="37">
        <f t="shared" si="10"/>
        <v>0</v>
      </c>
      <c r="O41" s="24">
        <f t="shared" si="11"/>
        <v>0</v>
      </c>
      <c r="P41" s="24">
        <f t="shared" si="12"/>
        <v>0</v>
      </c>
    </row>
    <row r="42" spans="1:16" s="6" customFormat="1" x14ac:dyDescent="0.25">
      <c r="A42" s="20" t="s">
        <v>378</v>
      </c>
      <c r="B42" s="30">
        <f>SUM(B32:B41)</f>
        <v>0</v>
      </c>
      <c r="C42" s="36">
        <f>SUM(C32:C41)</f>
        <v>0</v>
      </c>
      <c r="D42" s="27">
        <f>SUM(D32:D41)</f>
        <v>0</v>
      </c>
      <c r="J42" s="5" t="s">
        <v>402</v>
      </c>
      <c r="K42" s="28"/>
      <c r="L42" s="28"/>
      <c r="M42" s="37">
        <f t="shared" si="9"/>
        <v>0</v>
      </c>
      <c r="N42" s="37">
        <f t="shared" si="10"/>
        <v>0</v>
      </c>
      <c r="O42" s="24">
        <f t="shared" si="11"/>
        <v>0</v>
      </c>
      <c r="P42" s="24">
        <f t="shared" si="12"/>
        <v>0</v>
      </c>
    </row>
    <row r="43" spans="1:16" s="6" customFormat="1" x14ac:dyDescent="0.25">
      <c r="J43" s="33" t="s">
        <v>404</v>
      </c>
      <c r="K43" s="28"/>
      <c r="L43" s="28"/>
      <c r="M43" s="37">
        <f t="shared" si="9"/>
        <v>0</v>
      </c>
      <c r="N43" s="37">
        <f t="shared" si="10"/>
        <v>0</v>
      </c>
      <c r="O43" s="24">
        <f t="shared" si="11"/>
        <v>0</v>
      </c>
      <c r="P43" s="24">
        <f t="shared" si="12"/>
        <v>0</v>
      </c>
    </row>
    <row r="44" spans="1:16" s="6" customFormat="1" x14ac:dyDescent="0.25">
      <c r="J44" s="34" t="s">
        <v>408</v>
      </c>
      <c r="K44" s="28"/>
      <c r="L44" s="28"/>
      <c r="M44" s="37">
        <f t="shared" si="9"/>
        <v>0</v>
      </c>
      <c r="N44" s="37">
        <f t="shared" si="10"/>
        <v>0</v>
      </c>
      <c r="O44" s="24">
        <f t="shared" si="11"/>
        <v>0</v>
      </c>
      <c r="P44" s="24">
        <f t="shared" si="12"/>
        <v>0</v>
      </c>
    </row>
    <row r="45" spans="1:16" s="6" customFormat="1" x14ac:dyDescent="0.25">
      <c r="J45" s="34" t="s">
        <v>409</v>
      </c>
      <c r="K45" s="28"/>
      <c r="L45" s="28"/>
      <c r="M45" s="37">
        <f t="shared" si="9"/>
        <v>0</v>
      </c>
      <c r="N45" s="37">
        <f t="shared" si="10"/>
        <v>0</v>
      </c>
      <c r="O45" s="24">
        <f t="shared" si="11"/>
        <v>0</v>
      </c>
      <c r="P45" s="24">
        <f t="shared" si="12"/>
        <v>0</v>
      </c>
    </row>
    <row r="46" spans="1:16" s="6" customFormat="1" x14ac:dyDescent="0.25">
      <c r="J46" s="34" t="s">
        <v>410</v>
      </c>
      <c r="K46" s="28"/>
      <c r="L46" s="28"/>
      <c r="M46" s="37">
        <f t="shared" si="9"/>
        <v>0</v>
      </c>
      <c r="N46" s="37">
        <f t="shared" si="10"/>
        <v>0</v>
      </c>
      <c r="O46" s="24">
        <f t="shared" si="11"/>
        <v>0</v>
      </c>
      <c r="P46" s="24">
        <f t="shared" si="12"/>
        <v>0</v>
      </c>
    </row>
    <row r="47" spans="1:16" s="6" customFormat="1" x14ac:dyDescent="0.25">
      <c r="J47" s="34" t="s">
        <v>411</v>
      </c>
      <c r="K47" s="28"/>
      <c r="L47" s="28"/>
      <c r="M47" s="37">
        <f t="shared" si="9"/>
        <v>0</v>
      </c>
      <c r="N47" s="37">
        <f t="shared" si="10"/>
        <v>0</v>
      </c>
      <c r="O47" s="24">
        <f t="shared" si="11"/>
        <v>0</v>
      </c>
      <c r="P47" s="24">
        <f t="shared" si="12"/>
        <v>0</v>
      </c>
    </row>
    <row r="48" spans="1:16" s="6" customFormat="1" x14ac:dyDescent="0.25">
      <c r="J48" s="34" t="s">
        <v>412</v>
      </c>
      <c r="K48" s="28"/>
      <c r="L48" s="28"/>
      <c r="M48" s="37">
        <f t="shared" si="9"/>
        <v>0</v>
      </c>
      <c r="N48" s="37">
        <f t="shared" si="10"/>
        <v>0</v>
      </c>
      <c r="O48" s="24">
        <f t="shared" si="11"/>
        <v>0</v>
      </c>
      <c r="P48" s="24">
        <f t="shared" si="12"/>
        <v>0</v>
      </c>
    </row>
    <row r="49" spans="8:16" s="6" customFormat="1" x14ac:dyDescent="0.25">
      <c r="J49" s="34" t="s">
        <v>377</v>
      </c>
      <c r="K49" s="28"/>
      <c r="L49" s="28"/>
      <c r="M49" s="37">
        <f t="shared" si="9"/>
        <v>0</v>
      </c>
      <c r="N49" s="37">
        <f t="shared" si="10"/>
        <v>0</v>
      </c>
      <c r="O49" s="24">
        <f t="shared" si="11"/>
        <v>0</v>
      </c>
      <c r="P49" s="24">
        <f t="shared" si="12"/>
        <v>0</v>
      </c>
    </row>
    <row r="50" spans="8:16" x14ac:dyDescent="0.25">
      <c r="H50" s="6"/>
      <c r="I50" s="6"/>
      <c r="J50" s="34" t="s">
        <v>406</v>
      </c>
      <c r="K50" s="28"/>
      <c r="L50" s="28"/>
      <c r="M50" s="39" t="s">
        <v>407</v>
      </c>
      <c r="N50" s="39" t="s">
        <v>407</v>
      </c>
      <c r="O50" s="24">
        <v>0</v>
      </c>
      <c r="P50" s="24">
        <v>0</v>
      </c>
    </row>
    <row r="51" spans="8:16" x14ac:dyDescent="0.25">
      <c r="H51" s="6"/>
      <c r="I51" s="6"/>
      <c r="J51" s="26" t="s">
        <v>378</v>
      </c>
      <c r="K51" s="30">
        <f t="shared" ref="K51:P51" si="13">SUM(K33:K50)</f>
        <v>0</v>
      </c>
      <c r="L51" s="30">
        <f t="shared" si="13"/>
        <v>0</v>
      </c>
      <c r="M51" s="38">
        <f t="shared" si="13"/>
        <v>0</v>
      </c>
      <c r="N51" s="38">
        <f t="shared" si="13"/>
        <v>0</v>
      </c>
      <c r="O51" s="27">
        <f t="shared" si="13"/>
        <v>0</v>
      </c>
      <c r="P51" s="27">
        <f t="shared" si="13"/>
        <v>0</v>
      </c>
    </row>
    <row r="52" spans="8:16" s="6" customFormat="1" x14ac:dyDescent="0.25"/>
    <row r="53" spans="8:16" s="6" customFormat="1" x14ac:dyDescent="0.25"/>
    <row r="54" spans="8:16" s="6" customFormat="1" x14ac:dyDescent="0.25"/>
    <row r="55" spans="8:16" s="6" customFormat="1" x14ac:dyDescent="0.25"/>
    <row r="56" spans="8:16" s="6" customFormat="1" x14ac:dyDescent="0.25"/>
    <row r="60" spans="8:16" x14ac:dyDescent="0.25">
      <c r="H60" s="4"/>
      <c r="I60" s="4"/>
      <c r="J60" s="6"/>
      <c r="K60" s="6"/>
      <c r="L60" s="6"/>
      <c r="M60" s="6"/>
      <c r="N60" s="6"/>
      <c r="O60" s="6"/>
      <c r="P60" s="6"/>
    </row>
    <row r="62" spans="8:16" ht="30.75" customHeight="1" x14ac:dyDescent="0.25">
      <c r="H62" s="6"/>
      <c r="I62" s="6"/>
      <c r="J62" s="6"/>
      <c r="K62" s="6"/>
      <c r="L62" s="6"/>
      <c r="M62" s="6"/>
      <c r="N62" s="6"/>
      <c r="O62" s="6"/>
      <c r="P62" s="6"/>
    </row>
  </sheetData>
  <mergeCells count="12">
    <mergeCell ref="J31:J32"/>
    <mergeCell ref="K31:L31"/>
    <mergeCell ref="M31:N31"/>
    <mergeCell ref="O31:P31"/>
    <mergeCell ref="A5:H5"/>
    <mergeCell ref="A29:H29"/>
    <mergeCell ref="J5:S5"/>
    <mergeCell ref="J29:S29"/>
    <mergeCell ref="K7:L7"/>
    <mergeCell ref="M7:N7"/>
    <mergeCell ref="O7:P7"/>
    <mergeCell ref="J7: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Instructions</vt:lpstr>
      <vt:lpstr>Birth.Tab.List</vt:lpstr>
      <vt:lpstr>Death.Tab.List</vt:lpstr>
      <vt:lpstr>Mar.Tab.List</vt:lpstr>
      <vt:lpstr>Div.Tab.List</vt:lpstr>
      <vt:lpstr>Summary Ind.</vt:lpstr>
      <vt:lpstr>F3.1</vt:lpstr>
      <vt:lpstr>T3.10</vt:lpstr>
      <vt:lpstr>T3.11</vt:lpstr>
      <vt:lpstr>F4.1</vt:lpstr>
      <vt:lpstr>F4.2</vt:lpstr>
      <vt:lpstr>F4.3</vt:lpstr>
      <vt:lpstr>F4.4</vt:lpstr>
      <vt:lpstr>F4.5</vt:lpstr>
      <vt:lpstr>F5.1</vt:lpstr>
      <vt:lpstr>F5.2</vt:lpstr>
      <vt:lpstr>F5.3</vt:lpstr>
      <vt:lpstr>F5.4</vt:lpstr>
      <vt:lpstr>F5.5</vt:lpstr>
      <vt:lpstr>Age Standard.</vt:lpstr>
      <vt:lpstr>F6.1</vt:lpstr>
      <vt:lpstr>F6.2</vt:lpstr>
      <vt:lpstr>F7.1</vt:lpstr>
      <vt:lpstr>F7.2</vt:lpstr>
      <vt:lpstr>F7.3</vt:lpstr>
      <vt:lpstr>F7.4</vt:lpstr>
      <vt:lpstr>F7.5</vt:lpstr>
      <vt:lpstr>F7.6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 Richards</dc:creator>
  <cp:keywords/>
  <dc:description/>
  <cp:lastModifiedBy>Farnaz Malik</cp:lastModifiedBy>
  <cp:revision/>
  <dcterms:created xsi:type="dcterms:W3CDTF">2019-12-09T01:43:46Z</dcterms:created>
  <dcterms:modified xsi:type="dcterms:W3CDTF">2020-12-11T13:34:34Z</dcterms:modified>
  <cp:category/>
  <cp:contentStatus/>
</cp:coreProperties>
</file>