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Ex2" sheetId="1" r:id="rId3"/>
    <sheet state="visible" name="0" sheetId="2" r:id="rId4"/>
    <sheet state="visible" name="Step1" sheetId="3" r:id="rId5"/>
    <sheet state="visible" name="Step2(Ham)" sheetId="4" r:id="rId6"/>
    <sheet state="visible" name="Step2(Spam)" sheetId="5" r:id="rId7"/>
    <sheet state="visible" name="Step3Classify" sheetId="6" r:id="rId8"/>
  </sheets>
  <definedNames/>
  <calcPr/>
</workbook>
</file>

<file path=xl/sharedStrings.xml><?xml version="1.0" encoding="utf-8"?>
<sst xmlns="http://schemas.openxmlformats.org/spreadsheetml/2006/main" count="300" uniqueCount="103">
  <si>
    <t>FREQUENCY COUNT</t>
  </si>
  <si>
    <t>Step 1: Convert documents to feature sets. Where the attributes are the possible words and the values are the frequency the word occurs in the document.</t>
  </si>
  <si>
    <t>DATASET</t>
  </si>
  <si>
    <t>ANALYSIS</t>
  </si>
  <si>
    <t>TASK: Classify Category</t>
  </si>
  <si>
    <t>TEST</t>
  </si>
  <si>
    <t>Document</t>
  </si>
  <si>
    <t>ID</t>
  </si>
  <si>
    <t>Content</t>
  </si>
  <si>
    <t>Category</t>
  </si>
  <si>
    <t>Word</t>
  </si>
  <si>
    <t>Language</t>
  </si>
  <si>
    <t>Count</t>
  </si>
  <si>
    <t>Language: Casual</t>
  </si>
  <si>
    <t>D1</t>
  </si>
  <si>
    <t>Affordable medicines</t>
  </si>
  <si>
    <t>Spam</t>
  </si>
  <si>
    <t>Words</t>
  </si>
  <si>
    <t>D7</t>
  </si>
  <si>
    <t>You see affordable products</t>
  </si>
  <si>
    <t>?</t>
  </si>
  <si>
    <t>affordable</t>
  </si>
  <si>
    <t>D2</t>
  </si>
  <si>
    <t>See you later</t>
  </si>
  <si>
    <t>Ham</t>
  </si>
  <si>
    <t>D8</t>
  </si>
  <si>
    <t>Let's meet soon</t>
  </si>
  <si>
    <t>D3</t>
  </si>
  <si>
    <t>Affordable and cheap products</t>
  </si>
  <si>
    <t>D4</t>
  </si>
  <si>
    <t>Let's meet later</t>
  </si>
  <si>
    <t>Letter 1: Hi Sir, I love you</t>
  </si>
  <si>
    <t>medicines</t>
  </si>
  <si>
    <t>D5</t>
  </si>
  <si>
    <t>Deposit on account</t>
  </si>
  <si>
    <t>see</t>
  </si>
  <si>
    <t>you</t>
  </si>
  <si>
    <t xml:space="preserve">later </t>
  </si>
  <si>
    <t>and</t>
  </si>
  <si>
    <t>cheap</t>
  </si>
  <si>
    <t>products</t>
  </si>
  <si>
    <t>let's</t>
  </si>
  <si>
    <t>meet</t>
  </si>
  <si>
    <t>deposit</t>
  </si>
  <si>
    <t>on</t>
  </si>
  <si>
    <t>account</t>
  </si>
  <si>
    <t>us</t>
  </si>
  <si>
    <t>soon</t>
  </si>
  <si>
    <t>D6</t>
  </si>
  <si>
    <t>Meet us soon</t>
  </si>
  <si>
    <t>Vocabulary (V)</t>
  </si>
  <si>
    <t>Hi</t>
  </si>
  <si>
    <t>Casual</t>
  </si>
  <si>
    <t>{Affordable, Medicines, See, You, Later, And, Cheap, Products, Let's, Meet, Deposit, On, Account, Us, Soon}</t>
  </si>
  <si>
    <t>P(word|casual)</t>
  </si>
  <si>
    <t>P(word|formal)</t>
  </si>
  <si>
    <t>Sir</t>
  </si>
  <si>
    <t>Formal</t>
  </si>
  <si>
    <t>Are</t>
  </si>
  <si>
    <t>|V|</t>
  </si>
  <si>
    <t>Dear</t>
  </si>
  <si>
    <t>How</t>
  </si>
  <si>
    <t>I</t>
  </si>
  <si>
    <t>Love</t>
  </si>
  <si>
    <t>You</t>
  </si>
  <si>
    <t>P(casual|word)</t>
  </si>
  <si>
    <t>P(casual) * Product(P(word|casual))</t>
  </si>
  <si>
    <t>CASUAL</t>
  </si>
  <si>
    <t>P(formal|word)</t>
  </si>
  <si>
    <t>P(formal) * Product(P(word|formal))</t>
  </si>
  <si>
    <t>Total</t>
  </si>
  <si>
    <t>Language: Formal</t>
  </si>
  <si>
    <t>Letter 1: Dear Sir, how are you</t>
  </si>
  <si>
    <t>FORMAL</t>
  </si>
  <si>
    <t>Summary</t>
  </si>
  <si>
    <t>Total Count</t>
  </si>
  <si>
    <t>P(Language)</t>
  </si>
  <si>
    <t>Step 2(Ham): Looking at documents classified as "Ham"</t>
  </si>
  <si>
    <t>Prior Computation</t>
  </si>
  <si>
    <t>P(Spam)</t>
  </si>
  <si>
    <t>P(Ham)</t>
  </si>
  <si>
    <t>Likelihood Computation</t>
  </si>
  <si>
    <t>P(wk|Auto)</t>
  </si>
  <si>
    <t>(nk+1)/(n+|V|)</t>
  </si>
  <si>
    <t>where</t>
  </si>
  <si>
    <t>n</t>
  </si>
  <si>
    <t>P(word|Ham)</t>
  </si>
  <si>
    <t>Step 2(Spam): Looking at documents classified as "Spam"</t>
  </si>
  <si>
    <t>P(word|Spam)</t>
  </si>
  <si>
    <t>Step 3: Classification</t>
  </si>
  <si>
    <t>Highlight the answer of your classification</t>
  </si>
  <si>
    <t>Classifying D8: You see affordable products</t>
  </si>
  <si>
    <r>
      <rPr>
        <rFont val="Arial"/>
        <sz val="10.0"/>
      </rPr>
      <t xml:space="preserve">if </t>
    </r>
    <r>
      <rPr>
        <rFont val="Arial"/>
        <b/>
        <sz val="10.0"/>
      </rPr>
      <t>Ham</t>
    </r>
    <r>
      <rPr>
        <rFont val="Arial"/>
        <color rgb="FF000000"/>
        <sz val="10.0"/>
      </rPr>
      <t>:</t>
    </r>
  </si>
  <si>
    <t>P(Ham) * P(you|ham) * P(see|ham) * P(affordable|ham) * P(products|ham)</t>
  </si>
  <si>
    <r>
      <rPr>
        <rFont val="Arial"/>
        <sz val="10.0"/>
      </rPr>
      <t xml:space="preserve">if </t>
    </r>
    <r>
      <rPr>
        <rFont val="Arial"/>
        <b/>
        <sz val="10.0"/>
      </rPr>
      <t>Spam</t>
    </r>
    <r>
      <rPr>
        <rFont val="Arial"/>
        <color rgb="FF000000"/>
        <sz val="10.0"/>
      </rPr>
      <t>:</t>
    </r>
  </si>
  <si>
    <t>P(Spam) * P(you|spam) * P(see|spam) * P(affordable|spam) * P(products|spam)</t>
  </si>
  <si>
    <t xml:space="preserve">&lt;&lt;&lt; </t>
  </si>
  <si>
    <t>Classifying D8: Let's Meet soon</t>
  </si>
  <si>
    <r>
      <rPr>
        <rFont val="Arial"/>
        <sz val="10.0"/>
      </rPr>
      <t xml:space="preserve">if </t>
    </r>
    <r>
      <rPr>
        <rFont val="Arial"/>
        <b/>
        <sz val="10.0"/>
      </rPr>
      <t>Ham</t>
    </r>
    <r>
      <rPr>
        <rFont val="Arial"/>
        <color rgb="FF000000"/>
        <sz val="10.0"/>
      </rPr>
      <t>:</t>
    </r>
  </si>
  <si>
    <t>P(ham) * P(let's|ham) * P(meet|ham) * P(soon|ham)</t>
  </si>
  <si>
    <t>&lt;&lt;&lt;</t>
  </si>
  <si>
    <r>
      <rPr>
        <rFont val="Arial"/>
        <sz val="10.0"/>
      </rPr>
      <t xml:space="preserve">if </t>
    </r>
    <r>
      <rPr>
        <rFont val="Arial"/>
        <b/>
        <sz val="10.0"/>
      </rPr>
      <t>Spam</t>
    </r>
    <r>
      <rPr>
        <rFont val="Arial"/>
        <color rgb="FF000000"/>
        <sz val="10.0"/>
      </rPr>
      <t>:</t>
    </r>
  </si>
  <si>
    <t>P(spam) * P(let's|spam) * P(meet|spam) * P(soon|spam)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</si>
</sst>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i/>
      <sz val="10.0"/>
      <name val="Arial"/>
    </font>
    <font>
      <b/>
      <u/>
      <sz val="10.0"/>
      <name val="Arial"/>
    </font>
    <font>
      <b/>
      <sz val="10.0"/>
      <color rgb="FF000000"/>
      <name val="Arial"/>
    </font>
    <font>
      <sz val="11.0"/>
      <name val="Arial"/>
    </font>
    <font>
      <u/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9D98"/>
        <bgColor rgb="FFFF9D9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3" numFmtId="0" xfId="0" applyAlignment="1" applyFont="1">
      <alignment vertical="center"/>
    </xf>
    <xf borderId="0" fillId="0" fontId="2" numFmtId="0" xfId="0" applyBorder="1" applyFont="1"/>
    <xf borderId="0" fillId="0" fontId="3" numFmtId="0" xfId="0" applyFont="1"/>
    <xf borderId="0" fillId="0" fontId="0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3" fontId="3" numFmtId="0" xfId="0" applyAlignment="1" applyBorder="1" applyFill="1" applyFont="1">
      <alignment horizontal="center"/>
    </xf>
    <xf borderId="0" fillId="0" fontId="0" numFmtId="0" xfId="0" applyAlignment="1" applyFont="1">
      <alignment/>
    </xf>
    <xf borderId="0" fillId="3" fontId="3" numFmtId="0" xfId="0" applyBorder="1" applyFont="1"/>
    <xf borderId="0" fillId="4" fontId="3" numFmtId="0" xfId="0" applyFill="1" applyFont="1"/>
    <xf borderId="0" fillId="4" fontId="2" numFmtId="0" xfId="0" applyAlignment="1" applyFont="1">
      <alignment/>
    </xf>
    <xf borderId="0" fillId="0" fontId="1" numFmtId="0" xfId="0" applyAlignment="1" applyFont="1">
      <alignment horizontal="left"/>
    </xf>
    <xf borderId="0" fillId="4" fontId="0" numFmtId="0" xfId="0" applyFont="1"/>
    <xf borderId="0" fillId="4" fontId="0" numFmtId="0" xfId="0" applyAlignment="1" applyFont="1">
      <alignment/>
    </xf>
    <xf borderId="0" fillId="0" fontId="3" numFmtId="0" xfId="0" applyAlignment="1" applyFont="1">
      <alignment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4" fontId="1" numFmtId="0" xfId="0" applyBorder="1" applyFont="1"/>
    <xf borderId="0" fillId="0" fontId="4" numFmtId="0" xfId="0" applyFont="1"/>
    <xf borderId="0" fillId="0" fontId="1" numFmtId="0" xfId="0" applyAlignment="1" applyFont="1">
      <alignment horizontal="right"/>
    </xf>
    <xf borderId="0" fillId="4" fontId="3" numFmtId="0" xfId="0" applyAlignment="1" applyFont="1">
      <alignment/>
    </xf>
    <xf borderId="0" fillId="4" fontId="2" numFmtId="0" xfId="0" applyFont="1"/>
    <xf borderId="0" fillId="0" fontId="5" numFmtId="0" xfId="0" applyFont="1"/>
    <xf borderId="0" fillId="5" fontId="6" numFmtId="0" xfId="0" applyBorder="1" applyFill="1" applyFont="1"/>
    <xf borderId="0" fillId="5" fontId="0" numFmtId="0" xfId="0" applyAlignment="1" applyBorder="1" applyFont="1">
      <alignment/>
    </xf>
    <xf borderId="0" fillId="4" fontId="3" numFmtId="0" xfId="0" applyBorder="1" applyFont="1"/>
    <xf borderId="0" fillId="4" fontId="3" numFmtId="0" xfId="0" applyAlignment="1" applyFont="1">
      <alignment horizontal="right"/>
    </xf>
    <xf borderId="0" fillId="4" fontId="7" numFmtId="0" xfId="0" applyBorder="1" applyFont="1"/>
    <xf borderId="0" fillId="6" fontId="3" numFmtId="0" xfId="0" applyBorder="1" applyFill="1" applyFont="1"/>
    <xf borderId="0" fillId="0" fontId="8" numFmtId="0" xfId="0" applyFont="1"/>
    <xf borderId="0" fillId="0" fontId="3" numFmtId="0" xfId="0" applyAlignment="1" applyFont="1">
      <alignment/>
    </xf>
    <xf borderId="0" fillId="7" fontId="3" numFmtId="0" xfId="0" applyFill="1" applyFont="1"/>
    <xf borderId="0" fillId="7" fontId="3" numFmtId="0" xfId="0" applyAlignment="1" applyFont="1">
      <alignment/>
    </xf>
    <xf borderId="0" fillId="7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29"/>
    <col customWidth="1" min="2" max="4" width="15.29"/>
    <col customWidth="1" min="5" max="5" width="3.57"/>
    <col customWidth="1" min="6" max="9" width="15.29"/>
    <col customWidth="1" min="10" max="10" width="4.57"/>
    <col customWidth="1" min="11" max="11" width="15.29"/>
    <col customWidth="1" min="12" max="12" width="34.43"/>
    <col customWidth="1" min="13" max="14" width="15.29"/>
    <col customWidth="1" min="15" max="26" width="8.71"/>
  </cols>
  <sheetData>
    <row r="1" ht="15.75" customHeight="1">
      <c r="A1" s="1" t="s">
        <v>0</v>
      </c>
      <c r="B1" s="2"/>
      <c r="C1" s="2"/>
      <c r="D1" s="4"/>
      <c r="E1" s="5"/>
      <c r="F1" s="1" t="s">
        <v>3</v>
      </c>
      <c r="G1" s="2"/>
      <c r="H1" s="2"/>
      <c r="I1" s="4"/>
      <c r="J1" s="6"/>
      <c r="K1" s="5"/>
      <c r="L1" s="1" t="s">
        <v>5</v>
      </c>
      <c r="M1" s="2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9" t="s">
        <v>7</v>
      </c>
      <c r="B2" s="9" t="s">
        <v>10</v>
      </c>
      <c r="C2" s="9" t="s">
        <v>11</v>
      </c>
      <c r="D2" s="9" t="s">
        <v>12</v>
      </c>
      <c r="E2" s="5"/>
      <c r="F2" s="10" t="s">
        <v>13</v>
      </c>
      <c r="G2" s="2"/>
      <c r="H2" s="2"/>
      <c r="I2" s="4"/>
      <c r="J2" s="6"/>
      <c r="K2" s="5"/>
      <c r="L2" s="12" t="s">
        <v>31</v>
      </c>
      <c r="M2" s="2"/>
      <c r="N2" s="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5">
        <v>1.0</v>
      </c>
      <c r="B3" s="5" t="s">
        <v>51</v>
      </c>
      <c r="C3" s="5" t="s">
        <v>52</v>
      </c>
      <c r="D3" s="5">
        <v>100.0</v>
      </c>
      <c r="E3" s="5"/>
      <c r="F3" s="15" t="s">
        <v>10</v>
      </c>
      <c r="G3" s="15" t="s">
        <v>11</v>
      </c>
      <c r="H3" s="15" t="s">
        <v>12</v>
      </c>
      <c r="I3" s="15" t="s">
        <v>54</v>
      </c>
      <c r="J3" s="6"/>
      <c r="K3" s="5"/>
      <c r="L3" s="15" t="s">
        <v>10</v>
      </c>
      <c r="M3" s="9" t="s">
        <v>54</v>
      </c>
      <c r="N3" s="9" t="s">
        <v>55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5">
        <v>2.0</v>
      </c>
      <c r="B4" s="5" t="s">
        <v>56</v>
      </c>
      <c r="C4" s="5" t="s">
        <v>57</v>
      </c>
      <c r="D4" s="5">
        <v>200.0</v>
      </c>
      <c r="E4" s="5"/>
      <c r="F4" s="19" t="s">
        <v>58</v>
      </c>
      <c r="G4" s="19" t="s">
        <v>52</v>
      </c>
      <c r="H4" s="20">
        <v>500.0</v>
      </c>
      <c r="I4" s="19">
        <f t="shared" ref="I4:I11" si="1">H4/SUM(H$4:H$11)</f>
        <v>0.1149425287</v>
      </c>
      <c r="J4" s="6"/>
      <c r="K4" s="5"/>
      <c r="L4" s="5" t="s">
        <v>51</v>
      </c>
      <c r="M4" s="6">
        <f>H6/H12</f>
        <v>0.02298850575</v>
      </c>
      <c r="N4" s="6">
        <f>H18/H24</f>
        <v>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5">
        <v>3.0</v>
      </c>
      <c r="B5" s="5" t="s">
        <v>56</v>
      </c>
      <c r="C5" s="5" t="s">
        <v>52</v>
      </c>
      <c r="D5" s="5">
        <v>100.0</v>
      </c>
      <c r="E5" s="5"/>
      <c r="F5" s="19" t="s">
        <v>60</v>
      </c>
      <c r="G5" s="19" t="s">
        <v>52</v>
      </c>
      <c r="H5" s="20">
        <v>800.0</v>
      </c>
      <c r="I5" s="19">
        <f t="shared" si="1"/>
        <v>0.183908046</v>
      </c>
      <c r="J5" s="6"/>
      <c r="K5" s="5"/>
      <c r="L5" s="5" t="s">
        <v>56</v>
      </c>
      <c r="M5" s="6">
        <f>H10/H12</f>
        <v>0.02298850575</v>
      </c>
      <c r="N5" s="6">
        <f>H22/H24</f>
        <v>0.0701754386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5">
        <v>4.0</v>
      </c>
      <c r="B6" s="5" t="s">
        <v>61</v>
      </c>
      <c r="C6" s="5" t="s">
        <v>52</v>
      </c>
      <c r="D6" s="5">
        <v>400.0</v>
      </c>
      <c r="E6" s="5"/>
      <c r="F6" s="19" t="s">
        <v>51</v>
      </c>
      <c r="G6" s="19" t="s">
        <v>52</v>
      </c>
      <c r="H6" s="20">
        <v>100.0</v>
      </c>
      <c r="I6" s="19">
        <f t="shared" si="1"/>
        <v>0.02298850575</v>
      </c>
      <c r="J6" s="6"/>
      <c r="K6" s="5"/>
      <c r="L6" s="5" t="s">
        <v>62</v>
      </c>
      <c r="M6" s="6">
        <f>H8/H12</f>
        <v>0.275862069</v>
      </c>
      <c r="N6" s="6">
        <f>H20/H24</f>
        <v>0.2807017544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5">
        <v>5.0</v>
      </c>
      <c r="B7" s="5" t="s">
        <v>61</v>
      </c>
      <c r="C7" s="5" t="s">
        <v>57</v>
      </c>
      <c r="D7" s="5">
        <v>250.0</v>
      </c>
      <c r="E7" s="5"/>
      <c r="F7" s="19" t="s">
        <v>61</v>
      </c>
      <c r="G7" s="19" t="s">
        <v>52</v>
      </c>
      <c r="H7" s="20">
        <v>400.0</v>
      </c>
      <c r="I7" s="19">
        <f t="shared" si="1"/>
        <v>0.09195402299</v>
      </c>
      <c r="J7" s="6"/>
      <c r="K7" s="5"/>
      <c r="L7" s="5" t="s">
        <v>63</v>
      </c>
      <c r="M7" s="6">
        <f>H9/H12</f>
        <v>0.1034482759</v>
      </c>
      <c r="N7" s="6">
        <f>H21/H24</f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5">
        <v>6.0</v>
      </c>
      <c r="B8" s="5" t="s">
        <v>63</v>
      </c>
      <c r="C8" s="5" t="s">
        <v>52</v>
      </c>
      <c r="D8" s="5">
        <v>450.0</v>
      </c>
      <c r="E8" s="5"/>
      <c r="F8" s="19" t="s">
        <v>62</v>
      </c>
      <c r="G8" s="19" t="s">
        <v>52</v>
      </c>
      <c r="H8" s="20">
        <v>1200.0</v>
      </c>
      <c r="I8" s="19">
        <f t="shared" si="1"/>
        <v>0.275862069</v>
      </c>
      <c r="J8" s="6"/>
      <c r="K8" s="5"/>
      <c r="L8" s="5" t="s">
        <v>64</v>
      </c>
      <c r="M8" s="6">
        <f>H11/H12</f>
        <v>0.183908046</v>
      </c>
      <c r="N8" s="6">
        <f>H23/H24</f>
        <v>0.1754385965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5">
        <v>7.0</v>
      </c>
      <c r="B9" s="5" t="s">
        <v>64</v>
      </c>
      <c r="C9" s="5" t="s">
        <v>52</v>
      </c>
      <c r="D9" s="5">
        <v>800.0</v>
      </c>
      <c r="E9" s="5"/>
      <c r="F9" s="19" t="s">
        <v>63</v>
      </c>
      <c r="G9" s="19" t="s">
        <v>52</v>
      </c>
      <c r="H9" s="20">
        <v>450.0</v>
      </c>
      <c r="I9" s="19">
        <f t="shared" si="1"/>
        <v>0.1034482759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>
        <v>8.0</v>
      </c>
      <c r="B10" s="5" t="s">
        <v>64</v>
      </c>
      <c r="C10" s="5" t="s">
        <v>57</v>
      </c>
      <c r="D10" s="5">
        <v>500.0</v>
      </c>
      <c r="E10" s="5"/>
      <c r="F10" s="19" t="s">
        <v>56</v>
      </c>
      <c r="G10" s="19" t="s">
        <v>52</v>
      </c>
      <c r="H10" s="20">
        <v>100.0</v>
      </c>
      <c r="I10" s="19">
        <f t="shared" si="1"/>
        <v>0.02298850575</v>
      </c>
      <c r="J10" s="6"/>
      <c r="K10" s="5" t="s">
        <v>65</v>
      </c>
      <c r="L10" s="5" t="s">
        <v>66</v>
      </c>
      <c r="M10" s="6">
        <f>H28*PRODUCT(M4:M8)</f>
        <v>0.000001675692101</v>
      </c>
      <c r="N10" s="21" t="s">
        <v>67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>
        <v>9.0</v>
      </c>
      <c r="B11" s="5" t="s">
        <v>58</v>
      </c>
      <c r="C11" s="5" t="s">
        <v>57</v>
      </c>
      <c r="D11" s="5">
        <v>500.0</v>
      </c>
      <c r="E11" s="5"/>
      <c r="F11" s="19" t="s">
        <v>64</v>
      </c>
      <c r="G11" s="19" t="s">
        <v>52</v>
      </c>
      <c r="H11" s="20">
        <v>800.0</v>
      </c>
      <c r="I11" s="19">
        <f t="shared" si="1"/>
        <v>0.183908046</v>
      </c>
      <c r="J11" s="6"/>
      <c r="K11" s="22" t="s">
        <v>68</v>
      </c>
      <c r="L11" s="5" t="s">
        <v>69</v>
      </c>
      <c r="M11" s="6">
        <f>H29*PRODUCT(N4:N8)</f>
        <v>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5">
        <v>10.0</v>
      </c>
      <c r="B12" s="5" t="s">
        <v>58</v>
      </c>
      <c r="C12" s="5" t="s">
        <v>52</v>
      </c>
      <c r="D12" s="5">
        <v>500.0</v>
      </c>
      <c r="E12" s="5"/>
      <c r="F12" s="19"/>
      <c r="G12" s="15" t="s">
        <v>70</v>
      </c>
      <c r="H12" s="23">
        <f t="shared" ref="H12:I12" si="2">SUM(H4:H11)</f>
        <v>4350</v>
      </c>
      <c r="I12" s="15">
        <f t="shared" si="2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5">
        <v>11.0</v>
      </c>
      <c r="B13" s="5" t="s">
        <v>62</v>
      </c>
      <c r="C13" s="5" t="s">
        <v>52</v>
      </c>
      <c r="D13" s="5">
        <v>1200.0</v>
      </c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5">
        <v>12.0</v>
      </c>
      <c r="B14" s="5" t="s">
        <v>62</v>
      </c>
      <c r="C14" s="5" t="s">
        <v>57</v>
      </c>
      <c r="D14" s="5">
        <v>800.0</v>
      </c>
      <c r="E14" s="5"/>
      <c r="F14" s="10" t="s">
        <v>71</v>
      </c>
      <c r="G14" s="2"/>
      <c r="H14" s="2"/>
      <c r="I14" s="4"/>
      <c r="J14" s="6"/>
      <c r="K14" s="5"/>
      <c r="L14" s="12" t="s">
        <v>72</v>
      </c>
      <c r="M14" s="2"/>
      <c r="N14" s="4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5">
        <v>13.0</v>
      </c>
      <c r="B15" s="5" t="s">
        <v>60</v>
      </c>
      <c r="C15" s="5" t="s">
        <v>57</v>
      </c>
      <c r="D15" s="5">
        <v>600.0</v>
      </c>
      <c r="E15" s="5"/>
      <c r="F15" s="15" t="s">
        <v>10</v>
      </c>
      <c r="G15" s="15" t="s">
        <v>11</v>
      </c>
      <c r="H15" s="15" t="s">
        <v>12</v>
      </c>
      <c r="I15" s="15" t="s">
        <v>55</v>
      </c>
      <c r="J15" s="6"/>
      <c r="K15" s="5"/>
      <c r="L15" s="15" t="s">
        <v>10</v>
      </c>
      <c r="M15" s="9" t="s">
        <v>54</v>
      </c>
      <c r="N15" s="9" t="s">
        <v>55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5">
        <v>14.0</v>
      </c>
      <c r="B16" s="5" t="s">
        <v>60</v>
      </c>
      <c r="C16" s="5" t="s">
        <v>52</v>
      </c>
      <c r="D16" s="5">
        <v>800.0</v>
      </c>
      <c r="E16" s="5"/>
      <c r="F16" s="19" t="s">
        <v>58</v>
      </c>
      <c r="G16" s="19" t="s">
        <v>57</v>
      </c>
      <c r="H16" s="20">
        <v>500.0</v>
      </c>
      <c r="I16" s="19">
        <f t="shared" ref="I16:I23" si="3">H16/SUM(H$16:H$23)</f>
        <v>0.1754385965</v>
      </c>
      <c r="J16" s="6"/>
      <c r="K16" s="5"/>
      <c r="L16" s="5" t="s">
        <v>60</v>
      </c>
      <c r="M16" s="6">
        <f>I5</f>
        <v>0.183908046</v>
      </c>
      <c r="N16" s="6">
        <f>I17</f>
        <v>0.2105263158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5"/>
      <c r="B17" s="5"/>
      <c r="C17" s="5"/>
      <c r="D17" s="5"/>
      <c r="E17" s="5"/>
      <c r="F17" s="19" t="s">
        <v>60</v>
      </c>
      <c r="G17" s="19" t="s">
        <v>57</v>
      </c>
      <c r="H17" s="20">
        <v>600.0</v>
      </c>
      <c r="I17" s="19">
        <f t="shared" si="3"/>
        <v>0.2105263158</v>
      </c>
      <c r="J17" s="6"/>
      <c r="K17" s="5"/>
      <c r="L17" s="5" t="s">
        <v>56</v>
      </c>
      <c r="M17" s="6">
        <f>I10</f>
        <v>0.02298850575</v>
      </c>
      <c r="N17" s="6">
        <f>I22</f>
        <v>0.0701754386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5"/>
      <c r="B18" s="5"/>
      <c r="C18" s="5"/>
      <c r="D18" s="5"/>
      <c r="E18" s="5"/>
      <c r="F18" s="19" t="s">
        <v>51</v>
      </c>
      <c r="G18" s="19" t="s">
        <v>57</v>
      </c>
      <c r="H18" s="20">
        <v>0.0</v>
      </c>
      <c r="I18" s="19">
        <f t="shared" si="3"/>
        <v>0</v>
      </c>
      <c r="J18" s="6"/>
      <c r="K18" s="5"/>
      <c r="L18" s="5" t="s">
        <v>61</v>
      </c>
      <c r="M18" s="6">
        <f>I7</f>
        <v>0.09195402299</v>
      </c>
      <c r="N18" s="6">
        <f>I19</f>
        <v>0.08771929825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5"/>
      <c r="E19" s="5"/>
      <c r="F19" s="19" t="s">
        <v>61</v>
      </c>
      <c r="G19" s="19" t="s">
        <v>57</v>
      </c>
      <c r="H19" s="20">
        <v>250.0</v>
      </c>
      <c r="I19" s="19">
        <f t="shared" si="3"/>
        <v>0.08771929825</v>
      </c>
      <c r="J19" s="6"/>
      <c r="K19" s="5"/>
      <c r="L19" s="5" t="s">
        <v>58</v>
      </c>
      <c r="M19" s="6">
        <f>I4</f>
        <v>0.1149425287</v>
      </c>
      <c r="N19" s="6">
        <f>I16</f>
        <v>0.1754385965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5"/>
      <c r="E20" s="5"/>
      <c r="F20" s="19" t="s">
        <v>62</v>
      </c>
      <c r="G20" s="19" t="s">
        <v>57</v>
      </c>
      <c r="H20" s="20">
        <v>800.0</v>
      </c>
      <c r="I20" s="19">
        <f t="shared" si="3"/>
        <v>0.2807017544</v>
      </c>
      <c r="J20" s="6"/>
      <c r="K20" s="5"/>
      <c r="L20" s="5" t="s">
        <v>64</v>
      </c>
      <c r="M20" s="6">
        <f>I11</f>
        <v>0.183908046</v>
      </c>
      <c r="N20" s="6">
        <f>I23</f>
        <v>0.1754385965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5"/>
      <c r="E21" s="5"/>
      <c r="F21" s="19" t="s">
        <v>63</v>
      </c>
      <c r="G21" s="19" t="s">
        <v>57</v>
      </c>
      <c r="H21" s="20">
        <v>0.0</v>
      </c>
      <c r="I21" s="19">
        <f t="shared" si="3"/>
        <v>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5"/>
      <c r="E22" s="5"/>
      <c r="F22" s="19" t="s">
        <v>56</v>
      </c>
      <c r="G22" s="19" t="s">
        <v>57</v>
      </c>
      <c r="H22" s="20">
        <v>200.0</v>
      </c>
      <c r="I22" s="19">
        <f t="shared" si="3"/>
        <v>0.0701754386</v>
      </c>
      <c r="J22" s="6"/>
      <c r="K22" s="5" t="s">
        <v>65</v>
      </c>
      <c r="L22" s="5" t="s">
        <v>66</v>
      </c>
      <c r="M22" s="6">
        <f>H28*PRODUCT(M16:M20)</f>
        <v>0.000004965013634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5"/>
      <c r="F23" s="19" t="s">
        <v>64</v>
      </c>
      <c r="G23" s="19" t="s">
        <v>57</v>
      </c>
      <c r="H23" s="20">
        <v>500.0</v>
      </c>
      <c r="I23" s="19">
        <f t="shared" si="3"/>
        <v>0.1754385965</v>
      </c>
      <c r="J23" s="6"/>
      <c r="K23" s="22" t="s">
        <v>68</v>
      </c>
      <c r="L23" s="5" t="s">
        <v>69</v>
      </c>
      <c r="M23" s="6">
        <f>H29*PRODUCT(N16:N20)</f>
        <v>0.0000157888074</v>
      </c>
      <c r="N23" s="21" t="s">
        <v>73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5"/>
      <c r="B24" s="5"/>
      <c r="C24" s="5"/>
      <c r="D24" s="5"/>
      <c r="E24" s="5"/>
      <c r="F24" s="19"/>
      <c r="G24" s="15" t="s">
        <v>70</v>
      </c>
      <c r="H24" s="23">
        <f t="shared" ref="H24:I24" si="4">SUM(H16:H23)</f>
        <v>2850</v>
      </c>
      <c r="I24" s="15">
        <f t="shared" si="4"/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10" t="s">
        <v>74</v>
      </c>
      <c r="G26" s="2"/>
      <c r="H26" s="4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9" t="s">
        <v>11</v>
      </c>
      <c r="G27" s="9" t="s">
        <v>75</v>
      </c>
      <c r="H27" s="9" t="s">
        <v>76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5" t="s">
        <v>52</v>
      </c>
      <c r="G28" s="5">
        <v>4350.0</v>
      </c>
      <c r="H28" s="5">
        <f>H12/SUM(H12+H24)</f>
        <v>0.6041666667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5" t="s">
        <v>57</v>
      </c>
      <c r="G29" s="5">
        <v>2850.0</v>
      </c>
      <c r="H29" s="5">
        <f>H24/SUM(H24,H12)</f>
        <v>0.3958333333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5" t="s">
        <v>70</v>
      </c>
      <c r="G30" s="5">
        <f t="shared" ref="G30:H30" si="5">SUM(G28:G29)</f>
        <v>7200</v>
      </c>
      <c r="H30" s="5">
        <f t="shared" si="5"/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A1:D1"/>
    <mergeCell ref="F1:I1"/>
    <mergeCell ref="L1:N1"/>
    <mergeCell ref="F2:I2"/>
    <mergeCell ref="L2:N2"/>
    <mergeCell ref="F14:I14"/>
    <mergeCell ref="L14:N14"/>
    <mergeCell ref="F26:H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71"/>
    <col customWidth="1" min="2" max="2" width="30.14"/>
    <col customWidth="1" min="3" max="3" width="15.29"/>
    <col customWidth="1" min="4" max="4" width="5.71"/>
    <col customWidth="1" min="5" max="5" width="14.14"/>
    <col customWidth="1" min="6" max="6" width="30.14"/>
    <col customWidth="1" min="7" max="7" width="15.29"/>
    <col customWidth="1" min="8" max="26" width="8.71"/>
  </cols>
  <sheetData>
    <row r="1" ht="15.75" customHeight="1">
      <c r="A1" s="1" t="s">
        <v>2</v>
      </c>
      <c r="B1" s="2"/>
      <c r="C1" s="4"/>
      <c r="D1" s="6"/>
      <c r="E1" s="1" t="s">
        <v>4</v>
      </c>
      <c r="F1" s="2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9" t="s">
        <v>6</v>
      </c>
      <c r="B2" s="9" t="s">
        <v>8</v>
      </c>
      <c r="C2" s="9" t="s">
        <v>9</v>
      </c>
      <c r="D2" s="6"/>
      <c r="E2" s="9" t="s">
        <v>6</v>
      </c>
      <c r="F2" s="9" t="s">
        <v>8</v>
      </c>
      <c r="G2" s="9" t="s">
        <v>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5" t="s">
        <v>14</v>
      </c>
      <c r="B3" s="5" t="s">
        <v>15</v>
      </c>
      <c r="C3" s="5" t="s">
        <v>16</v>
      </c>
      <c r="D3" s="6"/>
      <c r="E3" s="5" t="s">
        <v>18</v>
      </c>
      <c r="F3" s="5" t="s">
        <v>19</v>
      </c>
      <c r="G3" s="5" t="s">
        <v>20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5" t="s">
        <v>22</v>
      </c>
      <c r="B4" s="5" t="s">
        <v>23</v>
      </c>
      <c r="C4" s="5" t="s">
        <v>24</v>
      </c>
      <c r="D4" s="6"/>
      <c r="E4" s="5" t="s">
        <v>25</v>
      </c>
      <c r="F4" s="5" t="s">
        <v>26</v>
      </c>
      <c r="G4" s="5" t="s">
        <v>20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5" t="s">
        <v>27</v>
      </c>
      <c r="B5" s="5" t="s">
        <v>28</v>
      </c>
      <c r="C5" s="5" t="s">
        <v>16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5" t="s">
        <v>29</v>
      </c>
      <c r="B6" s="5" t="s">
        <v>30</v>
      </c>
      <c r="C6" s="5" t="s">
        <v>24</v>
      </c>
      <c r="D6" s="6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5" t="s">
        <v>33</v>
      </c>
      <c r="B7" s="5" t="s">
        <v>34</v>
      </c>
      <c r="C7" s="5" t="s">
        <v>16</v>
      </c>
      <c r="D7" s="6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5" t="s">
        <v>48</v>
      </c>
      <c r="B8" s="5" t="s">
        <v>49</v>
      </c>
      <c r="C8" s="5" t="s">
        <v>24</v>
      </c>
      <c r="D8" s="6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5"/>
      <c r="B9" s="6"/>
      <c r="C9" s="6"/>
      <c r="D9" s="6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8.25" customHeight="1">
      <c r="A10" s="5" t="s">
        <v>50</v>
      </c>
      <c r="B10" s="18" t="s">
        <v>53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 t="s">
        <v>59</v>
      </c>
      <c r="B11" s="5">
        <v>15.0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">
    <mergeCell ref="A1:C1"/>
    <mergeCell ref="E1:G1"/>
    <mergeCell ref="B10:C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0"/>
    <col customWidth="1" min="2" max="2" width="25.86"/>
    <col customWidth="1" min="3" max="4" width="11.0"/>
    <col customWidth="1" min="5" max="7" width="7.71"/>
    <col customWidth="1" min="8" max="8" width="9.29"/>
    <col customWidth="1" min="9" max="9" width="7.71"/>
    <col customWidth="1" min="10" max="10" width="9.86"/>
    <col customWidth="1" min="11" max="17" width="7.71"/>
    <col customWidth="1" min="18" max="22" width="15.29"/>
    <col customWidth="1" min="23" max="26" width="8.71"/>
  </cols>
  <sheetData>
    <row r="1" ht="15.75" customHeight="1">
      <c r="A1" s="3" t="s">
        <v>1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7"/>
      <c r="S1" s="9"/>
      <c r="T1" s="9"/>
      <c r="U1" s="9"/>
      <c r="V1" s="9"/>
      <c r="W1" s="6"/>
      <c r="X1" s="6"/>
      <c r="Y1" s="6"/>
      <c r="Z1" s="6"/>
    </row>
    <row r="2" ht="15.75" customHeight="1">
      <c r="A2" s="7"/>
      <c r="B2" s="5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7"/>
      <c r="S2" s="9"/>
      <c r="T2" s="9"/>
      <c r="U2" s="9"/>
      <c r="V2" s="9"/>
      <c r="W2" s="6"/>
      <c r="X2" s="6"/>
      <c r="Y2" s="6"/>
      <c r="Z2" s="6"/>
    </row>
    <row r="3" ht="15.75" customHeight="1">
      <c r="A3" s="7" t="s">
        <v>6</v>
      </c>
      <c r="B3" s="7" t="s">
        <v>8</v>
      </c>
      <c r="C3" s="8" t="s">
        <v>17</v>
      </c>
      <c r="R3" s="7" t="s">
        <v>9</v>
      </c>
      <c r="S3" s="9"/>
      <c r="T3" s="9"/>
      <c r="U3" s="9"/>
      <c r="V3" s="9"/>
      <c r="W3" s="6"/>
      <c r="X3" s="6"/>
      <c r="Y3" s="6"/>
      <c r="Z3" s="6"/>
    </row>
    <row r="4" ht="15.75" customHeight="1">
      <c r="C4" s="11" t="s">
        <v>21</v>
      </c>
      <c r="D4" s="11" t="s">
        <v>32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1" t="s">
        <v>47</v>
      </c>
      <c r="S4" s="6"/>
      <c r="T4" s="6"/>
      <c r="U4" s="6"/>
      <c r="V4" s="6"/>
      <c r="W4" s="6"/>
      <c r="X4" s="6"/>
      <c r="Y4" s="6"/>
      <c r="Z4" s="6"/>
    </row>
    <row r="5" ht="15.75" customHeight="1">
      <c r="A5" s="13" t="s">
        <v>18</v>
      </c>
      <c r="B5" s="13" t="s">
        <v>19</v>
      </c>
      <c r="C5" s="14">
        <v>1.0</v>
      </c>
      <c r="D5" s="14"/>
      <c r="E5" s="14">
        <v>1.0</v>
      </c>
      <c r="F5" s="14">
        <v>1.0</v>
      </c>
      <c r="G5" s="16"/>
      <c r="H5" s="16"/>
      <c r="I5" s="16"/>
      <c r="J5" s="17">
        <v>1.0</v>
      </c>
      <c r="K5" s="16"/>
      <c r="L5" s="16"/>
      <c r="M5" s="16"/>
      <c r="N5" s="16"/>
      <c r="O5" s="16"/>
      <c r="P5" s="16"/>
      <c r="Q5" s="16"/>
      <c r="R5" s="11" t="s">
        <v>16</v>
      </c>
      <c r="S5" s="6"/>
      <c r="T5" s="6"/>
      <c r="U5" s="6"/>
      <c r="V5" s="6"/>
      <c r="W5" s="6"/>
      <c r="X5" s="6"/>
      <c r="Y5" s="6"/>
      <c r="Z5" s="6"/>
    </row>
    <row r="6" ht="15.75" customHeight="1">
      <c r="A6" s="13" t="s">
        <v>25</v>
      </c>
      <c r="B6" s="13" t="s">
        <v>26</v>
      </c>
      <c r="C6" s="16"/>
      <c r="D6" s="16"/>
      <c r="E6" s="16"/>
      <c r="F6" s="16"/>
      <c r="G6" s="17"/>
      <c r="H6" s="17"/>
      <c r="I6" s="17"/>
      <c r="J6" s="16"/>
      <c r="K6" s="17">
        <v>1.0</v>
      </c>
      <c r="L6" s="17">
        <v>1.0</v>
      </c>
      <c r="M6" s="16"/>
      <c r="N6" s="16"/>
      <c r="O6" s="16"/>
      <c r="P6" s="16"/>
      <c r="Q6" s="17">
        <v>1.0</v>
      </c>
      <c r="R6" s="11" t="s">
        <v>24</v>
      </c>
      <c r="S6" s="6"/>
      <c r="T6" s="6"/>
      <c r="U6" s="6"/>
      <c r="V6" s="6"/>
      <c r="W6" s="6"/>
      <c r="X6" s="6"/>
      <c r="Y6" s="6"/>
      <c r="Z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1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1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6">
    <mergeCell ref="A3:A4"/>
    <mergeCell ref="B3:B4"/>
    <mergeCell ref="C3:Q3"/>
    <mergeCell ref="R3:R4"/>
    <mergeCell ref="B14:C14"/>
    <mergeCell ref="B12:C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0"/>
    <col customWidth="1" min="2" max="2" width="25.86"/>
    <col customWidth="1" min="3" max="4" width="11.0"/>
    <col customWidth="1" min="5" max="7" width="7.71"/>
    <col customWidth="1" min="8" max="8" width="9.29"/>
    <col customWidth="1" min="9" max="9" width="7.71"/>
    <col customWidth="1" min="10" max="10" width="9.86"/>
    <col customWidth="1" min="11" max="17" width="7.71"/>
    <col customWidth="1" min="18" max="25" width="15.29"/>
    <col customWidth="1" min="26" max="26" width="8.71"/>
  </cols>
  <sheetData>
    <row r="1" ht="15.75" customHeight="1">
      <c r="A1" s="7" t="s">
        <v>77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7"/>
      <c r="S1" s="9"/>
      <c r="T1" s="9"/>
      <c r="U1" s="9"/>
      <c r="V1" s="9"/>
      <c r="W1" s="9"/>
      <c r="X1" s="9"/>
      <c r="Y1" s="9"/>
      <c r="Z1" s="6"/>
    </row>
    <row r="2" ht="15.75" customHeight="1">
      <c r="A2" s="7"/>
      <c r="B2" s="5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7"/>
      <c r="S2" s="9"/>
      <c r="T2" s="9"/>
      <c r="U2" s="9"/>
      <c r="V2" s="9"/>
      <c r="W2" s="9"/>
      <c r="X2" s="9"/>
      <c r="Y2" s="9"/>
      <c r="Z2" s="6"/>
    </row>
    <row r="3" ht="15.75" customHeight="1">
      <c r="A3" s="7" t="s">
        <v>6</v>
      </c>
      <c r="B3" s="7" t="s">
        <v>8</v>
      </c>
      <c r="C3" s="8" t="s">
        <v>17</v>
      </c>
      <c r="R3" s="7" t="s">
        <v>9</v>
      </c>
      <c r="S3" s="9"/>
      <c r="T3" s="9"/>
      <c r="U3" s="9"/>
      <c r="V3" s="9"/>
      <c r="W3" s="9"/>
      <c r="X3" s="9"/>
      <c r="Y3" s="9"/>
      <c r="Z3" s="6"/>
    </row>
    <row r="4" ht="15.75" customHeight="1">
      <c r="C4" s="11" t="s">
        <v>21</v>
      </c>
      <c r="D4" s="11" t="s">
        <v>32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1" t="s">
        <v>47</v>
      </c>
      <c r="S4" s="9"/>
      <c r="T4" s="9"/>
      <c r="U4" s="9"/>
      <c r="V4" s="9"/>
      <c r="W4" s="9"/>
      <c r="X4" s="9"/>
      <c r="Y4" s="9"/>
      <c r="Z4" s="6"/>
    </row>
    <row r="5" ht="15.75" customHeight="1">
      <c r="A5" s="13" t="s">
        <v>22</v>
      </c>
      <c r="B5" s="13" t="s">
        <v>23</v>
      </c>
      <c r="C5" s="14"/>
      <c r="D5" s="24"/>
      <c r="E5" s="24">
        <v>1.0</v>
      </c>
      <c r="F5" s="17">
        <v>1.0</v>
      </c>
      <c r="G5" s="17">
        <v>1.0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3" t="s">
        <v>24</v>
      </c>
      <c r="S5" s="6"/>
      <c r="T5" s="6"/>
      <c r="U5" s="6"/>
      <c r="V5" s="6"/>
      <c r="W5" s="6"/>
      <c r="X5" s="6"/>
      <c r="Y5" s="6"/>
      <c r="Z5" s="6"/>
    </row>
    <row r="6" ht="15.75" customHeight="1">
      <c r="A6" s="13" t="s">
        <v>29</v>
      </c>
      <c r="B6" s="13" t="s">
        <v>30</v>
      </c>
      <c r="C6" s="25"/>
      <c r="D6" s="16"/>
      <c r="E6" s="17"/>
      <c r="F6" s="17"/>
      <c r="G6" s="17"/>
      <c r="H6" s="13"/>
      <c r="I6" s="13"/>
      <c r="J6" s="13"/>
      <c r="K6" s="17">
        <v>1.0</v>
      </c>
      <c r="L6" s="17">
        <v>1.0</v>
      </c>
      <c r="M6" s="16"/>
      <c r="N6" s="16"/>
      <c r="O6" s="16"/>
      <c r="P6" s="16"/>
      <c r="Q6" s="17">
        <v>1.0</v>
      </c>
      <c r="R6" s="13" t="s">
        <v>24</v>
      </c>
      <c r="S6" s="6"/>
      <c r="T6" s="6"/>
      <c r="U6" s="6"/>
      <c r="V6" s="6"/>
      <c r="W6" s="6"/>
      <c r="X6" s="6"/>
      <c r="Y6" s="6"/>
      <c r="Z6" s="6"/>
    </row>
    <row r="7" ht="15.75" customHeight="1">
      <c r="A7" s="13" t="s">
        <v>48</v>
      </c>
      <c r="B7" s="13" t="s">
        <v>49</v>
      </c>
      <c r="C7" s="25"/>
      <c r="D7" s="16"/>
      <c r="E7" s="16"/>
      <c r="F7" s="16"/>
      <c r="G7" s="17"/>
      <c r="H7" s="17"/>
      <c r="I7" s="17"/>
      <c r="J7" s="16"/>
      <c r="K7" s="16"/>
      <c r="L7" s="17">
        <v>1.0</v>
      </c>
      <c r="M7" s="13"/>
      <c r="N7" s="13"/>
      <c r="O7" s="13"/>
      <c r="P7" s="24">
        <v>1.0</v>
      </c>
      <c r="Q7" s="24">
        <v>1.0</v>
      </c>
      <c r="R7" s="13" t="s">
        <v>24</v>
      </c>
      <c r="S7" s="6"/>
      <c r="T7" s="6"/>
      <c r="U7" s="6"/>
      <c r="V7" s="6"/>
      <c r="W7" s="6"/>
      <c r="X7" s="6"/>
      <c r="Y7" s="6"/>
      <c r="Z7" s="6"/>
    </row>
    <row r="8" ht="15.75" customHeight="1"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  <c r="U8" s="6"/>
      <c r="V8" s="6"/>
      <c r="W8" s="6"/>
      <c r="X8" s="6"/>
      <c r="Y8" s="6"/>
      <c r="Z8" s="6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  <c r="U9" s="6"/>
      <c r="V9" s="6"/>
      <c r="W9" s="6"/>
      <c r="X9" s="6"/>
      <c r="Y9" s="6"/>
      <c r="Z9" s="6"/>
    </row>
    <row r="10" ht="15.75" customHeight="1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26" t="s">
        <v>78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9" t="s">
        <v>79</v>
      </c>
      <c r="C13" s="5"/>
      <c r="D13" s="6"/>
      <c r="E13" s="6"/>
      <c r="F13" s="6"/>
      <c r="G13" s="6"/>
      <c r="H13" s="6"/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27" t="s">
        <v>80</v>
      </c>
      <c r="C14" s="28">
        <v>0.5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26" t="s">
        <v>81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29" t="s">
        <v>82</v>
      </c>
      <c r="C16" s="29" t="s">
        <v>83</v>
      </c>
      <c r="D16" s="6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5" t="s">
        <v>84</v>
      </c>
      <c r="B17" s="13" t="s">
        <v>85</v>
      </c>
      <c r="C17" s="13">
        <f>SUM(C5:Q7)</f>
        <v>9</v>
      </c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13" t="s">
        <v>59</v>
      </c>
      <c r="C18" s="30">
        <v>15.0</v>
      </c>
      <c r="D18" s="8"/>
      <c r="E18" s="8"/>
      <c r="F18" s="8"/>
      <c r="G18" s="8"/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8" t="s">
        <v>17</v>
      </c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21" t="s">
        <v>17</v>
      </c>
      <c r="C21" s="17" t="s">
        <v>21</v>
      </c>
      <c r="D21" s="17" t="s">
        <v>32</v>
      </c>
      <c r="E21" s="17" t="s">
        <v>35</v>
      </c>
      <c r="F21" s="17" t="s">
        <v>36</v>
      </c>
      <c r="G21" s="17" t="s">
        <v>37</v>
      </c>
      <c r="H21" s="17" t="s">
        <v>38</v>
      </c>
      <c r="I21" s="17" t="s">
        <v>39</v>
      </c>
      <c r="J21" s="17" t="s">
        <v>40</v>
      </c>
      <c r="K21" s="17" t="s">
        <v>41</v>
      </c>
      <c r="L21" s="17" t="s">
        <v>42</v>
      </c>
      <c r="M21" s="17" t="s">
        <v>43</v>
      </c>
      <c r="N21" s="17" t="s">
        <v>44</v>
      </c>
      <c r="O21" s="17" t="s">
        <v>45</v>
      </c>
      <c r="P21" s="17" t="s">
        <v>46</v>
      </c>
      <c r="Q21" s="17" t="s">
        <v>47</v>
      </c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21" t="s">
        <v>86</v>
      </c>
      <c r="C22" s="31">
        <f t="shared" ref="C22:Q22" si="1">(SUM(C5:C7)+1)/($C$17+$C$18)</f>
        <v>0.04166666667</v>
      </c>
      <c r="D22" s="31">
        <f t="shared" si="1"/>
        <v>0.04166666667</v>
      </c>
      <c r="E22" s="31">
        <f t="shared" si="1"/>
        <v>0.08333333333</v>
      </c>
      <c r="F22" s="31">
        <f t="shared" si="1"/>
        <v>0.08333333333</v>
      </c>
      <c r="G22" s="31">
        <f t="shared" si="1"/>
        <v>0.08333333333</v>
      </c>
      <c r="H22" s="31">
        <f t="shared" si="1"/>
        <v>0.04166666667</v>
      </c>
      <c r="I22" s="31">
        <f t="shared" si="1"/>
        <v>0.04166666667</v>
      </c>
      <c r="J22" s="31">
        <f t="shared" si="1"/>
        <v>0.04166666667</v>
      </c>
      <c r="K22" s="31">
        <f t="shared" si="1"/>
        <v>0.08333333333</v>
      </c>
      <c r="L22" s="31">
        <f t="shared" si="1"/>
        <v>0.125</v>
      </c>
      <c r="M22" s="31">
        <f t="shared" si="1"/>
        <v>0.04166666667</v>
      </c>
      <c r="N22" s="31">
        <f t="shared" si="1"/>
        <v>0.04166666667</v>
      </c>
      <c r="O22" s="31">
        <f t="shared" si="1"/>
        <v>0.04166666667</v>
      </c>
      <c r="P22" s="31">
        <f t="shared" si="1"/>
        <v>0.08333333333</v>
      </c>
      <c r="Q22" s="31">
        <f t="shared" si="1"/>
        <v>0.125</v>
      </c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1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6">
    <mergeCell ref="A3:A4"/>
    <mergeCell ref="B3:B4"/>
    <mergeCell ref="C3:Q3"/>
    <mergeCell ref="R3:R4"/>
    <mergeCell ref="B20:Q20"/>
    <mergeCell ref="B24:C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0"/>
    <col customWidth="1" min="2" max="2" width="25.86"/>
    <col customWidth="1" min="3" max="4" width="11.0"/>
    <col customWidth="1" min="5" max="7" width="7.71"/>
    <col customWidth="1" min="8" max="8" width="9.29"/>
    <col customWidth="1" min="9" max="9" width="7.71"/>
    <col customWidth="1" min="10" max="10" width="9.86"/>
    <col customWidth="1" min="11" max="17" width="7.71"/>
    <col customWidth="1" min="18" max="25" width="15.29"/>
    <col customWidth="1" min="26" max="26" width="8.71"/>
  </cols>
  <sheetData>
    <row r="1" ht="15.75" customHeight="1">
      <c r="A1" s="7" t="s">
        <v>87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7"/>
      <c r="S1" s="9"/>
      <c r="T1" s="9"/>
      <c r="U1" s="9"/>
      <c r="V1" s="9"/>
      <c r="W1" s="9"/>
      <c r="X1" s="9"/>
      <c r="Y1" s="9"/>
      <c r="Z1" s="6"/>
    </row>
    <row r="2" ht="15.75" customHeight="1">
      <c r="A2" s="7"/>
      <c r="B2" s="5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7"/>
      <c r="S2" s="9"/>
      <c r="T2" s="9"/>
      <c r="U2" s="9"/>
      <c r="V2" s="9"/>
      <c r="W2" s="9"/>
      <c r="X2" s="9"/>
      <c r="Y2" s="9"/>
      <c r="Z2" s="6"/>
    </row>
    <row r="3" ht="15.75" customHeight="1">
      <c r="A3" s="7" t="s">
        <v>6</v>
      </c>
      <c r="B3" s="7" t="s">
        <v>8</v>
      </c>
      <c r="C3" s="8" t="s">
        <v>17</v>
      </c>
      <c r="R3" s="7" t="s">
        <v>9</v>
      </c>
      <c r="S3" s="9"/>
      <c r="T3" s="9"/>
      <c r="U3" s="9"/>
      <c r="V3" s="9"/>
      <c r="W3" s="9"/>
      <c r="X3" s="9"/>
      <c r="Y3" s="9"/>
      <c r="Z3" s="6"/>
    </row>
    <row r="4" ht="15.75" customHeight="1">
      <c r="C4" s="11" t="s">
        <v>21</v>
      </c>
      <c r="D4" s="11" t="s">
        <v>32</v>
      </c>
      <c r="E4" s="11" t="s">
        <v>35</v>
      </c>
      <c r="F4" s="11" t="s">
        <v>36</v>
      </c>
      <c r="G4" s="11" t="s">
        <v>37</v>
      </c>
      <c r="H4" s="11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1" t="s">
        <v>47</v>
      </c>
      <c r="S4" s="9"/>
      <c r="T4" s="9"/>
      <c r="U4" s="9"/>
      <c r="V4" s="9"/>
      <c r="W4" s="9"/>
      <c r="X4" s="9"/>
      <c r="Y4" s="9"/>
      <c r="Z4" s="6"/>
    </row>
    <row r="5" ht="15.75" customHeight="1">
      <c r="A5" s="13" t="s">
        <v>14</v>
      </c>
      <c r="B5" s="13" t="s">
        <v>15</v>
      </c>
      <c r="C5" s="14">
        <v>1.0</v>
      </c>
      <c r="D5" s="24">
        <v>1.0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 t="s">
        <v>16</v>
      </c>
      <c r="S5" s="6"/>
      <c r="T5" s="6"/>
      <c r="U5" s="6"/>
      <c r="V5" s="6"/>
      <c r="W5" s="6"/>
      <c r="X5" s="6"/>
      <c r="Y5" s="6"/>
      <c r="Z5" s="6"/>
    </row>
    <row r="6" ht="15.75" customHeight="1">
      <c r="A6" s="13" t="s">
        <v>27</v>
      </c>
      <c r="B6" s="13" t="s">
        <v>28</v>
      </c>
      <c r="C6" s="14">
        <v>1.0</v>
      </c>
      <c r="D6" s="13"/>
      <c r="E6" s="24"/>
      <c r="F6" s="24"/>
      <c r="G6" s="24"/>
      <c r="H6" s="24">
        <v>1.0</v>
      </c>
      <c r="I6" s="24">
        <v>1.0</v>
      </c>
      <c r="J6" s="24">
        <v>1.0</v>
      </c>
      <c r="K6" s="13"/>
      <c r="L6" s="13"/>
      <c r="M6" s="13"/>
      <c r="N6" s="13"/>
      <c r="O6" s="13"/>
      <c r="P6" s="13"/>
      <c r="Q6" s="13"/>
      <c r="R6" s="13" t="s">
        <v>16</v>
      </c>
      <c r="S6" s="6"/>
      <c r="T6" s="6"/>
      <c r="U6" s="6"/>
      <c r="V6" s="6"/>
      <c r="W6" s="6"/>
      <c r="X6" s="6"/>
      <c r="Y6" s="6"/>
      <c r="Z6" s="6"/>
    </row>
    <row r="7" ht="15.75" customHeight="1">
      <c r="A7" s="13" t="s">
        <v>33</v>
      </c>
      <c r="B7" s="13" t="s">
        <v>34</v>
      </c>
      <c r="C7" s="25"/>
      <c r="D7" s="13"/>
      <c r="E7" s="13"/>
      <c r="F7" s="13"/>
      <c r="G7" s="13"/>
      <c r="H7" s="24"/>
      <c r="I7" s="24"/>
      <c r="J7" s="24"/>
      <c r="K7" s="13"/>
      <c r="L7" s="13"/>
      <c r="M7" s="24">
        <v>1.0</v>
      </c>
      <c r="N7" s="24">
        <v>1.0</v>
      </c>
      <c r="O7" s="24">
        <v>1.0</v>
      </c>
      <c r="P7" s="13"/>
      <c r="Q7" s="13"/>
      <c r="R7" s="13" t="s">
        <v>16</v>
      </c>
      <c r="S7" s="6"/>
      <c r="T7" s="6"/>
      <c r="U7" s="6"/>
      <c r="V7" s="6"/>
      <c r="W7" s="6"/>
      <c r="X7" s="6"/>
      <c r="Y7" s="6"/>
      <c r="Z7" s="6"/>
    </row>
    <row r="8" ht="15.75" customHeight="1">
      <c r="D8" s="6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5"/>
      <c r="S8" s="6"/>
      <c r="T8" s="6"/>
      <c r="U8" s="6"/>
      <c r="V8" s="6"/>
      <c r="W8" s="6"/>
      <c r="X8" s="6"/>
      <c r="Y8" s="6"/>
      <c r="Z8" s="6"/>
    </row>
    <row r="9" ht="15.75" customHeight="1">
      <c r="D9" s="6"/>
      <c r="E9" s="6"/>
      <c r="F9" s="6"/>
      <c r="G9" s="5"/>
      <c r="H9" s="6"/>
      <c r="I9" s="5"/>
      <c r="J9" s="6"/>
      <c r="K9" s="5"/>
      <c r="L9" s="5"/>
      <c r="M9" s="6"/>
      <c r="N9" s="6"/>
      <c r="O9" s="6"/>
      <c r="P9" s="6"/>
      <c r="Q9" s="6"/>
      <c r="R9" s="5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5"/>
      <c r="M10" s="6"/>
      <c r="N10" s="6"/>
      <c r="O10" s="6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26" t="s">
        <v>78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21" t="s">
        <v>79</v>
      </c>
      <c r="C13" s="29">
        <f>3/6</f>
        <v>0.5</v>
      </c>
      <c r="D13" s="32"/>
      <c r="E13" s="6"/>
      <c r="F13" s="6"/>
      <c r="G13" s="6"/>
      <c r="H13" s="32"/>
      <c r="I13" s="3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26" t="s">
        <v>81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29" t="s">
        <v>82</v>
      </c>
      <c r="C16" s="29" t="s">
        <v>83</v>
      </c>
      <c r="D16" s="6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5" t="s">
        <v>84</v>
      </c>
      <c r="B17" s="13" t="s">
        <v>85</v>
      </c>
      <c r="C17" s="24">
        <f>SUM(C5:J7)</f>
        <v>6</v>
      </c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13" t="s">
        <v>59</v>
      </c>
      <c r="C18" s="30">
        <v>15.0</v>
      </c>
      <c r="D18" s="8"/>
      <c r="E18" s="8"/>
      <c r="F18" s="8"/>
      <c r="G18" s="8"/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8" t="s">
        <v>17</v>
      </c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21" t="s">
        <v>17</v>
      </c>
      <c r="C21" s="17" t="s">
        <v>21</v>
      </c>
      <c r="D21" s="17" t="s">
        <v>32</v>
      </c>
      <c r="E21" s="17" t="s">
        <v>35</v>
      </c>
      <c r="F21" s="17" t="s">
        <v>36</v>
      </c>
      <c r="G21" s="17" t="s">
        <v>37</v>
      </c>
      <c r="H21" s="17" t="s">
        <v>38</v>
      </c>
      <c r="I21" s="17" t="s">
        <v>39</v>
      </c>
      <c r="J21" s="17" t="s">
        <v>40</v>
      </c>
      <c r="K21" s="17" t="s">
        <v>41</v>
      </c>
      <c r="L21" s="17" t="s">
        <v>42</v>
      </c>
      <c r="M21" s="17" t="s">
        <v>43</v>
      </c>
      <c r="N21" s="17" t="s">
        <v>44</v>
      </c>
      <c r="O21" s="17" t="s">
        <v>45</v>
      </c>
      <c r="P21" s="17" t="s">
        <v>46</v>
      </c>
      <c r="Q21" s="17" t="s">
        <v>47</v>
      </c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21" t="s">
        <v>88</v>
      </c>
      <c r="C22" s="31">
        <f t="shared" ref="C22:Q22" si="1">(SUM(C5:C7)+1) / ($C$17 + $C$18)</f>
        <v>0.1428571429</v>
      </c>
      <c r="D22" s="31">
        <f t="shared" si="1"/>
        <v>0.09523809524</v>
      </c>
      <c r="E22" s="31">
        <f t="shared" si="1"/>
        <v>0.04761904762</v>
      </c>
      <c r="F22" s="31">
        <f t="shared" si="1"/>
        <v>0.04761904762</v>
      </c>
      <c r="G22" s="31">
        <f t="shared" si="1"/>
        <v>0.04761904762</v>
      </c>
      <c r="H22" s="31">
        <f t="shared" si="1"/>
        <v>0.09523809524</v>
      </c>
      <c r="I22" s="31">
        <f t="shared" si="1"/>
        <v>0.09523809524</v>
      </c>
      <c r="J22" s="31">
        <f t="shared" si="1"/>
        <v>0.09523809524</v>
      </c>
      <c r="K22" s="31">
        <f t="shared" si="1"/>
        <v>0.04761904762</v>
      </c>
      <c r="L22" s="31">
        <f t="shared" si="1"/>
        <v>0.04761904762</v>
      </c>
      <c r="M22" s="31">
        <f t="shared" si="1"/>
        <v>0.09523809524</v>
      </c>
      <c r="N22" s="31">
        <f t="shared" si="1"/>
        <v>0.09523809524</v>
      </c>
      <c r="O22" s="31">
        <f t="shared" si="1"/>
        <v>0.09523809524</v>
      </c>
      <c r="P22" s="31">
        <f t="shared" si="1"/>
        <v>0.04761904762</v>
      </c>
      <c r="Q22" s="31">
        <f t="shared" si="1"/>
        <v>0.04761904762</v>
      </c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A3:A4"/>
    <mergeCell ref="B3:B4"/>
    <mergeCell ref="C3:Q3"/>
    <mergeCell ref="R3:R4"/>
    <mergeCell ref="B20:Q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57"/>
    <col customWidth="1" min="2" max="2" width="29.14"/>
    <col customWidth="1" min="3" max="3" width="39.71"/>
    <col customWidth="1" min="4" max="4" width="20.29"/>
    <col customWidth="1" min="5" max="5" width="11.0"/>
    <col customWidth="1" min="6" max="7" width="7.71"/>
    <col customWidth="1" min="8" max="8" width="9.29"/>
    <col customWidth="1" min="9" max="14" width="7.71"/>
    <col customWidth="1" min="15" max="26" width="8.71"/>
  </cols>
  <sheetData>
    <row r="1" ht="12.75" customHeight="1">
      <c r="A1" s="7" t="s">
        <v>89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48.0" customHeight="1">
      <c r="A3" s="7" t="s">
        <v>90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33" t="s">
        <v>91</v>
      </c>
      <c r="B5" s="6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5" t="s">
        <v>92</v>
      </c>
      <c r="B6" s="34" t="s">
        <v>93</v>
      </c>
      <c r="D6" s="6">
        <f>'Step2(Ham)'!C14*'Step2(Ham)'!F22*'Step2(Ham)'!E22*'Step2(Ham)'!C22*'Step2(Ham)'!J22</f>
        <v>0.00000602816358</v>
      </c>
      <c r="E6" s="6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35" t="s">
        <v>94</v>
      </c>
      <c r="B7" s="36" t="s">
        <v>95</v>
      </c>
      <c r="D7" s="35">
        <f>'Step2(Spam)'!C13*'Step2(Spam)'!F22*'Step2(Spam)'!E22*'Step2(Spam)'!C22*'Step2(Spam)'!J22</f>
        <v>0.0000154256714</v>
      </c>
      <c r="E7" s="36" t="s">
        <v>96</v>
      </c>
      <c r="F7" s="37"/>
      <c r="G7" s="37"/>
      <c r="H7" s="35"/>
      <c r="I7" s="35"/>
      <c r="J7" s="35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75" customHeight="1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33" t="s">
        <v>97</v>
      </c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35" t="s">
        <v>98</v>
      </c>
      <c r="B11" s="36" t="s">
        <v>99</v>
      </c>
      <c r="D11" s="35">
        <f>'Step2(Ham)'!C14*'Step2(Ham)'!K22*'Step2(Ham)'!L22*'Step2(Ham)'!Q22</f>
        <v>0.0006510416667</v>
      </c>
      <c r="E11" s="36" t="s">
        <v>100</v>
      </c>
      <c r="F11" s="37"/>
      <c r="G11" s="37"/>
      <c r="H11" s="35"/>
      <c r="I11" s="35"/>
      <c r="J11" s="35"/>
      <c r="K11" s="35"/>
      <c r="L11" s="35"/>
      <c r="M11" s="35"/>
      <c r="N11" s="35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2.75" customHeight="1">
      <c r="A12" s="5" t="s">
        <v>101</v>
      </c>
      <c r="B12" s="34" t="s">
        <v>102</v>
      </c>
      <c r="D12" s="6">
        <f>'Step2(Spam)'!C13*'Step2(Spam)'!K22*'Step2(Spam)'!L22*'Step2(Spam)'!Q22</f>
        <v>0.00005398984991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B6:C6"/>
    <mergeCell ref="B7:C7"/>
    <mergeCell ref="B11:C11"/>
    <mergeCell ref="B12:C12"/>
  </mergeCells>
  <drawing r:id="rId1"/>
</worksheet>
</file>