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"/>
    </mc:Choice>
  </mc:AlternateContent>
  <xr:revisionPtr revIDLastSave="0" documentId="13_ncr:1_{A264F0F3-A15E-4520-8485-93344C444D3B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6" l="1"/>
  <c r="E32" i="16"/>
  <c r="E33" i="16"/>
  <c r="E34" i="16"/>
  <c r="E35" i="16"/>
  <c r="E31" i="16"/>
  <c r="E25" i="16"/>
  <c r="E26" i="16"/>
  <c r="E27" i="16"/>
  <c r="E28" i="16"/>
  <c r="E24" i="16"/>
  <c r="O13" i="14"/>
  <c r="N26" i="16"/>
  <c r="N27" i="16"/>
  <c r="N28" i="16"/>
  <c r="N29" i="16"/>
  <c r="N25" i="16"/>
  <c r="N20" i="16"/>
  <c r="N21" i="16"/>
  <c r="N22" i="16"/>
  <c r="N19" i="16"/>
  <c r="N12" i="16"/>
  <c r="N13" i="16"/>
  <c r="N14" i="16"/>
  <c r="N15" i="16"/>
  <c r="N16" i="16"/>
  <c r="N11" i="16"/>
  <c r="N4" i="16"/>
  <c r="N5" i="16"/>
  <c r="N6" i="16"/>
  <c r="N7" i="16"/>
  <c r="N8" i="16"/>
  <c r="N3" i="16"/>
  <c r="M31" i="16"/>
  <c r="N33" i="16"/>
  <c r="N34" i="16"/>
  <c r="N35" i="16"/>
  <c r="N36" i="16"/>
  <c r="N32" i="16"/>
  <c r="O36" i="16"/>
  <c r="M36" i="16" s="1"/>
  <c r="P36" i="16"/>
  <c r="Q36" i="16"/>
  <c r="E39" i="16"/>
  <c r="E40" i="16"/>
  <c r="E41" i="16"/>
  <c r="E42" i="16"/>
  <c r="D37" i="16"/>
  <c r="F42" i="16"/>
  <c r="G42" i="16"/>
  <c r="H42" i="16"/>
  <c r="D42" i="16" s="1"/>
  <c r="D32" i="16"/>
  <c r="D33" i="16"/>
  <c r="D34" i="16"/>
  <c r="D35" i="16"/>
  <c r="F31" i="16"/>
  <c r="G31" i="16"/>
  <c r="H31" i="16"/>
  <c r="F32" i="16"/>
  <c r="G32" i="16"/>
  <c r="H32" i="16"/>
  <c r="F33" i="16"/>
  <c r="G33" i="16"/>
  <c r="H33" i="16"/>
  <c r="F34" i="16"/>
  <c r="G34" i="16"/>
  <c r="H34" i="16"/>
  <c r="F35" i="16"/>
  <c r="G35" i="16"/>
  <c r="H35" i="16"/>
  <c r="D30" i="16"/>
  <c r="F28" i="16"/>
  <c r="G28" i="16"/>
  <c r="H28" i="16"/>
  <c r="F19" i="16"/>
  <c r="G19" i="16"/>
  <c r="H19" i="16"/>
  <c r="F20" i="16"/>
  <c r="G20" i="16"/>
  <c r="H20" i="16"/>
  <c r="F21" i="16"/>
  <c r="G21" i="16"/>
  <c r="H21" i="16"/>
  <c r="D16" i="16"/>
  <c r="E18" i="16"/>
  <c r="E19" i="16"/>
  <c r="E20" i="16"/>
  <c r="E21" i="16"/>
  <c r="E17" i="16"/>
  <c r="D9" i="16"/>
  <c r="F11" i="16"/>
  <c r="G11" i="16"/>
  <c r="H11" i="16"/>
  <c r="F12" i="16"/>
  <c r="G12" i="16"/>
  <c r="H12" i="16"/>
  <c r="F13" i="16"/>
  <c r="G13" i="16"/>
  <c r="H13" i="16"/>
  <c r="F14" i="16"/>
  <c r="G14" i="16"/>
  <c r="H14" i="16"/>
  <c r="E11" i="16"/>
  <c r="E12" i="16"/>
  <c r="E13" i="16"/>
  <c r="E14" i="16"/>
  <c r="E10" i="16"/>
  <c r="F7" i="16"/>
  <c r="G7" i="16"/>
  <c r="H7" i="16"/>
  <c r="D2" i="16"/>
  <c r="E4" i="16"/>
  <c r="E5" i="16"/>
  <c r="E6" i="16"/>
  <c r="E7" i="16"/>
  <c r="E3" i="16"/>
  <c r="G10" i="16"/>
  <c r="F10" i="16"/>
  <c r="X2" i="16"/>
  <c r="Q35" i="16"/>
  <c r="P35" i="16"/>
  <c r="O35" i="16"/>
  <c r="Q34" i="16"/>
  <c r="P34" i="16"/>
  <c r="O34" i="16"/>
  <c r="Q33" i="16"/>
  <c r="P33" i="16"/>
  <c r="O33" i="16"/>
  <c r="Q32" i="16"/>
  <c r="P32" i="16"/>
  <c r="O32" i="16"/>
  <c r="Q31" i="16"/>
  <c r="P31" i="16"/>
  <c r="O31" i="16"/>
  <c r="M24" i="16"/>
  <c r="O29" i="16"/>
  <c r="P29" i="16"/>
  <c r="Q29" i="16"/>
  <c r="Q28" i="16"/>
  <c r="P28" i="16"/>
  <c r="O28" i="16"/>
  <c r="Q27" i="16"/>
  <c r="P27" i="16"/>
  <c r="O27" i="16"/>
  <c r="Q26" i="16"/>
  <c r="P26" i="16"/>
  <c r="O26" i="16"/>
  <c r="Q25" i="16"/>
  <c r="P25" i="16"/>
  <c r="O25" i="16"/>
  <c r="Q24" i="16"/>
  <c r="P24" i="16"/>
  <c r="O24" i="16"/>
  <c r="M18" i="16"/>
  <c r="O19" i="16"/>
  <c r="O18" i="16"/>
  <c r="Q22" i="16"/>
  <c r="P22" i="16"/>
  <c r="O22" i="16"/>
  <c r="Q21" i="16"/>
  <c r="P21" i="16"/>
  <c r="O21" i="16"/>
  <c r="Q20" i="16"/>
  <c r="P20" i="16"/>
  <c r="O20" i="16"/>
  <c r="Q19" i="16"/>
  <c r="P19" i="16"/>
  <c r="Q18" i="16"/>
  <c r="P18" i="16"/>
  <c r="M28" i="16" l="1"/>
  <c r="M20" i="16"/>
  <c r="M25" i="16"/>
  <c r="M19" i="16"/>
  <c r="M29" i="16"/>
  <c r="M26" i="16"/>
  <c r="M22" i="16"/>
  <c r="M21" i="16"/>
  <c r="M33" i="16"/>
  <c r="M32" i="16"/>
  <c r="M35" i="16"/>
  <c r="M34" i="16"/>
  <c r="M27" i="16"/>
  <c r="M10" i="16" l="1"/>
  <c r="Q16" i="16"/>
  <c r="P16" i="16"/>
  <c r="O16" i="16"/>
  <c r="Q15" i="16"/>
  <c r="P15" i="16"/>
  <c r="O15" i="16"/>
  <c r="Q14" i="16"/>
  <c r="P14" i="16"/>
  <c r="O14" i="16"/>
  <c r="Q13" i="16"/>
  <c r="P13" i="16"/>
  <c r="O13" i="16"/>
  <c r="Q12" i="16"/>
  <c r="P12" i="16"/>
  <c r="O12" i="16"/>
  <c r="Q11" i="16"/>
  <c r="P11" i="16"/>
  <c r="O11" i="16"/>
  <c r="Q10" i="16"/>
  <c r="P10" i="16"/>
  <c r="O10" i="16"/>
  <c r="M2" i="16"/>
  <c r="O4" i="16"/>
  <c r="P4" i="16"/>
  <c r="Q4" i="16"/>
  <c r="O5" i="16"/>
  <c r="P5" i="16"/>
  <c r="Q5" i="16"/>
  <c r="O6" i="16"/>
  <c r="P6" i="16"/>
  <c r="Q6" i="16"/>
  <c r="O7" i="16"/>
  <c r="P7" i="16"/>
  <c r="Q7" i="16"/>
  <c r="O8" i="16"/>
  <c r="P8" i="16"/>
  <c r="Q8" i="16"/>
  <c r="P3" i="16"/>
  <c r="Q3" i="16"/>
  <c r="O2" i="16"/>
  <c r="P2" i="16"/>
  <c r="Q2" i="16"/>
  <c r="O3" i="16"/>
  <c r="H41" i="16"/>
  <c r="G41" i="16"/>
  <c r="F41" i="16"/>
  <c r="H40" i="16"/>
  <c r="G40" i="16"/>
  <c r="F40" i="16"/>
  <c r="H39" i="16"/>
  <c r="G39" i="16"/>
  <c r="F39" i="16"/>
  <c r="H38" i="16"/>
  <c r="G38" i="16"/>
  <c r="F38" i="16"/>
  <c r="H37" i="16"/>
  <c r="G37" i="16"/>
  <c r="F37" i="16"/>
  <c r="F30" i="16"/>
  <c r="D31" i="16" s="1"/>
  <c r="G30" i="16"/>
  <c r="H30" i="16"/>
  <c r="F23" i="16"/>
  <c r="G23" i="16"/>
  <c r="H23" i="16"/>
  <c r="F24" i="16"/>
  <c r="G24" i="16"/>
  <c r="H24" i="16"/>
  <c r="F25" i="16"/>
  <c r="G25" i="16"/>
  <c r="H25" i="16"/>
  <c r="F26" i="16"/>
  <c r="G26" i="16"/>
  <c r="H26" i="16"/>
  <c r="F27" i="16"/>
  <c r="G27" i="16"/>
  <c r="H27" i="16"/>
  <c r="G16" i="16"/>
  <c r="H16" i="16"/>
  <c r="F17" i="16"/>
  <c r="G17" i="16"/>
  <c r="H17" i="16"/>
  <c r="F18" i="16"/>
  <c r="D18" i="16" s="1"/>
  <c r="G18" i="16"/>
  <c r="H18" i="16"/>
  <c r="G9" i="16"/>
  <c r="H9" i="16"/>
  <c r="H10" i="16"/>
  <c r="F3" i="16"/>
  <c r="G3" i="16"/>
  <c r="H3" i="16"/>
  <c r="F4" i="16"/>
  <c r="G4" i="16"/>
  <c r="H4" i="16"/>
  <c r="F5" i="16"/>
  <c r="G5" i="16"/>
  <c r="H5" i="16"/>
  <c r="F6" i="16"/>
  <c r="G6" i="16"/>
  <c r="H6" i="16"/>
  <c r="H2" i="16"/>
  <c r="D7" i="16" s="1"/>
  <c r="D28" i="16" l="1"/>
  <c r="D20" i="16"/>
  <c r="D21" i="16"/>
  <c r="D19" i="16"/>
  <c r="D12" i="16"/>
  <c r="D13" i="16"/>
  <c r="D14" i="16"/>
  <c r="D10" i="16"/>
  <c r="M6" i="16"/>
  <c r="M4" i="16"/>
  <c r="M8" i="16"/>
  <c r="M5" i="16"/>
  <c r="M12" i="16"/>
  <c r="D17" i="16"/>
  <c r="M7" i="16"/>
  <c r="D39" i="16"/>
  <c r="M11" i="16"/>
  <c r="M16" i="16"/>
  <c r="M15" i="16"/>
  <c r="M14" i="16"/>
  <c r="M13" i="16"/>
  <c r="D3" i="16"/>
  <c r="D6" i="16"/>
  <c r="D25" i="16"/>
  <c r="D38" i="16"/>
  <c r="D4" i="16"/>
  <c r="D41" i="16"/>
  <c r="D40" i="16"/>
  <c r="D11" i="16"/>
  <c r="D5" i="16"/>
  <c r="D24" i="16"/>
  <c r="D27" i="16"/>
  <c r="D26" i="16"/>
  <c r="F5" i="7"/>
  <c r="F6" i="7"/>
  <c r="F7" i="7"/>
  <c r="F8" i="7"/>
  <c r="F9" i="7"/>
  <c r="F10" i="7"/>
  <c r="F11" i="7"/>
  <c r="F12" i="7"/>
  <c r="F2" i="7"/>
  <c r="D14" i="9"/>
  <c r="E14" i="9"/>
  <c r="F14" i="9"/>
  <c r="G14" i="9"/>
  <c r="H14" i="9"/>
  <c r="I14" i="9"/>
  <c r="J14" i="9"/>
  <c r="K14" i="9"/>
  <c r="L14" i="9"/>
  <c r="M14" i="9"/>
  <c r="C14" i="9"/>
  <c r="N14" i="9"/>
  <c r="N4" i="9"/>
  <c r="F3" i="7" s="1"/>
  <c r="N5" i="9"/>
  <c r="F4" i="7" s="1"/>
  <c r="N6" i="9"/>
  <c r="N7" i="9"/>
  <c r="N8" i="9"/>
  <c r="N9" i="9"/>
  <c r="N10" i="9"/>
  <c r="N11" i="9"/>
  <c r="N12" i="9"/>
  <c r="N13" i="9"/>
  <c r="N3" i="9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D23" i="16" l="1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8" i="16" l="1"/>
  <c r="Z7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<sst xmlns="http://schemas.openxmlformats.org/spreadsheetml/2006/main" count="99" uniqueCount="62">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</sst>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6" borderId="0" xfId="0" applyFill="1"/>
    <xf numFmtId="9" fontId="0" fillId="0" borderId="0" xfId="1" applyFont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2'!N3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M17" sqref="M17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/>
      <c r="C2" s="2"/>
      <c r="D2" s="2"/>
      <c r="E2" s="2"/>
    </row>
    <row r="3" spans="1:5" x14ac:dyDescent="0.35">
      <c r="A3" s="2">
        <v>2</v>
      </c>
      <c r="B3" s="2"/>
      <c r="C3" s="2"/>
      <c r="D3" s="2"/>
      <c r="E3" s="2"/>
    </row>
    <row r="4" spans="1:5" x14ac:dyDescent="0.35">
      <c r="A4" s="2">
        <v>3</v>
      </c>
      <c r="B4" s="2"/>
      <c r="C4" s="2"/>
      <c r="D4" s="2"/>
      <c r="E4" s="2"/>
    </row>
    <row r="5" spans="1:5" x14ac:dyDescent="0.35">
      <c r="A5" s="2">
        <v>4</v>
      </c>
      <c r="B5" s="2"/>
      <c r="C5" s="2"/>
      <c r="D5" s="2"/>
      <c r="E5" s="2"/>
    </row>
    <row r="6" spans="1:5" x14ac:dyDescent="0.35">
      <c r="A6" s="2">
        <v>5</v>
      </c>
      <c r="B6" s="2"/>
      <c r="C6" s="2"/>
      <c r="D6" s="2"/>
      <c r="E6" s="2"/>
    </row>
    <row r="7" spans="1:5" x14ac:dyDescent="0.35">
      <c r="A7" s="2">
        <v>6</v>
      </c>
      <c r="B7" s="2"/>
      <c r="C7" s="2"/>
      <c r="D7" s="2"/>
      <c r="E7" s="2"/>
    </row>
    <row r="8" spans="1:5" x14ac:dyDescent="0.35">
      <c r="A8" s="2">
        <v>7</v>
      </c>
      <c r="B8" s="2"/>
      <c r="C8" s="2"/>
      <c r="D8" s="2"/>
      <c r="E8" s="2"/>
    </row>
    <row r="9" spans="1:5" x14ac:dyDescent="0.35">
      <c r="A9" s="2">
        <v>8</v>
      </c>
      <c r="B9" s="2"/>
      <c r="C9" s="2"/>
      <c r="D9" s="2"/>
      <c r="E9" s="2"/>
    </row>
    <row r="10" spans="1:5" x14ac:dyDescent="0.35">
      <c r="A10" s="2">
        <v>9</v>
      </c>
      <c r="B10" s="2"/>
      <c r="C10" s="2"/>
      <c r="D10" s="2"/>
      <c r="E10" s="2"/>
    </row>
    <row r="11" spans="1:5" x14ac:dyDescent="0.35">
      <c r="A11" s="2">
        <v>10</v>
      </c>
      <c r="B11" s="2"/>
      <c r="C11" s="2"/>
      <c r="D11" s="2"/>
      <c r="E11" s="2"/>
    </row>
    <row r="12" spans="1:5" x14ac:dyDescent="0.35">
      <c r="A12" s="3" t="s">
        <v>21</v>
      </c>
      <c r="B12" s="51"/>
      <c r="C12" s="51"/>
      <c r="D12" s="51"/>
      <c r="E12" s="51"/>
    </row>
    <row r="13" spans="1:5" x14ac:dyDescent="0.35">
      <c r="A13" s="3" t="s">
        <v>22</v>
      </c>
      <c r="B13" s="51"/>
      <c r="C13" s="51"/>
      <c r="D13" s="51"/>
      <c r="E13" s="51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Y25" sqref="Y2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P14"/>
  <sheetViews>
    <sheetView zoomScaleNormal="100" workbookViewId="0">
      <selection activeCell="R13" sqref="R13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6" x14ac:dyDescent="0.35">
      <c r="B1"/>
      <c r="C1" s="52" t="s">
        <v>43</v>
      </c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6" x14ac:dyDescent="0.35">
      <c r="B2"/>
      <c r="C2" s="44">
        <v>0</v>
      </c>
      <c r="D2" s="44">
        <v>1</v>
      </c>
      <c r="E2" s="44">
        <v>2</v>
      </c>
      <c r="F2" s="44">
        <v>3</v>
      </c>
      <c r="G2" s="44">
        <v>4</v>
      </c>
      <c r="H2" s="44">
        <v>5</v>
      </c>
      <c r="I2" s="44">
        <v>6</v>
      </c>
      <c r="J2" s="44">
        <v>7</v>
      </c>
      <c r="K2" s="44">
        <v>8</v>
      </c>
      <c r="L2" s="44">
        <v>9</v>
      </c>
      <c r="M2" s="44">
        <v>10</v>
      </c>
    </row>
    <row r="3" spans="1:16" ht="20" customHeight="1" x14ac:dyDescent="0.35">
      <c r="A3" s="53" t="str">
        <f>"Verdadeiro"</f>
        <v>Verdadeiro</v>
      </c>
      <c r="B3" s="1">
        <v>0</v>
      </c>
      <c r="C3" s="45"/>
      <c r="D3" s="2"/>
      <c r="E3" s="2"/>
      <c r="F3" s="2"/>
      <c r="G3" s="2"/>
      <c r="H3" s="2"/>
      <c r="I3" s="2"/>
      <c r="J3" s="2"/>
      <c r="K3" s="2"/>
      <c r="L3" s="2"/>
      <c r="M3" s="2"/>
      <c r="N3">
        <f>SUM(C3:M3)</f>
        <v>0</v>
      </c>
      <c r="P3" s="47">
        <v>13</v>
      </c>
    </row>
    <row r="4" spans="1:16" ht="20" customHeight="1" x14ac:dyDescent="0.35">
      <c r="A4" s="53"/>
      <c r="B4" s="1">
        <v>1</v>
      </c>
      <c r="C4" s="2"/>
      <c r="D4" s="45"/>
      <c r="E4" s="2"/>
      <c r="F4" s="2"/>
      <c r="G4" s="2"/>
      <c r="H4" s="2"/>
      <c r="I4" s="2"/>
      <c r="J4" s="2"/>
      <c r="K4" s="2"/>
      <c r="L4" s="2"/>
      <c r="M4" s="2"/>
      <c r="N4">
        <f t="shared" ref="N4:N13" si="0">SUM(C4:M4)</f>
        <v>0</v>
      </c>
      <c r="P4" s="47">
        <v>5</v>
      </c>
    </row>
    <row r="5" spans="1:16" ht="20" customHeight="1" x14ac:dyDescent="0.35">
      <c r="A5" s="53"/>
      <c r="B5" s="1">
        <v>2</v>
      </c>
      <c r="C5" s="2"/>
      <c r="D5" s="2"/>
      <c r="E5" s="45"/>
      <c r="F5" s="2"/>
      <c r="G5" s="2"/>
      <c r="H5" s="2"/>
      <c r="I5" s="2"/>
      <c r="J5" s="2"/>
      <c r="K5" s="2"/>
      <c r="L5" s="2"/>
      <c r="M5" s="2"/>
      <c r="N5">
        <f t="shared" si="0"/>
        <v>0</v>
      </c>
      <c r="P5" s="47">
        <v>8</v>
      </c>
    </row>
    <row r="6" spans="1:16" ht="20" customHeight="1" x14ac:dyDescent="0.35">
      <c r="A6" s="53"/>
      <c r="B6" s="1">
        <v>3</v>
      </c>
      <c r="C6" s="2"/>
      <c r="D6" s="2"/>
      <c r="E6" s="2"/>
      <c r="F6" s="45"/>
      <c r="G6" s="2"/>
      <c r="H6" s="2"/>
      <c r="I6" s="2"/>
      <c r="J6" s="2"/>
      <c r="K6" s="2"/>
      <c r="L6" s="2"/>
      <c r="M6" s="2"/>
      <c r="N6">
        <f t="shared" si="0"/>
        <v>0</v>
      </c>
      <c r="P6" s="47">
        <v>5</v>
      </c>
    </row>
    <row r="7" spans="1:16" ht="20" customHeight="1" x14ac:dyDescent="0.35">
      <c r="A7" s="53"/>
      <c r="B7" s="1">
        <v>4</v>
      </c>
      <c r="C7" s="2"/>
      <c r="D7" s="2"/>
      <c r="E7" s="2"/>
      <c r="F7" s="2"/>
      <c r="G7" s="45"/>
      <c r="H7" s="2"/>
      <c r="I7" s="2"/>
      <c r="J7" s="2"/>
      <c r="K7" s="2"/>
      <c r="L7" s="2"/>
      <c r="M7" s="2"/>
      <c r="N7">
        <f t="shared" si="0"/>
        <v>0</v>
      </c>
      <c r="P7" s="47">
        <v>8</v>
      </c>
    </row>
    <row r="8" spans="1:16" ht="20" customHeight="1" x14ac:dyDescent="0.35">
      <c r="A8" s="53"/>
      <c r="B8" s="1">
        <v>5</v>
      </c>
      <c r="C8" s="2"/>
      <c r="D8" s="2"/>
      <c r="E8" s="2"/>
      <c r="F8" s="2"/>
      <c r="G8" s="2"/>
      <c r="H8" s="45"/>
      <c r="I8" s="2"/>
      <c r="J8" s="2"/>
      <c r="K8" s="2"/>
      <c r="L8" s="2"/>
      <c r="M8" s="2"/>
      <c r="N8">
        <f t="shared" si="0"/>
        <v>0</v>
      </c>
      <c r="P8" s="47">
        <v>11</v>
      </c>
    </row>
    <row r="9" spans="1:16" ht="20" customHeight="1" x14ac:dyDescent="0.35">
      <c r="A9" s="53"/>
      <c r="B9" s="1">
        <v>6</v>
      </c>
      <c r="C9" s="2"/>
      <c r="D9" s="2"/>
      <c r="E9" s="2"/>
      <c r="F9" s="2"/>
      <c r="G9" s="2"/>
      <c r="H9" s="2"/>
      <c r="I9" s="45"/>
      <c r="J9" s="2"/>
      <c r="K9" s="2"/>
      <c r="L9" s="2"/>
      <c r="M9" s="2"/>
      <c r="N9">
        <f t="shared" si="0"/>
        <v>0</v>
      </c>
      <c r="P9" s="47">
        <v>108</v>
      </c>
    </row>
    <row r="10" spans="1:16" ht="20" customHeight="1" x14ac:dyDescent="0.35">
      <c r="A10" s="53"/>
      <c r="B10" s="1">
        <v>7</v>
      </c>
      <c r="C10" s="2"/>
      <c r="D10" s="2"/>
      <c r="E10" s="2"/>
      <c r="F10" s="2"/>
      <c r="G10" s="2"/>
      <c r="H10" s="2"/>
      <c r="I10" s="2"/>
      <c r="J10" s="45"/>
      <c r="K10" s="2"/>
      <c r="L10" s="2"/>
      <c r="M10" s="2"/>
      <c r="N10">
        <f t="shared" si="0"/>
        <v>0</v>
      </c>
      <c r="P10" s="47">
        <v>20</v>
      </c>
    </row>
    <row r="11" spans="1:16" ht="20" customHeight="1" x14ac:dyDescent="0.35">
      <c r="A11" s="53"/>
      <c r="B11" s="1">
        <v>8</v>
      </c>
      <c r="C11" s="2"/>
      <c r="D11" s="2"/>
      <c r="E11" s="2"/>
      <c r="F11" s="2"/>
      <c r="G11" s="2"/>
      <c r="H11" s="2"/>
      <c r="I11" s="2"/>
      <c r="J11" s="2"/>
      <c r="K11" s="45"/>
      <c r="L11" s="2"/>
      <c r="M11" s="2"/>
      <c r="N11">
        <f t="shared" si="0"/>
        <v>0</v>
      </c>
      <c r="P11" s="47">
        <v>33</v>
      </c>
    </row>
    <row r="12" spans="1:16" ht="20" customHeight="1" x14ac:dyDescent="0.35">
      <c r="A12" s="53"/>
      <c r="B12" s="1">
        <v>9</v>
      </c>
      <c r="C12" s="2"/>
      <c r="D12" s="2"/>
      <c r="E12" s="2"/>
      <c r="F12" s="2"/>
      <c r="G12" s="2"/>
      <c r="H12" s="2"/>
      <c r="I12" s="2"/>
      <c r="J12" s="2"/>
      <c r="K12" s="2"/>
      <c r="L12" s="45"/>
      <c r="M12" s="2"/>
      <c r="N12">
        <f t="shared" si="0"/>
        <v>0</v>
      </c>
      <c r="P12" s="47">
        <v>37</v>
      </c>
    </row>
    <row r="13" spans="1:16" ht="20" customHeight="1" x14ac:dyDescent="0.35">
      <c r="A13" s="53"/>
      <c r="B13" s="1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45"/>
      <c r="N13">
        <f t="shared" si="0"/>
        <v>0</v>
      </c>
      <c r="P13" s="47">
        <v>398</v>
      </c>
    </row>
    <row r="14" spans="1:16" x14ac:dyDescent="0.35">
      <c r="C14">
        <f>SUM(C3:C13)</f>
        <v>0</v>
      </c>
      <c r="D14">
        <f t="shared" ref="D14:M14" si="1">SUM(D3:D13)</f>
        <v>0</v>
      </c>
      <c r="E14">
        <f t="shared" si="1"/>
        <v>0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>SUM(N3:N13)</f>
        <v>0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42"/>
  <sheetViews>
    <sheetView zoomScale="90" zoomScaleNormal="90" workbookViewId="0">
      <pane ySplit="1" topLeftCell="A2" activePane="bottomLeft" state="frozen"/>
      <selection pane="bottomLeft" activeCell="K36" sqref="K36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6.906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4" t="s">
        <v>27</v>
      </c>
      <c r="Y1" s="54"/>
      <c r="Z1" s="54"/>
      <c r="AA1" s="54"/>
    </row>
    <row r="2" spans="1:27" ht="20" customHeight="1" x14ac:dyDescent="0.35">
      <c r="A2" s="53" t="s">
        <v>30</v>
      </c>
      <c r="B2" s="49"/>
      <c r="C2" s="22">
        <v>0</v>
      </c>
      <c r="D2" s="23" t="e">
        <f>B2/SUM(B2:B7)</f>
        <v>#DIV/0!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3" t="s">
        <v>57</v>
      </c>
      <c r="K2" s="22"/>
      <c r="L2" s="22"/>
      <c r="M2" s="41" t="e">
        <f>K2/SUM(K2:K8)</f>
        <v>#DIV/0!</v>
      </c>
      <c r="N2" s="40"/>
      <c r="O2" s="25">
        <f t="shared" ref="O2:O3" si="0">VLOOKUP(L2,$S$1:$V$12,2,FALSE)</f>
        <v>0</v>
      </c>
      <c r="P2" s="25">
        <f t="shared" ref="P2:P3" si="1">VLOOKUP(L2,$S$1:$V$12,3,FALSE)</f>
        <v>0</v>
      </c>
      <c r="Q2" s="25" t="str">
        <f t="shared" ref="Q2:Q3" si="2">VLOOKUP(L2,$S$1:$V$12,4,FALSE)</f>
        <v>Alvenaria</v>
      </c>
      <c r="S2" s="18">
        <v>0</v>
      </c>
      <c r="T2" s="21"/>
      <c r="U2" s="21"/>
      <c r="V2" s="21" t="s">
        <v>34</v>
      </c>
      <c r="X2" s="18">
        <f>B2+B9+B16+B23+B30+K2+K10+K18+K24+K31</f>
        <v>0</v>
      </c>
      <c r="Y2" s="21" t="s">
        <v>28</v>
      </c>
      <c r="Z2" s="46">
        <v>646</v>
      </c>
      <c r="AA2" s="28">
        <f>X2/Z2</f>
        <v>0</v>
      </c>
    </row>
    <row r="3" spans="1:27" ht="20" customHeight="1" x14ac:dyDescent="0.35">
      <c r="A3" s="53"/>
      <c r="B3" s="50"/>
      <c r="C3" s="18"/>
      <c r="D3" s="21" t="str">
        <f>COUNTIF(F3,$F$2)+COUNTIF(G3,$G$2)+COUNTIF(H3,$H$2)&amp;" ("&amp; IF(F3=$F$2,"Estrutura, ","") &amp; IF(G3=$G$2,"Ano, ","") &amp;IF(H3=$H$2,"Material","") &amp; IF(OR(F3=$F$2,G3=$G$2,H3=$H$2),"","Nenhuma") &amp;")"</f>
        <v>1 (Material)</v>
      </c>
      <c r="E3" s="48" t="e">
        <f>B3/SUM($B$2:$B$7)</f>
        <v>#DIV/0!</v>
      </c>
      <c r="F3" s="26">
        <f t="shared" ref="F3:F6" si="3">VLOOKUP(C3,$S$1:$V$12,2,FALSE)</f>
        <v>0</v>
      </c>
      <c r="G3" s="26">
        <f t="shared" ref="G3:G6" si="4">VLOOKUP(C3,$S$1:$V$12,3,FALSE)</f>
        <v>0</v>
      </c>
      <c r="H3" s="26" t="str">
        <f t="shared" ref="H3:H6" si="5">VLOOKUP(C3,$S$1:$V$12,4,FALSE)</f>
        <v>Alvenaria</v>
      </c>
      <c r="J3" s="53"/>
      <c r="K3" s="18"/>
      <c r="L3" s="18"/>
      <c r="M3" s="21" t="str">
        <f>COUNTIF(O3,$O$2)+COUNTIF(P3,$P$2)+COUNTIF(Q3,$Q$2)&amp;" ("&amp; IF(O3=$O$2,"Estrutura, ","") &amp; IF(P3=$P$2,"Ano, ","") &amp;IF(Q3=$Q$2,"Material","") &amp; IF(OR(O3=$O$2,P3=$P$2,Q3=$Q$2),"","Nenhuma") &amp;")"</f>
        <v>3 (Estrutura, Ano, Material)</v>
      </c>
      <c r="N3" s="48" t="e">
        <f>K3/SUM($K$2:$K$8)</f>
        <v>#DIV/0!</v>
      </c>
      <c r="O3" s="26">
        <f t="shared" si="0"/>
        <v>0</v>
      </c>
      <c r="P3" s="26">
        <f t="shared" si="1"/>
        <v>0</v>
      </c>
      <c r="Q3" s="26" t="str">
        <f t="shared" si="2"/>
        <v>Alvenaria</v>
      </c>
      <c r="S3" s="18">
        <v>1</v>
      </c>
      <c r="T3" s="21"/>
      <c r="U3" s="21" t="s">
        <v>35</v>
      </c>
      <c r="V3" s="21" t="s">
        <v>26</v>
      </c>
      <c r="X3" s="18">
        <f t="shared" ref="X3:X9" si="6">COUNTIF($D:$D,Y3)+COUNTIF($M:$M,Y3)</f>
        <v>20</v>
      </c>
      <c r="Y3" s="21" t="s">
        <v>42</v>
      </c>
      <c r="Z3" s="42">
        <f>X3/$X$10</f>
        <v>0.8</v>
      </c>
    </row>
    <row r="4" spans="1:27" ht="20" customHeight="1" x14ac:dyDescent="0.35">
      <c r="A4" s="53"/>
      <c r="B4" s="50"/>
      <c r="C4" s="18"/>
      <c r="D4" s="21" t="str">
        <f t="shared" ref="D4:D7" si="7">COUNTIF(F4,$F$2)+COUNTIF(G4,$G$2)+COUNTIF(H4,$H$2)&amp;" ("&amp; IF(F4=$F$2,"Estrutura, ","") &amp; IF(G4=$G$2,"Ano, ","") &amp;IF(H4=$H$2,"Material","") &amp; IF(OR(F4=$F$2,G4=$G$2,H4=$H$2),"","Nenhuma") &amp;")"</f>
        <v>1 (Material)</v>
      </c>
      <c r="E4" s="48" t="e">
        <f t="shared" ref="E4:E7" si="8">B4/SUM($B$2:$B$7)</f>
        <v>#DIV/0!</v>
      </c>
      <c r="F4" s="26">
        <f t="shared" si="3"/>
        <v>0</v>
      </c>
      <c r="G4" s="26">
        <f t="shared" si="4"/>
        <v>0</v>
      </c>
      <c r="H4" s="26" t="str">
        <f t="shared" si="5"/>
        <v>Alvenaria</v>
      </c>
      <c r="J4" s="53"/>
      <c r="K4" s="18"/>
      <c r="L4" s="18"/>
      <c r="M4" s="21" t="str">
        <f t="shared" ref="M4:M8" si="9">COUNTIF(O4,$O$2)+COUNTIF(P4,$P$2)+COUNTIF(Q4,$Q$2)&amp;" ("&amp; IF(O4=$O$2,"Estrutura, ","") &amp; IF(P4=$P$2,"Ano, ","") &amp;IF(Q4=$Q$2,"Material","") &amp; IF(OR(O4=$O$2,P4=$P$2,Q4=$Q$2),"","Nenhuma") &amp;")"</f>
        <v>3 (Estrutura, Ano, Material)</v>
      </c>
      <c r="N4" s="48" t="e">
        <f t="shared" ref="N4:N8" si="10">K4/SUM($K$2:$K$8)</f>
        <v>#DIV/0!</v>
      </c>
      <c r="O4" s="26">
        <f t="shared" ref="O4:O8" si="11">VLOOKUP(L4,$S$1:$V$12,2,FALSE)</f>
        <v>0</v>
      </c>
      <c r="P4" s="26">
        <f t="shared" ref="P4:P8" si="12">VLOOKUP(L4,$S$1:$V$12,3,FALSE)</f>
        <v>0</v>
      </c>
      <c r="Q4" s="26" t="str">
        <f t="shared" ref="Q4:Q8" si="13">VLOOKUP(L4,$S$1:$V$12,4,FALSE)</f>
        <v>Alvenaria</v>
      </c>
      <c r="S4" s="18">
        <v>2</v>
      </c>
      <c r="T4" s="21"/>
      <c r="U4" s="21" t="s">
        <v>36</v>
      </c>
      <c r="V4" s="21" t="s">
        <v>26</v>
      </c>
      <c r="X4" s="18">
        <f t="shared" si="6"/>
        <v>0</v>
      </c>
      <c r="Y4" s="21" t="s">
        <v>50</v>
      </c>
      <c r="Z4" s="42">
        <f t="shared" ref="Z4:Z9" si="14">X4/$X$10</f>
        <v>0</v>
      </c>
    </row>
    <row r="5" spans="1:27" ht="20" customHeight="1" x14ac:dyDescent="0.35">
      <c r="A5" s="53"/>
      <c r="B5" s="50"/>
      <c r="C5" s="18"/>
      <c r="D5" s="21" t="str">
        <f t="shared" si="7"/>
        <v>1 (Material)</v>
      </c>
      <c r="E5" s="48" t="e">
        <f t="shared" si="8"/>
        <v>#DIV/0!</v>
      </c>
      <c r="F5" s="26">
        <f t="shared" si="3"/>
        <v>0</v>
      </c>
      <c r="G5" s="26">
        <f t="shared" si="4"/>
        <v>0</v>
      </c>
      <c r="H5" s="26" t="str">
        <f t="shared" si="5"/>
        <v>Alvenaria</v>
      </c>
      <c r="J5" s="53"/>
      <c r="K5" s="18"/>
      <c r="L5" s="18"/>
      <c r="M5" s="21" t="str">
        <f t="shared" si="9"/>
        <v>3 (Estrutura, Ano, Material)</v>
      </c>
      <c r="N5" s="48" t="e">
        <f t="shared" si="10"/>
        <v>#DIV/0!</v>
      </c>
      <c r="O5" s="26">
        <f t="shared" si="11"/>
        <v>0</v>
      </c>
      <c r="P5" s="26">
        <f t="shared" si="12"/>
        <v>0</v>
      </c>
      <c r="Q5" s="26" t="str">
        <f t="shared" si="13"/>
        <v>Alvenaria</v>
      </c>
      <c r="S5" s="18">
        <v>3</v>
      </c>
      <c r="T5" s="21" t="s">
        <v>46</v>
      </c>
      <c r="U5" s="21" t="s">
        <v>35</v>
      </c>
      <c r="V5" s="21" t="s">
        <v>25</v>
      </c>
      <c r="X5" s="18">
        <f t="shared" si="6"/>
        <v>0</v>
      </c>
      <c r="Y5" s="21" t="s">
        <v>39</v>
      </c>
      <c r="Z5" s="42">
        <f t="shared" si="14"/>
        <v>0</v>
      </c>
    </row>
    <row r="6" spans="1:27" ht="20" customHeight="1" x14ac:dyDescent="0.35">
      <c r="A6" s="53"/>
      <c r="B6" s="50"/>
      <c r="C6" s="18"/>
      <c r="D6" s="21" t="str">
        <f t="shared" si="7"/>
        <v>1 (Material)</v>
      </c>
      <c r="E6" s="48" t="e">
        <f t="shared" si="8"/>
        <v>#DIV/0!</v>
      </c>
      <c r="F6" s="26">
        <f t="shared" si="3"/>
        <v>0</v>
      </c>
      <c r="G6" s="26">
        <f t="shared" si="4"/>
        <v>0</v>
      </c>
      <c r="H6" s="26" t="str">
        <f t="shared" si="5"/>
        <v>Alvenaria</v>
      </c>
      <c r="J6" s="53"/>
      <c r="K6" s="18"/>
      <c r="L6" s="18"/>
      <c r="M6" s="21" t="str">
        <f t="shared" si="9"/>
        <v>3 (Estrutura, Ano, Material)</v>
      </c>
      <c r="N6" s="48" t="e">
        <f t="shared" si="10"/>
        <v>#DIV/0!</v>
      </c>
      <c r="O6" s="26">
        <f t="shared" si="11"/>
        <v>0</v>
      </c>
      <c r="P6" s="26">
        <f t="shared" si="12"/>
        <v>0</v>
      </c>
      <c r="Q6" s="26" t="str">
        <f t="shared" si="13"/>
        <v>Alvenaria</v>
      </c>
      <c r="S6" s="18">
        <v>4</v>
      </c>
      <c r="T6" s="21" t="s">
        <v>46</v>
      </c>
      <c r="U6" s="21" t="s">
        <v>36</v>
      </c>
      <c r="V6" s="21" t="s">
        <v>25</v>
      </c>
      <c r="X6" s="18">
        <f t="shared" si="6"/>
        <v>5</v>
      </c>
      <c r="Y6" s="21" t="s">
        <v>51</v>
      </c>
      <c r="Z6" s="42">
        <f t="shared" si="14"/>
        <v>0.2</v>
      </c>
    </row>
    <row r="7" spans="1:27" ht="20" customHeight="1" x14ac:dyDescent="0.35">
      <c r="A7" s="53"/>
      <c r="B7" s="18"/>
      <c r="C7" s="18"/>
      <c r="D7" s="21" t="str">
        <f t="shared" si="7"/>
        <v>1 (Material)</v>
      </c>
      <c r="E7" s="48" t="e">
        <f t="shared" si="8"/>
        <v>#DIV/0!</v>
      </c>
      <c r="F7" s="26">
        <f t="shared" ref="F7" si="15">VLOOKUP(C7,$S$1:$V$12,2,FALSE)</f>
        <v>0</v>
      </c>
      <c r="G7" s="26">
        <f t="shared" ref="G7" si="16">VLOOKUP(C7,$S$1:$V$12,3,FALSE)</f>
        <v>0</v>
      </c>
      <c r="H7" s="26" t="str">
        <f t="shared" ref="H7" si="17">VLOOKUP(C7,$S$1:$V$12,4,FALSE)</f>
        <v>Alvenaria</v>
      </c>
      <c r="J7" s="53"/>
      <c r="K7" s="18"/>
      <c r="L7" s="18"/>
      <c r="M7" s="21" t="str">
        <f t="shared" si="9"/>
        <v>3 (Estrutura, Ano, Material)</v>
      </c>
      <c r="N7" s="48" t="e">
        <f t="shared" si="10"/>
        <v>#DIV/0!</v>
      </c>
      <c r="O7" s="26">
        <f t="shared" si="11"/>
        <v>0</v>
      </c>
      <c r="P7" s="26">
        <f t="shared" si="12"/>
        <v>0</v>
      </c>
      <c r="Q7" s="26" t="str">
        <f t="shared" si="13"/>
        <v>Alvenaria</v>
      </c>
      <c r="S7" s="18">
        <v>5</v>
      </c>
      <c r="T7" s="21" t="s">
        <v>47</v>
      </c>
      <c r="U7" s="21" t="s">
        <v>35</v>
      </c>
      <c r="V7" s="21" t="s">
        <v>25</v>
      </c>
      <c r="X7" s="18">
        <f t="shared" si="6"/>
        <v>0</v>
      </c>
      <c r="Y7" s="21" t="s">
        <v>52</v>
      </c>
      <c r="Z7" s="42">
        <f t="shared" si="14"/>
        <v>0</v>
      </c>
    </row>
    <row r="8" spans="1:27" ht="20" customHeight="1" x14ac:dyDescent="0.35">
      <c r="B8" s="11"/>
      <c r="C8" s="11"/>
      <c r="D8" s="11"/>
      <c r="E8" s="11"/>
      <c r="F8" s="24"/>
      <c r="G8" s="24"/>
      <c r="J8" s="53"/>
      <c r="K8" s="18"/>
      <c r="L8" s="18"/>
      <c r="M8" s="21" t="str">
        <f t="shared" si="9"/>
        <v>3 (Estrutura, Ano, Material)</v>
      </c>
      <c r="N8" s="48" t="e">
        <f t="shared" si="10"/>
        <v>#DIV/0!</v>
      </c>
      <c r="O8" s="26">
        <f t="shared" si="11"/>
        <v>0</v>
      </c>
      <c r="P8" s="26">
        <f t="shared" si="12"/>
        <v>0</v>
      </c>
      <c r="Q8" s="26" t="str">
        <f t="shared" si="13"/>
        <v>Alvenaria</v>
      </c>
      <c r="S8" s="18">
        <v>6</v>
      </c>
      <c r="T8" s="21" t="s">
        <v>47</v>
      </c>
      <c r="U8" s="21" t="s">
        <v>36</v>
      </c>
      <c r="V8" s="21" t="s">
        <v>25</v>
      </c>
      <c r="X8" s="18">
        <f t="shared" si="6"/>
        <v>0</v>
      </c>
      <c r="Y8" s="21" t="s">
        <v>53</v>
      </c>
      <c r="Z8" s="42">
        <f t="shared" si="14"/>
        <v>0</v>
      </c>
    </row>
    <row r="9" spans="1:27" ht="20" customHeight="1" x14ac:dyDescent="0.35">
      <c r="A9" s="53" t="s">
        <v>31</v>
      </c>
      <c r="B9" s="22"/>
      <c r="C9" s="22">
        <v>1</v>
      </c>
      <c r="D9" s="23" t="e">
        <f>B9/SUM(B9:B14)</f>
        <v>#DIV/0!</v>
      </c>
      <c r="E9" s="40"/>
      <c r="F9" s="25" t="s">
        <v>55</v>
      </c>
      <c r="G9" s="25" t="str">
        <f>VLOOKUP(C9,$S$1:$V$12,3,FALSE)</f>
        <v>Antes de 1983</v>
      </c>
      <c r="H9" s="25" t="str">
        <f>VLOOKUP(C9,$S$1:$V$12,4,FALSE)</f>
        <v>Aço</v>
      </c>
      <c r="S9" s="18">
        <v>7</v>
      </c>
      <c r="T9" s="21" t="s">
        <v>48</v>
      </c>
      <c r="U9" s="21" t="s">
        <v>35</v>
      </c>
      <c r="V9" s="21" t="s">
        <v>25</v>
      </c>
      <c r="X9" s="18">
        <f t="shared" si="6"/>
        <v>0</v>
      </c>
      <c r="Y9" s="21" t="s">
        <v>54</v>
      </c>
      <c r="Z9" s="42">
        <f t="shared" si="14"/>
        <v>0</v>
      </c>
    </row>
    <row r="10" spans="1:27" ht="20" customHeight="1" x14ac:dyDescent="0.35">
      <c r="A10" s="53"/>
      <c r="B10" s="18"/>
      <c r="C10" s="18"/>
      <c r="D10" s="21" t="str">
        <f>COUNTIF(F10,$F$9)+COUNTIF(G10,$G$9)+COUNTIF(H10,$H$9)&amp;" ("&amp; IF(F10=$F$9,"Estrutura, ","") &amp; IF(G10=$G$9,"Ano, ","") &amp;IF(H10=$H$9,"Material","") &amp; IF(OR(F10=$F$9,G10=$G$9,H10=$H$9),"","Nenhuma") &amp;")"</f>
        <v>0 (Nenhuma)</v>
      </c>
      <c r="E10" s="48" t="e">
        <f>B10/SUM($B$9:$B$14)</f>
        <v>#DIV/0!</v>
      </c>
      <c r="F10" s="26">
        <f>VLOOKUP(C10,$S$1:$V$12,2,FALSE)</f>
        <v>0</v>
      </c>
      <c r="G10" s="26">
        <f>VLOOKUP(C10,$S$1:$V$12,3,FALSE)</f>
        <v>0</v>
      </c>
      <c r="H10" s="26" t="str">
        <f>VLOOKUP(C10,$S$1:$V$12,4,FALSE)</f>
        <v>Alvenaria</v>
      </c>
      <c r="J10" s="53" t="s">
        <v>58</v>
      </c>
      <c r="K10" s="22"/>
      <c r="L10" s="22"/>
      <c r="M10" s="23" t="e">
        <f>K10/SUM(K10:K16)</f>
        <v>#DIV/0!</v>
      </c>
      <c r="N10" s="40"/>
      <c r="O10" s="25">
        <f t="shared" ref="O10:O16" si="18">VLOOKUP(L10,$S$1:$V$12,2,FALSE)</f>
        <v>0</v>
      </c>
      <c r="P10" s="25">
        <f t="shared" ref="P10:P16" si="19">VLOOKUP(L10,$S$1:$V$12,3,FALSE)</f>
        <v>0</v>
      </c>
      <c r="Q10" s="25" t="str">
        <f t="shared" ref="Q10:Q16" si="20">VLOOKUP(L10,$S$1:$V$12,4,FALSE)</f>
        <v>Alvenaria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25</v>
      </c>
    </row>
    <row r="11" spans="1:27" ht="20" customHeight="1" x14ac:dyDescent="0.35">
      <c r="A11" s="53"/>
      <c r="B11" s="18"/>
      <c r="C11" s="18"/>
      <c r="D11" s="21" t="str">
        <f>COUNTIF(F11,$F$9)+COUNTIF(G11,$G$9)+COUNTIF(H11,$H$9)&amp;" ("&amp; IF(F11=$F$9,"Estrutura, ","") &amp; IF(G11=$G$9,"Ano, ","") &amp;IF(H11=$H$9,"Material","") &amp; IF(OR(F11=$F$9,G11=$G$9,H11=$H$9),"","Nenhuma") &amp;")"</f>
        <v>0 (Nenhuma)</v>
      </c>
      <c r="E11" s="48" t="e">
        <f t="shared" ref="E11:E14" si="21">B11/SUM($B$9:$B$14)</f>
        <v>#DIV/0!</v>
      </c>
      <c r="F11" s="26">
        <f t="shared" ref="F11:F14" si="22">VLOOKUP(C11,$S$1:$V$12,2,FALSE)</f>
        <v>0</v>
      </c>
      <c r="G11" s="26">
        <f t="shared" ref="G11:G14" si="23">VLOOKUP(C11,$S$1:$V$12,3,FALSE)</f>
        <v>0</v>
      </c>
      <c r="H11" s="26" t="str">
        <f t="shared" ref="H11:H14" si="24">VLOOKUP(C11,$S$1:$V$12,4,FALSE)</f>
        <v>Alvenaria</v>
      </c>
      <c r="J11" s="53"/>
      <c r="K11" s="18"/>
      <c r="L11" s="18"/>
      <c r="M11" s="21" t="str">
        <f t="shared" ref="M11:M16" si="25">COUNTIF(O11,$O$10)+COUNTIF(P11,$P$10)+COUNTIF(Q11,$Q$10)&amp;" ("&amp; IF(O11=$O$10,"Estrutura, ","") &amp; IF(P11=$P$10,"Ano, ","") &amp;IF(Q11=$Q$10,"Material","") &amp; IF(OR(O11=$O$10,P11=$P$10,Q11=$Q$10),"","Nenhuma") &amp;")"</f>
        <v>3 (Estrutura, Ano, Material)</v>
      </c>
      <c r="N11" s="48" t="e">
        <f>K11/SUM($K$10:$K$16)</f>
        <v>#DIV/0!</v>
      </c>
      <c r="O11" s="26">
        <f t="shared" si="18"/>
        <v>0</v>
      </c>
      <c r="P11" s="26">
        <f t="shared" si="19"/>
        <v>0</v>
      </c>
      <c r="Q11" s="26" t="str">
        <f t="shared" si="20"/>
        <v>Alvenaria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3"/>
      <c r="B12" s="18"/>
      <c r="C12" s="18"/>
      <c r="D12" s="21" t="str">
        <f t="shared" ref="D12:D14" si="26">COUNTIF(F12,$F$9)+COUNTIF(G12,$G$9)+COUNTIF(H12,$H$9)&amp;" ("&amp; IF(F12=$F$9,"Estrutura, ","") &amp; IF(G12=$G$9,"Ano, ","") &amp;IF(H12=$H$9,"Material","") &amp; IF(OR(F12=$F$9,G12=$G$9,H12=$H$9),"","Nenhuma") &amp;")"</f>
        <v>0 (Nenhuma)</v>
      </c>
      <c r="E12" s="48" t="e">
        <f t="shared" si="21"/>
        <v>#DIV/0!</v>
      </c>
      <c r="F12" s="26">
        <f t="shared" si="22"/>
        <v>0</v>
      </c>
      <c r="G12" s="26">
        <f t="shared" si="23"/>
        <v>0</v>
      </c>
      <c r="H12" s="26" t="str">
        <f t="shared" si="24"/>
        <v>Alvenaria</v>
      </c>
      <c r="J12" s="53"/>
      <c r="K12" s="18"/>
      <c r="L12" s="18"/>
      <c r="M12" s="21" t="str">
        <f t="shared" si="25"/>
        <v>3 (Estrutura, Ano, Material)</v>
      </c>
      <c r="N12" s="48" t="e">
        <f t="shared" ref="N12:N16" si="27">K12/SUM($K$10:$K$16)</f>
        <v>#DIV/0!</v>
      </c>
      <c r="O12" s="26">
        <f t="shared" si="18"/>
        <v>0</v>
      </c>
      <c r="P12" s="26">
        <f t="shared" si="19"/>
        <v>0</v>
      </c>
      <c r="Q12" s="26" t="str">
        <f t="shared" si="20"/>
        <v>Alvenaria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3"/>
      <c r="B13" s="18"/>
      <c r="C13" s="18"/>
      <c r="D13" s="21" t="str">
        <f t="shared" si="26"/>
        <v>0 (Nenhuma)</v>
      </c>
      <c r="E13" s="48" t="e">
        <f t="shared" si="21"/>
        <v>#DIV/0!</v>
      </c>
      <c r="F13" s="26">
        <f t="shared" si="22"/>
        <v>0</v>
      </c>
      <c r="G13" s="26">
        <f t="shared" si="23"/>
        <v>0</v>
      </c>
      <c r="H13" s="26" t="str">
        <f t="shared" si="24"/>
        <v>Alvenaria</v>
      </c>
      <c r="J13" s="53"/>
      <c r="K13" s="18"/>
      <c r="L13" s="18"/>
      <c r="M13" s="21" t="str">
        <f t="shared" si="25"/>
        <v>3 (Estrutura, Ano, Material)</v>
      </c>
      <c r="N13" s="48" t="e">
        <f t="shared" si="27"/>
        <v>#DIV/0!</v>
      </c>
      <c r="O13" s="26">
        <f t="shared" si="18"/>
        <v>0</v>
      </c>
      <c r="P13" s="26">
        <f t="shared" si="19"/>
        <v>0</v>
      </c>
      <c r="Q13" s="26" t="str">
        <f t="shared" si="20"/>
        <v>Alvenaria</v>
      </c>
    </row>
    <row r="14" spans="1:27" ht="20" customHeight="1" x14ac:dyDescent="0.35">
      <c r="A14" s="53"/>
      <c r="B14" s="18"/>
      <c r="C14" s="18"/>
      <c r="D14" s="21" t="str">
        <f t="shared" si="26"/>
        <v>0 (Nenhuma)</v>
      </c>
      <c r="E14" s="48" t="e">
        <f t="shared" si="21"/>
        <v>#DIV/0!</v>
      </c>
      <c r="F14" s="26">
        <f t="shared" si="22"/>
        <v>0</v>
      </c>
      <c r="G14" s="26">
        <f t="shared" si="23"/>
        <v>0</v>
      </c>
      <c r="H14" s="26" t="str">
        <f t="shared" si="24"/>
        <v>Alvenaria</v>
      </c>
      <c r="J14" s="53"/>
      <c r="K14" s="18"/>
      <c r="L14" s="18"/>
      <c r="M14" s="21" t="str">
        <f t="shared" si="25"/>
        <v>3 (Estrutura, Ano, Material)</v>
      </c>
      <c r="N14" s="48" t="e">
        <f t="shared" si="27"/>
        <v>#DIV/0!</v>
      </c>
      <c r="O14" s="26">
        <f t="shared" si="18"/>
        <v>0</v>
      </c>
      <c r="P14" s="26">
        <f t="shared" si="19"/>
        <v>0</v>
      </c>
      <c r="Q14" s="26" t="str">
        <f t="shared" si="20"/>
        <v>Alvenaria</v>
      </c>
    </row>
    <row r="15" spans="1:27" ht="20" customHeight="1" x14ac:dyDescent="0.35">
      <c r="J15" s="53"/>
      <c r="K15" s="18"/>
      <c r="L15" s="18"/>
      <c r="M15" s="21" t="str">
        <f t="shared" si="25"/>
        <v>3 (Estrutura, Ano, Material)</v>
      </c>
      <c r="N15" s="48" t="e">
        <f t="shared" si="27"/>
        <v>#DIV/0!</v>
      </c>
      <c r="O15" s="26">
        <f t="shared" si="18"/>
        <v>0</v>
      </c>
      <c r="P15" s="26">
        <f t="shared" si="19"/>
        <v>0</v>
      </c>
      <c r="Q15" s="26" t="str">
        <f t="shared" si="20"/>
        <v>Alvenaria</v>
      </c>
    </row>
    <row r="16" spans="1:27" ht="20" customHeight="1" x14ac:dyDescent="0.35">
      <c r="A16" s="53" t="s">
        <v>32</v>
      </c>
      <c r="B16" s="22"/>
      <c r="C16" s="22">
        <v>2</v>
      </c>
      <c r="D16" s="23" t="e">
        <f>B16/SUM(B16:B21)</f>
        <v>#DIV/0!</v>
      </c>
      <c r="E16" s="40"/>
      <c r="F16" s="25" t="s">
        <v>55</v>
      </c>
      <c r="G16" s="25" t="str">
        <f>VLOOKUP(C16,$S$1:$V$12,3,FALSE)</f>
        <v>Depois de 1983</v>
      </c>
      <c r="H16" s="25" t="str">
        <f>VLOOKUP(C16,$S$1:$V$12,4,FALSE)</f>
        <v>Aço</v>
      </c>
      <c r="J16" s="53"/>
      <c r="K16" s="18"/>
      <c r="L16" s="18"/>
      <c r="M16" s="21" t="str">
        <f t="shared" si="25"/>
        <v>3 (Estrutura, Ano, Material)</v>
      </c>
      <c r="N16" s="48" t="e">
        <f t="shared" si="27"/>
        <v>#DIV/0!</v>
      </c>
      <c r="O16" s="26">
        <f t="shared" si="18"/>
        <v>0</v>
      </c>
      <c r="P16" s="26">
        <f t="shared" si="19"/>
        <v>0</v>
      </c>
      <c r="Q16" s="26" t="str">
        <f t="shared" si="20"/>
        <v>Alvenaria</v>
      </c>
    </row>
    <row r="17" spans="1:17" ht="20" customHeight="1" x14ac:dyDescent="0.35">
      <c r="A17" s="53"/>
      <c r="B17" s="18"/>
      <c r="C17" s="18"/>
      <c r="D17" s="21" t="str">
        <f>COUNTIF(F17,$F$16)+COUNTIF(G17,$G$16)+COUNTIF(H17,$H$16)&amp;" ("&amp; IF(F17=$F$16,"Estrutura, ","") &amp; IF(G17=$G$16,"Ano, ","") &amp;IF(H17=$H$16,"Material","") &amp; IF(OR(F17=$F$16,G17=$G$16,H17=$H$16),"","Nenhuma") &amp;")"</f>
        <v>0 (Nenhuma)</v>
      </c>
      <c r="E17" s="48" t="e">
        <f>B17/SUM($B$16:$B$21)</f>
        <v>#DIV/0!</v>
      </c>
      <c r="F17" s="26">
        <f>VLOOKUP(C17,$S$1:$V$12,2,FALSE)</f>
        <v>0</v>
      </c>
      <c r="G17" s="26">
        <f>VLOOKUP(C17,$S$1:$V$12,3,FALSE)</f>
        <v>0</v>
      </c>
      <c r="H17" s="26" t="str">
        <f>VLOOKUP(C17,$S$1:$V$12,4,FALSE)</f>
        <v>Alvenaria</v>
      </c>
    </row>
    <row r="18" spans="1:17" ht="20" customHeight="1" x14ac:dyDescent="0.35">
      <c r="A18" s="53"/>
      <c r="B18" s="18"/>
      <c r="C18" s="18"/>
      <c r="D18" s="21" t="str">
        <f t="shared" ref="D18:D21" si="28">COUNTIF(F18,$F$16)+COUNTIF(G18,$G$16)+COUNTIF(H18,$H$16)&amp;" ("&amp; IF(F18=$F$16,"Estrutura, ","") &amp; IF(G18=$G$16,"Ano, ","") &amp;IF(H18=$H$16,"Material","") &amp; IF(OR(F18=$F$16,G18=$G$16,H18=$H$16),"","Nenhuma") &amp;")"</f>
        <v>0 (Nenhuma)</v>
      </c>
      <c r="E18" s="48" t="e">
        <f t="shared" ref="E18:E21" si="29">B18/SUM($B$16:$B$21)</f>
        <v>#DIV/0!</v>
      </c>
      <c r="F18" s="26">
        <f>VLOOKUP(C18,$S$1:$V$12,2,FALSE)</f>
        <v>0</v>
      </c>
      <c r="G18" s="26">
        <f>VLOOKUP(C18,$S$1:$V$12,3,FALSE)</f>
        <v>0</v>
      </c>
      <c r="H18" s="26" t="str">
        <f>VLOOKUP(C18,$S$1:$V$12,4,FALSE)</f>
        <v>Alvenaria</v>
      </c>
      <c r="J18" s="55" t="s">
        <v>59</v>
      </c>
      <c r="K18" s="22"/>
      <c r="L18" s="22"/>
      <c r="M18" s="41" t="e">
        <f>K18/SUM(K18:K22)</f>
        <v>#DIV/0!</v>
      </c>
      <c r="N18" s="40"/>
      <c r="O18" s="25">
        <f>VLOOKUP(L18,$S$1:$V$12,2,FALSE)</f>
        <v>0</v>
      </c>
      <c r="P18" s="25">
        <f t="shared" ref="P18:P22" si="30">VLOOKUP(L18,$S$1:$V$12,3,FALSE)</f>
        <v>0</v>
      </c>
      <c r="Q18" s="25" t="str">
        <f t="shared" ref="Q18:Q22" si="31">VLOOKUP(L18,$S$1:$V$12,4,FALSE)</f>
        <v>Alvenaria</v>
      </c>
    </row>
    <row r="19" spans="1:17" ht="20" customHeight="1" x14ac:dyDescent="0.35">
      <c r="A19" s="53"/>
      <c r="B19" s="18"/>
      <c r="C19" s="18"/>
      <c r="D19" s="21" t="str">
        <f t="shared" si="28"/>
        <v>0 (Nenhuma)</v>
      </c>
      <c r="E19" s="48" t="e">
        <f t="shared" si="29"/>
        <v>#DIV/0!</v>
      </c>
      <c r="F19" s="26">
        <f t="shared" ref="F19:F21" si="32">VLOOKUP(C19,$S$1:$V$12,2,FALSE)</f>
        <v>0</v>
      </c>
      <c r="G19" s="26">
        <f t="shared" ref="G19:G21" si="33">VLOOKUP(C19,$S$1:$V$12,3,FALSE)</f>
        <v>0</v>
      </c>
      <c r="H19" s="26" t="str">
        <f t="shared" ref="H19:H21" si="34">VLOOKUP(C19,$S$1:$V$12,4,FALSE)</f>
        <v>Alvenaria</v>
      </c>
      <c r="J19" s="56"/>
      <c r="K19" s="18"/>
      <c r="L19" s="18"/>
      <c r="M19" s="21" t="str">
        <f>COUNTIF(O19,$O$18)+COUNTIF(P19,$P$18)+COUNTIF(Q19,$Q$18)&amp;" ("&amp; IF(O19=$O$18,"Estrutura, ","") &amp; IF(P19=$P$18,"Ano, ","") &amp;IF(Q19=$Q$18,"Material","") &amp; IF(OR(O19=$O$18,P19=$P$18,Q19=$Q$18),"","Nenhuma") &amp;")"</f>
        <v>3 (Estrutura, Ano, Material)</v>
      </c>
      <c r="N19" s="48" t="e">
        <f>K19/SUM(K18:K22)</f>
        <v>#DIV/0!</v>
      </c>
      <c r="O19" s="26">
        <f>VLOOKUP(L19,$S$1:$V$12,2,FALSE)</f>
        <v>0</v>
      </c>
      <c r="P19" s="26">
        <f t="shared" si="30"/>
        <v>0</v>
      </c>
      <c r="Q19" s="26" t="str">
        <f t="shared" si="31"/>
        <v>Alvenaria</v>
      </c>
    </row>
    <row r="20" spans="1:17" ht="20" customHeight="1" x14ac:dyDescent="0.35">
      <c r="A20" s="53"/>
      <c r="B20" s="18"/>
      <c r="C20" s="18"/>
      <c r="D20" s="21" t="str">
        <f t="shared" si="28"/>
        <v>0 (Nenhuma)</v>
      </c>
      <c r="E20" s="48" t="e">
        <f t="shared" si="29"/>
        <v>#DIV/0!</v>
      </c>
      <c r="F20" s="26">
        <f t="shared" si="32"/>
        <v>0</v>
      </c>
      <c r="G20" s="26">
        <f t="shared" si="33"/>
        <v>0</v>
      </c>
      <c r="H20" s="26" t="str">
        <f t="shared" si="34"/>
        <v>Alvenaria</v>
      </c>
      <c r="J20" s="56"/>
      <c r="K20" s="18"/>
      <c r="L20" s="18"/>
      <c r="M20" s="21" t="str">
        <f t="shared" ref="M20:M22" si="35">COUNTIF(O20,$O$18)+COUNTIF(P20,$P$18)+COUNTIF(Q20,$Q$18)&amp;" ("&amp; IF(O20=$O$18,"Estrutura, ","") &amp; IF(P20=$P$18,"Ano, ","") &amp;IF(Q20=$Q$18,"Material","") &amp; IF(OR(O20=$O$18,P20=$P$18,Q20=$Q$18),"","Nenhuma") &amp;")"</f>
        <v>3 (Estrutura, Ano, Material)</v>
      </c>
      <c r="N20" s="48" t="e">
        <f t="shared" ref="N20:N22" si="36">K20/SUM(K19:K23)</f>
        <v>#DIV/0!</v>
      </c>
      <c r="O20" s="26">
        <f t="shared" ref="O20:O22" si="37">VLOOKUP(L20,$S$1:$V$12,2,FALSE)</f>
        <v>0</v>
      </c>
      <c r="P20" s="26">
        <f t="shared" si="30"/>
        <v>0</v>
      </c>
      <c r="Q20" s="26" t="str">
        <f t="shared" si="31"/>
        <v>Alvenaria</v>
      </c>
    </row>
    <row r="21" spans="1:17" ht="20" customHeight="1" x14ac:dyDescent="0.35">
      <c r="A21" s="53"/>
      <c r="B21" s="18"/>
      <c r="C21" s="18"/>
      <c r="D21" s="21" t="str">
        <f t="shared" si="28"/>
        <v>0 (Nenhuma)</v>
      </c>
      <c r="E21" s="48" t="e">
        <f t="shared" si="29"/>
        <v>#DIV/0!</v>
      </c>
      <c r="F21" s="26">
        <f t="shared" si="32"/>
        <v>0</v>
      </c>
      <c r="G21" s="26">
        <f t="shared" si="33"/>
        <v>0</v>
      </c>
      <c r="H21" s="26" t="str">
        <f t="shared" si="34"/>
        <v>Alvenaria</v>
      </c>
      <c r="J21" s="56"/>
      <c r="K21" s="18"/>
      <c r="L21" s="18"/>
      <c r="M21" s="21" t="str">
        <f t="shared" si="35"/>
        <v>3 (Estrutura, Ano, Material)</v>
      </c>
      <c r="N21" s="48" t="e">
        <f t="shared" si="36"/>
        <v>#DIV/0!</v>
      </c>
      <c r="O21" s="26">
        <f t="shared" si="37"/>
        <v>0</v>
      </c>
      <c r="P21" s="26">
        <f t="shared" si="30"/>
        <v>0</v>
      </c>
      <c r="Q21" s="26" t="str">
        <f t="shared" si="31"/>
        <v>Alvenaria</v>
      </c>
    </row>
    <row r="22" spans="1:17" ht="20" customHeight="1" x14ac:dyDescent="0.35">
      <c r="J22" s="57"/>
      <c r="K22" s="18"/>
      <c r="L22" s="18"/>
      <c r="M22" s="21" t="str">
        <f t="shared" si="35"/>
        <v>3 (Estrutura, Ano, Material)</v>
      </c>
      <c r="N22" s="48" t="e">
        <f t="shared" si="36"/>
        <v>#DIV/0!</v>
      </c>
      <c r="O22" s="26">
        <f t="shared" si="37"/>
        <v>0</v>
      </c>
      <c r="P22" s="26">
        <f t="shared" si="30"/>
        <v>0</v>
      </c>
      <c r="Q22" s="26" t="str">
        <f t="shared" si="31"/>
        <v>Alvenaria</v>
      </c>
    </row>
    <row r="23" spans="1:17" ht="20" customHeight="1" x14ac:dyDescent="0.35">
      <c r="A23" s="53" t="s">
        <v>37</v>
      </c>
      <c r="B23" s="22"/>
      <c r="C23" s="22">
        <v>3</v>
      </c>
      <c r="D23" s="23" t="e">
        <f>B23/SUM(B23:B27)</f>
        <v>#DIV/0!</v>
      </c>
      <c r="E23" s="40"/>
      <c r="F23" s="25" t="str">
        <f t="shared" ref="F23:F28" si="38">VLOOKUP(C23,$S$1:$V$12,2,FALSE)</f>
        <v>Arco</v>
      </c>
      <c r="G23" s="25" t="str">
        <f t="shared" ref="G23:G28" si="39">VLOOKUP(C23,$S$1:$V$12,3,FALSE)</f>
        <v>Antes de 1983</v>
      </c>
      <c r="H23" s="25" t="str">
        <f t="shared" ref="H23:H28" si="40">VLOOKUP(C23,$S$1:$V$12,4,FALSE)</f>
        <v>Betão Armado</v>
      </c>
    </row>
    <row r="24" spans="1:17" ht="20" customHeight="1" x14ac:dyDescent="0.35">
      <c r="A24" s="53"/>
      <c r="B24" s="18"/>
      <c r="C24" s="18"/>
      <c r="D24" s="21" t="str">
        <f>COUNTIF(F24,$F$23)+COUNTIF(G24,$G$23)+COUNTIF(H24,$H$23)&amp;" ("&amp; IF(F24=$F$23,"Estrutura, ","") &amp; IF(G24=$G$23,"Ano, ","") &amp;IF(H24=$H$23,"Material","") &amp; IF(OR(F24=$F$23,G24=$G$23,H24=$H$23),"","Nenhuma") &amp;")"</f>
        <v>0 (Nenhuma)</v>
      </c>
      <c r="E24" s="48" t="e">
        <f>B24/SUM($B$23:$B$28)</f>
        <v>#DIV/0!</v>
      </c>
      <c r="F24" s="26">
        <f t="shared" si="38"/>
        <v>0</v>
      </c>
      <c r="G24" s="26">
        <f t="shared" si="39"/>
        <v>0</v>
      </c>
      <c r="H24" s="26" t="str">
        <f t="shared" si="40"/>
        <v>Alvenaria</v>
      </c>
      <c r="J24" s="53" t="s">
        <v>60</v>
      </c>
      <c r="K24" s="22"/>
      <c r="L24" s="22"/>
      <c r="M24" s="41" t="e">
        <f>K24/SUM(K24:K29)</f>
        <v>#DIV/0!</v>
      </c>
      <c r="N24" s="40"/>
      <c r="O24" s="25">
        <f>VLOOKUP(L24,$S$1:$V$12,2,FALSE)</f>
        <v>0</v>
      </c>
      <c r="P24" s="25">
        <f t="shared" ref="P24:P29" si="41">VLOOKUP(L24,$S$1:$V$12,3,FALSE)</f>
        <v>0</v>
      </c>
      <c r="Q24" s="25" t="str">
        <f t="shared" ref="Q24:Q29" si="42">VLOOKUP(L24,$S$1:$V$12,4,FALSE)</f>
        <v>Alvenaria</v>
      </c>
    </row>
    <row r="25" spans="1:17" ht="20" customHeight="1" x14ac:dyDescent="0.35">
      <c r="A25" s="53"/>
      <c r="B25" s="18"/>
      <c r="C25" s="18"/>
      <c r="D25" s="21" t="str">
        <f>COUNTIF(F25,$F$23)+COUNTIF(G25,$G$23)+COUNTIF(H25,$H$23)&amp;" ("&amp; IF(F25=$F$23,"Estrutura, ","") &amp; IF(G25=$G$23,"Ano, ","") &amp;IF(H25=$H$23,"Material","") &amp; IF(OR(F25=$F$23,G25=$G$23,H25=$H$23),"","Nenhuma") &amp;")"</f>
        <v>0 (Nenhuma)</v>
      </c>
      <c r="E25" s="48" t="e">
        <f t="shared" ref="E25:E28" si="43">B25/SUM($B$23:$B$28)</f>
        <v>#DIV/0!</v>
      </c>
      <c r="F25" s="26">
        <f t="shared" si="38"/>
        <v>0</v>
      </c>
      <c r="G25" s="26">
        <f t="shared" si="39"/>
        <v>0</v>
      </c>
      <c r="H25" s="26" t="str">
        <f t="shared" si="40"/>
        <v>Alvenaria</v>
      </c>
      <c r="J25" s="53"/>
      <c r="K25" s="18"/>
      <c r="L25" s="18"/>
      <c r="M25" s="21" t="str">
        <f>COUNTIF(O25,$O$24)+COUNTIF(P25,$P$24)+COUNTIF(Q25,$Q$24)&amp;" ("&amp; IF(O25=$O$24,"Estrutura, ","") &amp; IF(P25=$P$24,"Ano, ","") &amp;IF(Q25=$Q$24,"Material","") &amp; IF(OR(O25=$O$24,P25=$P$24,Q25=$Q$24),"","Nenhuma") &amp;")"</f>
        <v>3 (Estrutura, Ano, Material)</v>
      </c>
      <c r="N25" s="48" t="e">
        <f>K25/SUM($K$24:$K$29)</f>
        <v>#DIV/0!</v>
      </c>
      <c r="O25" s="26">
        <f>VLOOKUP(L25,$S$1:$V$12,2,FALSE)</f>
        <v>0</v>
      </c>
      <c r="P25" s="26">
        <f t="shared" si="41"/>
        <v>0</v>
      </c>
      <c r="Q25" s="26" t="str">
        <f t="shared" si="42"/>
        <v>Alvenaria</v>
      </c>
    </row>
    <row r="26" spans="1:17" ht="20" customHeight="1" x14ac:dyDescent="0.35">
      <c r="A26" s="53"/>
      <c r="B26" s="18"/>
      <c r="C26" s="18"/>
      <c r="D26" s="21" t="str">
        <f>COUNTIF(F26,$F$23)+COUNTIF(G26,$G$23)+COUNTIF(H26,$H$23)&amp;" ("&amp; IF(F26=$F$23,"Estrutura, ","") &amp; IF(G26=$G$23,"Ano, ","") &amp;IF(H26=$H$23,"Material","") &amp; IF(OR(F26=$F$23,G26=$G$23,H26=$H$23),"","Nenhuma") &amp;")"</f>
        <v>0 (Nenhuma)</v>
      </c>
      <c r="E26" s="48" t="e">
        <f t="shared" si="43"/>
        <v>#DIV/0!</v>
      </c>
      <c r="F26" s="26">
        <f t="shared" si="38"/>
        <v>0</v>
      </c>
      <c r="G26" s="26">
        <f t="shared" si="39"/>
        <v>0</v>
      </c>
      <c r="H26" s="26" t="str">
        <f t="shared" si="40"/>
        <v>Alvenaria</v>
      </c>
      <c r="J26" s="53"/>
      <c r="K26" s="18"/>
      <c r="L26" s="18"/>
      <c r="M26" s="21" t="str">
        <f t="shared" ref="M26:M29" si="44">COUNTIF(O26,$O$24)+COUNTIF(P26,$P$24)+COUNTIF(Q26,$Q$24)&amp;" ("&amp; IF(O26=$O$24,"Estrutura, ","") &amp; IF(P26=$P$24,"Ano, ","") &amp;IF(Q26=$Q$24,"Material","") &amp; IF(OR(O26=$O$24,P26=$P$24,Q26=$Q$24),"","Nenhuma") &amp;")"</f>
        <v>3 (Estrutura, Ano, Material)</v>
      </c>
      <c r="N26" s="48" t="e">
        <f t="shared" ref="N26:N29" si="45">K26/SUM($K$24:$K$29)</f>
        <v>#DIV/0!</v>
      </c>
      <c r="O26" s="26">
        <f t="shared" ref="O26:O29" si="46">VLOOKUP(L26,$S$1:$V$12,2,FALSE)</f>
        <v>0</v>
      </c>
      <c r="P26" s="26">
        <f t="shared" si="41"/>
        <v>0</v>
      </c>
      <c r="Q26" s="26" t="str">
        <f t="shared" si="42"/>
        <v>Alvenaria</v>
      </c>
    </row>
    <row r="27" spans="1:17" ht="20" customHeight="1" x14ac:dyDescent="0.35">
      <c r="A27" s="53"/>
      <c r="B27" s="18"/>
      <c r="C27" s="18"/>
      <c r="D27" s="21" t="str">
        <f>COUNTIF(F27,$F$23)+COUNTIF(G27,$G$23)+COUNTIF(H27,$H$23)&amp;" ("&amp; IF(F27=$F$23,"Estrutura, ","") &amp; IF(G27=$G$23,"Ano, ","") &amp;IF(H27=$H$23,"Material","") &amp; IF(OR(F27=$F$23,G27=$G$23,H27=$H$23),"","Nenhuma") &amp;")"</f>
        <v>0 (Nenhuma)</v>
      </c>
      <c r="E27" s="48" t="e">
        <f t="shared" si="43"/>
        <v>#DIV/0!</v>
      </c>
      <c r="F27" s="26">
        <f t="shared" si="38"/>
        <v>0</v>
      </c>
      <c r="G27" s="26">
        <f t="shared" si="39"/>
        <v>0</v>
      </c>
      <c r="H27" s="26" t="str">
        <f t="shared" si="40"/>
        <v>Alvenaria</v>
      </c>
      <c r="J27" s="53"/>
      <c r="K27" s="18"/>
      <c r="L27" s="18"/>
      <c r="M27" s="21" t="str">
        <f t="shared" si="44"/>
        <v>3 (Estrutura, Ano, Material)</v>
      </c>
      <c r="N27" s="48" t="e">
        <f t="shared" si="45"/>
        <v>#DIV/0!</v>
      </c>
      <c r="O27" s="26">
        <f t="shared" si="46"/>
        <v>0</v>
      </c>
      <c r="P27" s="26">
        <f t="shared" si="41"/>
        <v>0</v>
      </c>
      <c r="Q27" s="26" t="str">
        <f t="shared" si="42"/>
        <v>Alvenaria</v>
      </c>
    </row>
    <row r="28" spans="1:17" ht="20" customHeight="1" x14ac:dyDescent="0.35">
      <c r="A28" s="53"/>
      <c r="B28" s="18"/>
      <c r="C28" s="18"/>
      <c r="D28" s="21" t="str">
        <f>COUNTIF(F28,$F$23)+COUNTIF(G28,$G$23)+COUNTIF(H28,$H$23)&amp;" ("&amp; IF(F28=$F$23,"Estrutura, ","") &amp; IF(G28=$G$23,"Ano, ","") &amp;IF(H28=$H$23,"Material","") &amp; IF(OR(F28=$F$23,G28=$G$23,H28=$H$23),"","Nenhuma") &amp;")"</f>
        <v>0 (Nenhuma)</v>
      </c>
      <c r="E28" s="48" t="e">
        <f t="shared" si="43"/>
        <v>#DIV/0!</v>
      </c>
      <c r="F28" s="26">
        <f t="shared" si="38"/>
        <v>0</v>
      </c>
      <c r="G28" s="26">
        <f t="shared" si="39"/>
        <v>0</v>
      </c>
      <c r="H28" s="26" t="str">
        <f t="shared" si="40"/>
        <v>Alvenaria</v>
      </c>
      <c r="J28" s="53"/>
      <c r="K28" s="18"/>
      <c r="L28" s="18"/>
      <c r="M28" s="21" t="str">
        <f t="shared" si="44"/>
        <v>3 (Estrutura, Ano, Material)</v>
      </c>
      <c r="N28" s="48" t="e">
        <f t="shared" si="45"/>
        <v>#DIV/0!</v>
      </c>
      <c r="O28" s="26">
        <f t="shared" si="46"/>
        <v>0</v>
      </c>
      <c r="P28" s="26">
        <f t="shared" si="41"/>
        <v>0</v>
      </c>
      <c r="Q28" s="26" t="str">
        <f t="shared" si="42"/>
        <v>Alvenaria</v>
      </c>
    </row>
    <row r="29" spans="1:17" ht="20" customHeight="1" x14ac:dyDescent="0.35">
      <c r="J29" s="53"/>
      <c r="K29" s="18"/>
      <c r="L29" s="18"/>
      <c r="M29" s="21" t="str">
        <f t="shared" si="44"/>
        <v>3 (Estrutura, Ano, Material)</v>
      </c>
      <c r="N29" s="48" t="e">
        <f t="shared" si="45"/>
        <v>#DIV/0!</v>
      </c>
      <c r="O29" s="26">
        <f t="shared" si="46"/>
        <v>0</v>
      </c>
      <c r="P29" s="26">
        <f t="shared" si="41"/>
        <v>0</v>
      </c>
      <c r="Q29" s="26" t="str">
        <f t="shared" si="42"/>
        <v>Alvenaria</v>
      </c>
    </row>
    <row r="30" spans="1:17" ht="20" customHeight="1" x14ac:dyDescent="0.35">
      <c r="A30" s="53" t="s">
        <v>38</v>
      </c>
      <c r="B30" s="22"/>
      <c r="C30" s="22">
        <v>4</v>
      </c>
      <c r="D30" s="41" t="e">
        <f>B30/SUM(B30:B35)</f>
        <v>#DIV/0!</v>
      </c>
      <c r="E30" s="40"/>
      <c r="F30" s="25" t="str">
        <f>VLOOKUP(C30,$S$1:$V$12,2,FALSE)</f>
        <v>Arco</v>
      </c>
      <c r="G30" s="25" t="str">
        <f>VLOOKUP(C30,$S$1:$V$12,3,FALSE)</f>
        <v>Depois de 1983</v>
      </c>
      <c r="H30" s="25" t="str">
        <f>VLOOKUP(C30,$S$1:$V$12,4,FALSE)</f>
        <v>Betão Armado</v>
      </c>
    </row>
    <row r="31" spans="1:17" ht="20" customHeight="1" x14ac:dyDescent="0.35">
      <c r="A31" s="53"/>
      <c r="B31" s="2"/>
      <c r="C31" s="2"/>
      <c r="D31" s="21" t="str">
        <f>COUNTIF(F31,$F$30)+COUNTIF(G31,$G$30)+COUNTIF(H31,$H$30)&amp;" ("&amp; IF(F31=$F$30,"Estrutura, ","") &amp; IF(G31=$G$30,"Ano, ","") &amp;IF(H31=$H$30,"Material","") &amp; IF(OR(F31=$F$30,G31=$G$30,H31=$H$30),"","Nenhuma") &amp;")"</f>
        <v>0 (Nenhuma)</v>
      </c>
      <c r="E31" s="28" t="e">
        <f>B31/SUM($B$31:$B$35)</f>
        <v>#DIV/0!</v>
      </c>
      <c r="F31" s="26">
        <f t="shared" ref="F31:F35" si="47">VLOOKUP(C31,$S$1:$V$12,2,FALSE)</f>
        <v>0</v>
      </c>
      <c r="G31" s="26">
        <f t="shared" ref="G31:G35" si="48">VLOOKUP(C31,$S$1:$V$12,3,FALSE)</f>
        <v>0</v>
      </c>
      <c r="H31" s="26" t="str">
        <f t="shared" ref="H31:H35" si="49">VLOOKUP(C31,$S$1:$V$12,4,FALSE)</f>
        <v>Alvenaria</v>
      </c>
      <c r="J31" s="53" t="s">
        <v>61</v>
      </c>
      <c r="K31" s="22"/>
      <c r="L31" s="22"/>
      <c r="M31" s="41" t="e">
        <f>K31/SUM(K31:K36)</f>
        <v>#DIV/0!</v>
      </c>
      <c r="N31" s="40"/>
      <c r="O31" s="25">
        <f>VLOOKUP(L31,$S$1:$V$12,2,FALSE)</f>
        <v>0</v>
      </c>
      <c r="P31" s="25">
        <f t="shared" ref="P31:P35" si="50">VLOOKUP(L31,$S$1:$V$12,3,FALSE)</f>
        <v>0</v>
      </c>
      <c r="Q31" s="25" t="str">
        <f t="shared" ref="Q31:Q35" si="51">VLOOKUP(L31,$S$1:$V$12,4,FALSE)</f>
        <v>Alvenaria</v>
      </c>
    </row>
    <row r="32" spans="1:17" ht="20" customHeight="1" x14ac:dyDescent="0.35">
      <c r="A32" s="53"/>
      <c r="B32" s="2"/>
      <c r="C32" s="2"/>
      <c r="D32" s="21" t="str">
        <f t="shared" ref="D32:D35" si="52">COUNTIF(F32,$F$30)+COUNTIF(G32,$G$30)+COUNTIF(H32,$H$30)&amp;" ("&amp; IF(F32=$F$30,"Estrutura, ","") &amp; IF(G32=$G$30,"Ano, ","") &amp;IF(H32=$H$30,"Material","") &amp; IF(OR(F32=$F$30,G32=$G$30,H32=$H$30),"","Nenhuma") &amp;")"</f>
        <v>0 (Nenhuma)</v>
      </c>
      <c r="E32" s="28" t="e">
        <f t="shared" ref="E32:E35" si="53">B32/SUM($B$31:$B$35)</f>
        <v>#DIV/0!</v>
      </c>
      <c r="F32" s="26">
        <f t="shared" si="47"/>
        <v>0</v>
      </c>
      <c r="G32" s="26">
        <f t="shared" si="48"/>
        <v>0</v>
      </c>
      <c r="H32" s="26" t="str">
        <f t="shared" si="49"/>
        <v>Alvenaria</v>
      </c>
      <c r="J32" s="53"/>
      <c r="K32" s="18"/>
      <c r="L32" s="18"/>
      <c r="M32" s="21" t="str">
        <f>COUNTIF(O32,$O$31)+COUNTIF(P32,$P$31)+COUNTIF(Q32,$Q$31)&amp;" ("&amp; IF(O32=$O$31,"Estrutura, ","") &amp; IF(P32=$P$31,"Ano, ","") &amp;IF(Q32=$Q$31,"Material","") &amp; IF(OR(O32=$O$31,P32=$P$31,Q32=$Q$31),"","Nenhuma") &amp;")"</f>
        <v>3 (Estrutura, Ano, Material)</v>
      </c>
      <c r="N32" s="48" t="e">
        <f>K32/SUM($K$31:$K$36)</f>
        <v>#DIV/0!</v>
      </c>
      <c r="O32" s="26">
        <f>VLOOKUP(L32,$S$1:$V$12,2,FALSE)</f>
        <v>0</v>
      </c>
      <c r="P32" s="26">
        <f t="shared" si="50"/>
        <v>0</v>
      </c>
      <c r="Q32" s="26" t="str">
        <f t="shared" si="51"/>
        <v>Alvenaria</v>
      </c>
    </row>
    <row r="33" spans="1:17" ht="20" customHeight="1" x14ac:dyDescent="0.35">
      <c r="A33" s="53"/>
      <c r="B33" s="2"/>
      <c r="C33" s="2"/>
      <c r="D33" s="21" t="str">
        <f t="shared" si="52"/>
        <v>0 (Nenhuma)</v>
      </c>
      <c r="E33" s="28" t="e">
        <f t="shared" si="53"/>
        <v>#DIV/0!</v>
      </c>
      <c r="F33" s="26">
        <f t="shared" si="47"/>
        <v>0</v>
      </c>
      <c r="G33" s="26">
        <f t="shared" si="48"/>
        <v>0</v>
      </c>
      <c r="H33" s="26" t="str">
        <f t="shared" si="49"/>
        <v>Alvenaria</v>
      </c>
      <c r="J33" s="53"/>
      <c r="K33" s="18"/>
      <c r="L33" s="18"/>
      <c r="M33" s="21" t="str">
        <f t="shared" ref="M33:M36" si="54">COUNTIF(O33,$O$31)+COUNTIF(P33,$P$31)+COUNTIF(Q33,$Q$31)&amp;" ("&amp; IF(O33=$O$31,"Estrutura, ","") &amp; IF(P33=$P$31,"Ano, ","") &amp;IF(Q33=$Q$31,"Material","") &amp; IF(OR(O33=$O$31,P33=$P$31,Q33=$Q$31),"","Nenhuma") &amp;")"</f>
        <v>3 (Estrutura, Ano, Material)</v>
      </c>
      <c r="N33" s="48" t="e">
        <f t="shared" ref="N33:N36" si="55">K33/SUM($K$31:$K$36)</f>
        <v>#DIV/0!</v>
      </c>
      <c r="O33" s="26">
        <f t="shared" ref="O33:O35" si="56">VLOOKUP(L33,$S$1:$V$12,2,FALSE)</f>
        <v>0</v>
      </c>
      <c r="P33" s="26">
        <f t="shared" si="50"/>
        <v>0</v>
      </c>
      <c r="Q33" s="26" t="str">
        <f t="shared" si="51"/>
        <v>Alvenaria</v>
      </c>
    </row>
    <row r="34" spans="1:17" ht="20" customHeight="1" x14ac:dyDescent="0.35">
      <c r="A34" s="53"/>
      <c r="B34" s="2"/>
      <c r="C34" s="2"/>
      <c r="D34" s="21" t="str">
        <f t="shared" si="52"/>
        <v>0 (Nenhuma)</v>
      </c>
      <c r="E34" s="28" t="e">
        <f t="shared" si="53"/>
        <v>#DIV/0!</v>
      </c>
      <c r="F34" s="26">
        <f t="shared" si="47"/>
        <v>0</v>
      </c>
      <c r="G34" s="26">
        <f t="shared" si="48"/>
        <v>0</v>
      </c>
      <c r="H34" s="26" t="str">
        <f t="shared" si="49"/>
        <v>Alvenaria</v>
      </c>
      <c r="J34" s="53"/>
      <c r="K34" s="18"/>
      <c r="L34" s="18"/>
      <c r="M34" s="21" t="str">
        <f t="shared" si="54"/>
        <v>3 (Estrutura, Ano, Material)</v>
      </c>
      <c r="N34" s="48" t="e">
        <f t="shared" si="55"/>
        <v>#DIV/0!</v>
      </c>
      <c r="O34" s="26">
        <f t="shared" si="56"/>
        <v>0</v>
      </c>
      <c r="P34" s="26">
        <f t="shared" si="50"/>
        <v>0</v>
      </c>
      <c r="Q34" s="26" t="str">
        <f t="shared" si="51"/>
        <v>Alvenaria</v>
      </c>
    </row>
    <row r="35" spans="1:17" ht="20" customHeight="1" x14ac:dyDescent="0.35">
      <c r="A35" s="53"/>
      <c r="B35" s="2"/>
      <c r="C35" s="2"/>
      <c r="D35" s="21" t="str">
        <f t="shared" si="52"/>
        <v>0 (Nenhuma)</v>
      </c>
      <c r="E35" s="28" t="e">
        <f t="shared" si="53"/>
        <v>#DIV/0!</v>
      </c>
      <c r="F35" s="26">
        <f t="shared" si="47"/>
        <v>0</v>
      </c>
      <c r="G35" s="26">
        <f t="shared" si="48"/>
        <v>0</v>
      </c>
      <c r="H35" s="26" t="str">
        <f t="shared" si="49"/>
        <v>Alvenaria</v>
      </c>
      <c r="J35" s="53"/>
      <c r="K35" s="18"/>
      <c r="L35" s="18"/>
      <c r="M35" s="21" t="str">
        <f t="shared" si="54"/>
        <v>3 (Estrutura, Ano, Material)</v>
      </c>
      <c r="N35" s="48" t="e">
        <f t="shared" si="55"/>
        <v>#DIV/0!</v>
      </c>
      <c r="O35" s="26">
        <f t="shared" si="56"/>
        <v>0</v>
      </c>
      <c r="P35" s="26">
        <f t="shared" si="50"/>
        <v>0</v>
      </c>
      <c r="Q35" s="26" t="str">
        <f t="shared" si="51"/>
        <v>Alvenaria</v>
      </c>
    </row>
    <row r="36" spans="1:17" ht="20" customHeight="1" x14ac:dyDescent="0.35">
      <c r="J36" s="53"/>
      <c r="K36" s="18"/>
      <c r="L36" s="18"/>
      <c r="M36" s="21" t="str">
        <f t="shared" si="54"/>
        <v>3 (Estrutura, Ano, Material)</v>
      </c>
      <c r="N36" s="48" t="e">
        <f t="shared" si="55"/>
        <v>#DIV/0!</v>
      </c>
      <c r="O36" s="26">
        <f t="shared" ref="O36" si="57">VLOOKUP(L36,$S$1:$V$12,2,FALSE)</f>
        <v>0</v>
      </c>
      <c r="P36" s="26">
        <f t="shared" ref="P36" si="58">VLOOKUP(L36,$S$1:$V$12,3,FALSE)</f>
        <v>0</v>
      </c>
      <c r="Q36" s="26" t="str">
        <f t="shared" ref="Q36" si="59">VLOOKUP(L36,$S$1:$V$12,4,FALSE)</f>
        <v>Alvenaria</v>
      </c>
    </row>
    <row r="37" spans="1:17" ht="20" customHeight="1" x14ac:dyDescent="0.35">
      <c r="A37" s="53" t="s">
        <v>56</v>
      </c>
      <c r="B37" s="22"/>
      <c r="C37" s="22"/>
      <c r="D37" s="23" t="e">
        <f>B37/SUM(B37:B42)</f>
        <v>#DIV/0!</v>
      </c>
      <c r="E37" s="40"/>
      <c r="F37" s="25">
        <f t="shared" ref="F37:F41" si="60">VLOOKUP(C37,$S$1:$V$12,2,FALSE)</f>
        <v>0</v>
      </c>
      <c r="G37" s="25">
        <f t="shared" ref="G37:G41" si="61">VLOOKUP(C37,$S$1:$V$12,3,FALSE)</f>
        <v>0</v>
      </c>
      <c r="H37" s="25" t="str">
        <f t="shared" ref="H37:H41" si="62">VLOOKUP(C37,$S$1:$V$12,4,FALSE)</f>
        <v>Alvenaria</v>
      </c>
    </row>
    <row r="38" spans="1:17" ht="20" customHeight="1" x14ac:dyDescent="0.35">
      <c r="A38" s="53"/>
      <c r="B38" s="18"/>
      <c r="C38" s="18"/>
      <c r="D38" s="21" t="str">
        <f>COUNTIF(F38,$F$37)+COUNTIF(G38,$G$37)+COUNTIF(H38,$H$37)&amp;" ("&amp; IF(F38=$F$37,"Estrutura, ","") &amp; IF(G38=$G$37,"Ano, ","") &amp;IF(H38=$H$37,"Material","") &amp; IF(OR(F38=$F$37,G38=$G$37,H38=$H$37),"","Nenhuma") &amp;")"</f>
        <v>3 (Estrutura, Ano, Material)</v>
      </c>
      <c r="E38" s="48" t="e">
        <f>B38/SUM($B$37:$B$42)</f>
        <v>#DIV/0!</v>
      </c>
      <c r="F38" s="26">
        <f t="shared" si="60"/>
        <v>0</v>
      </c>
      <c r="G38" s="26">
        <f t="shared" si="61"/>
        <v>0</v>
      </c>
      <c r="H38" s="26" t="str">
        <f t="shared" si="62"/>
        <v>Alvenaria</v>
      </c>
    </row>
    <row r="39" spans="1:17" ht="20" customHeight="1" x14ac:dyDescent="0.35">
      <c r="A39" s="53"/>
      <c r="B39" s="18"/>
      <c r="C39" s="18"/>
      <c r="D39" s="21" t="str">
        <f>COUNTIF(F39,$F$37)+COUNTIF(G39,$G$37)+COUNTIF(H39,$H$37)&amp;" ("&amp; IF(F39=$F$37,"Estrutura, ","") &amp; IF(G39=$G$37,"Ano, ","") &amp;IF(H39=$H$37,"Material","") &amp; IF(OR(F39=$F$37,G39=$G$37,H39=$H$37),"","Nenhuma") &amp;")"</f>
        <v>3 (Estrutura, Ano, Material)</v>
      </c>
      <c r="E39" s="48" t="e">
        <f t="shared" ref="E39:E42" si="63">B39/SUM($B$37:$B$42)</f>
        <v>#DIV/0!</v>
      </c>
      <c r="F39" s="26">
        <f t="shared" si="60"/>
        <v>0</v>
      </c>
      <c r="G39" s="26">
        <f t="shared" si="61"/>
        <v>0</v>
      </c>
      <c r="H39" s="26" t="str">
        <f t="shared" si="62"/>
        <v>Alvenaria</v>
      </c>
    </row>
    <row r="40" spans="1:17" ht="20" customHeight="1" x14ac:dyDescent="0.35">
      <c r="A40" s="53"/>
      <c r="B40" s="18"/>
      <c r="C40" s="18"/>
      <c r="D40" s="21" t="str">
        <f>COUNTIF(F40,$F$37)+COUNTIF(G40,$G$37)+COUNTIF(H40,$H$37)&amp;" ("&amp; IF(F40=$F$37,"Estrutura, ","") &amp; IF(G40=$G$37,"Ano, ","") &amp;IF(H40=$H$37,"Material","") &amp; IF(OR(F40=$F$37,G40=$G$37,H40=$H$37),"","Nenhuma") &amp;")"</f>
        <v>3 (Estrutura, Ano, Material)</v>
      </c>
      <c r="E40" s="48" t="e">
        <f t="shared" si="63"/>
        <v>#DIV/0!</v>
      </c>
      <c r="F40" s="26">
        <f t="shared" si="60"/>
        <v>0</v>
      </c>
      <c r="G40" s="26">
        <f t="shared" si="61"/>
        <v>0</v>
      </c>
      <c r="H40" s="26" t="str">
        <f t="shared" si="62"/>
        <v>Alvenaria</v>
      </c>
    </row>
    <row r="41" spans="1:17" ht="20" customHeight="1" x14ac:dyDescent="0.35">
      <c r="A41" s="53"/>
      <c r="B41" s="18"/>
      <c r="C41" s="18"/>
      <c r="D41" s="21" t="str">
        <f>COUNTIF(F41,$F$37)+COUNTIF(G41,$G$37)+COUNTIF(H41,$H$37)&amp;" ("&amp; IF(F41=$F$37,"Estrutura, ","") &amp; IF(G41=$G$37,"Ano, ","") &amp;IF(H41=$H$37,"Material","") &amp; IF(OR(F41=$F$37,G41=$G$37,H41=$H$37),"","Nenhuma") &amp;")"</f>
        <v>3 (Estrutura, Ano, Material)</v>
      </c>
      <c r="E41" s="48" t="e">
        <f t="shared" si="63"/>
        <v>#DIV/0!</v>
      </c>
      <c r="F41" s="26">
        <f t="shared" si="60"/>
        <v>0</v>
      </c>
      <c r="G41" s="26">
        <f t="shared" si="61"/>
        <v>0</v>
      </c>
      <c r="H41" s="26" t="str">
        <f t="shared" si="62"/>
        <v>Alvenaria</v>
      </c>
    </row>
    <row r="42" spans="1:17" ht="20" customHeight="1" x14ac:dyDescent="0.35">
      <c r="A42" s="53"/>
      <c r="B42" s="18"/>
      <c r="C42" s="18"/>
      <c r="D42" s="21" t="str">
        <f>COUNTIF(F42,$F$37)+COUNTIF(G42,$G$37)+COUNTIF(H42,$H$37)&amp;" ("&amp; IF(F42=$F$37,"Estrutura, ","") &amp; IF(G42=$G$37,"Ano, ","") &amp;IF(H42=$H$37,"Material","") &amp; IF(OR(F42=$F$37,G42=$G$37,H42=$H$37),"","Nenhuma") &amp;")"</f>
        <v>3 (Estrutura, Ano, Material)</v>
      </c>
      <c r="E42" s="48" t="e">
        <f t="shared" si="63"/>
        <v>#DIV/0!</v>
      </c>
      <c r="F42" s="26">
        <f t="shared" ref="F42" si="64">VLOOKUP(C42,$S$1:$V$12,2,FALSE)</f>
        <v>0</v>
      </c>
      <c r="G42" s="26">
        <f t="shared" ref="G42" si="65">VLOOKUP(C42,$S$1:$V$12,3,FALSE)</f>
        <v>0</v>
      </c>
      <c r="H42" s="26" t="str">
        <f t="shared" ref="H42" si="66">VLOOKUP(C42,$S$1:$V$12,4,FALSE)</f>
        <v>Alvenaria</v>
      </c>
    </row>
  </sheetData>
  <mergeCells count="12">
    <mergeCell ref="A37:A42"/>
    <mergeCell ref="J31:J36"/>
    <mergeCell ref="J2:J8"/>
    <mergeCell ref="J10:J16"/>
    <mergeCell ref="X1:AA1"/>
    <mergeCell ref="J18:J22"/>
    <mergeCell ref="J24:J29"/>
    <mergeCell ref="A2:A7"/>
    <mergeCell ref="A9:A14"/>
    <mergeCell ref="A16:A21"/>
    <mergeCell ref="A23:A28"/>
    <mergeCell ref="A30:A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K15" sqref="K15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/>
      <c r="C2" s="2"/>
      <c r="D2" s="2"/>
      <c r="E2" s="2"/>
      <c r="F2" s="30">
        <f>'Matriz Confusão 2'!N3</f>
        <v>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x14ac:dyDescent="0.35">
      <c r="A3" s="15">
        <v>1</v>
      </c>
      <c r="B3" s="2"/>
      <c r="C3" s="2"/>
      <c r="D3" s="2"/>
      <c r="E3" s="2"/>
      <c r="F3" s="30">
        <f>'Matriz Confusão 2'!N4</f>
        <v>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x14ac:dyDescent="0.35">
      <c r="A4" s="37">
        <v>2</v>
      </c>
      <c r="B4" s="43"/>
      <c r="C4" s="43"/>
      <c r="D4" s="43"/>
      <c r="E4" s="43"/>
      <c r="F4" s="30">
        <f>'Matriz Confusão 2'!N5</f>
        <v>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x14ac:dyDescent="0.35">
      <c r="A5" s="38">
        <v>3</v>
      </c>
      <c r="B5" s="2"/>
      <c r="C5" s="2"/>
      <c r="D5" s="2"/>
      <c r="E5" s="2"/>
      <c r="F5" s="30">
        <f>'Matriz Confusão 2'!N6</f>
        <v>0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Zero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x14ac:dyDescent="0.35">
      <c r="A6" s="15">
        <v>4</v>
      </c>
      <c r="B6" s="2"/>
      <c r="C6" s="2"/>
      <c r="D6" s="2"/>
      <c r="E6" s="2"/>
      <c r="F6" s="30">
        <f>'Matriz Confusão 2'!N7</f>
        <v>0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Zero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/>
    </row>
    <row r="7" spans="1:11" x14ac:dyDescent="0.35">
      <c r="A7" s="15">
        <v>5</v>
      </c>
      <c r="B7" s="2"/>
      <c r="C7" s="2"/>
      <c r="D7" s="2"/>
      <c r="E7" s="2"/>
      <c r="F7" s="30">
        <f>'Matriz Confusão 2'!N8</f>
        <v>0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Zero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/>
    </row>
    <row r="8" spans="1:11" x14ac:dyDescent="0.35">
      <c r="A8" s="15">
        <v>6</v>
      </c>
      <c r="B8" s="2"/>
      <c r="C8" s="2"/>
      <c r="D8" s="2"/>
      <c r="E8" s="2"/>
      <c r="F8" s="30">
        <f>'Matriz Confusão 2'!N9</f>
        <v>0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Zero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Zero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Zero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Zero</v>
      </c>
      <c r="K8"/>
    </row>
    <row r="9" spans="1:11" x14ac:dyDescent="0.35">
      <c r="A9" s="15">
        <v>7</v>
      </c>
      <c r="B9" s="2"/>
      <c r="C9" s="2"/>
      <c r="D9" s="2"/>
      <c r="E9" s="2"/>
      <c r="F9" s="30">
        <f>'Matriz Confusão 2'!N10</f>
        <v>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Zero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/>
    </row>
    <row r="10" spans="1:11" x14ac:dyDescent="0.35">
      <c r="A10" s="15">
        <v>8</v>
      </c>
      <c r="B10" s="2"/>
      <c r="C10" s="2"/>
      <c r="D10" s="2"/>
      <c r="E10" s="2"/>
      <c r="F10" s="30">
        <f>'Matriz Confusão 2'!N11</f>
        <v>0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Zero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/>
    </row>
    <row r="11" spans="1:11" x14ac:dyDescent="0.35">
      <c r="A11" s="15">
        <v>9</v>
      </c>
      <c r="B11" s="2"/>
      <c r="C11" s="2"/>
      <c r="D11" s="2"/>
      <c r="E11" s="2"/>
      <c r="F11" s="30">
        <f>'Matriz Confusão 2'!N12</f>
        <v>0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Zero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/>
      <c r="C12" s="2"/>
      <c r="D12" s="2"/>
      <c r="E12" s="2"/>
      <c r="F12" s="30">
        <f>'Matriz Confusão 2'!N13</f>
        <v>0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Zero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/>
    </row>
    <row r="13" spans="1:11" x14ac:dyDescent="0.35">
      <c r="A13" s="7" t="s">
        <v>8</v>
      </c>
      <c r="B13" s="5">
        <f>MIN(B2:B12)</f>
        <v>0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0</v>
      </c>
      <c r="H13" s="9">
        <f>COUNTIF(H2:H12,$K$13)</f>
        <v>0</v>
      </c>
      <c r="I13" s="9">
        <f>COUNTIF(I2:I12,$K$13)</f>
        <v>0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</v>
      </c>
      <c r="C14" s="6">
        <f>MAX(C2:C12)</f>
        <v>0</v>
      </c>
      <c r="D14" s="6">
        <f>MAX(D2:D12)</f>
        <v>0</v>
      </c>
      <c r="E14" s="6">
        <f>MAX(E2:E12)</f>
        <v>0</v>
      </c>
      <c r="G14" s="9">
        <f>COUNTIF(G2:G12,$K$14)</f>
        <v>0</v>
      </c>
      <c r="H14" s="9">
        <f>COUNTIF(H2:H12,$K$14)</f>
        <v>0</v>
      </c>
      <c r="I14" s="9">
        <f>COUNTIF(I2:I12,$K$14)</f>
        <v>0</v>
      </c>
      <c r="J14" s="9">
        <f>COUNTIF(J2:J12,$K$14)</f>
        <v>0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0</v>
      </c>
      <c r="D15">
        <f>COUNTIF(D2:D12,"=0")</f>
        <v>0</v>
      </c>
      <c r="E15">
        <f>COUNTIF(E2:E12,"=0")</f>
        <v>0</v>
      </c>
      <c r="G15" s="9">
        <f>COUNTIF(G2:G12,$K$15)</f>
        <v>0</v>
      </c>
      <c r="H15" s="9">
        <f>COUNTIF(H2:H12,$K$15)</f>
        <v>0</v>
      </c>
      <c r="I15" s="9">
        <f>COUNTIF(I2:I12,$K$15)</f>
        <v>0</v>
      </c>
      <c r="J15" s="9">
        <f>COUNTIF(J2:J12,$K$15)</f>
        <v>0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0</v>
      </c>
      <c r="D16">
        <f>COUNTIF(D2:D12,"=1")</f>
        <v>0</v>
      </c>
      <c r="E16">
        <f>COUNTIF(E2:E12,"=1")</f>
        <v>0</v>
      </c>
      <c r="G16" s="9">
        <f>COUNTIF(G2:G12,$K$16)</f>
        <v>0</v>
      </c>
      <c r="H16" s="9">
        <f>COUNTIF(H2:H12,$K$16)</f>
        <v>0</v>
      </c>
      <c r="I16" s="9">
        <f>COUNTIF(I2:I12,$K$16)</f>
        <v>0</v>
      </c>
      <c r="J16" s="9">
        <f>COUNTIF(J2:J12,$K$16)</f>
        <v>0</v>
      </c>
      <c r="K16" s="33" t="s">
        <v>15</v>
      </c>
    </row>
    <row r="17" spans="1:11" x14ac:dyDescent="0.35">
      <c r="A17" s="12" t="s">
        <v>8</v>
      </c>
      <c r="B17" s="5" t="e">
        <f>INDEX($A$2:$A$12,MATCH(B13,B2:B12,0))</f>
        <v>#N/A</v>
      </c>
      <c r="C17" s="5" t="e">
        <f>INDEX($A$2:$A$12,MATCH(C13,C2:C12,0))</f>
        <v>#N/A</v>
      </c>
      <c r="D17" s="5" t="e">
        <f>INDEX($A$2:$A$12,MATCH(D13,D2:D12,0))</f>
        <v>#N/A</v>
      </c>
      <c r="E17" s="5" t="e">
        <f>INDEX($A$2:$A$12,MATCH(E13,E2:E12,0))</f>
        <v>#N/A</v>
      </c>
      <c r="G17" s="9">
        <f>COUNTIF(G2:G12,$K$17)</f>
        <v>0</v>
      </c>
      <c r="H17" s="9">
        <f>COUNTIF(H2:H12,$K$17)</f>
        <v>0</v>
      </c>
      <c r="I17" s="9">
        <f>COUNTIF(I2:I12,$K$17)</f>
        <v>0</v>
      </c>
      <c r="J17" s="9">
        <f>COUNTIF(J2:J12,$K$17)</f>
        <v>0</v>
      </c>
      <c r="K17" s="33" t="s">
        <v>18</v>
      </c>
    </row>
    <row r="18" spans="1:11" x14ac:dyDescent="0.35">
      <c r="A18" s="13" t="s">
        <v>9</v>
      </c>
      <c r="B18" s="6" t="e">
        <f>INDEX($A$2:$A$12,MATCH(B14,B2:B12,0))</f>
        <v>#N/A</v>
      </c>
      <c r="C18" s="6" t="e">
        <f>INDEX($A$2:$A$12,MATCH(C14,C2:C12,0))</f>
        <v>#N/A</v>
      </c>
      <c r="D18" s="6" t="e">
        <f>INDEX($A$2:$A$12,MATCH(D14,D2:D12,0))</f>
        <v>#N/A</v>
      </c>
      <c r="E18" s="6" t="e">
        <f>INDEX($A$2:$A$12,MATCH(E14,E2:E12,0))</f>
        <v>#N/A</v>
      </c>
      <c r="F18" s="32"/>
      <c r="G18" s="9">
        <f>COUNTIF(G2:G12,$K$18)</f>
        <v>0</v>
      </c>
      <c r="H18" s="9">
        <f>COUNTIF(H2:H12,$K$18)</f>
        <v>0</v>
      </c>
      <c r="I18" s="9">
        <f>COUNTIF(I2:I12,$K$18)</f>
        <v>0</v>
      </c>
      <c r="J18" s="9">
        <f>COUNTIF(J2:J12,$K$18)</f>
        <v>0</v>
      </c>
      <c r="K18" s="33" t="s">
        <v>20</v>
      </c>
    </row>
    <row r="19" spans="1:11" x14ac:dyDescent="0.35">
      <c r="A19" s="11"/>
      <c r="G19">
        <f>SUM(G13:G18)+B15</f>
        <v>0</v>
      </c>
      <c r="H19">
        <f t="shared" ref="H19:J19" si="0">SUM(H13:H18)+C15</f>
        <v>0</v>
      </c>
      <c r="I19">
        <f t="shared" si="0"/>
        <v>0</v>
      </c>
      <c r="J19">
        <f t="shared" si="0"/>
        <v>0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M17" sqref="M17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 s="18">
        <v>3</v>
      </c>
      <c r="O5" s="39"/>
    </row>
    <row r="6" spans="14:15" x14ac:dyDescent="0.35">
      <c r="N6" s="18">
        <v>4</v>
      </c>
      <c r="O6" s="39"/>
    </row>
    <row r="7" spans="14:15" x14ac:dyDescent="0.35">
      <c r="N7" s="18">
        <v>5</v>
      </c>
      <c r="O7" s="39"/>
    </row>
    <row r="8" spans="14:15" x14ac:dyDescent="0.35">
      <c r="N8" s="18">
        <v>6</v>
      </c>
      <c r="O8" s="39"/>
    </row>
    <row r="9" spans="14:15" x14ac:dyDescent="0.35">
      <c r="N9" s="18">
        <v>7</v>
      </c>
      <c r="O9" s="39"/>
    </row>
    <row r="10" spans="14:15" x14ac:dyDescent="0.35">
      <c r="N10" s="18">
        <v>8</v>
      </c>
      <c r="O10" s="39"/>
    </row>
    <row r="11" spans="14:15" x14ac:dyDescent="0.35">
      <c r="N11" s="18">
        <v>9</v>
      </c>
      <c r="O11" s="39"/>
    </row>
    <row r="12" spans="14:15" x14ac:dyDescent="0.35">
      <c r="N12" s="18">
        <v>10</v>
      </c>
      <c r="O12" s="39"/>
    </row>
    <row r="13" spans="14:15" x14ac:dyDescent="0.35">
      <c r="N13"/>
      <c r="O13">
        <f>COUNTIF(O2:O12,"&gt;=0,9")</f>
        <v>0</v>
      </c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2025-03-28T17:39:58Z</dcterms:modified>
</cp:coreProperties>
</file>