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tables/table1.xml" ContentType="application/vnd.openxmlformats-officedocument.spreadsheetml.table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codeName="EsteLivro" defaultThemeVersion="202300"/>
  <mc:AlternateContent xmlns:mc="http://schemas.openxmlformats.org/markup-compatibility/2006">
    <mc:Choice Requires="x15">
      <x15ac:absPath xmlns:x15ac="http://schemas.microsoft.com/office/spreadsheetml/2010/11/ac" url="C:\Users\beatr\Documents\GitHub\SAFENET-Bea\Modelos\Tentativa 1\"/>
    </mc:Choice>
  </mc:AlternateContent>
  <xr:revisionPtr revIDLastSave="0" documentId="13_ncr:1_{5D301024-E2F6-4303-99A6-28924887E95A}" xr6:coauthVersionLast="47" xr6:coauthVersionMax="47" xr10:uidLastSave="{00000000-0000-0000-0000-000000000000}"/>
  <bookViews>
    <workbookView xWindow="-110" yWindow="-110" windowWidth="19420" windowHeight="10300" firstSheet="4" activeTab="5" xr2:uid="{44EB1693-29A4-4AD6-9832-A8AEAD2DC94E}"/>
  </bookViews>
  <sheets>
    <sheet name="Geral" sheetId="1" r:id="rId1"/>
    <sheet name="Loss e Accuracy" sheetId="8" r:id="rId2"/>
    <sheet name="Matriz Confusão" sheetId="4" r:id="rId3"/>
    <sheet name="Matriz Confusão 2" sheetId="9" r:id="rId4"/>
    <sheet name="Matriz Confusão 3" sheetId="13" r:id="rId5"/>
    <sheet name="Comentários" sheetId="12" r:id="rId6"/>
    <sheet name="Métricas" sheetId="7" r:id="rId7"/>
    <sheet name="Accuracy" sheetId="2" r:id="rId8"/>
    <sheet name="Precision" sheetId="5" r:id="rId9"/>
    <sheet name="Recall" sheetId="6" r:id="rId10"/>
    <sheet name="F1" sheetId="3" r:id="rId11"/>
    <sheet name="ROC" sheetId="14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V2" i="14" l="1"/>
  <c r="AL10" i="12"/>
  <c r="AV5" i="13"/>
  <c r="AL2" i="12"/>
  <c r="T30" i="12"/>
  <c r="T17" i="12"/>
  <c r="U20" i="12"/>
  <c r="V20" i="12"/>
  <c r="W20" i="12"/>
  <c r="U15" i="12"/>
  <c r="V15" i="12"/>
  <c r="W15" i="12"/>
  <c r="U9" i="12"/>
  <c r="V9" i="12"/>
  <c r="W9" i="12"/>
  <c r="M11" i="12" l="1"/>
  <c r="N11" i="12"/>
  <c r="O11" i="12"/>
  <c r="L2" i="12" l="1"/>
  <c r="M5" i="12"/>
  <c r="N5" i="12"/>
  <c r="O5" i="12"/>
  <c r="E27" i="12" l="1"/>
  <c r="E21" i="12" l="1"/>
  <c r="F21" i="12"/>
  <c r="G21" i="12"/>
  <c r="D19" i="12"/>
  <c r="D46" i="13"/>
  <c r="E46" i="13"/>
  <c r="F46" i="13"/>
  <c r="G46" i="13"/>
  <c r="H46" i="13"/>
  <c r="I46" i="13"/>
  <c r="J46" i="13"/>
  <c r="K46" i="13"/>
  <c r="L46" i="13"/>
  <c r="M46" i="13"/>
  <c r="N46" i="13"/>
  <c r="O46" i="13"/>
  <c r="P46" i="13"/>
  <c r="Q46" i="13"/>
  <c r="R46" i="13"/>
  <c r="S46" i="13"/>
  <c r="T46" i="13"/>
  <c r="U46" i="13"/>
  <c r="V46" i="13"/>
  <c r="W46" i="13"/>
  <c r="X46" i="13"/>
  <c r="Y46" i="13"/>
  <c r="Z46" i="13"/>
  <c r="AA46" i="13"/>
  <c r="AB46" i="13"/>
  <c r="AC46" i="13"/>
  <c r="AD46" i="13"/>
  <c r="AE46" i="13"/>
  <c r="AF46" i="13"/>
  <c r="AG46" i="13"/>
  <c r="AH46" i="13"/>
  <c r="AI46" i="13"/>
  <c r="AJ46" i="13"/>
  <c r="AK46" i="13"/>
  <c r="AL46" i="13"/>
  <c r="AM46" i="13"/>
  <c r="AN46" i="13"/>
  <c r="AO46" i="13"/>
  <c r="AP46" i="13"/>
  <c r="AQ46" i="13"/>
  <c r="AR46" i="13"/>
  <c r="AS46" i="13"/>
  <c r="C46" i="13"/>
  <c r="E11" i="12"/>
  <c r="F11" i="12"/>
  <c r="G11" i="12"/>
  <c r="AT46" i="13"/>
  <c r="AO2" i="12"/>
  <c r="D2" i="12"/>
  <c r="AT45" i="13"/>
  <c r="AT44" i="13"/>
  <c r="AT43" i="13"/>
  <c r="AT42" i="13"/>
  <c r="AT41" i="13"/>
  <c r="AT40" i="13"/>
  <c r="AT39" i="13"/>
  <c r="AT38" i="13"/>
  <c r="AT37" i="13"/>
  <c r="AT36" i="13"/>
  <c r="AT35" i="13"/>
  <c r="AT34" i="13"/>
  <c r="AT33" i="13"/>
  <c r="AT32" i="13"/>
  <c r="AT31" i="13"/>
  <c r="AT30" i="13"/>
  <c r="AT29" i="13"/>
  <c r="AT28" i="13"/>
  <c r="AT27" i="13"/>
  <c r="AT26" i="13"/>
  <c r="AT25" i="13"/>
  <c r="AT24" i="13"/>
  <c r="AT23" i="13"/>
  <c r="AT22" i="13"/>
  <c r="AT21" i="13"/>
  <c r="AT20" i="13"/>
  <c r="AT19" i="13"/>
  <c r="AT18" i="13"/>
  <c r="AT17" i="13"/>
  <c r="AT16" i="13"/>
  <c r="AT15" i="13"/>
  <c r="AT14" i="13"/>
  <c r="AT13" i="13"/>
  <c r="AT12" i="13"/>
  <c r="AT11" i="13"/>
  <c r="AT10" i="13"/>
  <c r="AT9" i="13"/>
  <c r="AT8" i="13"/>
  <c r="AT7" i="13"/>
  <c r="AT6" i="13"/>
  <c r="AT5" i="13"/>
  <c r="AT4" i="13"/>
  <c r="AT3" i="13"/>
  <c r="AE25" i="12"/>
  <c r="AD25" i="12"/>
  <c r="AC25" i="12"/>
  <c r="AE24" i="12"/>
  <c r="AD24" i="12"/>
  <c r="AC24" i="12"/>
  <c r="AC22" i="12"/>
  <c r="AD22" i="12"/>
  <c r="AE22" i="12"/>
  <c r="AE21" i="12"/>
  <c r="AD21" i="12"/>
  <c r="AC21" i="12"/>
  <c r="AC17" i="12"/>
  <c r="AD17" i="12"/>
  <c r="AE17" i="12"/>
  <c r="AC18" i="12"/>
  <c r="AD18" i="12"/>
  <c r="AE18" i="12"/>
  <c r="AC19" i="12"/>
  <c r="AD19" i="12"/>
  <c r="AE19" i="12"/>
  <c r="AB17" i="12"/>
  <c r="AC14" i="12"/>
  <c r="AD14" i="12"/>
  <c r="AE14" i="12"/>
  <c r="AC15" i="12"/>
  <c r="AD15" i="12"/>
  <c r="AE15" i="12"/>
  <c r="M10" i="12"/>
  <c r="N10" i="12"/>
  <c r="O10" i="12"/>
  <c r="AB9" i="12"/>
  <c r="AC9" i="12"/>
  <c r="AD9" i="12"/>
  <c r="AE9" i="12"/>
  <c r="AC3" i="12"/>
  <c r="AD3" i="12"/>
  <c r="AE3" i="12"/>
  <c r="AC4" i="12"/>
  <c r="AD4" i="12"/>
  <c r="AE4" i="12"/>
  <c r="AC5" i="12"/>
  <c r="AD5" i="12"/>
  <c r="AE5" i="12"/>
  <c r="AC6" i="12"/>
  <c r="AD6" i="12"/>
  <c r="AE6" i="12"/>
  <c r="AC7" i="12"/>
  <c r="AD7" i="12"/>
  <c r="AE7" i="12"/>
  <c r="AC10" i="12"/>
  <c r="AD10" i="12"/>
  <c r="AE10" i="12"/>
  <c r="AC11" i="12"/>
  <c r="AD11" i="12"/>
  <c r="AE11" i="12"/>
  <c r="AC12" i="12"/>
  <c r="AD12" i="12"/>
  <c r="AE12" i="12"/>
  <c r="AE2" i="12"/>
  <c r="AD2" i="12"/>
  <c r="AC2" i="12"/>
  <c r="U3" i="12"/>
  <c r="V3" i="12"/>
  <c r="W3" i="12"/>
  <c r="U5" i="12"/>
  <c r="V5" i="12"/>
  <c r="W5" i="12"/>
  <c r="U6" i="12"/>
  <c r="V6" i="12"/>
  <c r="W6" i="12"/>
  <c r="U7" i="12"/>
  <c r="V7" i="12"/>
  <c r="W7" i="12"/>
  <c r="U8" i="12"/>
  <c r="V8" i="12"/>
  <c r="W8" i="12"/>
  <c r="U11" i="12"/>
  <c r="V11" i="12"/>
  <c r="W11" i="12"/>
  <c r="U12" i="12"/>
  <c r="V12" i="12"/>
  <c r="W12" i="12"/>
  <c r="U13" i="12"/>
  <c r="V13" i="12"/>
  <c r="W13" i="12"/>
  <c r="U14" i="12"/>
  <c r="V14" i="12"/>
  <c r="W14" i="12"/>
  <c r="U17" i="12"/>
  <c r="V17" i="12"/>
  <c r="W17" i="12"/>
  <c r="U18" i="12"/>
  <c r="V18" i="12"/>
  <c r="W18" i="12"/>
  <c r="U19" i="12"/>
  <c r="V19" i="12"/>
  <c r="W19" i="12"/>
  <c r="U22" i="12"/>
  <c r="V22" i="12"/>
  <c r="W22" i="12"/>
  <c r="U23" i="12"/>
  <c r="V23" i="12"/>
  <c r="W23" i="12"/>
  <c r="U24" i="12"/>
  <c r="V24" i="12"/>
  <c r="W24" i="12"/>
  <c r="U26" i="12"/>
  <c r="V26" i="12"/>
  <c r="W26" i="12"/>
  <c r="U27" i="12"/>
  <c r="V27" i="12"/>
  <c r="W27" i="12"/>
  <c r="U28" i="12"/>
  <c r="V28" i="12"/>
  <c r="W28" i="12"/>
  <c r="U30" i="12"/>
  <c r="V30" i="12"/>
  <c r="W30" i="12"/>
  <c r="U31" i="12"/>
  <c r="V31" i="12"/>
  <c r="W31" i="12"/>
  <c r="U32" i="12"/>
  <c r="V32" i="12"/>
  <c r="W32" i="12"/>
  <c r="U33" i="12"/>
  <c r="V33" i="12"/>
  <c r="W33" i="12"/>
  <c r="W2" i="12"/>
  <c r="V2" i="12"/>
  <c r="U2" i="12"/>
  <c r="M3" i="12"/>
  <c r="N3" i="12"/>
  <c r="O3" i="12"/>
  <c r="M4" i="12"/>
  <c r="N4" i="12"/>
  <c r="O4" i="12"/>
  <c r="M7" i="12"/>
  <c r="N7" i="12"/>
  <c r="O7" i="12"/>
  <c r="M8" i="12"/>
  <c r="N8" i="12"/>
  <c r="O8" i="12"/>
  <c r="M13" i="12"/>
  <c r="N13" i="12"/>
  <c r="O13" i="12"/>
  <c r="M14" i="12"/>
  <c r="N14" i="12"/>
  <c r="O14" i="12"/>
  <c r="M16" i="12"/>
  <c r="N16" i="12"/>
  <c r="O16" i="12"/>
  <c r="M17" i="12"/>
  <c r="N17" i="12"/>
  <c r="O17" i="12"/>
  <c r="M19" i="12"/>
  <c r="N19" i="12"/>
  <c r="O19" i="12"/>
  <c r="M20" i="12"/>
  <c r="N20" i="12"/>
  <c r="O20" i="12"/>
  <c r="M21" i="12"/>
  <c r="N21" i="12"/>
  <c r="O21" i="12"/>
  <c r="M22" i="12"/>
  <c r="N22" i="12"/>
  <c r="O22" i="12"/>
  <c r="M24" i="12"/>
  <c r="N24" i="12"/>
  <c r="O24" i="12"/>
  <c r="M25" i="12"/>
  <c r="N25" i="12"/>
  <c r="O25" i="12"/>
  <c r="O2" i="12"/>
  <c r="N2" i="12"/>
  <c r="M2" i="12"/>
  <c r="E3" i="12"/>
  <c r="F3" i="12"/>
  <c r="G3" i="12"/>
  <c r="E4" i="12"/>
  <c r="F4" i="12"/>
  <c r="G4" i="12"/>
  <c r="E5" i="12"/>
  <c r="F5" i="12"/>
  <c r="G5" i="12"/>
  <c r="E6" i="12"/>
  <c r="F6" i="12"/>
  <c r="G6" i="12"/>
  <c r="E7" i="12"/>
  <c r="F7" i="12"/>
  <c r="G7" i="12"/>
  <c r="E9" i="12"/>
  <c r="F9" i="12"/>
  <c r="G9" i="12"/>
  <c r="E10" i="12"/>
  <c r="F10" i="12"/>
  <c r="G10" i="12"/>
  <c r="E13" i="12"/>
  <c r="F13" i="12"/>
  <c r="G13" i="12"/>
  <c r="E14" i="12"/>
  <c r="F14" i="12"/>
  <c r="G14" i="12"/>
  <c r="E16" i="12"/>
  <c r="F16" i="12"/>
  <c r="G16" i="12"/>
  <c r="E17" i="12"/>
  <c r="F17" i="12"/>
  <c r="G17" i="12"/>
  <c r="E19" i="12"/>
  <c r="F19" i="12"/>
  <c r="G19" i="12"/>
  <c r="E20" i="12"/>
  <c r="F20" i="12"/>
  <c r="G20" i="12"/>
  <c r="E23" i="12"/>
  <c r="F23" i="12"/>
  <c r="G23" i="12"/>
  <c r="E24" i="12"/>
  <c r="F24" i="12"/>
  <c r="G24" i="12"/>
  <c r="E26" i="12"/>
  <c r="F26" i="12"/>
  <c r="G26" i="12"/>
  <c r="F27" i="12"/>
  <c r="G27" i="12"/>
  <c r="G2" i="12"/>
  <c r="F2" i="12"/>
  <c r="E2" i="12"/>
  <c r="AB2" i="12"/>
  <c r="AB11" i="12" l="1"/>
  <c r="AB12" i="12"/>
  <c r="AB10" i="12"/>
  <c r="AB7" i="12"/>
  <c r="T20" i="12"/>
  <c r="L5" i="12"/>
  <c r="T15" i="12"/>
  <c r="T9" i="12"/>
  <c r="L11" i="12"/>
  <c r="D21" i="12"/>
  <c r="D24" i="12"/>
  <c r="D11" i="12"/>
  <c r="AB15" i="12"/>
  <c r="AB19" i="12"/>
  <c r="AB25" i="12"/>
  <c r="T32" i="12"/>
  <c r="AB22" i="12"/>
  <c r="AB18" i="12"/>
  <c r="T27" i="12"/>
  <c r="T31" i="12"/>
  <c r="T28" i="12"/>
  <c r="T33" i="12"/>
  <c r="T24" i="12"/>
  <c r="T23" i="12"/>
  <c r="T19" i="12"/>
  <c r="T13" i="12"/>
  <c r="T7" i="12"/>
  <c r="T18" i="12"/>
  <c r="T12" i="12"/>
  <c r="T14" i="12"/>
  <c r="T6" i="12"/>
  <c r="T8" i="12"/>
  <c r="T3" i="12"/>
  <c r="L25" i="12"/>
  <c r="L21" i="12"/>
  <c r="L17" i="12"/>
  <c r="L20" i="12"/>
  <c r="L22" i="12"/>
  <c r="L14" i="12"/>
  <c r="L8" i="12"/>
  <c r="L3" i="12"/>
  <c r="L4" i="12"/>
  <c r="D27" i="12"/>
  <c r="D20" i="12"/>
  <c r="AB3" i="12"/>
  <c r="D3" i="12"/>
  <c r="D10" i="12"/>
  <c r="D14" i="12"/>
  <c r="D17" i="12"/>
  <c r="D7" i="12"/>
  <c r="D6" i="12"/>
  <c r="D5" i="12"/>
  <c r="D4" i="12"/>
  <c r="AB6" i="12"/>
  <c r="AB5" i="12"/>
  <c r="AB4" i="12"/>
  <c r="T2" i="12" l="1"/>
  <c r="L19" i="12"/>
  <c r="L24" i="12"/>
  <c r="AT4" i="9" l="1"/>
  <c r="AT5" i="9"/>
  <c r="AT6" i="9"/>
  <c r="AT7" i="9"/>
  <c r="AT8" i="9"/>
  <c r="AT9" i="9"/>
  <c r="AT10" i="9"/>
  <c r="AT11" i="9"/>
  <c r="AT12" i="9"/>
  <c r="AT13" i="9"/>
  <c r="AT14" i="9"/>
  <c r="AT15" i="9"/>
  <c r="AT16" i="9"/>
  <c r="AT17" i="9"/>
  <c r="AT18" i="9"/>
  <c r="AT19" i="9"/>
  <c r="AT20" i="9"/>
  <c r="AT21" i="9"/>
  <c r="AT22" i="9"/>
  <c r="AT23" i="9"/>
  <c r="AT24" i="9"/>
  <c r="AT25" i="9"/>
  <c r="AT26" i="9"/>
  <c r="AT27" i="9"/>
  <c r="AT28" i="9"/>
  <c r="AT29" i="9"/>
  <c r="AT30" i="9"/>
  <c r="AT31" i="9"/>
  <c r="AT32" i="9"/>
  <c r="AT33" i="9"/>
  <c r="AT34" i="9"/>
  <c r="AT35" i="9"/>
  <c r="AT36" i="9"/>
  <c r="AT37" i="9"/>
  <c r="AT38" i="9"/>
  <c r="AT39" i="9"/>
  <c r="AT40" i="9"/>
  <c r="AT41" i="9"/>
  <c r="AT42" i="9"/>
  <c r="AT43" i="9"/>
  <c r="AT44" i="9"/>
  <c r="AT45" i="9"/>
  <c r="AT3" i="9"/>
  <c r="G3" i="7" a="1"/>
  <c r="G3" i="7" s="1"/>
  <c r="H3" i="7" a="1"/>
  <c r="H3" i="7" s="1"/>
  <c r="I3" i="7" a="1"/>
  <c r="I3" i="7" s="1"/>
  <c r="J3" i="7" a="1"/>
  <c r="J3" i="7" s="1"/>
  <c r="G4" i="7" a="1"/>
  <c r="G4" i="7" s="1"/>
  <c r="H4" i="7" a="1"/>
  <c r="H4" i="7" s="1"/>
  <c r="I4" i="7" a="1"/>
  <c r="I4" i="7" s="1"/>
  <c r="J4" i="7" a="1"/>
  <c r="J4" i="7" s="1"/>
  <c r="G5" i="7" a="1"/>
  <c r="G5" i="7" s="1"/>
  <c r="H5" i="7" a="1"/>
  <c r="H5" i="7" s="1"/>
  <c r="I5" i="7" a="1"/>
  <c r="I5" i="7" s="1"/>
  <c r="J5" i="7" a="1"/>
  <c r="J5" i="7" s="1"/>
  <c r="G6" i="7" a="1"/>
  <c r="G6" i="7" s="1"/>
  <c r="H6" i="7" a="1"/>
  <c r="H6" i="7" s="1"/>
  <c r="I6" i="7" a="1"/>
  <c r="I6" i="7" s="1"/>
  <c r="J6" i="7" a="1"/>
  <c r="J6" i="7" s="1"/>
  <c r="G7" i="7" a="1"/>
  <c r="G7" i="7" s="1"/>
  <c r="H7" i="7" a="1"/>
  <c r="H7" i="7" s="1"/>
  <c r="I7" i="7" a="1"/>
  <c r="I7" i="7" s="1"/>
  <c r="J7" i="7" a="1"/>
  <c r="J7" i="7" s="1"/>
  <c r="G8" i="7" a="1"/>
  <c r="G8" i="7" s="1"/>
  <c r="H8" i="7" a="1"/>
  <c r="H8" i="7" s="1"/>
  <c r="I8" i="7" a="1"/>
  <c r="I8" i="7" s="1"/>
  <c r="J8" i="7" a="1"/>
  <c r="J8" i="7" s="1"/>
  <c r="G9" i="7" a="1"/>
  <c r="G9" i="7" s="1"/>
  <c r="H9" i="7" a="1"/>
  <c r="H9" i="7" s="1"/>
  <c r="I9" i="7" a="1"/>
  <c r="I9" i="7" s="1"/>
  <c r="J9" i="7" a="1"/>
  <c r="J9" i="7" s="1"/>
  <c r="G10" i="7" a="1"/>
  <c r="G10" i="7" s="1"/>
  <c r="H10" i="7" a="1"/>
  <c r="H10" i="7" s="1"/>
  <c r="I10" i="7" a="1"/>
  <c r="I10" i="7" s="1"/>
  <c r="J10" i="7" a="1"/>
  <c r="J10" i="7" s="1"/>
  <c r="G11" i="7" a="1"/>
  <c r="G11" i="7" s="1"/>
  <c r="H11" i="7" a="1"/>
  <c r="H11" i="7" s="1"/>
  <c r="I11" i="7" a="1"/>
  <c r="I11" i="7" s="1"/>
  <c r="J11" i="7" a="1"/>
  <c r="J11" i="7" s="1"/>
  <c r="G12" i="7" a="1"/>
  <c r="G12" i="7" s="1"/>
  <c r="H12" i="7" a="1"/>
  <c r="H12" i="7" s="1"/>
  <c r="I12" i="7" a="1"/>
  <c r="I12" i="7" s="1"/>
  <c r="J12" i="7" a="1"/>
  <c r="J12" i="7" s="1"/>
  <c r="G13" i="7" a="1"/>
  <c r="G13" i="7" s="1"/>
  <c r="H13" i="7" a="1"/>
  <c r="H13" i="7" s="1"/>
  <c r="I13" i="7" a="1"/>
  <c r="I13" i="7" s="1"/>
  <c r="J13" i="7" a="1"/>
  <c r="J13" i="7" s="1"/>
  <c r="G14" i="7" a="1"/>
  <c r="G14" i="7" s="1"/>
  <c r="H14" i="7" a="1"/>
  <c r="H14" i="7" s="1"/>
  <c r="I14" i="7" a="1"/>
  <c r="I14" i="7" s="1"/>
  <c r="J14" i="7" a="1"/>
  <c r="J14" i="7" s="1"/>
  <c r="G15" i="7" a="1"/>
  <c r="G15" i="7" s="1"/>
  <c r="H15" i="7" a="1"/>
  <c r="H15" i="7" s="1"/>
  <c r="I15" i="7" a="1"/>
  <c r="I15" i="7" s="1"/>
  <c r="J15" i="7" a="1"/>
  <c r="J15" i="7" s="1"/>
  <c r="G16" i="7" a="1"/>
  <c r="G16" i="7" s="1"/>
  <c r="H16" i="7" a="1"/>
  <c r="H16" i="7" s="1"/>
  <c r="I16" i="7" a="1"/>
  <c r="I16" i="7" s="1"/>
  <c r="J16" i="7" a="1"/>
  <c r="J16" i="7" s="1"/>
  <c r="G17" i="7" a="1"/>
  <c r="G17" i="7" s="1"/>
  <c r="H17" i="7" a="1"/>
  <c r="H17" i="7" s="1"/>
  <c r="I17" i="7" a="1"/>
  <c r="I17" i="7" s="1"/>
  <c r="J17" i="7" a="1"/>
  <c r="J17" i="7" s="1"/>
  <c r="G18" i="7" a="1"/>
  <c r="G18" i="7" s="1"/>
  <c r="H18" i="7" a="1"/>
  <c r="H18" i="7" s="1"/>
  <c r="I18" i="7" a="1"/>
  <c r="I18" i="7" s="1"/>
  <c r="J18" i="7" a="1"/>
  <c r="J18" i="7" s="1"/>
  <c r="G19" i="7" a="1"/>
  <c r="G19" i="7" s="1"/>
  <c r="H19" i="7" a="1"/>
  <c r="H19" i="7" s="1"/>
  <c r="I19" i="7" a="1"/>
  <c r="I19" i="7" s="1"/>
  <c r="J19" i="7" a="1"/>
  <c r="J19" i="7" s="1"/>
  <c r="G20" i="7" a="1"/>
  <c r="G20" i="7" s="1"/>
  <c r="H20" i="7" a="1"/>
  <c r="H20" i="7" s="1"/>
  <c r="I20" i="7" a="1"/>
  <c r="I20" i="7" s="1"/>
  <c r="J20" i="7" a="1"/>
  <c r="J20" i="7" s="1"/>
  <c r="G21" i="7" a="1"/>
  <c r="G21" i="7" s="1"/>
  <c r="H21" i="7" a="1"/>
  <c r="H21" i="7" s="1"/>
  <c r="I21" i="7" a="1"/>
  <c r="I21" i="7" s="1"/>
  <c r="J21" i="7" a="1"/>
  <c r="J21" i="7" s="1"/>
  <c r="G22" i="7" a="1"/>
  <c r="G22" i="7" s="1"/>
  <c r="H22" i="7" a="1"/>
  <c r="H22" i="7" s="1"/>
  <c r="I22" i="7" a="1"/>
  <c r="I22" i="7" s="1"/>
  <c r="J22" i="7" a="1"/>
  <c r="J22" i="7" s="1"/>
  <c r="G23" i="7" a="1"/>
  <c r="G23" i="7" s="1"/>
  <c r="H23" i="7" a="1"/>
  <c r="H23" i="7" s="1"/>
  <c r="I23" i="7" a="1"/>
  <c r="I23" i="7" s="1"/>
  <c r="J23" i="7" a="1"/>
  <c r="J23" i="7" s="1"/>
  <c r="G24" i="7" a="1"/>
  <c r="G24" i="7" s="1"/>
  <c r="H24" i="7" a="1"/>
  <c r="H24" i="7" s="1"/>
  <c r="I24" i="7" a="1"/>
  <c r="I24" i="7" s="1"/>
  <c r="J24" i="7" a="1"/>
  <c r="J24" i="7" s="1"/>
  <c r="G25" i="7" a="1"/>
  <c r="G25" i="7" s="1"/>
  <c r="H25" i="7" a="1"/>
  <c r="H25" i="7" s="1"/>
  <c r="I25" i="7" a="1"/>
  <c r="I25" i="7" s="1"/>
  <c r="J25" i="7" a="1"/>
  <c r="J25" i="7" s="1"/>
  <c r="G26" i="7" a="1"/>
  <c r="G26" i="7" s="1"/>
  <c r="H26" i="7" a="1"/>
  <c r="H26" i="7" s="1"/>
  <c r="I26" i="7" a="1"/>
  <c r="I26" i="7" s="1"/>
  <c r="J26" i="7" a="1"/>
  <c r="J26" i="7" s="1"/>
  <c r="G27" i="7" a="1"/>
  <c r="G27" i="7" s="1"/>
  <c r="H27" i="7" a="1"/>
  <c r="H27" i="7" s="1"/>
  <c r="I27" i="7" a="1"/>
  <c r="I27" i="7" s="1"/>
  <c r="J27" i="7" a="1"/>
  <c r="J27" i="7" s="1"/>
  <c r="G28" i="7" a="1"/>
  <c r="G28" i="7" s="1"/>
  <c r="H28" i="7" a="1"/>
  <c r="H28" i="7" s="1"/>
  <c r="I28" i="7" a="1"/>
  <c r="I28" i="7" s="1"/>
  <c r="J28" i="7" a="1"/>
  <c r="J28" i="7" s="1"/>
  <c r="G29" i="7" a="1"/>
  <c r="G29" i="7" s="1"/>
  <c r="H29" i="7" a="1"/>
  <c r="H29" i="7" s="1"/>
  <c r="I29" i="7" a="1"/>
  <c r="I29" i="7" s="1"/>
  <c r="J29" i="7" a="1"/>
  <c r="J29" i="7" s="1"/>
  <c r="G30" i="7" a="1"/>
  <c r="G30" i="7" s="1"/>
  <c r="H30" i="7" a="1"/>
  <c r="H30" i="7" s="1"/>
  <c r="I30" i="7" a="1"/>
  <c r="I30" i="7" s="1"/>
  <c r="J30" i="7" a="1"/>
  <c r="J30" i="7" s="1"/>
  <c r="G31" i="7" a="1"/>
  <c r="G31" i="7" s="1"/>
  <c r="H31" i="7" a="1"/>
  <c r="H31" i="7" s="1"/>
  <c r="I31" i="7" a="1"/>
  <c r="I31" i="7" s="1"/>
  <c r="J31" i="7" a="1"/>
  <c r="J31" i="7" s="1"/>
  <c r="G32" i="7" a="1"/>
  <c r="G32" i="7" s="1"/>
  <c r="H32" i="7" a="1"/>
  <c r="H32" i="7" s="1"/>
  <c r="I32" i="7" a="1"/>
  <c r="I32" i="7" s="1"/>
  <c r="J32" i="7" a="1"/>
  <c r="J32" i="7" s="1"/>
  <c r="G33" i="7" a="1"/>
  <c r="G33" i="7" s="1"/>
  <c r="H33" i="7" a="1"/>
  <c r="H33" i="7" s="1"/>
  <c r="I33" i="7" a="1"/>
  <c r="I33" i="7" s="1"/>
  <c r="J33" i="7" a="1"/>
  <c r="J33" i="7" s="1"/>
  <c r="G34" i="7" a="1"/>
  <c r="G34" i="7" s="1"/>
  <c r="H34" i="7" a="1"/>
  <c r="H34" i="7" s="1"/>
  <c r="I34" i="7" a="1"/>
  <c r="I34" i="7" s="1"/>
  <c r="J34" i="7" a="1"/>
  <c r="J34" i="7" s="1"/>
  <c r="G35" i="7" a="1"/>
  <c r="G35" i="7" s="1"/>
  <c r="H35" i="7" a="1"/>
  <c r="H35" i="7" s="1"/>
  <c r="I35" i="7" a="1"/>
  <c r="I35" i="7" s="1"/>
  <c r="J35" i="7" a="1"/>
  <c r="J35" i="7" s="1"/>
  <c r="G36" i="7" a="1"/>
  <c r="G36" i="7" s="1"/>
  <c r="H36" i="7" a="1"/>
  <c r="H36" i="7" s="1"/>
  <c r="I36" i="7" a="1"/>
  <c r="I36" i="7" s="1"/>
  <c r="J36" i="7" a="1"/>
  <c r="J36" i="7" s="1"/>
  <c r="G37" i="7" a="1"/>
  <c r="G37" i="7" s="1"/>
  <c r="H37" i="7" a="1"/>
  <c r="H37" i="7" s="1"/>
  <c r="I37" i="7" a="1"/>
  <c r="I37" i="7" s="1"/>
  <c r="J37" i="7" a="1"/>
  <c r="J37" i="7" s="1"/>
  <c r="G38" i="7" a="1"/>
  <c r="G38" i="7" s="1"/>
  <c r="H38" i="7" a="1"/>
  <c r="H38" i="7" s="1"/>
  <c r="I38" i="7" a="1"/>
  <c r="I38" i="7" s="1"/>
  <c r="J38" i="7" a="1"/>
  <c r="J38" i="7" s="1"/>
  <c r="G39" i="7" a="1"/>
  <c r="G39" i="7" s="1"/>
  <c r="H39" i="7" a="1"/>
  <c r="H39" i="7" s="1"/>
  <c r="I39" i="7" a="1"/>
  <c r="I39" i="7" s="1"/>
  <c r="J39" i="7" a="1"/>
  <c r="J39" i="7" s="1"/>
  <c r="G40" i="7" a="1"/>
  <c r="G40" i="7" s="1"/>
  <c r="H40" i="7" a="1"/>
  <c r="H40" i="7" s="1"/>
  <c r="I40" i="7" a="1"/>
  <c r="I40" i="7" s="1"/>
  <c r="J40" i="7" a="1"/>
  <c r="J40" i="7" s="1"/>
  <c r="G41" i="7" a="1"/>
  <c r="G41" i="7" s="1"/>
  <c r="H41" i="7" a="1"/>
  <c r="H41" i="7" s="1"/>
  <c r="I41" i="7" a="1"/>
  <c r="I41" i="7" s="1"/>
  <c r="J41" i="7" a="1"/>
  <c r="J41" i="7" s="1"/>
  <c r="G42" i="7" a="1"/>
  <c r="G42" i="7" s="1"/>
  <c r="H42" i="7" a="1"/>
  <c r="H42" i="7" s="1"/>
  <c r="I42" i="7" a="1"/>
  <c r="I42" i="7" s="1"/>
  <c r="J42" i="7" a="1"/>
  <c r="J42" i="7" s="1"/>
  <c r="G43" i="7" a="1"/>
  <c r="G43" i="7" s="1"/>
  <c r="H43" i="7" a="1"/>
  <c r="H43" i="7" s="1"/>
  <c r="I43" i="7" a="1"/>
  <c r="I43" i="7" s="1"/>
  <c r="J43" i="7" a="1"/>
  <c r="J43" i="7" s="1"/>
  <c r="G44" i="7" a="1"/>
  <c r="G44" i="7" s="1"/>
  <c r="H44" i="7" a="1"/>
  <c r="H44" i="7" s="1"/>
  <c r="I44" i="7" a="1"/>
  <c r="I44" i="7" s="1"/>
  <c r="J44" i="7" a="1"/>
  <c r="J44" i="7" s="1"/>
  <c r="H2" i="7" a="1"/>
  <c r="H2" i="7" s="1"/>
  <c r="I2" i="7" a="1"/>
  <c r="I2" i="7" s="1"/>
  <c r="J2" i="7" a="1"/>
  <c r="J2" i="7" s="1"/>
  <c r="G2" i="7" a="1"/>
  <c r="G2" i="7" s="1"/>
  <c r="J50" i="7" l="1"/>
  <c r="AL9" i="12"/>
  <c r="AL8" i="12"/>
  <c r="AL4" i="12"/>
  <c r="AL6" i="12"/>
  <c r="AL5" i="12"/>
  <c r="AL7" i="12"/>
  <c r="I50" i="7"/>
  <c r="H50" i="7"/>
  <c r="G50" i="7"/>
  <c r="I48" i="7"/>
  <c r="I45" i="7"/>
  <c r="I47" i="7"/>
  <c r="I46" i="7"/>
  <c r="I49" i="7"/>
  <c r="J49" i="7"/>
  <c r="J45" i="7"/>
  <c r="J48" i="7"/>
  <c r="J47" i="7"/>
  <c r="J46" i="7"/>
  <c r="H48" i="7"/>
  <c r="H45" i="7"/>
  <c r="H47" i="7"/>
  <c r="H46" i="7"/>
  <c r="H49" i="7"/>
  <c r="G45" i="7"/>
  <c r="G48" i="7"/>
  <c r="G47" i="7"/>
  <c r="G49" i="7"/>
  <c r="G46" i="7"/>
  <c r="C47" i="7" l="1"/>
  <c r="H51" i="7" s="1"/>
  <c r="D47" i="7"/>
  <c r="I51" i="7" s="1"/>
  <c r="E47" i="7"/>
  <c r="J51" i="7" s="1"/>
  <c r="B47" i="7"/>
  <c r="G51" i="7" s="1"/>
  <c r="B48" i="7"/>
  <c r="C48" i="7"/>
  <c r="D48" i="7"/>
  <c r="E48" i="7"/>
  <c r="C46" i="7"/>
  <c r="C50" i="7" s="1"/>
  <c r="D46" i="7"/>
  <c r="D50" i="7" s="1"/>
  <c r="E46" i="7"/>
  <c r="E50" i="7" s="1"/>
  <c r="B46" i="7"/>
  <c r="B50" i="7" s="1"/>
  <c r="C45" i="7"/>
  <c r="C49" i="7" s="1"/>
  <c r="D45" i="7"/>
  <c r="D49" i="7" s="1"/>
  <c r="E45" i="7"/>
  <c r="E49" i="7" s="1"/>
  <c r="B45" i="7"/>
  <c r="B49" i="7" s="1"/>
  <c r="C15" i="1"/>
  <c r="C17" i="1" s="1"/>
  <c r="D15" i="1"/>
  <c r="D17" i="1" s="1"/>
  <c r="E15" i="1"/>
  <c r="E17" i="1" s="1"/>
  <c r="B15" i="1"/>
  <c r="B17" i="1" s="1"/>
  <c r="C14" i="1"/>
  <c r="C16" i="1" s="1"/>
  <c r="D14" i="1"/>
  <c r="D16" i="1" s="1"/>
  <c r="E14" i="1"/>
  <c r="E16" i="1" s="1"/>
  <c r="B14" i="1"/>
  <c r="B16" i="1" s="1"/>
  <c r="AL3" i="12" l="1"/>
  <c r="AN8" i="12" l="1"/>
  <c r="AN7" i="12"/>
  <c r="AN6" i="12"/>
  <c r="AN5" i="12"/>
  <c r="AN4" i="12"/>
  <c r="AN9" i="12"/>
  <c r="AN3" i="1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<sst xmlns="http://schemas.openxmlformats.org/spreadsheetml/2006/main" count="254" uniqueCount="95">
  <si>
    <t>Epoch</t>
  </si>
  <si>
    <t>Loss</t>
  </si>
  <si>
    <t>Accuracy</t>
  </si>
  <si>
    <t>Val Loss</t>
  </si>
  <si>
    <t>Val Accuracy</t>
  </si>
  <si>
    <t>Precision</t>
  </si>
  <si>
    <t>Recall</t>
  </si>
  <si>
    <t>F1 Score</t>
  </si>
  <si>
    <t>min</t>
  </si>
  <si>
    <t>max</t>
  </si>
  <si>
    <t>Exatidão</t>
  </si>
  <si>
    <t>Precisão</t>
  </si>
  <si>
    <t>Recuperação</t>
  </si>
  <si>
    <t>F1</t>
  </si>
  <si>
    <t>Alta</t>
  </si>
  <si>
    <t>Comentários</t>
  </si>
  <si>
    <t>Médio</t>
  </si>
  <si>
    <t>Qtd</t>
  </si>
  <si>
    <t>Muito Alta</t>
  </si>
  <si>
    <t>Baixo</t>
  </si>
  <si>
    <t>Boa</t>
  </si>
  <si>
    <t>Muito Baixo</t>
  </si>
  <si>
    <t>Teste Loss</t>
  </si>
  <si>
    <t>Teste Accuracy</t>
  </si>
  <si>
    <t xml:space="preserve">Verdadeiro </t>
  </si>
  <si>
    <t>Previsto</t>
  </si>
  <si>
    <t>Quantidade</t>
  </si>
  <si>
    <t>Propriedades Iguais</t>
  </si>
  <si>
    <t>2 (Estrutura, Material)</t>
  </si>
  <si>
    <t>1 (Material)</t>
  </si>
  <si>
    <t>2 (Ano, Material)</t>
  </si>
  <si>
    <t>Tipo de Estrutura</t>
  </si>
  <si>
    <t>Intervalo de Anos</t>
  </si>
  <si>
    <t>Material</t>
  </si>
  <si>
    <t>Arco</t>
  </si>
  <si>
    <t>Antes de 1960</t>
  </si>
  <si>
    <t>Alvenaria de Pedra</t>
  </si>
  <si>
    <t>1960-1983</t>
  </si>
  <si>
    <t>Betão Armado</t>
  </si>
  <si>
    <t>1983-2010</t>
  </si>
  <si>
    <t>Alvenaria de Tijolo</t>
  </si>
  <si>
    <t>Aço</t>
  </si>
  <si>
    <t>Depois de 2010</t>
  </si>
  <si>
    <t>Outro</t>
  </si>
  <si>
    <t>Pórtico</t>
  </si>
  <si>
    <t>Tabuleiro simples/apoiado</t>
  </si>
  <si>
    <t>Outros</t>
  </si>
  <si>
    <t>Vãos Multiplos</t>
  </si>
  <si>
    <t>Resumo</t>
  </si>
  <si>
    <t>1 (Estrutura, )</t>
  </si>
  <si>
    <t>1 (Ano, )</t>
  </si>
  <si>
    <t>2 (Estrutura, Ano, )</t>
  </si>
  <si>
    <t>0 (Nenhuma)</t>
  </si>
  <si>
    <t xml:space="preserve">Corretos de </t>
  </si>
  <si>
    <t>Classe</t>
  </si>
  <si>
    <t>Classe 0</t>
  </si>
  <si>
    <t>Classe 12</t>
  </si>
  <si>
    <t>Classe 24</t>
  </si>
  <si>
    <t>Classe 33</t>
  </si>
  <si>
    <t>Classe 25</t>
  </si>
  <si>
    <t>Classe 13</t>
  </si>
  <si>
    <t>Classe 14</t>
  </si>
  <si>
    <t>Classe 26</t>
  </si>
  <si>
    <t>Classe 34</t>
  </si>
  <si>
    <t>Classe 1</t>
  </si>
  <si>
    <t>Classe 15</t>
  </si>
  <si>
    <t>Classe 2</t>
  </si>
  <si>
    <t>Classe 17</t>
  </si>
  <si>
    <t>Classe 27</t>
  </si>
  <si>
    <t>Classe 35</t>
  </si>
  <si>
    <t>Classe 4</t>
  </si>
  <si>
    <t>Classe 20</t>
  </si>
  <si>
    <t>Classe 30</t>
  </si>
  <si>
    <t>Classe 6</t>
  </si>
  <si>
    <t>Classe 36</t>
  </si>
  <si>
    <t>Classe 21</t>
  </si>
  <si>
    <t>Classe 9</t>
  </si>
  <si>
    <t>Classe 31</t>
  </si>
  <si>
    <t>Classe 38</t>
  </si>
  <si>
    <t>Classe 10</t>
  </si>
  <si>
    <t>Classe 32</t>
  </si>
  <si>
    <t>Classe 42</t>
  </si>
  <si>
    <t>O modelo é preciso nas suas classificações, mas ainda precisa de melhorar na identificação de todos os casos relevantes da classe.</t>
  </si>
  <si>
    <t>Embora o modelo tenha uma exatidão aparentemente muito alta, falha completamente em identificar e classificar os casos destas classes, resultando em 0 casos corretos.</t>
  </si>
  <si>
    <t>AUC</t>
  </si>
  <si>
    <t>-</t>
  </si>
  <si>
    <t>O modelo destaca-se em termos de exatidão, acertando a maioria das previsões corretas. No entanto, apesar da precisão, recuperação e F1 serem boas, o desempenho não é tão forte em identificar e classificar todos os casos da classe.</t>
  </si>
  <si>
    <t>O modelo apresenta uma exatidão muito alta, o que indica que a maioria das previsões estão corretas. Contudo, a baixa recuperação sugere que enfrenta dificuldades significativas em identificar todos os casos da classe.</t>
  </si>
  <si>
    <t>O modelo é eficaz em identificar a maioria dos casos corretos (boa recuperação), mas ainda faz algumas previsões incorretas (média precisão), o que compromente a sua capacidaade de precisão geral.</t>
  </si>
  <si>
    <t>O modelo demonstra muito alta exatidão e precisão, mostrando que as previsões feitas são corretas. No entanto, a recuperação média sugere que alguns casos da classe não estão a ser bem identificados.</t>
  </si>
  <si>
    <t>O modelo apresenta uma alta exatidão, mas o desempenho é limitado pela baixa precisão, recuperação e F1,o que indica dificuldades em identificar e classificar corretamente a maioria dos casos da classe.</t>
  </si>
  <si>
    <t>Embora o modelo consiga fazer previsões precisas na maioria das vezes, tem dificuldade em identificar todos os casos desta classe.</t>
  </si>
  <si>
    <t>O modelo apresenta um desempenho equilibrado, com boa exatidão, precisão e F1, além de uma recuperação alta, o que indica que o modelo identifica a maioria dos casos da classe de forma consistente.</t>
  </si>
  <si>
    <t>Embora o modelo tenha uma exatidão muito alta, apresenta dificuldades significativas em identificar e classificar corretamente os casos desta classe. A muito baixa precisão e recuperação indicam que o modelo raramente acerta quando prevê esta classe.</t>
  </si>
  <si>
    <t>O modelo possui uma exatidão muito alta, mas o desempenho geral é limitado por sua precisão, recuperação e F1, o que sugere que o modelo perde muitos casos da classe e apresenta previsões menos consistentes.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</si>
</sst>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color theme="7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b/>
      <sz val="8"/>
      <color theme="1"/>
      <name val="Aptos Narrow"/>
      <family val="2"/>
      <scheme val="minor"/>
    </font>
    <font>
      <sz val="8"/>
      <color theme="1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2">
    <xf numFmtId="0" fontId="0" fillId="0" borderId="0"/>
    <xf numFmtId="9" fontId="6" fillId="0" borderId="0" applyFont="0" applyFill="0" applyBorder="0" applyAlignment="0" applyProtection="0"/>
  </cellStyleXfs>
  <cellXfs count="81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0" fillId="0" borderId="1" xfId="0" applyBorder="1"/>
    <xf numFmtId="0" fontId="1" fillId="0" borderId="1" xfId="0" applyFont="1" applyBorder="1" applyAlignment="1">
      <alignment horizontal="right" vertical="center"/>
    </xf>
    <xf numFmtId="0" fontId="0" fillId="0" borderId="0" xfId="0" applyAlignment="1">
      <alignment horizontal="right"/>
    </xf>
    <xf numFmtId="0" fontId="0" fillId="2" borderId="1" xfId="0" applyFill="1" applyBorder="1"/>
    <xf numFmtId="0" fontId="0" fillId="3" borderId="0" xfId="0" applyFill="1"/>
    <xf numFmtId="0" fontId="0" fillId="2" borderId="0" xfId="0" applyFill="1"/>
    <xf numFmtId="0" fontId="0" fillId="3" borderId="1" xfId="0" applyFill="1" applyBorder="1"/>
    <xf numFmtId="0" fontId="1" fillId="3" borderId="0" xfId="0" applyFont="1" applyFill="1"/>
    <xf numFmtId="0" fontId="1" fillId="2" borderId="0" xfId="0" applyFont="1" applyFill="1"/>
    <xf numFmtId="0" fontId="0" fillId="0" borderId="0" xfId="0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1" fillId="3" borderId="0" xfId="0" applyFont="1" applyFill="1" applyAlignment="1">
      <alignment vertical="center"/>
    </xf>
    <xf numFmtId="0" fontId="1" fillId="2" borderId="0" xfId="0" applyFont="1" applyFill="1" applyAlignment="1">
      <alignment vertical="center"/>
    </xf>
    <xf numFmtId="0" fontId="1" fillId="0" borderId="0" xfId="0" applyFont="1"/>
    <xf numFmtId="0" fontId="1" fillId="0" borderId="5" xfId="0" applyFont="1" applyBorder="1"/>
    <xf numFmtId="0" fontId="0" fillId="0" borderId="6" xfId="0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1" fillId="0" borderId="8" xfId="0" applyFont="1" applyBorder="1"/>
    <xf numFmtId="0" fontId="0" fillId="0" borderId="2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4" fillId="0" borderId="1" xfId="0" applyFont="1" applyBorder="1" applyAlignment="1">
      <alignment horizontal="center" vertical="top"/>
    </xf>
    <xf numFmtId="0" fontId="4" fillId="0" borderId="10" xfId="0" applyFont="1" applyBorder="1" applyAlignment="1">
      <alignment horizontal="center" vertical="top"/>
    </xf>
    <xf numFmtId="0" fontId="0" fillId="0" borderId="1" xfId="0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0" fillId="0" borderId="4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left" vertical="center"/>
    </xf>
    <xf numFmtId="9" fontId="0" fillId="4" borderId="1" xfId="1" applyFont="1" applyFill="1" applyBorder="1" applyAlignment="1">
      <alignment horizontal="left" vertical="center"/>
    </xf>
    <xf numFmtId="0" fontId="8" fillId="0" borderId="0" xfId="0" applyFont="1" applyAlignment="1">
      <alignment horizontal="center" vertical="center"/>
    </xf>
    <xf numFmtId="0" fontId="9" fillId="4" borderId="0" xfId="0" applyFont="1" applyFill="1" applyAlignment="1">
      <alignment horizontal="left" vertical="center"/>
    </xf>
    <xf numFmtId="0" fontId="9" fillId="0" borderId="0" xfId="0" applyFont="1" applyAlignment="1">
      <alignment horizontal="left" vertical="center"/>
    </xf>
    <xf numFmtId="9" fontId="9" fillId="4" borderId="0" xfId="1" applyFont="1" applyFill="1" applyBorder="1" applyAlignment="1">
      <alignment horizontal="left" vertical="center"/>
    </xf>
    <xf numFmtId="0" fontId="9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 textRotation="90"/>
    </xf>
    <xf numFmtId="0" fontId="0" fillId="0" borderId="4" xfId="0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9" fontId="0" fillId="4" borderId="4" xfId="1" applyFont="1" applyFill="1" applyBorder="1" applyAlignment="1">
      <alignment horizontal="left" vertical="center"/>
    </xf>
    <xf numFmtId="0" fontId="0" fillId="4" borderId="4" xfId="0" applyFill="1" applyBorder="1" applyAlignment="1">
      <alignment horizontal="left" vertical="center"/>
    </xf>
    <xf numFmtId="0" fontId="1" fillId="0" borderId="4" xfId="0" applyFont="1" applyBorder="1" applyAlignment="1">
      <alignment horizontal="center" vertical="center"/>
    </xf>
    <xf numFmtId="9" fontId="0" fillId="0" borderId="0" xfId="1" applyFont="1" applyAlignment="1">
      <alignment horizontal="center" vertical="center"/>
    </xf>
    <xf numFmtId="9" fontId="0" fillId="0" borderId="1" xfId="1" applyFont="1" applyBorder="1" applyAlignment="1">
      <alignment horizontal="center" vertical="center"/>
    </xf>
    <xf numFmtId="0" fontId="2" fillId="5" borderId="3" xfId="0" applyFont="1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2" fillId="0" borderId="1" xfId="0" applyFont="1" applyBorder="1" applyAlignment="1">
      <alignment horizontal="center" vertical="top" wrapText="1"/>
    </xf>
    <xf numFmtId="0" fontId="0" fillId="0" borderId="1" xfId="0" applyBorder="1" applyAlignment="1">
      <alignment horizontal="left" wrapText="1"/>
    </xf>
    <xf numFmtId="0" fontId="0" fillId="0" borderId="0" xfId="0" applyAlignment="1">
      <alignment wrapText="1"/>
    </xf>
    <xf numFmtId="0" fontId="0" fillId="0" borderId="1" xfId="0" applyBorder="1" applyAlignment="1">
      <alignment horizontal="left" vertical="top" wrapText="1"/>
    </xf>
    <xf numFmtId="0" fontId="2" fillId="0" borderId="7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9" fontId="9" fillId="0" borderId="0" xfId="1" applyFont="1" applyFill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 textRotation="90"/>
    </xf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4" xfId="0" applyFont="1" applyBorder="1" applyAlignment="1">
      <alignment horizontal="center" vertical="center" textRotation="90" wrapText="1"/>
    </xf>
    <xf numFmtId="0" fontId="1" fillId="0" borderId="3" xfId="0" applyFont="1" applyBorder="1" applyAlignment="1">
      <alignment horizontal="center" vertical="center" textRotation="90" wrapText="1"/>
    </xf>
    <xf numFmtId="0" fontId="1" fillId="0" borderId="4" xfId="0" applyFont="1" applyBorder="1" applyAlignment="1">
      <alignment horizontal="center" vertical="center" textRotation="90"/>
    </xf>
    <xf numFmtId="0" fontId="1" fillId="0" borderId="2" xfId="0" applyFont="1" applyBorder="1" applyAlignment="1">
      <alignment horizontal="center" vertical="center" textRotation="90"/>
    </xf>
    <xf numFmtId="0" fontId="1" fillId="0" borderId="3" xfId="0" applyFont="1" applyBorder="1" applyAlignment="1">
      <alignment horizontal="center" vertical="center" textRotation="90"/>
    </xf>
    <xf numFmtId="0" fontId="1" fillId="0" borderId="8" xfId="0" applyFont="1" applyBorder="1" applyAlignment="1">
      <alignment horizontal="center" vertical="center" textRotation="90" wrapText="1"/>
    </xf>
    <xf numFmtId="0" fontId="1" fillId="0" borderId="11" xfId="0" applyFont="1" applyBorder="1" applyAlignment="1">
      <alignment horizontal="center" vertical="center" textRotation="90" wrapText="1"/>
    </xf>
    <xf numFmtId="0" fontId="1" fillId="0" borderId="7" xfId="0" applyFont="1" applyBorder="1" applyAlignment="1">
      <alignment horizontal="center" vertical="center" textRotation="90" wrapText="1"/>
    </xf>
    <xf numFmtId="0" fontId="1" fillId="0" borderId="1" xfId="0" applyFont="1" applyBorder="1" applyAlignment="1">
      <alignment horizontal="center" vertical="center" textRotation="90" wrapText="1"/>
    </xf>
    <xf numFmtId="0" fontId="0" fillId="0" borderId="4" xfId="0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</cellXfs>
  <cellStyles count="2">
    <cellStyle name="Normal" xfId="0" builtinId="0"/>
    <cellStyle name="Percentagem" xfId="1" builtinId="5"/>
  </cellStyles>
  <dxfs count="14"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/>
        <top/>
        <bottom style="thin">
          <color auto="1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center" textRotation="0" wrapText="0" indent="0" justifyLastLine="0" shrinkToFit="0" readingOrder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image" Target="../media/image8.png"/><Relationship Id="rId1" Type="http://schemas.openxmlformats.org/officeDocument/2006/relationships/image" Target="../media/image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12</xdr:col>
      <xdr:colOff>457200</xdr:colOff>
      <xdr:row>17</xdr:row>
      <xdr:rowOff>161924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E996E504-B476-0C5B-4085-A1ED764E0CC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772400" cy="323849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12</xdr:col>
      <xdr:colOff>485775</xdr:colOff>
      <xdr:row>36</xdr:row>
      <xdr:rowOff>47624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CF2E2879-3A56-B8D0-9A45-85AB1E28D1C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772400" cy="6476999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12</xdr:col>
      <xdr:colOff>28590</xdr:colOff>
      <xdr:row>25</xdr:row>
      <xdr:rowOff>107165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EFD44820-412D-6EBB-B563-32501D6A187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315215" cy="4572009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12</xdr:col>
      <xdr:colOff>28590</xdr:colOff>
      <xdr:row>25</xdr:row>
      <xdr:rowOff>107165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7CDEA049-9155-4A38-3299-BB621D4EEC3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315215" cy="4572009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12</xdr:col>
      <xdr:colOff>28590</xdr:colOff>
      <xdr:row>25</xdr:row>
      <xdr:rowOff>107165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CA904784-F13C-3959-6192-3278B2CBD7F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315215" cy="4572009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12</xdr:col>
      <xdr:colOff>28590</xdr:colOff>
      <xdr:row>25</xdr:row>
      <xdr:rowOff>107165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9E862D29-B1CA-D852-9DB7-C98C81B12EF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315215" cy="4572009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10</xdr:col>
      <xdr:colOff>47624</xdr:colOff>
      <xdr:row>63</xdr:row>
      <xdr:rowOff>69406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0FBB0F4A-C901-9EDD-FEEC-FA84049027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143624" cy="11464481"/>
        </a:xfrm>
        <a:prstGeom prst="rect">
          <a:avLst/>
        </a:prstGeom>
      </xdr:spPr>
    </xdr:pic>
    <xdr:clientData/>
  </xdr:twoCellAnchor>
  <xdr:twoCellAnchor editAs="oneCell">
    <xdr:from>
      <xdr:col>10</xdr:col>
      <xdr:colOff>95250</xdr:colOff>
      <xdr:row>0</xdr:row>
      <xdr:rowOff>0</xdr:rowOff>
    </xdr:from>
    <xdr:to>
      <xdr:col>16</xdr:col>
      <xdr:colOff>542925</xdr:colOff>
      <xdr:row>99</xdr:row>
      <xdr:rowOff>140343</xdr:rowOff>
    </xdr:to>
    <xdr:pic>
      <xdr:nvPicPr>
        <xdr:cNvPr id="5" name="Imagem 4">
          <a:extLst>
            <a:ext uri="{FF2B5EF4-FFF2-40B4-BE49-F238E27FC236}">
              <a16:creationId xmlns:a16="http://schemas.microsoft.com/office/drawing/2014/main" id="{B76CE688-E8AA-6A7F-E3E4-F0901D418C6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91250" y="0"/>
          <a:ext cx="4105275" cy="18063218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5CD79ED-E271-418B-AE5D-0CEC67D117D8}" name="Tabela1" displayName="Tabela1" ref="A1:J44" totalsRowShown="0" headerRowDxfId="13" dataDxfId="11" headerRowBorderDxfId="12" tableBorderDxfId="10">
  <autoFilter ref="A1:J44" xr:uid="{05CD79ED-E271-418B-AE5D-0CEC67D117D8}"/>
  <tableColumns count="10">
    <tableColumn id="1" xr3:uid="{0BC8D92E-F05A-4765-ADE7-158957752698}" name="Classe" dataDxfId="9"/>
    <tableColumn id="2" xr3:uid="{158B1DC5-8A42-4E97-A9C4-3F00630EA162}" name="Accuracy" dataDxfId="8"/>
    <tableColumn id="3" xr3:uid="{C65D27B5-BF2B-480F-9245-88EBC462C418}" name="Precision" dataDxfId="7"/>
    <tableColumn id="4" xr3:uid="{2F039AB7-CAFE-4D33-8E3F-DDB0554402B9}" name="Recall" dataDxfId="6"/>
    <tableColumn id="5" xr3:uid="{E8A788D3-B0FB-4153-AC29-EB77EB842308}" name="F1 Score" dataDxfId="5"/>
    <tableColumn id="6" xr3:uid="{76122F43-3076-419C-936F-1BAB3AB79795}" name="Qtd" dataDxfId="4"/>
    <tableColumn id="7" xr3:uid="{ED69C583-BA02-4717-B168-089B7EA09073}" name="Exatidão" dataDxfId="3">
      <calculatedColumnFormula array="1">_xlfn.IFS(AND(B2&lt;=1,B2&gt;=0.95),"Muito Alta",AND(B2&lt;0.95,B2&gt;=0.9),"Alta",AND(B2&lt;0.9,B2&gt;=0.7),"Boa",AND(B2&lt;0.7,B2&gt;=0.5),"Médio",AND(B2&lt;0.5,B2&gt;=0.25),"Baixo",AND(B2&lt;0.25,B2&gt;0),"Muito Baixo",B2=0,"Zero")</calculatedColumnFormula>
    </tableColumn>
    <tableColumn id="8" xr3:uid="{52506CAA-318D-400D-AA3D-9DD38E4BE67E}" name="Precisão" dataDxfId="2">
      <calculatedColumnFormula array="1">_xlfn.IFS(AND(C2&lt;=1,C2&gt;=0.95),"Muito Alta",AND(C2&lt;0.95,C2&gt;=0.9),"Alta",AND(C2&lt;0.9,C2&gt;=0.7),"Boa",AND(C2&lt;0.7,C2&gt;=0.5),"Médio",AND(C2&lt;0.5,C2&gt;=0.25),"Baixo",AND(C2&lt;0.25,C2&gt;0),"Muito Baixo",C2=0,"Zero")</calculatedColumnFormula>
    </tableColumn>
    <tableColumn id="9" xr3:uid="{80EB9D07-1FE1-4C36-89EB-4BFB293D3A96}" name="Recuperação" dataDxfId="1">
      <calculatedColumnFormula array="1">_xlfn.IFS(AND(D2&lt;=1,D2&gt;=0.95),"Muito Alta",AND(D2&lt;0.95,D2&gt;=0.9),"Alta",AND(D2&lt;0.9,D2&gt;=0.7),"Boa",AND(D2&lt;0.7,D2&gt;=0.5),"Médio",AND(D2&lt;0.5,D2&gt;=0.25),"Baixo",AND(D2&lt;0.25,D2&gt;0),"Muito Baixo",D2=0,"Zero")</calculatedColumnFormula>
    </tableColumn>
    <tableColumn id="10" xr3:uid="{3B26B576-C152-418D-BC1D-A627F1BEAA9C}" name="F1" dataDxfId="0">
      <calculatedColumnFormula array="1">_xlfn.IFS(AND(E2&lt;=1,E2&gt;=0.95),"Muito Alta",AND(E2&lt;0.95,E2&gt;=0.9),"Alta",AND(E2&lt;0.9,E2&gt;=0.7),"Boa",AND(E2&lt;0.7,E2&gt;=0.5),"Médio",AND(E2&lt;0.5,E2&gt;=0.25),"Baixo",AND(E2&lt;0.25,E2&gt;0),"Muito Baixo",E2=0,"Zero")</calculatedColumnFormula>
    </tableColumn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88DAC9-D099-48DC-9AB3-F6EB09FDB47A}">
  <sheetPr codeName="Folha1"/>
  <dimension ref="A1:E17"/>
  <sheetViews>
    <sheetView zoomScaleNormal="100" workbookViewId="0">
      <selection activeCell="D29" sqref="D29"/>
    </sheetView>
  </sheetViews>
  <sheetFormatPr defaultRowHeight="14.5" x14ac:dyDescent="0.35"/>
  <cols>
    <col min="1" max="1" width="13.90625" bestFit="1" customWidth="1"/>
    <col min="2" max="5" width="11.81640625" bestFit="1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s="2">
        <v>1</v>
      </c>
      <c r="B2" s="5">
        <v>35.047336578369141</v>
      </c>
      <c r="C2" s="8">
        <v>0.58176892995834351</v>
      </c>
      <c r="D2" s="2">
        <v>38.902687072753913</v>
      </c>
      <c r="E2" s="8">
        <v>0.55813956260681152</v>
      </c>
    </row>
    <row r="3" spans="1:5" x14ac:dyDescent="0.35">
      <c r="A3" s="2">
        <v>2</v>
      </c>
      <c r="B3" s="2">
        <v>14.32170391082764</v>
      </c>
      <c r="C3" s="2">
        <v>0.77007937431335449</v>
      </c>
      <c r="D3" s="2">
        <v>35.072418212890618</v>
      </c>
      <c r="E3" s="2">
        <v>0.76434105634689331</v>
      </c>
    </row>
    <row r="4" spans="1:5" x14ac:dyDescent="0.35">
      <c r="A4" s="2">
        <v>3</v>
      </c>
      <c r="B4" s="2">
        <v>8.3757028579711914</v>
      </c>
      <c r="C4" s="2">
        <v>0.84459066390991211</v>
      </c>
      <c r="D4" s="2">
        <v>43.242725372314453</v>
      </c>
      <c r="E4" s="2">
        <v>0.73333334922790527</v>
      </c>
    </row>
    <row r="5" spans="1:5" x14ac:dyDescent="0.35">
      <c r="A5" s="2">
        <v>4</v>
      </c>
      <c r="B5" s="2">
        <v>9.8779144287109375</v>
      </c>
      <c r="C5" s="2">
        <v>0.84923553466796875</v>
      </c>
      <c r="D5" s="5">
        <v>46.410869598388672</v>
      </c>
      <c r="E5" s="2">
        <v>0.70387595891952515</v>
      </c>
    </row>
    <row r="6" spans="1:5" x14ac:dyDescent="0.35">
      <c r="A6" s="2">
        <v>5</v>
      </c>
      <c r="B6" s="2">
        <v>5.1427288055419922</v>
      </c>
      <c r="C6" s="2">
        <v>0.88484615087509155</v>
      </c>
      <c r="D6" s="2">
        <v>32.800773620605469</v>
      </c>
      <c r="E6" s="2">
        <v>0.77054262161254883</v>
      </c>
    </row>
    <row r="7" spans="1:5" x14ac:dyDescent="0.35">
      <c r="A7" s="2">
        <v>6</v>
      </c>
      <c r="B7" s="2">
        <v>3.9072921276092529</v>
      </c>
      <c r="C7" s="2">
        <v>0.90478032827377319</v>
      </c>
      <c r="D7" s="2">
        <v>31.36110687255859</v>
      </c>
      <c r="E7" s="2">
        <v>0.77209299802780151</v>
      </c>
    </row>
    <row r="8" spans="1:5" x14ac:dyDescent="0.35">
      <c r="A8" s="2">
        <v>7</v>
      </c>
      <c r="B8" s="2">
        <v>2.645338773727417</v>
      </c>
      <c r="C8" s="2">
        <v>0.93013352155685425</v>
      </c>
      <c r="D8" s="2">
        <v>33.510272979736328</v>
      </c>
      <c r="E8" s="2">
        <v>0.70697677135467529</v>
      </c>
    </row>
    <row r="9" spans="1:5" x14ac:dyDescent="0.35">
      <c r="A9" s="2">
        <v>8</v>
      </c>
      <c r="B9" s="2">
        <v>1.3677771091461179</v>
      </c>
      <c r="C9" s="2">
        <v>0.9554867148399353</v>
      </c>
      <c r="D9" s="2">
        <v>26.729923248291019</v>
      </c>
      <c r="E9" s="2">
        <v>0.76279067993164063</v>
      </c>
    </row>
    <row r="10" spans="1:5" x14ac:dyDescent="0.35">
      <c r="A10" s="2">
        <v>9</v>
      </c>
      <c r="B10" s="2">
        <v>0.25709623098373408</v>
      </c>
      <c r="C10" s="2">
        <v>0.9883878231048584</v>
      </c>
      <c r="D10" s="2">
        <v>25.192203521728519</v>
      </c>
      <c r="E10" s="5">
        <v>0.77364343404769897</v>
      </c>
    </row>
    <row r="11" spans="1:5" x14ac:dyDescent="0.35">
      <c r="A11" s="2">
        <v>10</v>
      </c>
      <c r="B11" s="8">
        <v>0.14662432670593259</v>
      </c>
      <c r="C11" s="5">
        <v>0.99206501245498657</v>
      </c>
      <c r="D11" s="8">
        <v>24.626619338989261</v>
      </c>
      <c r="E11" s="2">
        <v>0.75658917427062988</v>
      </c>
    </row>
    <row r="12" spans="1:5" x14ac:dyDescent="0.35">
      <c r="A12" s="3" t="s">
        <v>22</v>
      </c>
      <c r="B12" s="65">
        <v>23.1086101531982</v>
      </c>
      <c r="C12" s="65"/>
      <c r="D12" s="65"/>
      <c r="E12" s="65"/>
    </row>
    <row r="13" spans="1:5" x14ac:dyDescent="0.35">
      <c r="A13" s="3" t="s">
        <v>23</v>
      </c>
      <c r="B13" s="65">
        <v>0.74961358308792103</v>
      </c>
      <c r="C13" s="65"/>
      <c r="D13" s="65"/>
      <c r="E13" s="65"/>
    </row>
    <row r="14" spans="1:5" x14ac:dyDescent="0.35">
      <c r="A14" s="4" t="s">
        <v>8</v>
      </c>
      <c r="B14" s="6">
        <f>MIN(B2:B11)</f>
        <v>0.14662432670593259</v>
      </c>
      <c r="C14" s="6">
        <f>MIN(C2:C11)</f>
        <v>0.58176892995834351</v>
      </c>
      <c r="D14" s="6">
        <f>MIN(D2:D11)</f>
        <v>24.626619338989261</v>
      </c>
      <c r="E14" s="6">
        <f>MIN(E2:E11)</f>
        <v>0.55813956260681152</v>
      </c>
    </row>
    <row r="15" spans="1:5" x14ac:dyDescent="0.35">
      <c r="A15" s="4" t="s">
        <v>9</v>
      </c>
      <c r="B15" s="7">
        <f>MAX(B2:B11)</f>
        <v>35.047336578369141</v>
      </c>
      <c r="C15" s="7">
        <f>MAX(C2:C11)</f>
        <v>0.99206501245498657</v>
      </c>
      <c r="D15" s="7">
        <f>MAX(D2:D11)</f>
        <v>46.410869598388672</v>
      </c>
      <c r="E15" s="7">
        <f>MAX(E2:E11)</f>
        <v>0.77364343404769897</v>
      </c>
    </row>
    <row r="16" spans="1:5" x14ac:dyDescent="0.35">
      <c r="A16" s="4" t="s">
        <v>8</v>
      </c>
      <c r="B16">
        <f>INDEX($A$2:$A$11,MATCH(B14,B2:B11,0))</f>
        <v>10</v>
      </c>
      <c r="C16">
        <f>INDEX($A$2:$A$11,MATCH(C14,C2:C11,0))</f>
        <v>1</v>
      </c>
      <c r="D16">
        <f>INDEX($A$2:$A$11,MATCH(D14,D2:D11,0))</f>
        <v>10</v>
      </c>
      <c r="E16">
        <f>INDEX($A$2:$A$11,MATCH(E14,E2:E11,0))</f>
        <v>1</v>
      </c>
    </row>
    <row r="17" spans="1:5" x14ac:dyDescent="0.35">
      <c r="A17" s="4" t="s">
        <v>9</v>
      </c>
      <c r="B17">
        <f>INDEX($A$2:$A$11,MATCH(B15,B2:B11,0))</f>
        <v>1</v>
      </c>
      <c r="C17">
        <f>INDEX($A$2:$A$11,MATCH(C15,C2:C11,0))</f>
        <v>10</v>
      </c>
      <c r="D17">
        <f>INDEX($A$2:$A$11,MATCH(D15,D2:D11,0))</f>
        <v>4</v>
      </c>
      <c r="E17">
        <f>INDEX($A$2:$A$11,MATCH(E15,E2:E11,0))</f>
        <v>9</v>
      </c>
    </row>
  </sheetData>
  <mergeCells count="2">
    <mergeCell ref="B12:E12"/>
    <mergeCell ref="B13:E13"/>
  </mergeCells>
  <pageMargins left="0.7" right="0.7" top="0.75" bottom="0.75" header="0.3" footer="0.3"/>
  <ignoredErrors>
    <ignoredError sqref="B14:E14 B15:E15 B16:E17" formulaRange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5BF715-795C-41E2-B6E9-F6C2B48A1654}">
  <sheetPr codeName="Folha2"/>
  <dimension ref="A1"/>
  <sheetViews>
    <sheetView workbookViewId="0">
      <selection activeCell="G32" sqref="G32"/>
    </sheetView>
  </sheetViews>
  <sheetFormatPr defaultRowHeight="14.5" x14ac:dyDescent="0.3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A056C9-7F4F-4E10-AFAA-FE54E64A5B17}">
  <sheetPr codeName="Folha3"/>
  <dimension ref="A1"/>
  <sheetViews>
    <sheetView zoomScale="80" zoomScaleNormal="80" workbookViewId="0">
      <selection activeCell="N38" sqref="N38"/>
    </sheetView>
  </sheetViews>
  <sheetFormatPr defaultRowHeight="14.5" x14ac:dyDescent="0.35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33B8BE-9A12-402E-83C5-F44A953F201E}">
  <sheetPr codeName="Folha4"/>
  <dimension ref="A1:AT45"/>
  <sheetViews>
    <sheetView zoomScaleNormal="100" workbookViewId="0">
      <pane xSplit="1" ySplit="2" topLeftCell="B5" activePane="bottomRight" state="frozen"/>
      <selection pane="topRight" activeCell="B1" sqref="B1"/>
      <selection pane="bottomLeft" activeCell="A3" sqref="A3"/>
      <selection pane="bottomRight" activeCell="O26" sqref="O26"/>
    </sheetView>
  </sheetViews>
  <sheetFormatPr defaultRowHeight="14.5" x14ac:dyDescent="0.35"/>
  <cols>
    <col min="1" max="1" width="3.36328125" bestFit="1" customWidth="1"/>
    <col min="2" max="2" width="2.81640625" bestFit="1" customWidth="1"/>
    <col min="3" max="8" width="1.81640625" bestFit="1" customWidth="1"/>
    <col min="9" max="9" width="2.81640625" bestFit="1" customWidth="1"/>
    <col min="10" max="12" width="1.81640625" bestFit="1" customWidth="1"/>
    <col min="13" max="22" width="2.81640625" bestFit="1" customWidth="1"/>
    <col min="23" max="23" width="3.81640625" bestFit="1" customWidth="1"/>
    <col min="24" max="35" width="2.81640625" bestFit="1" customWidth="1"/>
    <col min="36" max="36" width="3.81640625" bestFit="1" customWidth="1"/>
    <col min="37" max="45" width="2.81640625" bestFit="1" customWidth="1"/>
    <col min="46" max="46" width="3.81640625" bestFit="1" customWidth="1"/>
  </cols>
  <sheetData>
    <row r="1" spans="1:46" x14ac:dyDescent="0.35">
      <c r="C1" s="67" t="s">
        <v>25</v>
      </c>
      <c r="D1" s="67"/>
      <c r="E1" s="67"/>
      <c r="F1" s="67"/>
      <c r="G1" s="67"/>
      <c r="H1" s="67"/>
      <c r="I1" s="67"/>
      <c r="J1" s="67"/>
      <c r="K1" s="67"/>
      <c r="L1" s="67"/>
      <c r="M1" s="67"/>
      <c r="N1" s="67"/>
      <c r="O1" s="67"/>
      <c r="P1" s="67"/>
      <c r="Q1" s="67"/>
      <c r="R1" s="67"/>
      <c r="S1" s="67"/>
      <c r="T1" s="67"/>
      <c r="U1" s="67"/>
      <c r="V1" s="67"/>
      <c r="W1" s="67"/>
      <c r="X1" s="67"/>
      <c r="Y1" s="67"/>
      <c r="Z1" s="67"/>
      <c r="AA1" s="67"/>
      <c r="AB1" s="67"/>
      <c r="AC1" s="67"/>
      <c r="AD1" s="67"/>
      <c r="AE1" s="67"/>
      <c r="AF1" s="67"/>
      <c r="AG1" s="67"/>
      <c r="AH1" s="67"/>
      <c r="AI1" s="67"/>
      <c r="AJ1" s="67"/>
      <c r="AK1" s="67"/>
      <c r="AL1" s="67"/>
      <c r="AM1" s="67"/>
      <c r="AN1" s="67"/>
      <c r="AO1" s="67"/>
      <c r="AP1" s="67"/>
      <c r="AQ1" s="67"/>
      <c r="AR1" s="67"/>
      <c r="AS1" s="67"/>
    </row>
    <row r="2" spans="1:46" x14ac:dyDescent="0.35">
      <c r="C2" s="24">
        <v>0</v>
      </c>
      <c r="D2" s="24">
        <v>1</v>
      </c>
      <c r="E2" s="24">
        <v>2</v>
      </c>
      <c r="F2" s="24">
        <v>3</v>
      </c>
      <c r="G2" s="24">
        <v>4</v>
      </c>
      <c r="H2" s="24">
        <v>5</v>
      </c>
      <c r="I2" s="24">
        <v>6</v>
      </c>
      <c r="J2" s="24">
        <v>7</v>
      </c>
      <c r="K2" s="24">
        <v>8</v>
      </c>
      <c r="L2" s="24">
        <v>9</v>
      </c>
      <c r="M2" s="24">
        <v>10</v>
      </c>
      <c r="N2" s="24">
        <v>11</v>
      </c>
      <c r="O2" s="24">
        <v>12</v>
      </c>
      <c r="P2" s="24">
        <v>13</v>
      </c>
      <c r="Q2" s="24">
        <v>14</v>
      </c>
      <c r="R2" s="24">
        <v>15</v>
      </c>
      <c r="S2" s="24">
        <v>16</v>
      </c>
      <c r="T2" s="24">
        <v>17</v>
      </c>
      <c r="U2" s="24">
        <v>18</v>
      </c>
      <c r="V2" s="24">
        <v>19</v>
      </c>
      <c r="W2" s="24">
        <v>20</v>
      </c>
      <c r="X2" s="24">
        <v>21</v>
      </c>
      <c r="Y2" s="24">
        <v>22</v>
      </c>
      <c r="Z2" s="24">
        <v>23</v>
      </c>
      <c r="AA2" s="24">
        <v>24</v>
      </c>
      <c r="AB2" s="24">
        <v>25</v>
      </c>
      <c r="AC2" s="24">
        <v>26</v>
      </c>
      <c r="AD2" s="24">
        <v>27</v>
      </c>
      <c r="AE2" s="24">
        <v>28</v>
      </c>
      <c r="AF2" s="24">
        <v>29</v>
      </c>
      <c r="AG2" s="24">
        <v>30</v>
      </c>
      <c r="AH2" s="24">
        <v>31</v>
      </c>
      <c r="AI2" s="24">
        <v>32</v>
      </c>
      <c r="AJ2" s="24">
        <v>33</v>
      </c>
      <c r="AK2" s="24">
        <v>34</v>
      </c>
      <c r="AL2" s="24">
        <v>35</v>
      </c>
      <c r="AM2" s="24">
        <v>36</v>
      </c>
      <c r="AN2" s="24">
        <v>37</v>
      </c>
      <c r="AO2" s="24">
        <v>38</v>
      </c>
      <c r="AP2" s="24">
        <v>39</v>
      </c>
      <c r="AQ2" s="24">
        <v>40</v>
      </c>
      <c r="AR2" s="24">
        <v>41</v>
      </c>
      <c r="AS2" s="24">
        <v>42</v>
      </c>
    </row>
    <row r="3" spans="1:46" x14ac:dyDescent="0.35">
      <c r="A3" s="66" t="s">
        <v>24</v>
      </c>
      <c r="B3" s="25">
        <v>0</v>
      </c>
      <c r="C3" s="27">
        <v>8</v>
      </c>
      <c r="D3" s="26">
        <v>0</v>
      </c>
      <c r="E3" s="26">
        <v>0</v>
      </c>
      <c r="F3" s="26">
        <v>0</v>
      </c>
      <c r="G3" s="26">
        <v>0</v>
      </c>
      <c r="H3" s="26">
        <v>0</v>
      </c>
      <c r="I3" s="26">
        <v>1</v>
      </c>
      <c r="J3" s="26">
        <v>0</v>
      </c>
      <c r="K3" s="26">
        <v>0</v>
      </c>
      <c r="L3" s="26">
        <v>0</v>
      </c>
      <c r="M3" s="26">
        <v>0</v>
      </c>
      <c r="N3" s="26">
        <v>0</v>
      </c>
      <c r="O3" s="26">
        <v>0</v>
      </c>
      <c r="P3" s="26">
        <v>0</v>
      </c>
      <c r="Q3" s="26">
        <v>1</v>
      </c>
      <c r="R3" s="26">
        <v>0</v>
      </c>
      <c r="S3" s="26">
        <v>0</v>
      </c>
      <c r="T3" s="26">
        <v>0</v>
      </c>
      <c r="U3" s="26">
        <v>0</v>
      </c>
      <c r="V3" s="26">
        <v>0</v>
      </c>
      <c r="W3" s="26">
        <v>0</v>
      </c>
      <c r="X3" s="26">
        <v>0</v>
      </c>
      <c r="Y3" s="26">
        <v>0</v>
      </c>
      <c r="Z3" s="26">
        <v>0</v>
      </c>
      <c r="AA3" s="26">
        <v>0</v>
      </c>
      <c r="AB3" s="26">
        <v>0</v>
      </c>
      <c r="AC3" s="26">
        <v>0</v>
      </c>
      <c r="AD3" s="26">
        <v>0</v>
      </c>
      <c r="AE3" s="26">
        <v>0</v>
      </c>
      <c r="AF3" s="26">
        <v>0</v>
      </c>
      <c r="AG3" s="26">
        <v>0</v>
      </c>
      <c r="AH3" s="26">
        <v>0</v>
      </c>
      <c r="AI3" s="26">
        <v>1</v>
      </c>
      <c r="AJ3" s="26">
        <v>1</v>
      </c>
      <c r="AK3" s="26">
        <v>1</v>
      </c>
      <c r="AL3" s="26">
        <v>0</v>
      </c>
      <c r="AM3" s="26">
        <v>0</v>
      </c>
      <c r="AN3" s="26">
        <v>0</v>
      </c>
      <c r="AO3" s="26">
        <v>0</v>
      </c>
      <c r="AP3" s="26">
        <v>0</v>
      </c>
      <c r="AQ3" s="26">
        <v>0</v>
      </c>
      <c r="AR3" s="26">
        <v>0</v>
      </c>
      <c r="AS3" s="26">
        <v>0</v>
      </c>
      <c r="AT3">
        <f>SUM(C3:AS3)</f>
        <v>13</v>
      </c>
    </row>
    <row r="4" spans="1:46" x14ac:dyDescent="0.35">
      <c r="A4" s="66"/>
      <c r="B4" s="25">
        <v>1</v>
      </c>
      <c r="C4" s="26">
        <v>0</v>
      </c>
      <c r="D4" s="27">
        <v>0</v>
      </c>
      <c r="E4" s="26">
        <v>0</v>
      </c>
      <c r="F4" s="26">
        <v>0</v>
      </c>
      <c r="G4" s="26">
        <v>0</v>
      </c>
      <c r="H4" s="26">
        <v>0</v>
      </c>
      <c r="I4" s="26">
        <v>0</v>
      </c>
      <c r="J4" s="26">
        <v>0</v>
      </c>
      <c r="K4" s="26">
        <v>0</v>
      </c>
      <c r="L4" s="26">
        <v>0</v>
      </c>
      <c r="M4" s="26">
        <v>0</v>
      </c>
      <c r="N4" s="26">
        <v>0</v>
      </c>
      <c r="O4" s="26">
        <v>0</v>
      </c>
      <c r="P4" s="26">
        <v>0</v>
      </c>
      <c r="Q4" s="26">
        <v>1</v>
      </c>
      <c r="R4" s="26">
        <v>0</v>
      </c>
      <c r="S4" s="26">
        <v>0</v>
      </c>
      <c r="T4" s="26">
        <v>0</v>
      </c>
      <c r="U4" s="26">
        <v>0</v>
      </c>
      <c r="V4" s="26">
        <v>0</v>
      </c>
      <c r="W4" s="26">
        <v>0</v>
      </c>
      <c r="X4" s="26">
        <v>0</v>
      </c>
      <c r="Y4" s="26">
        <v>0</v>
      </c>
      <c r="Z4" s="26">
        <v>0</v>
      </c>
      <c r="AA4" s="26">
        <v>0</v>
      </c>
      <c r="AB4" s="26">
        <v>0</v>
      </c>
      <c r="AC4" s="26">
        <v>0</v>
      </c>
      <c r="AD4" s="26">
        <v>0</v>
      </c>
      <c r="AE4" s="26">
        <v>0</v>
      </c>
      <c r="AF4" s="26">
        <v>0</v>
      </c>
      <c r="AG4" s="26">
        <v>0</v>
      </c>
      <c r="AH4" s="26">
        <v>0</v>
      </c>
      <c r="AI4" s="26">
        <v>0</v>
      </c>
      <c r="AJ4" s="26">
        <v>1</v>
      </c>
      <c r="AK4" s="26">
        <v>0</v>
      </c>
      <c r="AL4" s="26">
        <v>0</v>
      </c>
      <c r="AM4" s="26">
        <v>0</v>
      </c>
      <c r="AN4" s="26">
        <v>0</v>
      </c>
      <c r="AO4" s="26">
        <v>0</v>
      </c>
      <c r="AP4" s="26">
        <v>0</v>
      </c>
      <c r="AQ4" s="26">
        <v>0</v>
      </c>
      <c r="AR4" s="26">
        <v>0</v>
      </c>
      <c r="AS4" s="26">
        <v>0</v>
      </c>
      <c r="AT4">
        <f t="shared" ref="AT4:AT45" si="0">SUM(C4:AS4)</f>
        <v>2</v>
      </c>
    </row>
    <row r="5" spans="1:46" x14ac:dyDescent="0.35">
      <c r="A5" s="66"/>
      <c r="B5" s="25">
        <v>2</v>
      </c>
      <c r="C5" s="26">
        <v>0</v>
      </c>
      <c r="D5" s="26">
        <v>0</v>
      </c>
      <c r="E5" s="27">
        <v>0</v>
      </c>
      <c r="F5" s="26">
        <v>0</v>
      </c>
      <c r="G5" s="26">
        <v>0</v>
      </c>
      <c r="H5" s="26">
        <v>0</v>
      </c>
      <c r="I5" s="26">
        <v>0</v>
      </c>
      <c r="J5" s="26">
        <v>0</v>
      </c>
      <c r="K5" s="26">
        <v>0</v>
      </c>
      <c r="L5" s="26">
        <v>0</v>
      </c>
      <c r="M5" s="26">
        <v>0</v>
      </c>
      <c r="N5" s="26">
        <v>0</v>
      </c>
      <c r="O5" s="26">
        <v>0</v>
      </c>
      <c r="P5" s="26">
        <v>0</v>
      </c>
      <c r="Q5" s="26">
        <v>0</v>
      </c>
      <c r="R5" s="26">
        <v>0</v>
      </c>
      <c r="S5" s="26">
        <v>0</v>
      </c>
      <c r="T5" s="26">
        <v>0</v>
      </c>
      <c r="U5" s="26">
        <v>0</v>
      </c>
      <c r="V5" s="26">
        <v>0</v>
      </c>
      <c r="W5" s="26">
        <v>0</v>
      </c>
      <c r="X5" s="26">
        <v>1</v>
      </c>
      <c r="Y5" s="26">
        <v>0</v>
      </c>
      <c r="Z5" s="26">
        <v>0</v>
      </c>
      <c r="AA5" s="26">
        <v>0</v>
      </c>
      <c r="AB5" s="26">
        <v>0</v>
      </c>
      <c r="AC5" s="26">
        <v>0</v>
      </c>
      <c r="AD5" s="26">
        <v>0</v>
      </c>
      <c r="AE5" s="26">
        <v>0</v>
      </c>
      <c r="AF5" s="26">
        <v>0</v>
      </c>
      <c r="AG5" s="26">
        <v>0</v>
      </c>
      <c r="AH5" s="26">
        <v>0</v>
      </c>
      <c r="AI5" s="26">
        <v>0</v>
      </c>
      <c r="AJ5" s="26">
        <v>0</v>
      </c>
      <c r="AK5" s="26">
        <v>0</v>
      </c>
      <c r="AL5" s="26">
        <v>0</v>
      </c>
      <c r="AM5" s="26">
        <v>0</v>
      </c>
      <c r="AN5" s="26">
        <v>0</v>
      </c>
      <c r="AO5" s="26">
        <v>0</v>
      </c>
      <c r="AP5" s="26">
        <v>0</v>
      </c>
      <c r="AQ5" s="26">
        <v>0</v>
      </c>
      <c r="AR5" s="26">
        <v>0</v>
      </c>
      <c r="AS5" s="26">
        <v>0</v>
      </c>
      <c r="AT5">
        <f t="shared" si="0"/>
        <v>1</v>
      </c>
    </row>
    <row r="6" spans="1:46" x14ac:dyDescent="0.35">
      <c r="A6" s="66"/>
      <c r="B6" s="25">
        <v>3</v>
      </c>
      <c r="C6" s="26">
        <v>0</v>
      </c>
      <c r="D6" s="26">
        <v>0</v>
      </c>
      <c r="E6" s="26">
        <v>0</v>
      </c>
      <c r="F6" s="27">
        <v>0</v>
      </c>
      <c r="G6" s="26">
        <v>0</v>
      </c>
      <c r="H6" s="26">
        <v>0</v>
      </c>
      <c r="I6" s="26">
        <v>0</v>
      </c>
      <c r="J6" s="26">
        <v>0</v>
      </c>
      <c r="K6" s="26">
        <v>0</v>
      </c>
      <c r="L6" s="26">
        <v>0</v>
      </c>
      <c r="M6" s="26">
        <v>0</v>
      </c>
      <c r="N6" s="26">
        <v>0</v>
      </c>
      <c r="O6" s="26">
        <v>0</v>
      </c>
      <c r="P6" s="26">
        <v>0</v>
      </c>
      <c r="Q6" s="26">
        <v>0</v>
      </c>
      <c r="R6" s="26">
        <v>0</v>
      </c>
      <c r="S6" s="26">
        <v>0</v>
      </c>
      <c r="T6" s="26">
        <v>0</v>
      </c>
      <c r="U6" s="26">
        <v>0</v>
      </c>
      <c r="V6" s="26">
        <v>0</v>
      </c>
      <c r="W6" s="26">
        <v>0</v>
      </c>
      <c r="X6" s="26">
        <v>0</v>
      </c>
      <c r="Y6" s="26">
        <v>0</v>
      </c>
      <c r="Z6" s="26">
        <v>0</v>
      </c>
      <c r="AA6" s="26">
        <v>0</v>
      </c>
      <c r="AB6" s="26">
        <v>0</v>
      </c>
      <c r="AC6" s="26">
        <v>0</v>
      </c>
      <c r="AD6" s="26">
        <v>0</v>
      </c>
      <c r="AE6" s="26">
        <v>0</v>
      </c>
      <c r="AF6" s="26">
        <v>0</v>
      </c>
      <c r="AG6" s="26">
        <v>0</v>
      </c>
      <c r="AH6" s="26">
        <v>0</v>
      </c>
      <c r="AI6" s="26">
        <v>0</v>
      </c>
      <c r="AJ6" s="26">
        <v>0</v>
      </c>
      <c r="AK6" s="26">
        <v>0</v>
      </c>
      <c r="AL6" s="26">
        <v>0</v>
      </c>
      <c r="AM6" s="26">
        <v>0</v>
      </c>
      <c r="AN6" s="26">
        <v>0</v>
      </c>
      <c r="AO6" s="26">
        <v>0</v>
      </c>
      <c r="AP6" s="26">
        <v>0</v>
      </c>
      <c r="AQ6" s="26">
        <v>0</v>
      </c>
      <c r="AR6" s="26">
        <v>0</v>
      </c>
      <c r="AS6" s="26">
        <v>0</v>
      </c>
      <c r="AT6">
        <f t="shared" si="0"/>
        <v>0</v>
      </c>
    </row>
    <row r="7" spans="1:46" x14ac:dyDescent="0.35">
      <c r="A7" s="66"/>
      <c r="B7" s="25">
        <v>4</v>
      </c>
      <c r="C7" s="26">
        <v>0</v>
      </c>
      <c r="D7" s="26">
        <v>0</v>
      </c>
      <c r="E7" s="26">
        <v>0</v>
      </c>
      <c r="F7" s="26">
        <v>0</v>
      </c>
      <c r="G7" s="27">
        <v>0</v>
      </c>
      <c r="H7" s="26">
        <v>0</v>
      </c>
      <c r="I7" s="26">
        <v>0</v>
      </c>
      <c r="J7" s="26">
        <v>0</v>
      </c>
      <c r="K7" s="26">
        <v>0</v>
      </c>
      <c r="L7" s="26">
        <v>0</v>
      </c>
      <c r="M7" s="26">
        <v>0</v>
      </c>
      <c r="N7" s="26">
        <v>0</v>
      </c>
      <c r="O7" s="26">
        <v>0</v>
      </c>
      <c r="P7" s="26">
        <v>0</v>
      </c>
      <c r="Q7" s="26">
        <v>0</v>
      </c>
      <c r="R7" s="26">
        <v>0</v>
      </c>
      <c r="S7" s="26">
        <v>0</v>
      </c>
      <c r="T7" s="26">
        <v>0</v>
      </c>
      <c r="U7" s="26">
        <v>0</v>
      </c>
      <c r="V7" s="26">
        <v>0</v>
      </c>
      <c r="W7" s="26">
        <v>0</v>
      </c>
      <c r="X7" s="26">
        <v>0</v>
      </c>
      <c r="Y7" s="26">
        <v>0</v>
      </c>
      <c r="Z7" s="26">
        <v>0</v>
      </c>
      <c r="AA7" s="26">
        <v>0</v>
      </c>
      <c r="AB7" s="26">
        <v>0</v>
      </c>
      <c r="AC7" s="26">
        <v>0</v>
      </c>
      <c r="AD7" s="26">
        <v>0</v>
      </c>
      <c r="AE7" s="26">
        <v>0</v>
      </c>
      <c r="AF7" s="26">
        <v>0</v>
      </c>
      <c r="AG7" s="26">
        <v>0</v>
      </c>
      <c r="AH7" s="26">
        <v>0</v>
      </c>
      <c r="AI7" s="26">
        <v>0</v>
      </c>
      <c r="AJ7" s="26">
        <v>2</v>
      </c>
      <c r="AK7" s="26">
        <v>0</v>
      </c>
      <c r="AL7" s="26">
        <v>0</v>
      </c>
      <c r="AM7" s="26">
        <v>0</v>
      </c>
      <c r="AN7" s="26">
        <v>0</v>
      </c>
      <c r="AO7" s="26">
        <v>0</v>
      </c>
      <c r="AP7" s="26">
        <v>0</v>
      </c>
      <c r="AQ7" s="26">
        <v>0</v>
      </c>
      <c r="AR7" s="26">
        <v>0</v>
      </c>
      <c r="AS7" s="26">
        <v>0</v>
      </c>
      <c r="AT7">
        <f t="shared" si="0"/>
        <v>2</v>
      </c>
    </row>
    <row r="8" spans="1:46" x14ac:dyDescent="0.35">
      <c r="A8" s="66"/>
      <c r="B8" s="25">
        <v>5</v>
      </c>
      <c r="C8" s="26">
        <v>0</v>
      </c>
      <c r="D8" s="26">
        <v>0</v>
      </c>
      <c r="E8" s="26">
        <v>0</v>
      </c>
      <c r="F8" s="26">
        <v>0</v>
      </c>
      <c r="G8" s="26">
        <v>0</v>
      </c>
      <c r="H8" s="27">
        <v>0</v>
      </c>
      <c r="I8" s="26">
        <v>0</v>
      </c>
      <c r="J8" s="26">
        <v>0</v>
      </c>
      <c r="K8" s="26">
        <v>0</v>
      </c>
      <c r="L8" s="26">
        <v>0</v>
      </c>
      <c r="M8" s="26">
        <v>0</v>
      </c>
      <c r="N8" s="26">
        <v>0</v>
      </c>
      <c r="O8" s="26">
        <v>0</v>
      </c>
      <c r="P8" s="26">
        <v>0</v>
      </c>
      <c r="Q8" s="26">
        <v>0</v>
      </c>
      <c r="R8" s="26">
        <v>0</v>
      </c>
      <c r="S8" s="26">
        <v>0</v>
      </c>
      <c r="T8" s="26">
        <v>0</v>
      </c>
      <c r="U8" s="26">
        <v>0</v>
      </c>
      <c r="V8" s="26">
        <v>0</v>
      </c>
      <c r="W8" s="26">
        <v>0</v>
      </c>
      <c r="X8" s="26">
        <v>0</v>
      </c>
      <c r="Y8" s="26">
        <v>0</v>
      </c>
      <c r="Z8" s="26">
        <v>0</v>
      </c>
      <c r="AA8" s="26">
        <v>0</v>
      </c>
      <c r="AB8" s="26">
        <v>0</v>
      </c>
      <c r="AC8" s="26">
        <v>0</v>
      </c>
      <c r="AD8" s="26">
        <v>0</v>
      </c>
      <c r="AE8" s="26">
        <v>0</v>
      </c>
      <c r="AF8" s="26">
        <v>0</v>
      </c>
      <c r="AG8" s="26">
        <v>0</v>
      </c>
      <c r="AH8" s="26">
        <v>0</v>
      </c>
      <c r="AI8" s="26">
        <v>0</v>
      </c>
      <c r="AJ8" s="26">
        <v>0</v>
      </c>
      <c r="AK8" s="26">
        <v>0</v>
      </c>
      <c r="AL8" s="26">
        <v>0</v>
      </c>
      <c r="AM8" s="26">
        <v>0</v>
      </c>
      <c r="AN8" s="26">
        <v>0</v>
      </c>
      <c r="AO8" s="26">
        <v>0</v>
      </c>
      <c r="AP8" s="26">
        <v>0</v>
      </c>
      <c r="AQ8" s="26">
        <v>0</v>
      </c>
      <c r="AR8" s="26">
        <v>0</v>
      </c>
      <c r="AS8" s="26">
        <v>0</v>
      </c>
      <c r="AT8">
        <f t="shared" si="0"/>
        <v>0</v>
      </c>
    </row>
    <row r="9" spans="1:46" x14ac:dyDescent="0.35">
      <c r="A9" s="66"/>
      <c r="B9" s="25">
        <v>6</v>
      </c>
      <c r="C9" s="26">
        <v>0</v>
      </c>
      <c r="D9" s="26">
        <v>0</v>
      </c>
      <c r="E9" s="26">
        <v>0</v>
      </c>
      <c r="F9" s="26">
        <v>0</v>
      </c>
      <c r="G9" s="26">
        <v>0</v>
      </c>
      <c r="H9" s="26">
        <v>0</v>
      </c>
      <c r="I9" s="27">
        <v>13</v>
      </c>
      <c r="J9" s="26">
        <v>0</v>
      </c>
      <c r="K9" s="26">
        <v>0</v>
      </c>
      <c r="L9" s="26">
        <v>0</v>
      </c>
      <c r="M9" s="26">
        <v>0</v>
      </c>
      <c r="N9" s="26">
        <v>0</v>
      </c>
      <c r="O9" s="26">
        <v>1</v>
      </c>
      <c r="P9" s="26">
        <v>0</v>
      </c>
      <c r="Q9" s="26">
        <v>0</v>
      </c>
      <c r="R9" s="26">
        <v>0</v>
      </c>
      <c r="S9" s="26">
        <v>0</v>
      </c>
      <c r="T9" s="26">
        <v>0</v>
      </c>
      <c r="U9" s="26">
        <v>0</v>
      </c>
      <c r="V9" s="26">
        <v>0</v>
      </c>
      <c r="W9" s="26">
        <v>1</v>
      </c>
      <c r="X9" s="26">
        <v>0</v>
      </c>
      <c r="Y9" s="26">
        <v>0</v>
      </c>
      <c r="Z9" s="26">
        <v>0</v>
      </c>
      <c r="AA9" s="26">
        <v>0</v>
      </c>
      <c r="AB9" s="26">
        <v>0</v>
      </c>
      <c r="AC9" s="26">
        <v>0</v>
      </c>
      <c r="AD9" s="26">
        <v>0</v>
      </c>
      <c r="AE9" s="26">
        <v>0</v>
      </c>
      <c r="AF9" s="26">
        <v>0</v>
      </c>
      <c r="AG9" s="26">
        <v>0</v>
      </c>
      <c r="AH9" s="26">
        <v>0</v>
      </c>
      <c r="AI9" s="26">
        <v>0</v>
      </c>
      <c r="AJ9" s="26">
        <v>0</v>
      </c>
      <c r="AK9" s="26">
        <v>0</v>
      </c>
      <c r="AL9" s="26">
        <v>0</v>
      </c>
      <c r="AM9" s="26">
        <v>0</v>
      </c>
      <c r="AN9" s="26">
        <v>0</v>
      </c>
      <c r="AO9" s="26">
        <v>0</v>
      </c>
      <c r="AP9" s="26">
        <v>0</v>
      </c>
      <c r="AQ9" s="26">
        <v>0</v>
      </c>
      <c r="AR9" s="26">
        <v>0</v>
      </c>
      <c r="AS9" s="26">
        <v>0</v>
      </c>
      <c r="AT9">
        <f t="shared" si="0"/>
        <v>15</v>
      </c>
    </row>
    <row r="10" spans="1:46" x14ac:dyDescent="0.35">
      <c r="A10" s="66"/>
      <c r="B10" s="25">
        <v>7</v>
      </c>
      <c r="C10" s="26">
        <v>0</v>
      </c>
      <c r="D10" s="26">
        <v>0</v>
      </c>
      <c r="E10" s="26">
        <v>0</v>
      </c>
      <c r="F10" s="26">
        <v>0</v>
      </c>
      <c r="G10" s="26">
        <v>0</v>
      </c>
      <c r="H10" s="26">
        <v>0</v>
      </c>
      <c r="I10" s="26">
        <v>0</v>
      </c>
      <c r="J10" s="27">
        <v>0</v>
      </c>
      <c r="K10" s="26">
        <v>0</v>
      </c>
      <c r="L10" s="26">
        <v>0</v>
      </c>
      <c r="M10" s="26">
        <v>0</v>
      </c>
      <c r="N10" s="26">
        <v>0</v>
      </c>
      <c r="O10" s="26">
        <v>0</v>
      </c>
      <c r="P10" s="26">
        <v>0</v>
      </c>
      <c r="Q10" s="26">
        <v>0</v>
      </c>
      <c r="R10" s="26">
        <v>0</v>
      </c>
      <c r="S10" s="26">
        <v>0</v>
      </c>
      <c r="T10" s="26">
        <v>0</v>
      </c>
      <c r="U10" s="26">
        <v>0</v>
      </c>
      <c r="V10" s="26">
        <v>0</v>
      </c>
      <c r="W10" s="26">
        <v>0</v>
      </c>
      <c r="X10" s="26">
        <v>0</v>
      </c>
      <c r="Y10" s="26">
        <v>0</v>
      </c>
      <c r="Z10" s="26">
        <v>0</v>
      </c>
      <c r="AA10" s="26">
        <v>0</v>
      </c>
      <c r="AB10" s="26">
        <v>0</v>
      </c>
      <c r="AC10" s="26">
        <v>0</v>
      </c>
      <c r="AD10" s="26">
        <v>0</v>
      </c>
      <c r="AE10" s="26">
        <v>0</v>
      </c>
      <c r="AF10" s="26">
        <v>0</v>
      </c>
      <c r="AG10" s="26">
        <v>0</v>
      </c>
      <c r="AH10" s="26">
        <v>0</v>
      </c>
      <c r="AI10" s="26">
        <v>0</v>
      </c>
      <c r="AJ10" s="26">
        <v>0</v>
      </c>
      <c r="AK10" s="26">
        <v>0</v>
      </c>
      <c r="AL10" s="26">
        <v>0</v>
      </c>
      <c r="AM10" s="26">
        <v>0</v>
      </c>
      <c r="AN10" s="26">
        <v>0</v>
      </c>
      <c r="AO10" s="26">
        <v>0</v>
      </c>
      <c r="AP10" s="26">
        <v>0</v>
      </c>
      <c r="AQ10" s="26">
        <v>0</v>
      </c>
      <c r="AR10" s="26">
        <v>0</v>
      </c>
      <c r="AS10" s="26">
        <v>0</v>
      </c>
      <c r="AT10">
        <f t="shared" si="0"/>
        <v>0</v>
      </c>
    </row>
    <row r="11" spans="1:46" x14ac:dyDescent="0.35">
      <c r="A11" s="66"/>
      <c r="B11" s="25">
        <v>8</v>
      </c>
      <c r="C11" s="26">
        <v>0</v>
      </c>
      <c r="D11" s="26">
        <v>0</v>
      </c>
      <c r="E11" s="26">
        <v>0</v>
      </c>
      <c r="F11" s="26">
        <v>0</v>
      </c>
      <c r="G11" s="26">
        <v>0</v>
      </c>
      <c r="H11" s="26">
        <v>0</v>
      </c>
      <c r="I11" s="26">
        <v>0</v>
      </c>
      <c r="J11" s="26">
        <v>0</v>
      </c>
      <c r="K11" s="27">
        <v>0</v>
      </c>
      <c r="L11" s="26">
        <v>0</v>
      </c>
      <c r="M11" s="26">
        <v>0</v>
      </c>
      <c r="N11" s="26">
        <v>0</v>
      </c>
      <c r="O11" s="26">
        <v>0</v>
      </c>
      <c r="P11" s="26">
        <v>0</v>
      </c>
      <c r="Q11" s="26">
        <v>0</v>
      </c>
      <c r="R11" s="26">
        <v>0</v>
      </c>
      <c r="S11" s="26">
        <v>0</v>
      </c>
      <c r="T11" s="26">
        <v>0</v>
      </c>
      <c r="U11" s="26">
        <v>0</v>
      </c>
      <c r="V11" s="26">
        <v>0</v>
      </c>
      <c r="W11" s="26">
        <v>0</v>
      </c>
      <c r="X11" s="26">
        <v>0</v>
      </c>
      <c r="Y11" s="26">
        <v>0</v>
      </c>
      <c r="Z11" s="26">
        <v>0</v>
      </c>
      <c r="AA11" s="26">
        <v>0</v>
      </c>
      <c r="AB11" s="26">
        <v>0</v>
      </c>
      <c r="AC11" s="26">
        <v>0</v>
      </c>
      <c r="AD11" s="26">
        <v>0</v>
      </c>
      <c r="AE11" s="26">
        <v>0</v>
      </c>
      <c r="AF11" s="26">
        <v>0</v>
      </c>
      <c r="AG11" s="26">
        <v>0</v>
      </c>
      <c r="AH11" s="26">
        <v>0</v>
      </c>
      <c r="AI11" s="26">
        <v>0</v>
      </c>
      <c r="AJ11" s="26">
        <v>0</v>
      </c>
      <c r="AK11" s="26">
        <v>0</v>
      </c>
      <c r="AL11" s="26">
        <v>0</v>
      </c>
      <c r="AM11" s="26">
        <v>0</v>
      </c>
      <c r="AN11" s="26">
        <v>0</v>
      </c>
      <c r="AO11" s="26">
        <v>0</v>
      </c>
      <c r="AP11" s="26">
        <v>0</v>
      </c>
      <c r="AQ11" s="26">
        <v>0</v>
      </c>
      <c r="AR11" s="26">
        <v>0</v>
      </c>
      <c r="AS11" s="26">
        <v>0</v>
      </c>
      <c r="AT11">
        <f t="shared" si="0"/>
        <v>0</v>
      </c>
    </row>
    <row r="12" spans="1:46" x14ac:dyDescent="0.35">
      <c r="A12" s="66"/>
      <c r="B12" s="25">
        <v>9</v>
      </c>
      <c r="C12" s="26">
        <v>0</v>
      </c>
      <c r="D12" s="26">
        <v>0</v>
      </c>
      <c r="E12" s="26">
        <v>0</v>
      </c>
      <c r="F12" s="26">
        <v>0</v>
      </c>
      <c r="G12" s="26">
        <v>0</v>
      </c>
      <c r="H12" s="26">
        <v>0</v>
      </c>
      <c r="I12" s="26">
        <v>0</v>
      </c>
      <c r="J12" s="26">
        <v>0</v>
      </c>
      <c r="K12" s="26">
        <v>0</v>
      </c>
      <c r="L12" s="27">
        <v>0</v>
      </c>
      <c r="M12" s="26">
        <v>0</v>
      </c>
      <c r="N12" s="26">
        <v>0</v>
      </c>
      <c r="O12" s="26">
        <v>0</v>
      </c>
      <c r="P12" s="26">
        <v>0</v>
      </c>
      <c r="Q12" s="26">
        <v>0</v>
      </c>
      <c r="R12" s="26">
        <v>0</v>
      </c>
      <c r="S12" s="26">
        <v>0</v>
      </c>
      <c r="T12" s="26">
        <v>0</v>
      </c>
      <c r="U12" s="26">
        <v>0</v>
      </c>
      <c r="V12" s="26">
        <v>0</v>
      </c>
      <c r="W12" s="26">
        <v>0</v>
      </c>
      <c r="X12" s="26">
        <v>0</v>
      </c>
      <c r="Y12" s="26">
        <v>0</v>
      </c>
      <c r="Z12" s="26">
        <v>0</v>
      </c>
      <c r="AA12" s="26">
        <v>0</v>
      </c>
      <c r="AB12" s="26">
        <v>0</v>
      </c>
      <c r="AC12" s="26">
        <v>0</v>
      </c>
      <c r="AD12" s="26">
        <v>0</v>
      </c>
      <c r="AE12" s="26">
        <v>0</v>
      </c>
      <c r="AF12" s="26">
        <v>0</v>
      </c>
      <c r="AG12" s="26">
        <v>0</v>
      </c>
      <c r="AH12" s="26">
        <v>0</v>
      </c>
      <c r="AI12" s="26">
        <v>0</v>
      </c>
      <c r="AJ12" s="26">
        <v>1</v>
      </c>
      <c r="AK12" s="26">
        <v>0</v>
      </c>
      <c r="AL12" s="26">
        <v>0</v>
      </c>
      <c r="AM12" s="26">
        <v>0</v>
      </c>
      <c r="AN12" s="26">
        <v>0</v>
      </c>
      <c r="AO12" s="26">
        <v>0</v>
      </c>
      <c r="AP12" s="26">
        <v>0</v>
      </c>
      <c r="AQ12" s="26">
        <v>0</v>
      </c>
      <c r="AR12" s="26">
        <v>0</v>
      </c>
      <c r="AS12" s="26">
        <v>0</v>
      </c>
      <c r="AT12">
        <f t="shared" si="0"/>
        <v>1</v>
      </c>
    </row>
    <row r="13" spans="1:46" x14ac:dyDescent="0.35">
      <c r="A13" s="66"/>
      <c r="B13" s="25">
        <v>10</v>
      </c>
      <c r="C13" s="26">
        <v>0</v>
      </c>
      <c r="D13" s="26">
        <v>0</v>
      </c>
      <c r="E13" s="26">
        <v>0</v>
      </c>
      <c r="F13" s="26">
        <v>0</v>
      </c>
      <c r="G13" s="26">
        <v>0</v>
      </c>
      <c r="H13" s="26">
        <v>0</v>
      </c>
      <c r="I13" s="26">
        <v>0</v>
      </c>
      <c r="J13" s="26">
        <v>0</v>
      </c>
      <c r="K13" s="26">
        <v>0</v>
      </c>
      <c r="L13" s="26">
        <v>0</v>
      </c>
      <c r="M13" s="27">
        <v>0</v>
      </c>
      <c r="N13" s="26">
        <v>0</v>
      </c>
      <c r="O13" s="26">
        <v>0</v>
      </c>
      <c r="P13" s="26">
        <v>0</v>
      </c>
      <c r="Q13" s="26">
        <v>0</v>
      </c>
      <c r="R13" s="26">
        <v>0</v>
      </c>
      <c r="S13" s="26">
        <v>0</v>
      </c>
      <c r="T13" s="26">
        <v>0</v>
      </c>
      <c r="U13" s="26">
        <v>0</v>
      </c>
      <c r="V13" s="26">
        <v>0</v>
      </c>
      <c r="W13" s="26">
        <v>0</v>
      </c>
      <c r="X13" s="26">
        <v>0</v>
      </c>
      <c r="Y13" s="26">
        <v>0</v>
      </c>
      <c r="Z13" s="26">
        <v>0</v>
      </c>
      <c r="AA13" s="26">
        <v>0</v>
      </c>
      <c r="AB13" s="26">
        <v>0</v>
      </c>
      <c r="AC13" s="26">
        <v>0</v>
      </c>
      <c r="AD13" s="26">
        <v>0</v>
      </c>
      <c r="AE13" s="26">
        <v>0</v>
      </c>
      <c r="AF13" s="26">
        <v>0</v>
      </c>
      <c r="AG13" s="26">
        <v>0</v>
      </c>
      <c r="AH13" s="26">
        <v>0</v>
      </c>
      <c r="AI13" s="26">
        <v>0</v>
      </c>
      <c r="AJ13" s="26">
        <v>0</v>
      </c>
      <c r="AK13" s="26">
        <v>1</v>
      </c>
      <c r="AL13" s="26">
        <v>0</v>
      </c>
      <c r="AM13" s="26">
        <v>0</v>
      </c>
      <c r="AN13" s="26">
        <v>0</v>
      </c>
      <c r="AO13" s="26">
        <v>0</v>
      </c>
      <c r="AP13" s="26">
        <v>0</v>
      </c>
      <c r="AQ13" s="26">
        <v>0</v>
      </c>
      <c r="AR13" s="26">
        <v>0</v>
      </c>
      <c r="AS13" s="26">
        <v>0</v>
      </c>
      <c r="AT13">
        <f t="shared" si="0"/>
        <v>1</v>
      </c>
    </row>
    <row r="14" spans="1:46" x14ac:dyDescent="0.35">
      <c r="A14" s="66"/>
      <c r="B14" s="25">
        <v>11</v>
      </c>
      <c r="C14" s="26">
        <v>0</v>
      </c>
      <c r="D14" s="26">
        <v>0</v>
      </c>
      <c r="E14" s="26">
        <v>0</v>
      </c>
      <c r="F14" s="26">
        <v>0</v>
      </c>
      <c r="G14" s="26">
        <v>0</v>
      </c>
      <c r="H14" s="26">
        <v>0</v>
      </c>
      <c r="I14" s="26">
        <v>0</v>
      </c>
      <c r="J14" s="26">
        <v>0</v>
      </c>
      <c r="K14" s="26">
        <v>0</v>
      </c>
      <c r="L14" s="26">
        <v>0</v>
      </c>
      <c r="M14" s="26">
        <v>0</v>
      </c>
      <c r="N14" s="27">
        <v>0</v>
      </c>
      <c r="O14" s="26">
        <v>0</v>
      </c>
      <c r="P14" s="26">
        <v>0</v>
      </c>
      <c r="Q14" s="26">
        <v>0</v>
      </c>
      <c r="R14" s="26">
        <v>0</v>
      </c>
      <c r="S14" s="26">
        <v>0</v>
      </c>
      <c r="T14" s="26">
        <v>0</v>
      </c>
      <c r="U14" s="26">
        <v>0</v>
      </c>
      <c r="V14" s="26">
        <v>0</v>
      </c>
      <c r="W14" s="26">
        <v>0</v>
      </c>
      <c r="X14" s="26">
        <v>0</v>
      </c>
      <c r="Y14" s="26">
        <v>0</v>
      </c>
      <c r="Z14" s="26">
        <v>0</v>
      </c>
      <c r="AA14" s="26">
        <v>0</v>
      </c>
      <c r="AB14" s="26">
        <v>0</v>
      </c>
      <c r="AC14" s="26">
        <v>0</v>
      </c>
      <c r="AD14" s="26">
        <v>0</v>
      </c>
      <c r="AE14" s="26">
        <v>0</v>
      </c>
      <c r="AF14" s="26">
        <v>0</v>
      </c>
      <c r="AG14" s="26">
        <v>0</v>
      </c>
      <c r="AH14" s="26">
        <v>0</v>
      </c>
      <c r="AI14" s="26">
        <v>0</v>
      </c>
      <c r="AJ14" s="26">
        <v>0</v>
      </c>
      <c r="AK14" s="26">
        <v>0</v>
      </c>
      <c r="AL14" s="26">
        <v>0</v>
      </c>
      <c r="AM14" s="26">
        <v>0</v>
      </c>
      <c r="AN14" s="26">
        <v>0</v>
      </c>
      <c r="AO14" s="26">
        <v>0</v>
      </c>
      <c r="AP14" s="26">
        <v>0</v>
      </c>
      <c r="AQ14" s="26">
        <v>0</v>
      </c>
      <c r="AR14" s="26">
        <v>0</v>
      </c>
      <c r="AS14" s="26">
        <v>0</v>
      </c>
      <c r="AT14">
        <f t="shared" si="0"/>
        <v>0</v>
      </c>
    </row>
    <row r="15" spans="1:46" x14ac:dyDescent="0.35">
      <c r="A15" s="66"/>
      <c r="B15" s="25">
        <v>12</v>
      </c>
      <c r="C15" s="26">
        <v>0</v>
      </c>
      <c r="D15" s="26">
        <v>0</v>
      </c>
      <c r="E15" s="26">
        <v>0</v>
      </c>
      <c r="F15" s="26">
        <v>0</v>
      </c>
      <c r="G15" s="26">
        <v>0</v>
      </c>
      <c r="H15" s="26">
        <v>0</v>
      </c>
      <c r="I15" s="26">
        <v>1</v>
      </c>
      <c r="J15" s="26">
        <v>0</v>
      </c>
      <c r="K15" s="26">
        <v>0</v>
      </c>
      <c r="L15" s="26">
        <v>0</v>
      </c>
      <c r="M15" s="26">
        <v>0</v>
      </c>
      <c r="N15" s="26">
        <v>1</v>
      </c>
      <c r="O15" s="27">
        <v>4</v>
      </c>
      <c r="P15" s="26">
        <v>0</v>
      </c>
      <c r="Q15" s="26">
        <v>0</v>
      </c>
      <c r="R15" s="26">
        <v>0</v>
      </c>
      <c r="S15" s="26">
        <v>0</v>
      </c>
      <c r="T15" s="26">
        <v>0</v>
      </c>
      <c r="U15" s="26">
        <v>0</v>
      </c>
      <c r="V15" s="26">
        <v>0</v>
      </c>
      <c r="W15" s="26">
        <v>3</v>
      </c>
      <c r="X15" s="26">
        <v>0</v>
      </c>
      <c r="Y15" s="26">
        <v>0</v>
      </c>
      <c r="Z15" s="26">
        <v>0</v>
      </c>
      <c r="AA15" s="26">
        <v>0</v>
      </c>
      <c r="AB15" s="26">
        <v>0</v>
      </c>
      <c r="AC15" s="26">
        <v>0</v>
      </c>
      <c r="AD15" s="26">
        <v>0</v>
      </c>
      <c r="AE15" s="26">
        <v>0</v>
      </c>
      <c r="AF15" s="26">
        <v>0</v>
      </c>
      <c r="AG15" s="26">
        <v>0</v>
      </c>
      <c r="AH15" s="26">
        <v>0</v>
      </c>
      <c r="AI15" s="26">
        <v>0</v>
      </c>
      <c r="AJ15" s="26">
        <v>0</v>
      </c>
      <c r="AK15" s="26">
        <v>0</v>
      </c>
      <c r="AL15" s="26">
        <v>0</v>
      </c>
      <c r="AM15" s="26">
        <v>0</v>
      </c>
      <c r="AN15" s="26">
        <v>0</v>
      </c>
      <c r="AO15" s="26">
        <v>0</v>
      </c>
      <c r="AP15" s="26">
        <v>0</v>
      </c>
      <c r="AQ15" s="26">
        <v>0</v>
      </c>
      <c r="AR15" s="26">
        <v>0</v>
      </c>
      <c r="AS15" s="26">
        <v>0</v>
      </c>
      <c r="AT15">
        <f t="shared" si="0"/>
        <v>9</v>
      </c>
    </row>
    <row r="16" spans="1:46" x14ac:dyDescent="0.35">
      <c r="A16" s="66"/>
      <c r="B16" s="25">
        <v>13</v>
      </c>
      <c r="C16" s="26">
        <v>0</v>
      </c>
      <c r="D16" s="26">
        <v>0</v>
      </c>
      <c r="E16" s="26">
        <v>0</v>
      </c>
      <c r="F16" s="26">
        <v>0</v>
      </c>
      <c r="G16" s="26">
        <v>0</v>
      </c>
      <c r="H16" s="26">
        <v>0</v>
      </c>
      <c r="I16" s="26">
        <v>0</v>
      </c>
      <c r="J16" s="26">
        <v>0</v>
      </c>
      <c r="K16" s="26">
        <v>0</v>
      </c>
      <c r="L16" s="26">
        <v>0</v>
      </c>
      <c r="M16" s="26">
        <v>0</v>
      </c>
      <c r="N16" s="26">
        <v>0</v>
      </c>
      <c r="O16" s="26">
        <v>0</v>
      </c>
      <c r="P16" s="27">
        <v>0</v>
      </c>
      <c r="Q16" s="26">
        <v>0</v>
      </c>
      <c r="R16" s="26">
        <v>0</v>
      </c>
      <c r="S16" s="26">
        <v>0</v>
      </c>
      <c r="T16" s="26">
        <v>0</v>
      </c>
      <c r="U16" s="26">
        <v>0</v>
      </c>
      <c r="V16" s="26">
        <v>0</v>
      </c>
      <c r="W16" s="26">
        <v>0</v>
      </c>
      <c r="X16" s="26">
        <v>0</v>
      </c>
      <c r="Y16" s="26">
        <v>0</v>
      </c>
      <c r="Z16" s="26">
        <v>0</v>
      </c>
      <c r="AA16" s="26">
        <v>0</v>
      </c>
      <c r="AB16" s="26">
        <v>0</v>
      </c>
      <c r="AC16" s="26">
        <v>0</v>
      </c>
      <c r="AD16" s="26">
        <v>0</v>
      </c>
      <c r="AE16" s="26">
        <v>0</v>
      </c>
      <c r="AF16" s="26">
        <v>0</v>
      </c>
      <c r="AG16" s="26">
        <v>0</v>
      </c>
      <c r="AH16" s="26">
        <v>0</v>
      </c>
      <c r="AI16" s="26">
        <v>0</v>
      </c>
      <c r="AJ16" s="26">
        <v>0</v>
      </c>
      <c r="AK16" s="26">
        <v>0</v>
      </c>
      <c r="AL16" s="26">
        <v>0</v>
      </c>
      <c r="AM16" s="26">
        <v>1</v>
      </c>
      <c r="AN16" s="26">
        <v>0</v>
      </c>
      <c r="AO16" s="26">
        <v>0</v>
      </c>
      <c r="AP16" s="26">
        <v>0</v>
      </c>
      <c r="AQ16" s="26">
        <v>0</v>
      </c>
      <c r="AR16" s="26">
        <v>0</v>
      </c>
      <c r="AS16" s="26">
        <v>0</v>
      </c>
      <c r="AT16">
        <f t="shared" si="0"/>
        <v>1</v>
      </c>
    </row>
    <row r="17" spans="1:46" x14ac:dyDescent="0.35">
      <c r="A17" s="66"/>
      <c r="B17" s="25">
        <v>14</v>
      </c>
      <c r="C17" s="26">
        <v>1</v>
      </c>
      <c r="D17" s="26">
        <v>0</v>
      </c>
      <c r="E17" s="26">
        <v>0</v>
      </c>
      <c r="F17" s="26">
        <v>0</v>
      </c>
      <c r="G17" s="26">
        <v>0</v>
      </c>
      <c r="H17" s="26">
        <v>0</v>
      </c>
      <c r="I17" s="26">
        <v>0</v>
      </c>
      <c r="J17" s="26">
        <v>0</v>
      </c>
      <c r="K17" s="26">
        <v>0</v>
      </c>
      <c r="L17" s="26">
        <v>0</v>
      </c>
      <c r="M17" s="26">
        <v>0</v>
      </c>
      <c r="N17" s="26">
        <v>0</v>
      </c>
      <c r="O17" s="26">
        <v>0</v>
      </c>
      <c r="P17" s="26">
        <v>0</v>
      </c>
      <c r="Q17" s="27">
        <v>0</v>
      </c>
      <c r="R17" s="26">
        <v>0</v>
      </c>
      <c r="S17" s="26">
        <v>0</v>
      </c>
      <c r="T17" s="26">
        <v>0</v>
      </c>
      <c r="U17" s="26">
        <v>0</v>
      </c>
      <c r="V17" s="26">
        <v>0</v>
      </c>
      <c r="W17" s="26">
        <v>0</v>
      </c>
      <c r="X17" s="26">
        <v>0</v>
      </c>
      <c r="Y17" s="26">
        <v>0</v>
      </c>
      <c r="Z17" s="26">
        <v>0</v>
      </c>
      <c r="AA17" s="26">
        <v>0</v>
      </c>
      <c r="AB17" s="26">
        <v>0</v>
      </c>
      <c r="AC17" s="26">
        <v>0</v>
      </c>
      <c r="AD17" s="26">
        <v>0</v>
      </c>
      <c r="AE17" s="26">
        <v>0</v>
      </c>
      <c r="AF17" s="26">
        <v>0</v>
      </c>
      <c r="AG17" s="26">
        <v>0</v>
      </c>
      <c r="AH17" s="26">
        <v>0</v>
      </c>
      <c r="AI17" s="26">
        <v>0</v>
      </c>
      <c r="AJ17" s="26">
        <v>0</v>
      </c>
      <c r="AK17" s="26">
        <v>0</v>
      </c>
      <c r="AL17" s="26">
        <v>0</v>
      </c>
      <c r="AM17" s="26">
        <v>0</v>
      </c>
      <c r="AN17" s="26">
        <v>0</v>
      </c>
      <c r="AO17" s="26">
        <v>0</v>
      </c>
      <c r="AP17" s="26">
        <v>0</v>
      </c>
      <c r="AQ17" s="26">
        <v>0</v>
      </c>
      <c r="AR17" s="26">
        <v>0</v>
      </c>
      <c r="AS17" s="26">
        <v>0</v>
      </c>
      <c r="AT17">
        <f t="shared" si="0"/>
        <v>1</v>
      </c>
    </row>
    <row r="18" spans="1:46" x14ac:dyDescent="0.35">
      <c r="A18" s="66"/>
      <c r="B18" s="25">
        <v>15</v>
      </c>
      <c r="C18" s="26">
        <v>0</v>
      </c>
      <c r="D18" s="26">
        <v>0</v>
      </c>
      <c r="E18" s="26">
        <v>0</v>
      </c>
      <c r="F18" s="26">
        <v>0</v>
      </c>
      <c r="G18" s="26">
        <v>0</v>
      </c>
      <c r="H18" s="26">
        <v>0</v>
      </c>
      <c r="I18" s="26">
        <v>0</v>
      </c>
      <c r="J18" s="26">
        <v>0</v>
      </c>
      <c r="K18" s="26">
        <v>0</v>
      </c>
      <c r="L18" s="26">
        <v>0</v>
      </c>
      <c r="M18" s="26">
        <v>0</v>
      </c>
      <c r="N18" s="26">
        <v>0</v>
      </c>
      <c r="O18" s="26">
        <v>0</v>
      </c>
      <c r="P18" s="26">
        <v>0</v>
      </c>
      <c r="Q18" s="26">
        <v>0</v>
      </c>
      <c r="R18" s="27">
        <v>0</v>
      </c>
      <c r="S18" s="26">
        <v>0</v>
      </c>
      <c r="T18" s="26">
        <v>0</v>
      </c>
      <c r="U18" s="26">
        <v>0</v>
      </c>
      <c r="V18" s="26">
        <v>0</v>
      </c>
      <c r="W18" s="26">
        <v>0</v>
      </c>
      <c r="X18" s="26">
        <v>0</v>
      </c>
      <c r="Y18" s="26">
        <v>0</v>
      </c>
      <c r="Z18" s="26">
        <v>0</v>
      </c>
      <c r="AA18" s="26">
        <v>0</v>
      </c>
      <c r="AB18" s="26">
        <v>0</v>
      </c>
      <c r="AC18" s="26">
        <v>0</v>
      </c>
      <c r="AD18" s="26">
        <v>0</v>
      </c>
      <c r="AE18" s="26">
        <v>0</v>
      </c>
      <c r="AF18" s="26">
        <v>0</v>
      </c>
      <c r="AG18" s="26">
        <v>0</v>
      </c>
      <c r="AH18" s="26">
        <v>0</v>
      </c>
      <c r="AI18" s="26">
        <v>0</v>
      </c>
      <c r="AJ18" s="26">
        <v>1</v>
      </c>
      <c r="AK18" s="26">
        <v>0</v>
      </c>
      <c r="AL18" s="26">
        <v>0</v>
      </c>
      <c r="AM18" s="26">
        <v>0</v>
      </c>
      <c r="AN18" s="26">
        <v>0</v>
      </c>
      <c r="AO18" s="26">
        <v>0</v>
      </c>
      <c r="AP18" s="26">
        <v>0</v>
      </c>
      <c r="AQ18" s="26">
        <v>0</v>
      </c>
      <c r="AR18" s="26">
        <v>0</v>
      </c>
      <c r="AS18" s="26">
        <v>0</v>
      </c>
      <c r="AT18">
        <f t="shared" si="0"/>
        <v>1</v>
      </c>
    </row>
    <row r="19" spans="1:46" x14ac:dyDescent="0.35">
      <c r="A19" s="66"/>
      <c r="B19" s="25">
        <v>16</v>
      </c>
      <c r="C19" s="26">
        <v>0</v>
      </c>
      <c r="D19" s="26">
        <v>0</v>
      </c>
      <c r="E19" s="26">
        <v>0</v>
      </c>
      <c r="F19" s="26">
        <v>0</v>
      </c>
      <c r="G19" s="26">
        <v>0</v>
      </c>
      <c r="H19" s="26">
        <v>0</v>
      </c>
      <c r="I19" s="26">
        <v>0</v>
      </c>
      <c r="J19" s="26">
        <v>0</v>
      </c>
      <c r="K19" s="26">
        <v>0</v>
      </c>
      <c r="L19" s="26">
        <v>0</v>
      </c>
      <c r="M19" s="26">
        <v>0</v>
      </c>
      <c r="N19" s="26">
        <v>0</v>
      </c>
      <c r="O19" s="26">
        <v>0</v>
      </c>
      <c r="P19" s="26">
        <v>0</v>
      </c>
      <c r="Q19" s="26">
        <v>0</v>
      </c>
      <c r="R19" s="26">
        <v>0</v>
      </c>
      <c r="S19" s="27">
        <v>0</v>
      </c>
      <c r="T19" s="26">
        <v>0</v>
      </c>
      <c r="U19" s="26">
        <v>0</v>
      </c>
      <c r="V19" s="26">
        <v>0</v>
      </c>
      <c r="W19" s="26">
        <v>0</v>
      </c>
      <c r="X19" s="26">
        <v>0</v>
      </c>
      <c r="Y19" s="26">
        <v>0</v>
      </c>
      <c r="Z19" s="26">
        <v>0</v>
      </c>
      <c r="AA19" s="26">
        <v>0</v>
      </c>
      <c r="AB19" s="26">
        <v>0</v>
      </c>
      <c r="AC19" s="26">
        <v>0</v>
      </c>
      <c r="AD19" s="26">
        <v>0</v>
      </c>
      <c r="AE19" s="26">
        <v>0</v>
      </c>
      <c r="AF19" s="26">
        <v>0</v>
      </c>
      <c r="AG19" s="26">
        <v>0</v>
      </c>
      <c r="AH19" s="26">
        <v>0</v>
      </c>
      <c r="AI19" s="26">
        <v>0</v>
      </c>
      <c r="AJ19" s="26">
        <v>0</v>
      </c>
      <c r="AK19" s="26">
        <v>0</v>
      </c>
      <c r="AL19" s="26">
        <v>0</v>
      </c>
      <c r="AM19" s="26">
        <v>0</v>
      </c>
      <c r="AN19" s="26">
        <v>0</v>
      </c>
      <c r="AO19" s="26">
        <v>0</v>
      </c>
      <c r="AP19" s="26">
        <v>0</v>
      </c>
      <c r="AQ19" s="26">
        <v>0</v>
      </c>
      <c r="AR19" s="26">
        <v>0</v>
      </c>
      <c r="AS19" s="26">
        <v>0</v>
      </c>
      <c r="AT19">
        <f t="shared" si="0"/>
        <v>0</v>
      </c>
    </row>
    <row r="20" spans="1:46" x14ac:dyDescent="0.35">
      <c r="A20" s="66"/>
      <c r="B20" s="25">
        <v>17</v>
      </c>
      <c r="C20" s="26">
        <v>0</v>
      </c>
      <c r="D20" s="26">
        <v>0</v>
      </c>
      <c r="E20" s="26">
        <v>0</v>
      </c>
      <c r="F20" s="26">
        <v>0</v>
      </c>
      <c r="G20" s="26">
        <v>0</v>
      </c>
      <c r="H20" s="26">
        <v>0</v>
      </c>
      <c r="I20" s="26">
        <v>0</v>
      </c>
      <c r="J20" s="26">
        <v>0</v>
      </c>
      <c r="K20" s="26">
        <v>0</v>
      </c>
      <c r="L20" s="26">
        <v>0</v>
      </c>
      <c r="M20" s="26">
        <v>0</v>
      </c>
      <c r="N20" s="26">
        <v>0</v>
      </c>
      <c r="O20" s="26">
        <v>0</v>
      </c>
      <c r="P20" s="26">
        <v>0</v>
      </c>
      <c r="Q20" s="26">
        <v>0</v>
      </c>
      <c r="R20" s="26">
        <v>0</v>
      </c>
      <c r="S20" s="26">
        <v>0</v>
      </c>
      <c r="T20" s="27">
        <v>0</v>
      </c>
      <c r="U20" s="26">
        <v>0</v>
      </c>
      <c r="V20" s="26">
        <v>0</v>
      </c>
      <c r="W20" s="26">
        <v>0</v>
      </c>
      <c r="X20" s="26">
        <v>0</v>
      </c>
      <c r="Y20" s="26">
        <v>0</v>
      </c>
      <c r="Z20" s="26">
        <v>0</v>
      </c>
      <c r="AA20" s="26">
        <v>0</v>
      </c>
      <c r="AB20" s="26">
        <v>0</v>
      </c>
      <c r="AC20" s="26">
        <v>0</v>
      </c>
      <c r="AD20" s="26">
        <v>0</v>
      </c>
      <c r="AE20" s="26">
        <v>0</v>
      </c>
      <c r="AF20" s="26">
        <v>0</v>
      </c>
      <c r="AG20" s="26">
        <v>0</v>
      </c>
      <c r="AH20" s="26">
        <v>0</v>
      </c>
      <c r="AI20" s="26">
        <v>0</v>
      </c>
      <c r="AJ20" s="26">
        <v>1</v>
      </c>
      <c r="AK20" s="26">
        <v>0</v>
      </c>
      <c r="AL20" s="26">
        <v>0</v>
      </c>
      <c r="AM20" s="26">
        <v>0</v>
      </c>
      <c r="AN20" s="26">
        <v>0</v>
      </c>
      <c r="AO20" s="26">
        <v>0</v>
      </c>
      <c r="AP20" s="26">
        <v>0</v>
      </c>
      <c r="AQ20" s="26">
        <v>0</v>
      </c>
      <c r="AR20" s="26">
        <v>0</v>
      </c>
      <c r="AS20" s="26">
        <v>0</v>
      </c>
      <c r="AT20">
        <f t="shared" si="0"/>
        <v>1</v>
      </c>
    </row>
    <row r="21" spans="1:46" x14ac:dyDescent="0.35">
      <c r="A21" s="66"/>
      <c r="B21" s="25">
        <v>18</v>
      </c>
      <c r="C21" s="26">
        <v>0</v>
      </c>
      <c r="D21" s="26">
        <v>0</v>
      </c>
      <c r="E21" s="26">
        <v>0</v>
      </c>
      <c r="F21" s="26">
        <v>0</v>
      </c>
      <c r="G21" s="26">
        <v>0</v>
      </c>
      <c r="H21" s="26">
        <v>0</v>
      </c>
      <c r="I21" s="26">
        <v>0</v>
      </c>
      <c r="J21" s="26">
        <v>0</v>
      </c>
      <c r="K21" s="26">
        <v>0</v>
      </c>
      <c r="L21" s="26">
        <v>0</v>
      </c>
      <c r="M21" s="26">
        <v>0</v>
      </c>
      <c r="N21" s="26">
        <v>0</v>
      </c>
      <c r="O21" s="26">
        <v>0</v>
      </c>
      <c r="P21" s="26">
        <v>0</v>
      </c>
      <c r="Q21" s="26">
        <v>0</v>
      </c>
      <c r="R21" s="26">
        <v>0</v>
      </c>
      <c r="S21" s="26">
        <v>0</v>
      </c>
      <c r="T21" s="26">
        <v>0</v>
      </c>
      <c r="U21" s="27">
        <v>0</v>
      </c>
      <c r="V21" s="26">
        <v>0</v>
      </c>
      <c r="W21" s="26">
        <v>0</v>
      </c>
      <c r="X21" s="26">
        <v>0</v>
      </c>
      <c r="Y21" s="26">
        <v>0</v>
      </c>
      <c r="Z21" s="26">
        <v>0</v>
      </c>
      <c r="AA21" s="26">
        <v>0</v>
      </c>
      <c r="AB21" s="26">
        <v>0</v>
      </c>
      <c r="AC21" s="26">
        <v>0</v>
      </c>
      <c r="AD21" s="26">
        <v>0</v>
      </c>
      <c r="AE21" s="26">
        <v>0</v>
      </c>
      <c r="AF21" s="26">
        <v>0</v>
      </c>
      <c r="AG21" s="26">
        <v>0</v>
      </c>
      <c r="AH21" s="26">
        <v>0</v>
      </c>
      <c r="AI21" s="26">
        <v>0</v>
      </c>
      <c r="AJ21" s="26">
        <v>0</v>
      </c>
      <c r="AK21" s="26">
        <v>0</v>
      </c>
      <c r="AL21" s="26">
        <v>0</v>
      </c>
      <c r="AM21" s="26">
        <v>0</v>
      </c>
      <c r="AN21" s="26">
        <v>0</v>
      </c>
      <c r="AO21" s="26">
        <v>0</v>
      </c>
      <c r="AP21" s="26">
        <v>0</v>
      </c>
      <c r="AQ21" s="26">
        <v>0</v>
      </c>
      <c r="AR21" s="26">
        <v>0</v>
      </c>
      <c r="AS21" s="26">
        <v>0</v>
      </c>
      <c r="AT21">
        <f t="shared" si="0"/>
        <v>0</v>
      </c>
    </row>
    <row r="22" spans="1:46" x14ac:dyDescent="0.35">
      <c r="A22" s="66"/>
      <c r="B22" s="25">
        <v>19</v>
      </c>
      <c r="C22" s="26">
        <v>0</v>
      </c>
      <c r="D22" s="26">
        <v>0</v>
      </c>
      <c r="E22" s="26">
        <v>0</v>
      </c>
      <c r="F22" s="26">
        <v>0</v>
      </c>
      <c r="G22" s="26">
        <v>0</v>
      </c>
      <c r="H22" s="26">
        <v>0</v>
      </c>
      <c r="I22" s="26">
        <v>0</v>
      </c>
      <c r="J22" s="26">
        <v>0</v>
      </c>
      <c r="K22" s="26">
        <v>0</v>
      </c>
      <c r="L22" s="26">
        <v>0</v>
      </c>
      <c r="M22" s="26">
        <v>0</v>
      </c>
      <c r="N22" s="26">
        <v>0</v>
      </c>
      <c r="O22" s="26">
        <v>0</v>
      </c>
      <c r="P22" s="26">
        <v>0</v>
      </c>
      <c r="Q22" s="26">
        <v>0</v>
      </c>
      <c r="R22" s="26">
        <v>0</v>
      </c>
      <c r="S22" s="26">
        <v>0</v>
      </c>
      <c r="T22" s="26">
        <v>0</v>
      </c>
      <c r="U22" s="26">
        <v>0</v>
      </c>
      <c r="V22" s="27">
        <v>0</v>
      </c>
      <c r="W22" s="26">
        <v>0</v>
      </c>
      <c r="X22" s="26">
        <v>0</v>
      </c>
      <c r="Y22" s="26">
        <v>0</v>
      </c>
      <c r="Z22" s="26">
        <v>0</v>
      </c>
      <c r="AA22" s="26">
        <v>0</v>
      </c>
      <c r="AB22" s="26">
        <v>0</v>
      </c>
      <c r="AC22" s="26">
        <v>0</v>
      </c>
      <c r="AD22" s="26">
        <v>0</v>
      </c>
      <c r="AE22" s="26">
        <v>0</v>
      </c>
      <c r="AF22" s="26">
        <v>0</v>
      </c>
      <c r="AG22" s="26">
        <v>0</v>
      </c>
      <c r="AH22" s="26">
        <v>0</v>
      </c>
      <c r="AI22" s="26">
        <v>0</v>
      </c>
      <c r="AJ22" s="26">
        <v>0</v>
      </c>
      <c r="AK22" s="26">
        <v>0</v>
      </c>
      <c r="AL22" s="26">
        <v>0</v>
      </c>
      <c r="AM22" s="26">
        <v>0</v>
      </c>
      <c r="AN22" s="26">
        <v>0</v>
      </c>
      <c r="AO22" s="26">
        <v>0</v>
      </c>
      <c r="AP22" s="26">
        <v>0</v>
      </c>
      <c r="AQ22" s="26">
        <v>0</v>
      </c>
      <c r="AR22" s="26">
        <v>0</v>
      </c>
      <c r="AS22" s="26">
        <v>0</v>
      </c>
      <c r="AT22">
        <f t="shared" si="0"/>
        <v>0</v>
      </c>
    </row>
    <row r="23" spans="1:46" x14ac:dyDescent="0.35">
      <c r="A23" s="66"/>
      <c r="B23" s="25">
        <v>20</v>
      </c>
      <c r="C23" s="26">
        <v>0</v>
      </c>
      <c r="D23" s="26">
        <v>0</v>
      </c>
      <c r="E23" s="26">
        <v>0</v>
      </c>
      <c r="F23" s="26">
        <v>0</v>
      </c>
      <c r="G23" s="26">
        <v>0</v>
      </c>
      <c r="H23" s="26">
        <v>0</v>
      </c>
      <c r="I23" s="26">
        <v>0</v>
      </c>
      <c r="J23" s="26">
        <v>0</v>
      </c>
      <c r="K23" s="26">
        <v>0</v>
      </c>
      <c r="L23" s="26">
        <v>0</v>
      </c>
      <c r="M23" s="26">
        <v>0</v>
      </c>
      <c r="N23" s="26">
        <v>0</v>
      </c>
      <c r="O23" s="26">
        <v>0</v>
      </c>
      <c r="P23" s="26">
        <v>0</v>
      </c>
      <c r="Q23" s="26">
        <v>0</v>
      </c>
      <c r="R23" s="26">
        <v>0</v>
      </c>
      <c r="S23" s="26">
        <v>0</v>
      </c>
      <c r="T23" s="26">
        <v>0</v>
      </c>
      <c r="U23" s="26">
        <v>0</v>
      </c>
      <c r="V23" s="26">
        <v>0</v>
      </c>
      <c r="W23" s="27">
        <v>79</v>
      </c>
      <c r="X23" s="26">
        <v>3</v>
      </c>
      <c r="Y23" s="26">
        <v>0</v>
      </c>
      <c r="Z23" s="26">
        <v>0</v>
      </c>
      <c r="AA23" s="26">
        <v>0</v>
      </c>
      <c r="AB23" s="26">
        <v>0</v>
      </c>
      <c r="AC23" s="26">
        <v>0</v>
      </c>
      <c r="AD23" s="26">
        <v>4</v>
      </c>
      <c r="AE23" s="26">
        <v>0</v>
      </c>
      <c r="AF23" s="26">
        <v>0</v>
      </c>
      <c r="AG23" s="26">
        <v>0</v>
      </c>
      <c r="AH23" s="26">
        <v>0</v>
      </c>
      <c r="AI23" s="26">
        <v>0</v>
      </c>
      <c r="AJ23" s="26">
        <v>8</v>
      </c>
      <c r="AK23" s="26">
        <v>0</v>
      </c>
      <c r="AL23" s="26">
        <v>0</v>
      </c>
      <c r="AM23" s="26">
        <v>0</v>
      </c>
      <c r="AN23" s="26">
        <v>0</v>
      </c>
      <c r="AO23" s="26">
        <v>0</v>
      </c>
      <c r="AP23" s="26">
        <v>0</v>
      </c>
      <c r="AQ23" s="26">
        <v>0</v>
      </c>
      <c r="AR23" s="26">
        <v>0</v>
      </c>
      <c r="AS23" s="26">
        <v>0</v>
      </c>
      <c r="AT23">
        <f t="shared" si="0"/>
        <v>94</v>
      </c>
    </row>
    <row r="24" spans="1:46" x14ac:dyDescent="0.35">
      <c r="A24" s="66"/>
      <c r="B24" s="25">
        <v>21</v>
      </c>
      <c r="C24" s="26">
        <v>0</v>
      </c>
      <c r="D24" s="26">
        <v>0</v>
      </c>
      <c r="E24" s="26">
        <v>0</v>
      </c>
      <c r="F24" s="26">
        <v>0</v>
      </c>
      <c r="G24" s="26">
        <v>0</v>
      </c>
      <c r="H24" s="26">
        <v>0</v>
      </c>
      <c r="I24" s="26">
        <v>0</v>
      </c>
      <c r="J24" s="26">
        <v>0</v>
      </c>
      <c r="K24" s="26">
        <v>0</v>
      </c>
      <c r="L24" s="26">
        <v>0</v>
      </c>
      <c r="M24" s="26">
        <v>0</v>
      </c>
      <c r="N24" s="26">
        <v>0</v>
      </c>
      <c r="O24" s="26">
        <v>0</v>
      </c>
      <c r="P24" s="26">
        <v>0</v>
      </c>
      <c r="Q24" s="26">
        <v>0</v>
      </c>
      <c r="R24" s="26">
        <v>0</v>
      </c>
      <c r="S24" s="26">
        <v>0</v>
      </c>
      <c r="T24" s="26">
        <v>0</v>
      </c>
      <c r="U24" s="26">
        <v>0</v>
      </c>
      <c r="V24" s="26">
        <v>0</v>
      </c>
      <c r="W24" s="26">
        <v>12</v>
      </c>
      <c r="X24" s="27">
        <v>1</v>
      </c>
      <c r="Y24" s="26">
        <v>0</v>
      </c>
      <c r="Z24" s="26">
        <v>0</v>
      </c>
      <c r="AA24" s="26">
        <v>0</v>
      </c>
      <c r="AB24" s="26">
        <v>0</v>
      </c>
      <c r="AC24" s="26">
        <v>0</v>
      </c>
      <c r="AD24" s="26">
        <v>0</v>
      </c>
      <c r="AE24" s="26">
        <v>0</v>
      </c>
      <c r="AF24" s="26">
        <v>0</v>
      </c>
      <c r="AG24" s="26">
        <v>0</v>
      </c>
      <c r="AH24" s="26">
        <v>0</v>
      </c>
      <c r="AI24" s="26">
        <v>0</v>
      </c>
      <c r="AJ24" s="26">
        <v>0</v>
      </c>
      <c r="AK24" s="26">
        <v>0</v>
      </c>
      <c r="AL24" s="26">
        <v>0</v>
      </c>
      <c r="AM24" s="26">
        <v>0</v>
      </c>
      <c r="AN24" s="26">
        <v>0</v>
      </c>
      <c r="AO24" s="26">
        <v>0</v>
      </c>
      <c r="AP24" s="26">
        <v>0</v>
      </c>
      <c r="AQ24" s="26">
        <v>0</v>
      </c>
      <c r="AR24" s="26">
        <v>0</v>
      </c>
      <c r="AS24" s="26">
        <v>0</v>
      </c>
      <c r="AT24">
        <f t="shared" si="0"/>
        <v>13</v>
      </c>
    </row>
    <row r="25" spans="1:46" x14ac:dyDescent="0.35">
      <c r="A25" s="66"/>
      <c r="B25" s="25">
        <v>22</v>
      </c>
      <c r="C25" s="26">
        <v>0</v>
      </c>
      <c r="D25" s="26">
        <v>0</v>
      </c>
      <c r="E25" s="26">
        <v>0</v>
      </c>
      <c r="F25" s="26">
        <v>0</v>
      </c>
      <c r="G25" s="26">
        <v>0</v>
      </c>
      <c r="H25" s="26">
        <v>0</v>
      </c>
      <c r="I25" s="26">
        <v>0</v>
      </c>
      <c r="J25" s="26">
        <v>0</v>
      </c>
      <c r="K25" s="26">
        <v>0</v>
      </c>
      <c r="L25" s="26">
        <v>0</v>
      </c>
      <c r="M25" s="26">
        <v>0</v>
      </c>
      <c r="N25" s="26">
        <v>0</v>
      </c>
      <c r="O25" s="26">
        <v>0</v>
      </c>
      <c r="P25" s="26">
        <v>0</v>
      </c>
      <c r="Q25" s="26">
        <v>0</v>
      </c>
      <c r="R25" s="26">
        <v>0</v>
      </c>
      <c r="S25" s="26">
        <v>0</v>
      </c>
      <c r="T25" s="26">
        <v>0</v>
      </c>
      <c r="U25" s="26">
        <v>0</v>
      </c>
      <c r="V25" s="26">
        <v>0</v>
      </c>
      <c r="W25" s="26">
        <v>0</v>
      </c>
      <c r="X25" s="26">
        <v>0</v>
      </c>
      <c r="Y25" s="27">
        <v>0</v>
      </c>
      <c r="Z25" s="26">
        <v>0</v>
      </c>
      <c r="AA25" s="26">
        <v>0</v>
      </c>
      <c r="AB25" s="26">
        <v>0</v>
      </c>
      <c r="AC25" s="26">
        <v>0</v>
      </c>
      <c r="AD25" s="26">
        <v>0</v>
      </c>
      <c r="AE25" s="26">
        <v>0</v>
      </c>
      <c r="AF25" s="26">
        <v>0</v>
      </c>
      <c r="AG25" s="26">
        <v>0</v>
      </c>
      <c r="AH25" s="26">
        <v>0</v>
      </c>
      <c r="AI25" s="26">
        <v>0</v>
      </c>
      <c r="AJ25" s="26">
        <v>0</v>
      </c>
      <c r="AK25" s="26">
        <v>0</v>
      </c>
      <c r="AL25" s="26">
        <v>0</v>
      </c>
      <c r="AM25" s="26">
        <v>0</v>
      </c>
      <c r="AN25" s="26">
        <v>0</v>
      </c>
      <c r="AO25" s="26">
        <v>0</v>
      </c>
      <c r="AP25" s="26">
        <v>0</v>
      </c>
      <c r="AQ25" s="26">
        <v>0</v>
      </c>
      <c r="AR25" s="26">
        <v>0</v>
      </c>
      <c r="AS25" s="26">
        <v>0</v>
      </c>
      <c r="AT25">
        <f t="shared" si="0"/>
        <v>0</v>
      </c>
    </row>
    <row r="26" spans="1:46" x14ac:dyDescent="0.35">
      <c r="A26" s="66"/>
      <c r="B26" s="25">
        <v>23</v>
      </c>
      <c r="C26" s="26">
        <v>0</v>
      </c>
      <c r="D26" s="26">
        <v>0</v>
      </c>
      <c r="E26" s="26">
        <v>0</v>
      </c>
      <c r="F26" s="26">
        <v>0</v>
      </c>
      <c r="G26" s="26">
        <v>0</v>
      </c>
      <c r="H26" s="26">
        <v>0</v>
      </c>
      <c r="I26" s="26">
        <v>0</v>
      </c>
      <c r="J26" s="26">
        <v>0</v>
      </c>
      <c r="K26" s="26">
        <v>0</v>
      </c>
      <c r="L26" s="26">
        <v>0</v>
      </c>
      <c r="M26" s="26">
        <v>0</v>
      </c>
      <c r="N26" s="26">
        <v>0</v>
      </c>
      <c r="O26" s="26">
        <v>0</v>
      </c>
      <c r="P26" s="26">
        <v>0</v>
      </c>
      <c r="Q26" s="26">
        <v>0</v>
      </c>
      <c r="R26" s="26">
        <v>0</v>
      </c>
      <c r="S26" s="26">
        <v>0</v>
      </c>
      <c r="T26" s="26">
        <v>0</v>
      </c>
      <c r="U26" s="26">
        <v>0</v>
      </c>
      <c r="V26" s="26">
        <v>0</v>
      </c>
      <c r="W26" s="26">
        <v>0</v>
      </c>
      <c r="X26" s="26">
        <v>0</v>
      </c>
      <c r="Y26" s="26">
        <v>0</v>
      </c>
      <c r="Z26" s="27">
        <v>0</v>
      </c>
      <c r="AA26" s="26">
        <v>0</v>
      </c>
      <c r="AB26" s="26">
        <v>0</v>
      </c>
      <c r="AC26" s="26">
        <v>0</v>
      </c>
      <c r="AD26" s="26">
        <v>0</v>
      </c>
      <c r="AE26" s="26">
        <v>0</v>
      </c>
      <c r="AF26" s="26">
        <v>0</v>
      </c>
      <c r="AG26" s="26">
        <v>0</v>
      </c>
      <c r="AH26" s="26">
        <v>0</v>
      </c>
      <c r="AI26" s="26">
        <v>0</v>
      </c>
      <c r="AJ26" s="26">
        <v>0</v>
      </c>
      <c r="AK26" s="26">
        <v>0</v>
      </c>
      <c r="AL26" s="26">
        <v>0</v>
      </c>
      <c r="AM26" s="26">
        <v>0</v>
      </c>
      <c r="AN26" s="26">
        <v>0</v>
      </c>
      <c r="AO26" s="26">
        <v>0</v>
      </c>
      <c r="AP26" s="26">
        <v>0</v>
      </c>
      <c r="AQ26" s="26">
        <v>0</v>
      </c>
      <c r="AR26" s="26">
        <v>0</v>
      </c>
      <c r="AS26" s="26">
        <v>0</v>
      </c>
      <c r="AT26">
        <f t="shared" si="0"/>
        <v>0</v>
      </c>
    </row>
    <row r="27" spans="1:46" x14ac:dyDescent="0.35">
      <c r="A27" s="66"/>
      <c r="B27" s="25">
        <v>24</v>
      </c>
      <c r="C27" s="26">
        <v>0</v>
      </c>
      <c r="D27" s="26">
        <v>0</v>
      </c>
      <c r="E27" s="26">
        <v>0</v>
      </c>
      <c r="F27" s="26">
        <v>0</v>
      </c>
      <c r="G27" s="26">
        <v>0</v>
      </c>
      <c r="H27" s="26">
        <v>0</v>
      </c>
      <c r="I27" s="26">
        <v>0</v>
      </c>
      <c r="J27" s="26">
        <v>0</v>
      </c>
      <c r="K27" s="26">
        <v>0</v>
      </c>
      <c r="L27" s="26">
        <v>0</v>
      </c>
      <c r="M27" s="26">
        <v>0</v>
      </c>
      <c r="N27" s="26">
        <v>0</v>
      </c>
      <c r="O27" s="26">
        <v>0</v>
      </c>
      <c r="P27" s="26">
        <v>0</v>
      </c>
      <c r="Q27" s="26">
        <v>0</v>
      </c>
      <c r="R27" s="26">
        <v>0</v>
      </c>
      <c r="S27" s="26">
        <v>0</v>
      </c>
      <c r="T27" s="26">
        <v>0</v>
      </c>
      <c r="U27" s="26">
        <v>0</v>
      </c>
      <c r="V27" s="26">
        <v>0</v>
      </c>
      <c r="W27" s="26">
        <v>1</v>
      </c>
      <c r="X27" s="26">
        <v>0</v>
      </c>
      <c r="Y27" s="26">
        <v>0</v>
      </c>
      <c r="Z27" s="26">
        <v>0</v>
      </c>
      <c r="AA27" s="27">
        <v>2</v>
      </c>
      <c r="AB27" s="26">
        <v>0</v>
      </c>
      <c r="AC27" s="26">
        <v>0</v>
      </c>
      <c r="AD27" s="26">
        <v>0</v>
      </c>
      <c r="AE27" s="26">
        <v>0</v>
      </c>
      <c r="AF27" s="26">
        <v>0</v>
      </c>
      <c r="AG27" s="26">
        <v>0</v>
      </c>
      <c r="AH27" s="26">
        <v>0</v>
      </c>
      <c r="AI27" s="26">
        <v>0</v>
      </c>
      <c r="AJ27" s="26">
        <v>0</v>
      </c>
      <c r="AK27" s="26">
        <v>0</v>
      </c>
      <c r="AL27" s="26">
        <v>0</v>
      </c>
      <c r="AM27" s="26">
        <v>0</v>
      </c>
      <c r="AN27" s="26">
        <v>0</v>
      </c>
      <c r="AO27" s="26">
        <v>0</v>
      </c>
      <c r="AP27" s="26">
        <v>0</v>
      </c>
      <c r="AQ27" s="26">
        <v>0</v>
      </c>
      <c r="AR27" s="26">
        <v>0</v>
      </c>
      <c r="AS27" s="26">
        <v>0</v>
      </c>
      <c r="AT27">
        <f t="shared" si="0"/>
        <v>3</v>
      </c>
    </row>
    <row r="28" spans="1:46" x14ac:dyDescent="0.35">
      <c r="A28" s="66"/>
      <c r="B28" s="25">
        <v>25</v>
      </c>
      <c r="C28" s="26">
        <v>0</v>
      </c>
      <c r="D28" s="26">
        <v>0</v>
      </c>
      <c r="E28" s="26">
        <v>0</v>
      </c>
      <c r="F28" s="26">
        <v>0</v>
      </c>
      <c r="G28" s="26">
        <v>0</v>
      </c>
      <c r="H28" s="26">
        <v>0</v>
      </c>
      <c r="I28" s="26">
        <v>0</v>
      </c>
      <c r="J28" s="26">
        <v>0</v>
      </c>
      <c r="K28" s="26">
        <v>0</v>
      </c>
      <c r="L28" s="26">
        <v>0</v>
      </c>
      <c r="M28" s="26">
        <v>0</v>
      </c>
      <c r="N28" s="26">
        <v>0</v>
      </c>
      <c r="O28" s="26">
        <v>0</v>
      </c>
      <c r="P28" s="26">
        <v>0</v>
      </c>
      <c r="Q28" s="26">
        <v>0</v>
      </c>
      <c r="R28" s="26">
        <v>0</v>
      </c>
      <c r="S28" s="26">
        <v>0</v>
      </c>
      <c r="T28" s="26">
        <v>0</v>
      </c>
      <c r="U28" s="26">
        <v>0</v>
      </c>
      <c r="V28" s="26">
        <v>0</v>
      </c>
      <c r="W28" s="26">
        <v>1</v>
      </c>
      <c r="X28" s="26">
        <v>0</v>
      </c>
      <c r="Y28" s="26">
        <v>0</v>
      </c>
      <c r="Z28" s="26">
        <v>0</v>
      </c>
      <c r="AA28" s="26">
        <v>0</v>
      </c>
      <c r="AB28" s="27">
        <v>0</v>
      </c>
      <c r="AC28" s="26">
        <v>0</v>
      </c>
      <c r="AD28" s="26">
        <v>2</v>
      </c>
      <c r="AE28" s="26">
        <v>0</v>
      </c>
      <c r="AF28" s="26">
        <v>0</v>
      </c>
      <c r="AG28" s="26">
        <v>0</v>
      </c>
      <c r="AH28" s="26">
        <v>0</v>
      </c>
      <c r="AI28" s="26">
        <v>0</v>
      </c>
      <c r="AJ28" s="26">
        <v>3</v>
      </c>
      <c r="AK28" s="26">
        <v>1</v>
      </c>
      <c r="AL28" s="26">
        <v>0</v>
      </c>
      <c r="AM28" s="26">
        <v>0</v>
      </c>
      <c r="AN28" s="26">
        <v>0</v>
      </c>
      <c r="AO28" s="26">
        <v>0</v>
      </c>
      <c r="AP28" s="26">
        <v>0</v>
      </c>
      <c r="AQ28" s="26">
        <v>0</v>
      </c>
      <c r="AR28" s="26">
        <v>0</v>
      </c>
      <c r="AS28" s="26">
        <v>0</v>
      </c>
      <c r="AT28">
        <f t="shared" si="0"/>
        <v>7</v>
      </c>
    </row>
    <row r="29" spans="1:46" x14ac:dyDescent="0.35">
      <c r="A29" s="66"/>
      <c r="B29" s="25">
        <v>26</v>
      </c>
      <c r="C29" s="26">
        <v>0</v>
      </c>
      <c r="D29" s="26">
        <v>0</v>
      </c>
      <c r="E29" s="26">
        <v>0</v>
      </c>
      <c r="F29" s="26">
        <v>0</v>
      </c>
      <c r="G29" s="26">
        <v>0</v>
      </c>
      <c r="H29" s="26">
        <v>0</v>
      </c>
      <c r="I29" s="26">
        <v>0</v>
      </c>
      <c r="J29" s="26">
        <v>0</v>
      </c>
      <c r="K29" s="26">
        <v>0</v>
      </c>
      <c r="L29" s="26">
        <v>0</v>
      </c>
      <c r="M29" s="26">
        <v>0</v>
      </c>
      <c r="N29" s="26">
        <v>0</v>
      </c>
      <c r="O29" s="26">
        <v>0</v>
      </c>
      <c r="P29" s="26">
        <v>0</v>
      </c>
      <c r="Q29" s="26">
        <v>0</v>
      </c>
      <c r="R29" s="26">
        <v>0</v>
      </c>
      <c r="S29" s="26">
        <v>0</v>
      </c>
      <c r="T29" s="26">
        <v>0</v>
      </c>
      <c r="U29" s="26">
        <v>0</v>
      </c>
      <c r="V29" s="26">
        <v>0</v>
      </c>
      <c r="W29" s="26">
        <v>6</v>
      </c>
      <c r="X29" s="26">
        <v>1</v>
      </c>
      <c r="Y29" s="26">
        <v>0</v>
      </c>
      <c r="Z29" s="26">
        <v>0</v>
      </c>
      <c r="AA29" s="26">
        <v>0</v>
      </c>
      <c r="AB29" s="26">
        <v>0</v>
      </c>
      <c r="AC29" s="27">
        <v>0</v>
      </c>
      <c r="AD29" s="26">
        <v>2</v>
      </c>
      <c r="AE29" s="26">
        <v>0</v>
      </c>
      <c r="AF29" s="26">
        <v>0</v>
      </c>
      <c r="AG29" s="26">
        <v>0</v>
      </c>
      <c r="AH29" s="26">
        <v>0</v>
      </c>
      <c r="AI29" s="26">
        <v>0</v>
      </c>
      <c r="AJ29" s="26">
        <v>4</v>
      </c>
      <c r="AK29" s="26">
        <v>0</v>
      </c>
      <c r="AL29" s="26">
        <v>0</v>
      </c>
      <c r="AM29" s="26">
        <v>0</v>
      </c>
      <c r="AN29" s="26">
        <v>0</v>
      </c>
      <c r="AO29" s="26">
        <v>0</v>
      </c>
      <c r="AP29" s="26">
        <v>0</v>
      </c>
      <c r="AQ29" s="26">
        <v>0</v>
      </c>
      <c r="AR29" s="26">
        <v>0</v>
      </c>
      <c r="AS29" s="26">
        <v>0</v>
      </c>
      <c r="AT29">
        <f t="shared" si="0"/>
        <v>13</v>
      </c>
    </row>
    <row r="30" spans="1:46" x14ac:dyDescent="0.35">
      <c r="A30" s="66"/>
      <c r="B30" s="25">
        <v>27</v>
      </c>
      <c r="C30" s="26">
        <v>0</v>
      </c>
      <c r="D30" s="26">
        <v>0</v>
      </c>
      <c r="E30" s="26">
        <v>0</v>
      </c>
      <c r="F30" s="26">
        <v>0</v>
      </c>
      <c r="G30" s="26">
        <v>0</v>
      </c>
      <c r="H30" s="26">
        <v>0</v>
      </c>
      <c r="I30" s="26">
        <v>0</v>
      </c>
      <c r="J30" s="26">
        <v>0</v>
      </c>
      <c r="K30" s="26">
        <v>0</v>
      </c>
      <c r="L30" s="26">
        <v>0</v>
      </c>
      <c r="M30" s="26">
        <v>0</v>
      </c>
      <c r="N30" s="26">
        <v>0</v>
      </c>
      <c r="O30" s="26">
        <v>0</v>
      </c>
      <c r="P30" s="26">
        <v>0</v>
      </c>
      <c r="Q30" s="26">
        <v>0</v>
      </c>
      <c r="R30" s="26">
        <v>0</v>
      </c>
      <c r="S30" s="26">
        <v>0</v>
      </c>
      <c r="T30" s="26">
        <v>0</v>
      </c>
      <c r="U30" s="26">
        <v>0</v>
      </c>
      <c r="V30" s="26">
        <v>0</v>
      </c>
      <c r="W30" s="26">
        <v>10</v>
      </c>
      <c r="X30" s="26">
        <v>2</v>
      </c>
      <c r="Y30" s="26">
        <v>0</v>
      </c>
      <c r="Z30" s="26">
        <v>0</v>
      </c>
      <c r="AA30" s="26">
        <v>0</v>
      </c>
      <c r="AB30" s="26">
        <v>0</v>
      </c>
      <c r="AC30" s="26">
        <v>0</v>
      </c>
      <c r="AD30" s="27">
        <v>10</v>
      </c>
      <c r="AE30" s="26">
        <v>0</v>
      </c>
      <c r="AF30" s="26">
        <v>0</v>
      </c>
      <c r="AG30" s="26">
        <v>0</v>
      </c>
      <c r="AH30" s="26">
        <v>0</v>
      </c>
      <c r="AI30" s="26">
        <v>0</v>
      </c>
      <c r="AJ30" s="26">
        <v>9</v>
      </c>
      <c r="AK30" s="26">
        <v>0</v>
      </c>
      <c r="AL30" s="26">
        <v>0</v>
      </c>
      <c r="AM30" s="26">
        <v>0</v>
      </c>
      <c r="AN30" s="26">
        <v>0</v>
      </c>
      <c r="AO30" s="26">
        <v>0</v>
      </c>
      <c r="AP30" s="26">
        <v>0</v>
      </c>
      <c r="AQ30" s="26">
        <v>0</v>
      </c>
      <c r="AR30" s="26">
        <v>0</v>
      </c>
      <c r="AS30" s="26">
        <v>0</v>
      </c>
      <c r="AT30">
        <f t="shared" si="0"/>
        <v>31</v>
      </c>
    </row>
    <row r="31" spans="1:46" x14ac:dyDescent="0.35">
      <c r="A31" s="66"/>
      <c r="B31" s="25">
        <v>28</v>
      </c>
      <c r="C31" s="26">
        <v>0</v>
      </c>
      <c r="D31" s="26">
        <v>0</v>
      </c>
      <c r="E31" s="26">
        <v>0</v>
      </c>
      <c r="F31" s="26">
        <v>0</v>
      </c>
      <c r="G31" s="26">
        <v>0</v>
      </c>
      <c r="H31" s="26">
        <v>0</v>
      </c>
      <c r="I31" s="26">
        <v>0</v>
      </c>
      <c r="J31" s="26">
        <v>0</v>
      </c>
      <c r="K31" s="26">
        <v>0</v>
      </c>
      <c r="L31" s="26">
        <v>0</v>
      </c>
      <c r="M31" s="26">
        <v>0</v>
      </c>
      <c r="N31" s="26">
        <v>0</v>
      </c>
      <c r="O31" s="26">
        <v>0</v>
      </c>
      <c r="P31" s="26">
        <v>0</v>
      </c>
      <c r="Q31" s="26">
        <v>0</v>
      </c>
      <c r="R31" s="26">
        <v>0</v>
      </c>
      <c r="S31" s="26">
        <v>0</v>
      </c>
      <c r="T31" s="26">
        <v>0</v>
      </c>
      <c r="U31" s="26">
        <v>0</v>
      </c>
      <c r="V31" s="26">
        <v>0</v>
      </c>
      <c r="W31" s="26">
        <v>0</v>
      </c>
      <c r="X31" s="26">
        <v>0</v>
      </c>
      <c r="Y31" s="26">
        <v>0</v>
      </c>
      <c r="Z31" s="26">
        <v>0</v>
      </c>
      <c r="AA31" s="26">
        <v>0</v>
      </c>
      <c r="AB31" s="26">
        <v>0</v>
      </c>
      <c r="AC31" s="26">
        <v>0</v>
      </c>
      <c r="AD31" s="26">
        <v>0</v>
      </c>
      <c r="AE31" s="27">
        <v>0</v>
      </c>
      <c r="AF31" s="26">
        <v>0</v>
      </c>
      <c r="AG31" s="26">
        <v>0</v>
      </c>
      <c r="AH31" s="26">
        <v>0</v>
      </c>
      <c r="AI31" s="26">
        <v>0</v>
      </c>
      <c r="AJ31" s="26">
        <v>0</v>
      </c>
      <c r="AK31" s="26">
        <v>0</v>
      </c>
      <c r="AL31" s="26">
        <v>0</v>
      </c>
      <c r="AM31" s="26">
        <v>0</v>
      </c>
      <c r="AN31" s="26">
        <v>0</v>
      </c>
      <c r="AO31" s="26">
        <v>0</v>
      </c>
      <c r="AP31" s="26">
        <v>0</v>
      </c>
      <c r="AQ31" s="26">
        <v>0</v>
      </c>
      <c r="AR31" s="26">
        <v>0</v>
      </c>
      <c r="AS31" s="26">
        <v>0</v>
      </c>
      <c r="AT31">
        <f t="shared" si="0"/>
        <v>0</v>
      </c>
    </row>
    <row r="32" spans="1:46" x14ac:dyDescent="0.35">
      <c r="A32" s="66"/>
      <c r="B32" s="25">
        <v>29</v>
      </c>
      <c r="C32" s="26">
        <v>0</v>
      </c>
      <c r="D32" s="26">
        <v>0</v>
      </c>
      <c r="E32" s="26">
        <v>0</v>
      </c>
      <c r="F32" s="26">
        <v>0</v>
      </c>
      <c r="G32" s="26">
        <v>0</v>
      </c>
      <c r="H32" s="26">
        <v>0</v>
      </c>
      <c r="I32" s="26">
        <v>0</v>
      </c>
      <c r="J32" s="26">
        <v>0</v>
      </c>
      <c r="K32" s="26">
        <v>0</v>
      </c>
      <c r="L32" s="26">
        <v>0</v>
      </c>
      <c r="M32" s="26">
        <v>0</v>
      </c>
      <c r="N32" s="26">
        <v>0</v>
      </c>
      <c r="O32" s="26">
        <v>0</v>
      </c>
      <c r="P32" s="26">
        <v>0</v>
      </c>
      <c r="Q32" s="26">
        <v>0</v>
      </c>
      <c r="R32" s="26">
        <v>0</v>
      </c>
      <c r="S32" s="26">
        <v>0</v>
      </c>
      <c r="T32" s="26">
        <v>0</v>
      </c>
      <c r="U32" s="26">
        <v>0</v>
      </c>
      <c r="V32" s="26">
        <v>0</v>
      </c>
      <c r="W32" s="26">
        <v>0</v>
      </c>
      <c r="X32" s="26">
        <v>0</v>
      </c>
      <c r="Y32" s="26">
        <v>0</v>
      </c>
      <c r="Z32" s="26">
        <v>0</v>
      </c>
      <c r="AA32" s="26">
        <v>0</v>
      </c>
      <c r="AB32" s="26">
        <v>0</v>
      </c>
      <c r="AC32" s="26">
        <v>0</v>
      </c>
      <c r="AD32" s="26">
        <v>0</v>
      </c>
      <c r="AE32" s="26">
        <v>0</v>
      </c>
      <c r="AF32" s="27">
        <v>0</v>
      </c>
      <c r="AG32" s="26">
        <v>0</v>
      </c>
      <c r="AH32" s="26">
        <v>0</v>
      </c>
      <c r="AI32" s="26">
        <v>0</v>
      </c>
      <c r="AJ32" s="26">
        <v>0</v>
      </c>
      <c r="AK32" s="26">
        <v>0</v>
      </c>
      <c r="AL32" s="26">
        <v>0</v>
      </c>
      <c r="AM32" s="26">
        <v>0</v>
      </c>
      <c r="AN32" s="26">
        <v>0</v>
      </c>
      <c r="AO32" s="26">
        <v>0</v>
      </c>
      <c r="AP32" s="26">
        <v>0</v>
      </c>
      <c r="AQ32" s="26">
        <v>0</v>
      </c>
      <c r="AR32" s="26">
        <v>0</v>
      </c>
      <c r="AS32" s="26">
        <v>0</v>
      </c>
      <c r="AT32">
        <f t="shared" si="0"/>
        <v>0</v>
      </c>
    </row>
    <row r="33" spans="1:46" x14ac:dyDescent="0.35">
      <c r="A33" s="66"/>
      <c r="B33" s="25">
        <v>30</v>
      </c>
      <c r="C33" s="26">
        <v>0</v>
      </c>
      <c r="D33" s="26">
        <v>0</v>
      </c>
      <c r="E33" s="26">
        <v>0</v>
      </c>
      <c r="F33" s="26">
        <v>0</v>
      </c>
      <c r="G33" s="26">
        <v>0</v>
      </c>
      <c r="H33" s="26">
        <v>0</v>
      </c>
      <c r="I33" s="26">
        <v>0</v>
      </c>
      <c r="J33" s="26">
        <v>0</v>
      </c>
      <c r="K33" s="26">
        <v>0</v>
      </c>
      <c r="L33" s="26">
        <v>0</v>
      </c>
      <c r="M33" s="26">
        <v>0</v>
      </c>
      <c r="N33" s="26">
        <v>0</v>
      </c>
      <c r="O33" s="26">
        <v>0</v>
      </c>
      <c r="P33" s="26">
        <v>0</v>
      </c>
      <c r="Q33" s="26">
        <v>0</v>
      </c>
      <c r="R33" s="26">
        <v>0</v>
      </c>
      <c r="S33" s="26">
        <v>0</v>
      </c>
      <c r="T33" s="26">
        <v>0</v>
      </c>
      <c r="U33" s="26">
        <v>0</v>
      </c>
      <c r="V33" s="26">
        <v>0</v>
      </c>
      <c r="W33" s="26">
        <v>0</v>
      </c>
      <c r="X33" s="26">
        <v>0</v>
      </c>
      <c r="Y33" s="26">
        <v>0</v>
      </c>
      <c r="Z33" s="26">
        <v>0</v>
      </c>
      <c r="AA33" s="26">
        <v>0</v>
      </c>
      <c r="AB33" s="26">
        <v>0</v>
      </c>
      <c r="AC33" s="26">
        <v>0</v>
      </c>
      <c r="AD33" s="26">
        <v>1</v>
      </c>
      <c r="AE33" s="26">
        <v>0</v>
      </c>
      <c r="AF33" s="26">
        <v>0</v>
      </c>
      <c r="AG33" s="27">
        <v>0</v>
      </c>
      <c r="AH33" s="26">
        <v>0</v>
      </c>
      <c r="AI33" s="26">
        <v>0</v>
      </c>
      <c r="AJ33" s="26">
        <v>1</v>
      </c>
      <c r="AK33" s="26">
        <v>0</v>
      </c>
      <c r="AL33" s="26">
        <v>0</v>
      </c>
      <c r="AM33" s="26">
        <v>0</v>
      </c>
      <c r="AN33" s="26">
        <v>0</v>
      </c>
      <c r="AO33" s="26">
        <v>0</v>
      </c>
      <c r="AP33" s="26">
        <v>0</v>
      </c>
      <c r="AQ33" s="26">
        <v>0</v>
      </c>
      <c r="AR33" s="26">
        <v>0</v>
      </c>
      <c r="AS33" s="26">
        <v>0</v>
      </c>
      <c r="AT33">
        <f t="shared" si="0"/>
        <v>2</v>
      </c>
    </row>
    <row r="34" spans="1:46" x14ac:dyDescent="0.35">
      <c r="A34" s="66"/>
      <c r="B34" s="25">
        <v>31</v>
      </c>
      <c r="C34" s="26">
        <v>0</v>
      </c>
      <c r="D34" s="26">
        <v>0</v>
      </c>
      <c r="E34" s="26">
        <v>0</v>
      </c>
      <c r="F34" s="26">
        <v>0</v>
      </c>
      <c r="G34" s="26">
        <v>0</v>
      </c>
      <c r="H34" s="26">
        <v>0</v>
      </c>
      <c r="I34" s="26">
        <v>0</v>
      </c>
      <c r="J34" s="26">
        <v>0</v>
      </c>
      <c r="K34" s="26">
        <v>0</v>
      </c>
      <c r="L34" s="26">
        <v>0</v>
      </c>
      <c r="M34" s="26">
        <v>0</v>
      </c>
      <c r="N34" s="26">
        <v>0</v>
      </c>
      <c r="O34" s="26">
        <v>0</v>
      </c>
      <c r="P34" s="26">
        <v>0</v>
      </c>
      <c r="Q34" s="26">
        <v>0</v>
      </c>
      <c r="R34" s="26">
        <v>0</v>
      </c>
      <c r="S34" s="26">
        <v>0</v>
      </c>
      <c r="T34" s="26">
        <v>0</v>
      </c>
      <c r="U34" s="26">
        <v>0</v>
      </c>
      <c r="V34" s="26">
        <v>0</v>
      </c>
      <c r="W34" s="26">
        <v>1</v>
      </c>
      <c r="X34" s="26">
        <v>0</v>
      </c>
      <c r="Y34" s="26">
        <v>0</v>
      </c>
      <c r="Z34" s="26">
        <v>0</v>
      </c>
      <c r="AA34" s="26">
        <v>0</v>
      </c>
      <c r="AB34" s="26">
        <v>0</v>
      </c>
      <c r="AC34" s="26">
        <v>0</v>
      </c>
      <c r="AD34" s="26">
        <v>0</v>
      </c>
      <c r="AE34" s="26">
        <v>0</v>
      </c>
      <c r="AF34" s="26">
        <v>0</v>
      </c>
      <c r="AG34" s="26">
        <v>0</v>
      </c>
      <c r="AH34" s="27">
        <v>0</v>
      </c>
      <c r="AI34" s="26">
        <v>0</v>
      </c>
      <c r="AJ34" s="26">
        <v>1</v>
      </c>
      <c r="AK34" s="26">
        <v>0</v>
      </c>
      <c r="AL34" s="26">
        <v>0</v>
      </c>
      <c r="AM34" s="26">
        <v>0</v>
      </c>
      <c r="AN34" s="26">
        <v>0</v>
      </c>
      <c r="AO34" s="26">
        <v>0</v>
      </c>
      <c r="AP34" s="26">
        <v>0</v>
      </c>
      <c r="AQ34" s="26">
        <v>0</v>
      </c>
      <c r="AR34" s="26">
        <v>0</v>
      </c>
      <c r="AS34" s="26">
        <v>0</v>
      </c>
      <c r="AT34">
        <f t="shared" si="0"/>
        <v>2</v>
      </c>
    </row>
    <row r="35" spans="1:46" x14ac:dyDescent="0.35">
      <c r="A35" s="66"/>
      <c r="B35" s="25">
        <v>32</v>
      </c>
      <c r="C35" s="26">
        <v>0</v>
      </c>
      <c r="D35" s="26">
        <v>0</v>
      </c>
      <c r="E35" s="26">
        <v>0</v>
      </c>
      <c r="F35" s="26">
        <v>0</v>
      </c>
      <c r="G35" s="26">
        <v>0</v>
      </c>
      <c r="H35" s="26">
        <v>0</v>
      </c>
      <c r="I35" s="26">
        <v>0</v>
      </c>
      <c r="J35" s="26">
        <v>0</v>
      </c>
      <c r="K35" s="26">
        <v>0</v>
      </c>
      <c r="L35" s="26">
        <v>0</v>
      </c>
      <c r="M35" s="26">
        <v>0</v>
      </c>
      <c r="N35" s="26">
        <v>0</v>
      </c>
      <c r="O35" s="26">
        <v>0</v>
      </c>
      <c r="P35" s="26">
        <v>0</v>
      </c>
      <c r="Q35" s="26">
        <v>0</v>
      </c>
      <c r="R35" s="26">
        <v>0</v>
      </c>
      <c r="S35" s="26">
        <v>0</v>
      </c>
      <c r="T35" s="26">
        <v>0</v>
      </c>
      <c r="U35" s="26">
        <v>0</v>
      </c>
      <c r="V35" s="26">
        <v>0</v>
      </c>
      <c r="W35" s="26">
        <v>3</v>
      </c>
      <c r="X35" s="26">
        <v>0</v>
      </c>
      <c r="Y35" s="26">
        <v>0</v>
      </c>
      <c r="Z35" s="26">
        <v>0</v>
      </c>
      <c r="AA35" s="26">
        <v>0</v>
      </c>
      <c r="AB35" s="26">
        <v>0</v>
      </c>
      <c r="AC35" s="26">
        <v>0</v>
      </c>
      <c r="AD35" s="26">
        <v>1</v>
      </c>
      <c r="AE35" s="26">
        <v>0</v>
      </c>
      <c r="AF35" s="26">
        <v>0</v>
      </c>
      <c r="AG35" s="26">
        <v>0</v>
      </c>
      <c r="AH35" s="26">
        <v>0</v>
      </c>
      <c r="AI35" s="27">
        <v>1</v>
      </c>
      <c r="AJ35" s="26">
        <v>3</v>
      </c>
      <c r="AK35" s="26">
        <v>0</v>
      </c>
      <c r="AL35" s="26">
        <v>0</v>
      </c>
      <c r="AM35" s="26">
        <v>0</v>
      </c>
      <c r="AN35" s="26">
        <v>0</v>
      </c>
      <c r="AO35" s="26">
        <v>0</v>
      </c>
      <c r="AP35" s="26">
        <v>0</v>
      </c>
      <c r="AQ35" s="26">
        <v>0</v>
      </c>
      <c r="AR35" s="26">
        <v>0</v>
      </c>
      <c r="AS35" s="26">
        <v>0</v>
      </c>
      <c r="AT35">
        <f t="shared" si="0"/>
        <v>8</v>
      </c>
    </row>
    <row r="36" spans="1:46" x14ac:dyDescent="0.35">
      <c r="A36" s="66"/>
      <c r="B36" s="25">
        <v>33</v>
      </c>
      <c r="C36" s="26">
        <v>0</v>
      </c>
      <c r="D36" s="26">
        <v>0</v>
      </c>
      <c r="E36" s="26">
        <v>0</v>
      </c>
      <c r="F36" s="26">
        <v>0</v>
      </c>
      <c r="G36" s="26">
        <v>0</v>
      </c>
      <c r="H36" s="26">
        <v>0</v>
      </c>
      <c r="I36" s="26">
        <v>0</v>
      </c>
      <c r="J36" s="26">
        <v>0</v>
      </c>
      <c r="K36" s="26">
        <v>0</v>
      </c>
      <c r="L36" s="26">
        <v>0</v>
      </c>
      <c r="M36" s="26">
        <v>0</v>
      </c>
      <c r="N36" s="26">
        <v>0</v>
      </c>
      <c r="O36" s="26">
        <v>0</v>
      </c>
      <c r="P36" s="26">
        <v>0</v>
      </c>
      <c r="Q36" s="26">
        <v>0</v>
      </c>
      <c r="R36" s="26">
        <v>0</v>
      </c>
      <c r="S36" s="26">
        <v>0</v>
      </c>
      <c r="T36" s="26">
        <v>0</v>
      </c>
      <c r="U36" s="26">
        <v>0</v>
      </c>
      <c r="V36" s="26">
        <v>0</v>
      </c>
      <c r="W36" s="26">
        <v>13</v>
      </c>
      <c r="X36" s="26">
        <v>0</v>
      </c>
      <c r="Y36" s="26">
        <v>0</v>
      </c>
      <c r="Z36" s="26">
        <v>0</v>
      </c>
      <c r="AA36" s="26">
        <v>0</v>
      </c>
      <c r="AB36" s="26">
        <v>1</v>
      </c>
      <c r="AC36" s="26">
        <v>0</v>
      </c>
      <c r="AD36" s="26">
        <v>5</v>
      </c>
      <c r="AE36" s="26">
        <v>0</v>
      </c>
      <c r="AF36" s="26">
        <v>0</v>
      </c>
      <c r="AG36" s="26">
        <v>0</v>
      </c>
      <c r="AH36" s="26">
        <v>0</v>
      </c>
      <c r="AI36" s="26">
        <v>0</v>
      </c>
      <c r="AJ36" s="27">
        <v>362</v>
      </c>
      <c r="AK36" s="26">
        <v>3</v>
      </c>
      <c r="AL36" s="26">
        <v>0</v>
      </c>
      <c r="AM36" s="26">
        <v>2</v>
      </c>
      <c r="AN36" s="26">
        <v>0</v>
      </c>
      <c r="AO36" s="26">
        <v>0</v>
      </c>
      <c r="AP36" s="26">
        <v>0</v>
      </c>
      <c r="AQ36" s="26">
        <v>0</v>
      </c>
      <c r="AR36" s="26">
        <v>0</v>
      </c>
      <c r="AS36" s="26">
        <v>0</v>
      </c>
      <c r="AT36">
        <f t="shared" si="0"/>
        <v>386</v>
      </c>
    </row>
    <row r="37" spans="1:46" x14ac:dyDescent="0.35">
      <c r="A37" s="66"/>
      <c r="B37" s="25">
        <v>34</v>
      </c>
      <c r="C37" s="26">
        <v>1</v>
      </c>
      <c r="D37" s="26">
        <v>0</v>
      </c>
      <c r="E37" s="26">
        <v>0</v>
      </c>
      <c r="F37" s="26">
        <v>0</v>
      </c>
      <c r="G37" s="26">
        <v>0</v>
      </c>
      <c r="H37" s="26">
        <v>0</v>
      </c>
      <c r="I37" s="26">
        <v>0</v>
      </c>
      <c r="J37" s="26">
        <v>0</v>
      </c>
      <c r="K37" s="26">
        <v>0</v>
      </c>
      <c r="L37" s="26">
        <v>0</v>
      </c>
      <c r="M37" s="26">
        <v>0</v>
      </c>
      <c r="N37" s="26">
        <v>0</v>
      </c>
      <c r="O37" s="26">
        <v>0</v>
      </c>
      <c r="P37" s="26">
        <v>0</v>
      </c>
      <c r="Q37" s="26">
        <v>0</v>
      </c>
      <c r="R37" s="26">
        <v>0</v>
      </c>
      <c r="S37" s="26">
        <v>0</v>
      </c>
      <c r="T37" s="26">
        <v>0</v>
      </c>
      <c r="U37" s="26">
        <v>0</v>
      </c>
      <c r="V37" s="26">
        <v>0</v>
      </c>
      <c r="W37" s="26">
        <v>2</v>
      </c>
      <c r="X37" s="26">
        <v>0</v>
      </c>
      <c r="Y37" s="26">
        <v>0</v>
      </c>
      <c r="Z37" s="26">
        <v>0</v>
      </c>
      <c r="AA37" s="26">
        <v>0</v>
      </c>
      <c r="AB37" s="26">
        <v>0</v>
      </c>
      <c r="AC37" s="26">
        <v>0</v>
      </c>
      <c r="AD37" s="26">
        <v>0</v>
      </c>
      <c r="AE37" s="26">
        <v>0</v>
      </c>
      <c r="AF37" s="26">
        <v>0</v>
      </c>
      <c r="AG37" s="26">
        <v>0</v>
      </c>
      <c r="AH37" s="26">
        <v>0</v>
      </c>
      <c r="AI37" s="26">
        <v>0</v>
      </c>
      <c r="AJ37" s="26">
        <v>21</v>
      </c>
      <c r="AK37" s="27">
        <v>1</v>
      </c>
      <c r="AL37" s="26">
        <v>0</v>
      </c>
      <c r="AM37" s="26">
        <v>0</v>
      </c>
      <c r="AN37" s="26">
        <v>0</v>
      </c>
      <c r="AO37" s="26">
        <v>0</v>
      </c>
      <c r="AP37" s="26">
        <v>0</v>
      </c>
      <c r="AQ37" s="26">
        <v>0</v>
      </c>
      <c r="AR37" s="26">
        <v>0</v>
      </c>
      <c r="AS37" s="26">
        <v>0</v>
      </c>
      <c r="AT37">
        <f t="shared" si="0"/>
        <v>25</v>
      </c>
    </row>
    <row r="38" spans="1:46" x14ac:dyDescent="0.35">
      <c r="A38" s="66"/>
      <c r="B38" s="25">
        <v>35</v>
      </c>
      <c r="C38" s="26">
        <v>0</v>
      </c>
      <c r="D38" s="26">
        <v>0</v>
      </c>
      <c r="E38" s="26">
        <v>0</v>
      </c>
      <c r="F38" s="26">
        <v>0</v>
      </c>
      <c r="G38" s="26">
        <v>0</v>
      </c>
      <c r="H38" s="26">
        <v>0</v>
      </c>
      <c r="I38" s="26">
        <v>0</v>
      </c>
      <c r="J38" s="26">
        <v>0</v>
      </c>
      <c r="K38" s="26">
        <v>0</v>
      </c>
      <c r="L38" s="26">
        <v>0</v>
      </c>
      <c r="M38" s="26">
        <v>0</v>
      </c>
      <c r="N38" s="26">
        <v>0</v>
      </c>
      <c r="O38" s="26">
        <v>0</v>
      </c>
      <c r="P38" s="26">
        <v>0</v>
      </c>
      <c r="Q38" s="26">
        <v>0</v>
      </c>
      <c r="R38" s="26">
        <v>0</v>
      </c>
      <c r="S38" s="26">
        <v>0</v>
      </c>
      <c r="T38" s="26">
        <v>0</v>
      </c>
      <c r="U38" s="26">
        <v>0</v>
      </c>
      <c r="V38" s="26">
        <v>0</v>
      </c>
      <c r="W38" s="26">
        <v>0</v>
      </c>
      <c r="X38" s="26">
        <v>0</v>
      </c>
      <c r="Y38" s="26">
        <v>0</v>
      </c>
      <c r="Z38" s="26">
        <v>0</v>
      </c>
      <c r="AA38" s="26">
        <v>0</v>
      </c>
      <c r="AB38" s="26">
        <v>0</v>
      </c>
      <c r="AC38" s="26">
        <v>0</v>
      </c>
      <c r="AD38" s="26">
        <v>0</v>
      </c>
      <c r="AE38" s="26">
        <v>0</v>
      </c>
      <c r="AF38" s="26">
        <v>0</v>
      </c>
      <c r="AG38" s="26">
        <v>0</v>
      </c>
      <c r="AH38" s="26">
        <v>0</v>
      </c>
      <c r="AI38" s="26">
        <v>0</v>
      </c>
      <c r="AJ38" s="26">
        <v>3</v>
      </c>
      <c r="AK38" s="26">
        <v>0</v>
      </c>
      <c r="AL38" s="27">
        <v>0</v>
      </c>
      <c r="AM38" s="26">
        <v>0</v>
      </c>
      <c r="AN38" s="26">
        <v>0</v>
      </c>
      <c r="AO38" s="26">
        <v>0</v>
      </c>
      <c r="AP38" s="26">
        <v>0</v>
      </c>
      <c r="AQ38" s="26">
        <v>0</v>
      </c>
      <c r="AR38" s="26">
        <v>0</v>
      </c>
      <c r="AS38" s="26">
        <v>0</v>
      </c>
      <c r="AT38">
        <f t="shared" si="0"/>
        <v>3</v>
      </c>
    </row>
    <row r="39" spans="1:46" x14ac:dyDescent="0.35">
      <c r="A39" s="66"/>
      <c r="B39" s="25">
        <v>36</v>
      </c>
      <c r="C39" s="26">
        <v>0</v>
      </c>
      <c r="D39" s="26">
        <v>0</v>
      </c>
      <c r="E39" s="26">
        <v>0</v>
      </c>
      <c r="F39" s="26">
        <v>0</v>
      </c>
      <c r="G39" s="26">
        <v>0</v>
      </c>
      <c r="H39" s="26">
        <v>0</v>
      </c>
      <c r="I39" s="26">
        <v>0</v>
      </c>
      <c r="J39" s="26">
        <v>0</v>
      </c>
      <c r="K39" s="26">
        <v>0</v>
      </c>
      <c r="L39" s="26">
        <v>0</v>
      </c>
      <c r="M39" s="26">
        <v>0</v>
      </c>
      <c r="N39" s="26">
        <v>0</v>
      </c>
      <c r="O39" s="26">
        <v>0</v>
      </c>
      <c r="P39" s="26">
        <v>0</v>
      </c>
      <c r="Q39" s="26">
        <v>0</v>
      </c>
      <c r="R39" s="26">
        <v>0</v>
      </c>
      <c r="S39" s="26">
        <v>0</v>
      </c>
      <c r="T39" s="26">
        <v>0</v>
      </c>
      <c r="U39" s="26">
        <v>0</v>
      </c>
      <c r="V39" s="26">
        <v>0</v>
      </c>
      <c r="W39" s="26">
        <v>1</v>
      </c>
      <c r="X39" s="26">
        <v>0</v>
      </c>
      <c r="Y39" s="26">
        <v>0</v>
      </c>
      <c r="Z39" s="26">
        <v>0</v>
      </c>
      <c r="AA39" s="26">
        <v>0</v>
      </c>
      <c r="AB39" s="26">
        <v>0</v>
      </c>
      <c r="AC39" s="26">
        <v>0</v>
      </c>
      <c r="AD39" s="26">
        <v>0</v>
      </c>
      <c r="AE39" s="26">
        <v>0</v>
      </c>
      <c r="AF39" s="26">
        <v>0</v>
      </c>
      <c r="AG39" s="26">
        <v>0</v>
      </c>
      <c r="AH39" s="26">
        <v>0</v>
      </c>
      <c r="AI39" s="26">
        <v>0</v>
      </c>
      <c r="AJ39" s="26">
        <v>4</v>
      </c>
      <c r="AK39" s="26">
        <v>0</v>
      </c>
      <c r="AL39" s="26">
        <v>0</v>
      </c>
      <c r="AM39" s="27">
        <v>4</v>
      </c>
      <c r="AN39" s="26">
        <v>0</v>
      </c>
      <c r="AO39" s="26">
        <v>0</v>
      </c>
      <c r="AP39" s="26">
        <v>0</v>
      </c>
      <c r="AQ39" s="26">
        <v>0</v>
      </c>
      <c r="AR39" s="26">
        <v>0</v>
      </c>
      <c r="AS39" s="26">
        <v>0</v>
      </c>
      <c r="AT39">
        <f t="shared" si="0"/>
        <v>9</v>
      </c>
    </row>
    <row r="40" spans="1:46" x14ac:dyDescent="0.35">
      <c r="A40" s="66"/>
      <c r="B40" s="25">
        <v>37</v>
      </c>
      <c r="C40" s="26">
        <v>0</v>
      </c>
      <c r="D40" s="26">
        <v>0</v>
      </c>
      <c r="E40" s="26">
        <v>0</v>
      </c>
      <c r="F40" s="26">
        <v>0</v>
      </c>
      <c r="G40" s="26">
        <v>0</v>
      </c>
      <c r="H40" s="26">
        <v>0</v>
      </c>
      <c r="I40" s="26">
        <v>0</v>
      </c>
      <c r="J40" s="26">
        <v>0</v>
      </c>
      <c r="K40" s="26">
        <v>0</v>
      </c>
      <c r="L40" s="26">
        <v>0</v>
      </c>
      <c r="M40" s="26">
        <v>0</v>
      </c>
      <c r="N40" s="26">
        <v>0</v>
      </c>
      <c r="O40" s="26">
        <v>0</v>
      </c>
      <c r="P40" s="26">
        <v>0</v>
      </c>
      <c r="Q40" s="26">
        <v>0</v>
      </c>
      <c r="R40" s="26">
        <v>0</v>
      </c>
      <c r="S40" s="26">
        <v>0</v>
      </c>
      <c r="T40" s="26">
        <v>0</v>
      </c>
      <c r="U40" s="26">
        <v>0</v>
      </c>
      <c r="V40" s="26">
        <v>0</v>
      </c>
      <c r="W40" s="26">
        <v>0</v>
      </c>
      <c r="X40" s="26">
        <v>0</v>
      </c>
      <c r="Y40" s="26">
        <v>0</v>
      </c>
      <c r="Z40" s="26">
        <v>0</v>
      </c>
      <c r="AA40" s="26">
        <v>0</v>
      </c>
      <c r="AB40" s="26">
        <v>0</v>
      </c>
      <c r="AC40" s="26">
        <v>0</v>
      </c>
      <c r="AD40" s="26">
        <v>0</v>
      </c>
      <c r="AE40" s="26">
        <v>0</v>
      </c>
      <c r="AF40" s="26">
        <v>0</v>
      </c>
      <c r="AG40" s="26">
        <v>0</v>
      </c>
      <c r="AH40" s="26">
        <v>0</v>
      </c>
      <c r="AI40" s="26">
        <v>0</v>
      </c>
      <c r="AJ40" s="26">
        <v>0</v>
      </c>
      <c r="AK40" s="26">
        <v>0</v>
      </c>
      <c r="AL40" s="26">
        <v>0</v>
      </c>
      <c r="AM40" s="26">
        <v>0</v>
      </c>
      <c r="AN40" s="27">
        <v>0</v>
      </c>
      <c r="AO40" s="26">
        <v>0</v>
      </c>
      <c r="AP40" s="26">
        <v>0</v>
      </c>
      <c r="AQ40" s="26">
        <v>0</v>
      </c>
      <c r="AR40" s="26">
        <v>0</v>
      </c>
      <c r="AS40" s="26">
        <v>0</v>
      </c>
      <c r="AT40">
        <f t="shared" si="0"/>
        <v>0</v>
      </c>
    </row>
    <row r="41" spans="1:46" x14ac:dyDescent="0.35">
      <c r="A41" s="66"/>
      <c r="B41" s="25">
        <v>38</v>
      </c>
      <c r="C41" s="26">
        <v>0</v>
      </c>
      <c r="D41" s="26">
        <v>0</v>
      </c>
      <c r="E41" s="26">
        <v>0</v>
      </c>
      <c r="F41" s="26">
        <v>0</v>
      </c>
      <c r="G41" s="26">
        <v>0</v>
      </c>
      <c r="H41" s="26">
        <v>0</v>
      </c>
      <c r="I41" s="26">
        <v>0</v>
      </c>
      <c r="J41" s="26">
        <v>0</v>
      </c>
      <c r="K41" s="26">
        <v>0</v>
      </c>
      <c r="L41" s="26">
        <v>0</v>
      </c>
      <c r="M41" s="26">
        <v>0</v>
      </c>
      <c r="N41" s="26">
        <v>0</v>
      </c>
      <c r="O41" s="26">
        <v>0</v>
      </c>
      <c r="P41" s="26">
        <v>0</v>
      </c>
      <c r="Q41" s="26">
        <v>0</v>
      </c>
      <c r="R41" s="26">
        <v>0</v>
      </c>
      <c r="S41" s="26">
        <v>0</v>
      </c>
      <c r="T41" s="26">
        <v>0</v>
      </c>
      <c r="U41" s="26">
        <v>0</v>
      </c>
      <c r="V41" s="26">
        <v>0</v>
      </c>
      <c r="W41" s="26">
        <v>0</v>
      </c>
      <c r="X41" s="26">
        <v>0</v>
      </c>
      <c r="Y41" s="26">
        <v>0</v>
      </c>
      <c r="Z41" s="26">
        <v>0</v>
      </c>
      <c r="AA41" s="26">
        <v>0</v>
      </c>
      <c r="AB41" s="26">
        <v>0</v>
      </c>
      <c r="AC41" s="26">
        <v>0</v>
      </c>
      <c r="AD41" s="26">
        <v>0</v>
      </c>
      <c r="AE41" s="26">
        <v>0</v>
      </c>
      <c r="AF41" s="26">
        <v>0</v>
      </c>
      <c r="AG41" s="26">
        <v>0</v>
      </c>
      <c r="AH41" s="26">
        <v>0</v>
      </c>
      <c r="AI41" s="26">
        <v>0</v>
      </c>
      <c r="AJ41" s="26">
        <v>2</v>
      </c>
      <c r="AK41" s="26">
        <v>0</v>
      </c>
      <c r="AL41" s="26">
        <v>0</v>
      </c>
      <c r="AM41" s="26">
        <v>0</v>
      </c>
      <c r="AN41" s="26">
        <v>0</v>
      </c>
      <c r="AO41" s="27">
        <v>0</v>
      </c>
      <c r="AP41" s="26">
        <v>0</v>
      </c>
      <c r="AQ41" s="26">
        <v>0</v>
      </c>
      <c r="AR41" s="26">
        <v>0</v>
      </c>
      <c r="AS41" s="26">
        <v>0</v>
      </c>
      <c r="AT41">
        <f t="shared" si="0"/>
        <v>2</v>
      </c>
    </row>
    <row r="42" spans="1:46" x14ac:dyDescent="0.35">
      <c r="A42" s="66"/>
      <c r="B42" s="25">
        <v>39</v>
      </c>
      <c r="C42" s="26">
        <v>0</v>
      </c>
      <c r="D42" s="26">
        <v>0</v>
      </c>
      <c r="E42" s="26">
        <v>0</v>
      </c>
      <c r="F42" s="26">
        <v>0</v>
      </c>
      <c r="G42" s="26">
        <v>0</v>
      </c>
      <c r="H42" s="26">
        <v>0</v>
      </c>
      <c r="I42" s="26">
        <v>0</v>
      </c>
      <c r="J42" s="26">
        <v>0</v>
      </c>
      <c r="K42" s="26">
        <v>0</v>
      </c>
      <c r="L42" s="26">
        <v>0</v>
      </c>
      <c r="M42" s="26">
        <v>0</v>
      </c>
      <c r="N42" s="26">
        <v>0</v>
      </c>
      <c r="O42" s="26">
        <v>0</v>
      </c>
      <c r="P42" s="26">
        <v>0</v>
      </c>
      <c r="Q42" s="26">
        <v>0</v>
      </c>
      <c r="R42" s="26">
        <v>0</v>
      </c>
      <c r="S42" s="26">
        <v>0</v>
      </c>
      <c r="T42" s="26">
        <v>0</v>
      </c>
      <c r="U42" s="26">
        <v>0</v>
      </c>
      <c r="V42" s="26">
        <v>0</v>
      </c>
      <c r="W42" s="26">
        <v>0</v>
      </c>
      <c r="X42" s="26">
        <v>0</v>
      </c>
      <c r="Y42" s="26">
        <v>0</v>
      </c>
      <c r="Z42" s="26">
        <v>0</v>
      </c>
      <c r="AA42" s="26">
        <v>0</v>
      </c>
      <c r="AB42" s="26">
        <v>0</v>
      </c>
      <c r="AC42" s="26">
        <v>0</v>
      </c>
      <c r="AD42" s="26">
        <v>0</v>
      </c>
      <c r="AE42" s="26">
        <v>0</v>
      </c>
      <c r="AF42" s="26">
        <v>0</v>
      </c>
      <c r="AG42" s="26">
        <v>0</v>
      </c>
      <c r="AH42" s="26">
        <v>0</v>
      </c>
      <c r="AI42" s="26">
        <v>0</v>
      </c>
      <c r="AJ42" s="26">
        <v>0</v>
      </c>
      <c r="AK42" s="26">
        <v>0</v>
      </c>
      <c r="AL42" s="26">
        <v>0</v>
      </c>
      <c r="AM42" s="26">
        <v>0</v>
      </c>
      <c r="AN42" s="26">
        <v>0</v>
      </c>
      <c r="AO42" s="26">
        <v>0</v>
      </c>
      <c r="AP42" s="27">
        <v>0</v>
      </c>
      <c r="AQ42" s="26">
        <v>0</v>
      </c>
      <c r="AR42" s="26">
        <v>0</v>
      </c>
      <c r="AS42" s="26">
        <v>0</v>
      </c>
      <c r="AT42">
        <f t="shared" si="0"/>
        <v>0</v>
      </c>
    </row>
    <row r="43" spans="1:46" x14ac:dyDescent="0.35">
      <c r="A43" s="66"/>
      <c r="B43" s="25">
        <v>40</v>
      </c>
      <c r="C43" s="26">
        <v>0</v>
      </c>
      <c r="D43" s="26">
        <v>0</v>
      </c>
      <c r="E43" s="26">
        <v>0</v>
      </c>
      <c r="F43" s="26">
        <v>0</v>
      </c>
      <c r="G43" s="26">
        <v>0</v>
      </c>
      <c r="H43" s="26">
        <v>0</v>
      </c>
      <c r="I43" s="26">
        <v>0</v>
      </c>
      <c r="J43" s="26">
        <v>0</v>
      </c>
      <c r="K43" s="26">
        <v>0</v>
      </c>
      <c r="L43" s="26">
        <v>0</v>
      </c>
      <c r="M43" s="26">
        <v>0</v>
      </c>
      <c r="N43" s="26">
        <v>0</v>
      </c>
      <c r="O43" s="26">
        <v>0</v>
      </c>
      <c r="P43" s="26">
        <v>0</v>
      </c>
      <c r="Q43" s="26">
        <v>0</v>
      </c>
      <c r="R43" s="26">
        <v>0</v>
      </c>
      <c r="S43" s="26">
        <v>0</v>
      </c>
      <c r="T43" s="26">
        <v>0</v>
      </c>
      <c r="U43" s="26">
        <v>0</v>
      </c>
      <c r="V43" s="26">
        <v>0</v>
      </c>
      <c r="W43" s="26">
        <v>0</v>
      </c>
      <c r="X43" s="26">
        <v>0</v>
      </c>
      <c r="Y43" s="26">
        <v>0</v>
      </c>
      <c r="Z43" s="26">
        <v>0</v>
      </c>
      <c r="AA43" s="26">
        <v>0</v>
      </c>
      <c r="AB43" s="26">
        <v>0</v>
      </c>
      <c r="AC43" s="26">
        <v>0</v>
      </c>
      <c r="AD43" s="26">
        <v>0</v>
      </c>
      <c r="AE43" s="26">
        <v>0</v>
      </c>
      <c r="AF43" s="26">
        <v>0</v>
      </c>
      <c r="AG43" s="26">
        <v>0</v>
      </c>
      <c r="AH43" s="26">
        <v>0</v>
      </c>
      <c r="AI43" s="26">
        <v>0</v>
      </c>
      <c r="AJ43" s="26">
        <v>0</v>
      </c>
      <c r="AK43" s="26">
        <v>0</v>
      </c>
      <c r="AL43" s="26">
        <v>0</v>
      </c>
      <c r="AM43" s="26">
        <v>0</v>
      </c>
      <c r="AN43" s="26">
        <v>0</v>
      </c>
      <c r="AO43" s="26">
        <v>0</v>
      </c>
      <c r="AP43" s="26">
        <v>0</v>
      </c>
      <c r="AQ43" s="27">
        <v>0</v>
      </c>
      <c r="AR43" s="26">
        <v>0</v>
      </c>
      <c r="AS43" s="26">
        <v>0</v>
      </c>
      <c r="AT43">
        <f t="shared" si="0"/>
        <v>0</v>
      </c>
    </row>
    <row r="44" spans="1:46" x14ac:dyDescent="0.35">
      <c r="A44" s="66"/>
      <c r="B44" s="25">
        <v>41</v>
      </c>
      <c r="C44" s="26">
        <v>0</v>
      </c>
      <c r="D44" s="26">
        <v>0</v>
      </c>
      <c r="E44" s="26">
        <v>0</v>
      </c>
      <c r="F44" s="26">
        <v>0</v>
      </c>
      <c r="G44" s="26">
        <v>0</v>
      </c>
      <c r="H44" s="26">
        <v>0</v>
      </c>
      <c r="I44" s="26">
        <v>0</v>
      </c>
      <c r="J44" s="26">
        <v>0</v>
      </c>
      <c r="K44" s="26">
        <v>0</v>
      </c>
      <c r="L44" s="26">
        <v>0</v>
      </c>
      <c r="M44" s="26">
        <v>0</v>
      </c>
      <c r="N44" s="26">
        <v>0</v>
      </c>
      <c r="O44" s="26">
        <v>0</v>
      </c>
      <c r="P44" s="26">
        <v>0</v>
      </c>
      <c r="Q44" s="26">
        <v>0</v>
      </c>
      <c r="R44" s="26">
        <v>0</v>
      </c>
      <c r="S44" s="26">
        <v>0</v>
      </c>
      <c r="T44" s="26">
        <v>0</v>
      </c>
      <c r="U44" s="26">
        <v>0</v>
      </c>
      <c r="V44" s="26">
        <v>0</v>
      </c>
      <c r="W44" s="26">
        <v>0</v>
      </c>
      <c r="X44" s="26">
        <v>0</v>
      </c>
      <c r="Y44" s="26">
        <v>0</v>
      </c>
      <c r="Z44" s="26">
        <v>0</v>
      </c>
      <c r="AA44" s="26">
        <v>0</v>
      </c>
      <c r="AB44" s="26">
        <v>0</v>
      </c>
      <c r="AC44" s="26">
        <v>0</v>
      </c>
      <c r="AD44" s="26">
        <v>0</v>
      </c>
      <c r="AE44" s="26">
        <v>0</v>
      </c>
      <c r="AF44" s="26">
        <v>0</v>
      </c>
      <c r="AG44" s="26">
        <v>0</v>
      </c>
      <c r="AH44" s="26">
        <v>0</v>
      </c>
      <c r="AI44" s="26">
        <v>0</v>
      </c>
      <c r="AJ44" s="26">
        <v>0</v>
      </c>
      <c r="AK44" s="26">
        <v>0</v>
      </c>
      <c r="AL44" s="26">
        <v>0</v>
      </c>
      <c r="AM44" s="26">
        <v>0</v>
      </c>
      <c r="AN44" s="26">
        <v>0</v>
      </c>
      <c r="AO44" s="26">
        <v>0</v>
      </c>
      <c r="AP44" s="26">
        <v>0</v>
      </c>
      <c r="AQ44" s="26">
        <v>0</v>
      </c>
      <c r="AR44" s="27">
        <v>0</v>
      </c>
      <c r="AS44" s="26">
        <v>0</v>
      </c>
      <c r="AT44">
        <f t="shared" si="0"/>
        <v>0</v>
      </c>
    </row>
    <row r="45" spans="1:46" x14ac:dyDescent="0.35">
      <c r="A45" s="66"/>
      <c r="B45" s="25">
        <v>42</v>
      </c>
      <c r="C45" s="26">
        <v>0</v>
      </c>
      <c r="D45" s="26">
        <v>0</v>
      </c>
      <c r="E45" s="26">
        <v>0</v>
      </c>
      <c r="F45" s="26">
        <v>0</v>
      </c>
      <c r="G45" s="26">
        <v>0</v>
      </c>
      <c r="H45" s="26">
        <v>0</v>
      </c>
      <c r="I45" s="26">
        <v>0</v>
      </c>
      <c r="J45" s="26">
        <v>0</v>
      </c>
      <c r="K45" s="26">
        <v>0</v>
      </c>
      <c r="L45" s="26">
        <v>0</v>
      </c>
      <c r="M45" s="26">
        <v>0</v>
      </c>
      <c r="N45" s="26">
        <v>0</v>
      </c>
      <c r="O45" s="26">
        <v>0</v>
      </c>
      <c r="P45" s="26">
        <v>0</v>
      </c>
      <c r="Q45" s="26">
        <v>1</v>
      </c>
      <c r="R45" s="26">
        <v>0</v>
      </c>
      <c r="S45" s="26">
        <v>0</v>
      </c>
      <c r="T45" s="26">
        <v>0</v>
      </c>
      <c r="U45" s="26">
        <v>0</v>
      </c>
      <c r="V45" s="26">
        <v>0</v>
      </c>
      <c r="W45" s="26">
        <v>0</v>
      </c>
      <c r="X45" s="26">
        <v>0</v>
      </c>
      <c r="Y45" s="26">
        <v>0</v>
      </c>
      <c r="Z45" s="26">
        <v>0</v>
      </c>
      <c r="AA45" s="26">
        <v>0</v>
      </c>
      <c r="AB45" s="26">
        <v>0</v>
      </c>
      <c r="AC45" s="26">
        <v>0</v>
      </c>
      <c r="AD45" s="26">
        <v>0</v>
      </c>
      <c r="AE45" s="26">
        <v>0</v>
      </c>
      <c r="AF45" s="26">
        <v>0</v>
      </c>
      <c r="AG45" s="26">
        <v>0</v>
      </c>
      <c r="AH45" s="26">
        <v>0</v>
      </c>
      <c r="AI45" s="26">
        <v>0</v>
      </c>
      <c r="AJ45" s="26">
        <v>0</v>
      </c>
      <c r="AK45" s="26">
        <v>0</v>
      </c>
      <c r="AL45" s="26">
        <v>0</v>
      </c>
      <c r="AM45" s="26">
        <v>0</v>
      </c>
      <c r="AN45" s="26">
        <v>0</v>
      </c>
      <c r="AO45" s="26">
        <v>0</v>
      </c>
      <c r="AP45" s="26">
        <v>0</v>
      </c>
      <c r="AQ45" s="26">
        <v>0</v>
      </c>
      <c r="AR45" s="26">
        <v>0</v>
      </c>
      <c r="AS45" s="27">
        <v>0</v>
      </c>
      <c r="AT45">
        <f t="shared" si="0"/>
        <v>1</v>
      </c>
    </row>
  </sheetData>
  <mergeCells count="2">
    <mergeCell ref="A3:A45"/>
    <mergeCell ref="C1:AS1"/>
  </mergeCells>
  <conditionalFormatting sqref="C3:AS45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ignoredErrors>
    <ignoredError sqref="AT3:AT45" formulaRange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F88B52-A38E-4C06-9A46-1DEC91FEA24E}">
  <sheetPr codeName="Folha5"/>
  <dimension ref="A1:AV46"/>
  <sheetViews>
    <sheetView zoomScaleNormal="100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B3" sqref="B2:AS3"/>
    </sheetView>
  </sheetViews>
  <sheetFormatPr defaultRowHeight="14.5" x14ac:dyDescent="0.35"/>
  <cols>
    <col min="1" max="1" width="3.36328125" bestFit="1" customWidth="1"/>
    <col min="2" max="3" width="2.81640625" bestFit="1" customWidth="1"/>
    <col min="4" max="8" width="1.81640625" bestFit="1" customWidth="1"/>
    <col min="9" max="9" width="2.81640625" bestFit="1" customWidth="1"/>
    <col min="10" max="12" width="1.81640625" bestFit="1" customWidth="1"/>
    <col min="13" max="22" width="2.81640625" bestFit="1" customWidth="1"/>
    <col min="23" max="23" width="3.81640625" bestFit="1" customWidth="1"/>
    <col min="24" max="35" width="2.81640625" bestFit="1" customWidth="1"/>
    <col min="36" max="36" width="3.81640625" bestFit="1" customWidth="1"/>
    <col min="37" max="45" width="2.81640625" bestFit="1" customWidth="1"/>
    <col min="46" max="46" width="3.81640625" bestFit="1" customWidth="1"/>
  </cols>
  <sheetData>
    <row r="1" spans="1:48" x14ac:dyDescent="0.35">
      <c r="C1" s="67" t="s">
        <v>25</v>
      </c>
      <c r="D1" s="67"/>
      <c r="E1" s="67"/>
      <c r="F1" s="67"/>
      <c r="G1" s="67"/>
      <c r="H1" s="67"/>
      <c r="I1" s="67"/>
      <c r="J1" s="67"/>
      <c r="K1" s="67"/>
      <c r="L1" s="67"/>
      <c r="M1" s="67"/>
      <c r="N1" s="67"/>
      <c r="O1" s="67"/>
      <c r="P1" s="67"/>
      <c r="Q1" s="67"/>
      <c r="R1" s="67"/>
      <c r="S1" s="67"/>
      <c r="T1" s="67"/>
      <c r="U1" s="67"/>
      <c r="V1" s="67"/>
      <c r="W1" s="67"/>
      <c r="X1" s="67"/>
      <c r="Y1" s="67"/>
      <c r="Z1" s="67"/>
      <c r="AA1" s="67"/>
      <c r="AB1" s="67"/>
      <c r="AC1" s="67"/>
      <c r="AD1" s="67"/>
      <c r="AE1" s="67"/>
      <c r="AF1" s="67"/>
      <c r="AG1" s="67"/>
      <c r="AH1" s="67"/>
      <c r="AI1" s="67"/>
      <c r="AJ1" s="67"/>
      <c r="AK1" s="67"/>
      <c r="AL1" s="67"/>
      <c r="AM1" s="67"/>
      <c r="AN1" s="67"/>
      <c r="AO1" s="67"/>
      <c r="AP1" s="67"/>
      <c r="AQ1" s="67"/>
      <c r="AR1" s="67"/>
      <c r="AS1" s="67"/>
    </row>
    <row r="2" spans="1:48" x14ac:dyDescent="0.35">
      <c r="C2" s="24">
        <v>0</v>
      </c>
      <c r="D2" s="24">
        <v>1</v>
      </c>
      <c r="E2" s="24">
        <v>2</v>
      </c>
      <c r="F2" s="24">
        <v>3</v>
      </c>
      <c r="G2" s="24">
        <v>4</v>
      </c>
      <c r="H2" s="24">
        <v>5</v>
      </c>
      <c r="I2" s="24">
        <v>6</v>
      </c>
      <c r="J2" s="24">
        <v>7</v>
      </c>
      <c r="K2" s="24">
        <v>8</v>
      </c>
      <c r="L2" s="24">
        <v>9</v>
      </c>
      <c r="M2" s="24">
        <v>10</v>
      </c>
      <c r="N2" s="24">
        <v>11</v>
      </c>
      <c r="O2" s="24">
        <v>12</v>
      </c>
      <c r="P2" s="24">
        <v>13</v>
      </c>
      <c r="Q2" s="24">
        <v>14</v>
      </c>
      <c r="R2" s="24">
        <v>15</v>
      </c>
      <c r="S2" s="24">
        <v>16</v>
      </c>
      <c r="T2" s="24">
        <v>17</v>
      </c>
      <c r="U2" s="24">
        <v>18</v>
      </c>
      <c r="V2" s="24">
        <v>19</v>
      </c>
      <c r="W2" s="24">
        <v>20</v>
      </c>
      <c r="X2" s="24">
        <v>21</v>
      </c>
      <c r="Y2" s="24">
        <v>22</v>
      </c>
      <c r="Z2" s="24">
        <v>23</v>
      </c>
      <c r="AA2" s="24">
        <v>24</v>
      </c>
      <c r="AB2" s="24">
        <v>25</v>
      </c>
      <c r="AC2" s="24">
        <v>26</v>
      </c>
      <c r="AD2" s="24">
        <v>27</v>
      </c>
      <c r="AE2" s="24">
        <v>28</v>
      </c>
      <c r="AF2" s="24">
        <v>29</v>
      </c>
      <c r="AG2" s="24">
        <v>30</v>
      </c>
      <c r="AH2" s="24">
        <v>31</v>
      </c>
      <c r="AI2" s="24">
        <v>32</v>
      </c>
      <c r="AJ2" s="24">
        <v>33</v>
      </c>
      <c r="AK2" s="24">
        <v>34</v>
      </c>
      <c r="AL2" s="24">
        <v>35</v>
      </c>
      <c r="AM2" s="24">
        <v>36</v>
      </c>
      <c r="AN2" s="24">
        <v>37</v>
      </c>
      <c r="AO2" s="24">
        <v>38</v>
      </c>
      <c r="AP2" s="24">
        <v>39</v>
      </c>
      <c r="AQ2" s="24">
        <v>40</v>
      </c>
      <c r="AR2" s="24">
        <v>41</v>
      </c>
      <c r="AS2" s="24">
        <v>42</v>
      </c>
    </row>
    <row r="3" spans="1:48" x14ac:dyDescent="0.35">
      <c r="A3" s="66" t="s">
        <v>24</v>
      </c>
      <c r="B3" s="25">
        <v>0</v>
      </c>
      <c r="C3" s="27">
        <v>8</v>
      </c>
      <c r="D3" s="26">
        <v>0</v>
      </c>
      <c r="E3" s="26">
        <v>0</v>
      </c>
      <c r="F3" s="26">
        <v>0</v>
      </c>
      <c r="G3" s="26">
        <v>0</v>
      </c>
      <c r="H3" s="26">
        <v>0</v>
      </c>
      <c r="I3" s="26">
        <v>1</v>
      </c>
      <c r="J3" s="26">
        <v>0</v>
      </c>
      <c r="K3" s="26">
        <v>0</v>
      </c>
      <c r="L3" s="26">
        <v>0</v>
      </c>
      <c r="M3" s="26">
        <v>0</v>
      </c>
      <c r="N3" s="26">
        <v>0</v>
      </c>
      <c r="O3" s="26">
        <v>0</v>
      </c>
      <c r="P3" s="26">
        <v>0</v>
      </c>
      <c r="Q3" s="26">
        <v>1</v>
      </c>
      <c r="R3" s="26">
        <v>0</v>
      </c>
      <c r="S3" s="26">
        <v>0</v>
      </c>
      <c r="T3" s="26">
        <v>0</v>
      </c>
      <c r="U3" s="26">
        <v>0</v>
      </c>
      <c r="V3" s="26">
        <v>0</v>
      </c>
      <c r="W3" s="26">
        <v>0</v>
      </c>
      <c r="X3" s="26">
        <v>0</v>
      </c>
      <c r="Y3" s="26">
        <v>0</v>
      </c>
      <c r="Z3" s="26">
        <v>0</v>
      </c>
      <c r="AA3" s="26">
        <v>0</v>
      </c>
      <c r="AB3" s="26">
        <v>0</v>
      </c>
      <c r="AC3" s="26">
        <v>0</v>
      </c>
      <c r="AD3" s="26">
        <v>0</v>
      </c>
      <c r="AE3" s="26">
        <v>0</v>
      </c>
      <c r="AF3" s="26">
        <v>0</v>
      </c>
      <c r="AG3" s="26">
        <v>0</v>
      </c>
      <c r="AH3" s="26">
        <v>0</v>
      </c>
      <c r="AI3" s="26">
        <v>1</v>
      </c>
      <c r="AJ3" s="26">
        <v>1</v>
      </c>
      <c r="AK3" s="26">
        <v>1</v>
      </c>
      <c r="AL3" s="26">
        <v>0</v>
      </c>
      <c r="AM3" s="26">
        <v>0</v>
      </c>
      <c r="AN3" s="26">
        <v>0</v>
      </c>
      <c r="AO3" s="26">
        <v>0</v>
      </c>
      <c r="AP3" s="26">
        <v>0</v>
      </c>
      <c r="AQ3" s="26">
        <v>0</v>
      </c>
      <c r="AR3" s="26">
        <v>0</v>
      </c>
      <c r="AS3" s="26">
        <v>0</v>
      </c>
      <c r="AT3">
        <f>SUM(C3:AS3)</f>
        <v>13</v>
      </c>
    </row>
    <row r="4" spans="1:48" x14ac:dyDescent="0.35">
      <c r="A4" s="66"/>
      <c r="B4" s="25">
        <v>1</v>
      </c>
      <c r="C4" s="26">
        <v>0</v>
      </c>
      <c r="D4" s="27">
        <v>0</v>
      </c>
      <c r="E4" s="26">
        <v>0</v>
      </c>
      <c r="F4" s="26">
        <v>0</v>
      </c>
      <c r="G4" s="26">
        <v>0</v>
      </c>
      <c r="H4" s="26">
        <v>0</v>
      </c>
      <c r="I4" s="26">
        <v>0</v>
      </c>
      <c r="J4" s="26">
        <v>0</v>
      </c>
      <c r="K4" s="26">
        <v>0</v>
      </c>
      <c r="L4" s="26">
        <v>0</v>
      </c>
      <c r="M4" s="26">
        <v>0</v>
      </c>
      <c r="N4" s="26">
        <v>0</v>
      </c>
      <c r="O4" s="26">
        <v>0</v>
      </c>
      <c r="P4" s="26">
        <v>0</v>
      </c>
      <c r="Q4" s="26">
        <v>1</v>
      </c>
      <c r="R4" s="26">
        <v>0</v>
      </c>
      <c r="S4" s="26">
        <v>0</v>
      </c>
      <c r="T4" s="26">
        <v>0</v>
      </c>
      <c r="U4" s="26">
        <v>0</v>
      </c>
      <c r="V4" s="26">
        <v>0</v>
      </c>
      <c r="W4" s="26">
        <v>0</v>
      </c>
      <c r="X4" s="26">
        <v>0</v>
      </c>
      <c r="Y4" s="26">
        <v>0</v>
      </c>
      <c r="Z4" s="26">
        <v>0</v>
      </c>
      <c r="AA4" s="26">
        <v>0</v>
      </c>
      <c r="AB4" s="26">
        <v>0</v>
      </c>
      <c r="AC4" s="26">
        <v>0</v>
      </c>
      <c r="AD4" s="26">
        <v>0</v>
      </c>
      <c r="AE4" s="26">
        <v>0</v>
      </c>
      <c r="AF4" s="26">
        <v>0</v>
      </c>
      <c r="AG4" s="26">
        <v>0</v>
      </c>
      <c r="AH4" s="26">
        <v>0</v>
      </c>
      <c r="AI4" s="26">
        <v>0</v>
      </c>
      <c r="AJ4" s="26">
        <v>1</v>
      </c>
      <c r="AK4" s="26">
        <v>0</v>
      </c>
      <c r="AL4" s="26">
        <v>0</v>
      </c>
      <c r="AM4" s="26">
        <v>0</v>
      </c>
      <c r="AN4" s="26">
        <v>0</v>
      </c>
      <c r="AO4" s="26">
        <v>0</v>
      </c>
      <c r="AP4" s="26">
        <v>0</v>
      </c>
      <c r="AQ4" s="26">
        <v>0</v>
      </c>
      <c r="AR4" s="26">
        <v>0</v>
      </c>
      <c r="AS4" s="26">
        <v>0</v>
      </c>
      <c r="AT4">
        <f t="shared" ref="AT4:AT45" si="0">SUM(C4:AS4)</f>
        <v>2</v>
      </c>
    </row>
    <row r="5" spans="1:48" x14ac:dyDescent="0.35">
      <c r="A5" s="66"/>
      <c r="B5" s="25">
        <v>2</v>
      </c>
      <c r="C5" s="26">
        <v>0</v>
      </c>
      <c r="D5" s="26">
        <v>0</v>
      </c>
      <c r="E5" s="27">
        <v>0</v>
      </c>
      <c r="F5" s="26">
        <v>0</v>
      </c>
      <c r="G5" s="26">
        <v>0</v>
      </c>
      <c r="H5" s="26">
        <v>0</v>
      </c>
      <c r="I5" s="26">
        <v>0</v>
      </c>
      <c r="J5" s="26">
        <v>0</v>
      </c>
      <c r="K5" s="26">
        <v>0</v>
      </c>
      <c r="L5" s="26">
        <v>0</v>
      </c>
      <c r="M5" s="26">
        <v>0</v>
      </c>
      <c r="N5" s="26">
        <v>0</v>
      </c>
      <c r="O5" s="26">
        <v>0</v>
      </c>
      <c r="P5" s="26">
        <v>0</v>
      </c>
      <c r="Q5" s="26">
        <v>0</v>
      </c>
      <c r="R5" s="26">
        <v>0</v>
      </c>
      <c r="S5" s="26">
        <v>0</v>
      </c>
      <c r="T5" s="26">
        <v>0</v>
      </c>
      <c r="U5" s="26">
        <v>0</v>
      </c>
      <c r="V5" s="26">
        <v>0</v>
      </c>
      <c r="W5" s="26">
        <v>0</v>
      </c>
      <c r="X5" s="26">
        <v>1</v>
      </c>
      <c r="Y5" s="26">
        <v>0</v>
      </c>
      <c r="Z5" s="26">
        <v>0</v>
      </c>
      <c r="AA5" s="26">
        <v>0</v>
      </c>
      <c r="AB5" s="26">
        <v>0</v>
      </c>
      <c r="AC5" s="26">
        <v>0</v>
      </c>
      <c r="AD5" s="26">
        <v>0</v>
      </c>
      <c r="AE5" s="26">
        <v>0</v>
      </c>
      <c r="AF5" s="26">
        <v>0</v>
      </c>
      <c r="AG5" s="26">
        <v>0</v>
      </c>
      <c r="AH5" s="26">
        <v>0</v>
      </c>
      <c r="AI5" s="26">
        <v>0</v>
      </c>
      <c r="AJ5" s="26">
        <v>0</v>
      </c>
      <c r="AK5" s="26">
        <v>0</v>
      </c>
      <c r="AL5" s="26">
        <v>0</v>
      </c>
      <c r="AM5" s="26">
        <v>0</v>
      </c>
      <c r="AN5" s="26">
        <v>0</v>
      </c>
      <c r="AO5" s="26">
        <v>0</v>
      </c>
      <c r="AP5" s="26">
        <v>0</v>
      </c>
      <c r="AQ5" s="26">
        <v>0</v>
      </c>
      <c r="AR5" s="26">
        <v>0</v>
      </c>
      <c r="AS5" s="26">
        <v>0</v>
      </c>
      <c r="AT5">
        <f t="shared" si="0"/>
        <v>1</v>
      </c>
      <c r="AV5">
        <f>C3+D4+E5+G7+I9+L12+M13+O15+P16+Q17+R18+T20+W23+X24+AA27+AB28+AD30+AC29+AG33+AH34+AI35+AJ36+AK37+AL38+AM39+AO41+AS45</f>
        <v>485</v>
      </c>
    </row>
    <row r="6" spans="1:48" hidden="1" x14ac:dyDescent="0.35">
      <c r="A6" s="66"/>
      <c r="B6" s="25">
        <v>3</v>
      </c>
      <c r="C6" s="26">
        <v>0</v>
      </c>
      <c r="D6" s="26">
        <v>0</v>
      </c>
      <c r="E6" s="26">
        <v>0</v>
      </c>
      <c r="F6" s="27">
        <v>0</v>
      </c>
      <c r="G6" s="26">
        <v>0</v>
      </c>
      <c r="H6" s="26">
        <v>0</v>
      </c>
      <c r="I6" s="26">
        <v>0</v>
      </c>
      <c r="J6" s="26">
        <v>0</v>
      </c>
      <c r="K6" s="26">
        <v>0</v>
      </c>
      <c r="L6" s="26">
        <v>0</v>
      </c>
      <c r="M6" s="26">
        <v>0</v>
      </c>
      <c r="N6" s="26">
        <v>0</v>
      </c>
      <c r="O6" s="26">
        <v>0</v>
      </c>
      <c r="P6" s="26">
        <v>0</v>
      </c>
      <c r="Q6" s="26">
        <v>0</v>
      </c>
      <c r="R6" s="26">
        <v>0</v>
      </c>
      <c r="S6" s="26">
        <v>0</v>
      </c>
      <c r="T6" s="26">
        <v>0</v>
      </c>
      <c r="U6" s="26">
        <v>0</v>
      </c>
      <c r="V6" s="26">
        <v>0</v>
      </c>
      <c r="W6" s="26">
        <v>0</v>
      </c>
      <c r="X6" s="26">
        <v>0</v>
      </c>
      <c r="Y6" s="26">
        <v>0</v>
      </c>
      <c r="Z6" s="26">
        <v>0</v>
      </c>
      <c r="AA6" s="26">
        <v>0</v>
      </c>
      <c r="AB6" s="26">
        <v>0</v>
      </c>
      <c r="AC6" s="26">
        <v>0</v>
      </c>
      <c r="AD6" s="26">
        <v>0</v>
      </c>
      <c r="AE6" s="26">
        <v>0</v>
      </c>
      <c r="AF6" s="26">
        <v>0</v>
      </c>
      <c r="AG6" s="26">
        <v>0</v>
      </c>
      <c r="AH6" s="26">
        <v>0</v>
      </c>
      <c r="AI6" s="26">
        <v>0</v>
      </c>
      <c r="AJ6" s="26">
        <v>0</v>
      </c>
      <c r="AK6" s="26">
        <v>0</v>
      </c>
      <c r="AL6" s="26">
        <v>0</v>
      </c>
      <c r="AM6" s="26">
        <v>0</v>
      </c>
      <c r="AN6" s="26">
        <v>0</v>
      </c>
      <c r="AO6" s="26">
        <v>0</v>
      </c>
      <c r="AP6" s="26">
        <v>0</v>
      </c>
      <c r="AQ6" s="26">
        <v>0</v>
      </c>
      <c r="AR6" s="26">
        <v>0</v>
      </c>
      <c r="AS6" s="26">
        <v>0</v>
      </c>
      <c r="AT6">
        <f t="shared" si="0"/>
        <v>0</v>
      </c>
    </row>
    <row r="7" spans="1:48" x14ac:dyDescent="0.35">
      <c r="A7" s="66"/>
      <c r="B7" s="25">
        <v>4</v>
      </c>
      <c r="C7" s="26">
        <v>0</v>
      </c>
      <c r="D7" s="26">
        <v>0</v>
      </c>
      <c r="E7" s="26">
        <v>0</v>
      </c>
      <c r="F7" s="26">
        <v>0</v>
      </c>
      <c r="G7" s="27">
        <v>0</v>
      </c>
      <c r="H7" s="26">
        <v>0</v>
      </c>
      <c r="I7" s="26">
        <v>0</v>
      </c>
      <c r="J7" s="26">
        <v>0</v>
      </c>
      <c r="K7" s="26">
        <v>0</v>
      </c>
      <c r="L7" s="26">
        <v>0</v>
      </c>
      <c r="M7" s="26">
        <v>0</v>
      </c>
      <c r="N7" s="26">
        <v>0</v>
      </c>
      <c r="O7" s="26">
        <v>0</v>
      </c>
      <c r="P7" s="26">
        <v>0</v>
      </c>
      <c r="Q7" s="26">
        <v>0</v>
      </c>
      <c r="R7" s="26">
        <v>0</v>
      </c>
      <c r="S7" s="26">
        <v>0</v>
      </c>
      <c r="T7" s="26">
        <v>0</v>
      </c>
      <c r="U7" s="26">
        <v>0</v>
      </c>
      <c r="V7" s="26">
        <v>0</v>
      </c>
      <c r="W7" s="26">
        <v>0</v>
      </c>
      <c r="X7" s="26">
        <v>0</v>
      </c>
      <c r="Y7" s="26">
        <v>0</v>
      </c>
      <c r="Z7" s="26">
        <v>0</v>
      </c>
      <c r="AA7" s="26">
        <v>0</v>
      </c>
      <c r="AB7" s="26">
        <v>0</v>
      </c>
      <c r="AC7" s="26">
        <v>0</v>
      </c>
      <c r="AD7" s="26">
        <v>0</v>
      </c>
      <c r="AE7" s="26">
        <v>0</v>
      </c>
      <c r="AF7" s="26">
        <v>0</v>
      </c>
      <c r="AG7" s="26">
        <v>0</v>
      </c>
      <c r="AH7" s="26">
        <v>0</v>
      </c>
      <c r="AI7" s="26">
        <v>0</v>
      </c>
      <c r="AJ7" s="26">
        <v>2</v>
      </c>
      <c r="AK7" s="26">
        <v>0</v>
      </c>
      <c r="AL7" s="26">
        <v>0</v>
      </c>
      <c r="AM7" s="26">
        <v>0</v>
      </c>
      <c r="AN7" s="26">
        <v>0</v>
      </c>
      <c r="AO7" s="26">
        <v>0</v>
      </c>
      <c r="AP7" s="26">
        <v>0</v>
      </c>
      <c r="AQ7" s="26">
        <v>0</v>
      </c>
      <c r="AR7" s="26">
        <v>0</v>
      </c>
      <c r="AS7" s="26">
        <v>0</v>
      </c>
      <c r="AT7">
        <f t="shared" si="0"/>
        <v>2</v>
      </c>
    </row>
    <row r="8" spans="1:48" hidden="1" x14ac:dyDescent="0.35">
      <c r="A8" s="66"/>
      <c r="B8" s="25">
        <v>5</v>
      </c>
      <c r="C8" s="26">
        <v>0</v>
      </c>
      <c r="D8" s="26">
        <v>0</v>
      </c>
      <c r="E8" s="26">
        <v>0</v>
      </c>
      <c r="F8" s="26">
        <v>0</v>
      </c>
      <c r="G8" s="26">
        <v>0</v>
      </c>
      <c r="H8" s="27">
        <v>0</v>
      </c>
      <c r="I8" s="26">
        <v>0</v>
      </c>
      <c r="J8" s="26">
        <v>0</v>
      </c>
      <c r="K8" s="26">
        <v>0</v>
      </c>
      <c r="L8" s="26">
        <v>0</v>
      </c>
      <c r="M8" s="26">
        <v>0</v>
      </c>
      <c r="N8" s="26">
        <v>0</v>
      </c>
      <c r="O8" s="26">
        <v>0</v>
      </c>
      <c r="P8" s="26">
        <v>0</v>
      </c>
      <c r="Q8" s="26">
        <v>0</v>
      </c>
      <c r="R8" s="26">
        <v>0</v>
      </c>
      <c r="S8" s="26">
        <v>0</v>
      </c>
      <c r="T8" s="26">
        <v>0</v>
      </c>
      <c r="U8" s="26">
        <v>0</v>
      </c>
      <c r="V8" s="26">
        <v>0</v>
      </c>
      <c r="W8" s="26">
        <v>0</v>
      </c>
      <c r="X8" s="26">
        <v>0</v>
      </c>
      <c r="Y8" s="26">
        <v>0</v>
      </c>
      <c r="Z8" s="26">
        <v>0</v>
      </c>
      <c r="AA8" s="26">
        <v>0</v>
      </c>
      <c r="AB8" s="26">
        <v>0</v>
      </c>
      <c r="AC8" s="26">
        <v>0</v>
      </c>
      <c r="AD8" s="26">
        <v>0</v>
      </c>
      <c r="AE8" s="26">
        <v>0</v>
      </c>
      <c r="AF8" s="26">
        <v>0</v>
      </c>
      <c r="AG8" s="26">
        <v>0</v>
      </c>
      <c r="AH8" s="26">
        <v>0</v>
      </c>
      <c r="AI8" s="26">
        <v>0</v>
      </c>
      <c r="AJ8" s="26">
        <v>0</v>
      </c>
      <c r="AK8" s="26">
        <v>0</v>
      </c>
      <c r="AL8" s="26">
        <v>0</v>
      </c>
      <c r="AM8" s="26">
        <v>0</v>
      </c>
      <c r="AN8" s="26">
        <v>0</v>
      </c>
      <c r="AO8" s="26">
        <v>0</v>
      </c>
      <c r="AP8" s="26">
        <v>0</v>
      </c>
      <c r="AQ8" s="26">
        <v>0</v>
      </c>
      <c r="AR8" s="26">
        <v>0</v>
      </c>
      <c r="AS8" s="26">
        <v>0</v>
      </c>
      <c r="AT8">
        <f t="shared" si="0"/>
        <v>0</v>
      </c>
    </row>
    <row r="9" spans="1:48" x14ac:dyDescent="0.35">
      <c r="A9" s="66"/>
      <c r="B9" s="25">
        <v>6</v>
      </c>
      <c r="C9" s="26">
        <v>0</v>
      </c>
      <c r="D9" s="26">
        <v>0</v>
      </c>
      <c r="E9" s="26">
        <v>0</v>
      </c>
      <c r="F9" s="26">
        <v>0</v>
      </c>
      <c r="G9" s="26">
        <v>0</v>
      </c>
      <c r="H9" s="26">
        <v>0</v>
      </c>
      <c r="I9" s="27">
        <v>13</v>
      </c>
      <c r="J9" s="26">
        <v>0</v>
      </c>
      <c r="K9" s="26">
        <v>0</v>
      </c>
      <c r="L9" s="26">
        <v>0</v>
      </c>
      <c r="M9" s="26">
        <v>0</v>
      </c>
      <c r="N9" s="26">
        <v>0</v>
      </c>
      <c r="O9" s="26">
        <v>1</v>
      </c>
      <c r="P9" s="26">
        <v>0</v>
      </c>
      <c r="Q9" s="26">
        <v>0</v>
      </c>
      <c r="R9" s="26">
        <v>0</v>
      </c>
      <c r="S9" s="26">
        <v>0</v>
      </c>
      <c r="T9" s="26">
        <v>0</v>
      </c>
      <c r="U9" s="26">
        <v>0</v>
      </c>
      <c r="V9" s="26">
        <v>0</v>
      </c>
      <c r="W9" s="26">
        <v>1</v>
      </c>
      <c r="X9" s="26">
        <v>0</v>
      </c>
      <c r="Y9" s="26">
        <v>0</v>
      </c>
      <c r="Z9" s="26">
        <v>0</v>
      </c>
      <c r="AA9" s="26">
        <v>0</v>
      </c>
      <c r="AB9" s="26">
        <v>0</v>
      </c>
      <c r="AC9" s="26">
        <v>0</v>
      </c>
      <c r="AD9" s="26">
        <v>0</v>
      </c>
      <c r="AE9" s="26">
        <v>0</v>
      </c>
      <c r="AF9" s="26">
        <v>0</v>
      </c>
      <c r="AG9" s="26">
        <v>0</v>
      </c>
      <c r="AH9" s="26">
        <v>0</v>
      </c>
      <c r="AI9" s="26">
        <v>0</v>
      </c>
      <c r="AJ9" s="26">
        <v>0</v>
      </c>
      <c r="AK9" s="26">
        <v>0</v>
      </c>
      <c r="AL9" s="26">
        <v>0</v>
      </c>
      <c r="AM9" s="26">
        <v>0</v>
      </c>
      <c r="AN9" s="26">
        <v>0</v>
      </c>
      <c r="AO9" s="26">
        <v>0</v>
      </c>
      <c r="AP9" s="26">
        <v>0</v>
      </c>
      <c r="AQ9" s="26">
        <v>0</v>
      </c>
      <c r="AR9" s="26">
        <v>0</v>
      </c>
      <c r="AS9" s="26">
        <v>0</v>
      </c>
      <c r="AT9">
        <f t="shared" si="0"/>
        <v>15</v>
      </c>
    </row>
    <row r="10" spans="1:48" hidden="1" x14ac:dyDescent="0.35">
      <c r="A10" s="66"/>
      <c r="B10" s="25">
        <v>7</v>
      </c>
      <c r="C10" s="26">
        <v>0</v>
      </c>
      <c r="D10" s="26">
        <v>0</v>
      </c>
      <c r="E10" s="26">
        <v>0</v>
      </c>
      <c r="F10" s="26">
        <v>0</v>
      </c>
      <c r="G10" s="26">
        <v>0</v>
      </c>
      <c r="H10" s="26">
        <v>0</v>
      </c>
      <c r="I10" s="26">
        <v>0</v>
      </c>
      <c r="J10" s="27">
        <v>0</v>
      </c>
      <c r="K10" s="26">
        <v>0</v>
      </c>
      <c r="L10" s="26">
        <v>0</v>
      </c>
      <c r="M10" s="26">
        <v>0</v>
      </c>
      <c r="N10" s="26">
        <v>0</v>
      </c>
      <c r="O10" s="26">
        <v>0</v>
      </c>
      <c r="P10" s="26">
        <v>0</v>
      </c>
      <c r="Q10" s="26">
        <v>0</v>
      </c>
      <c r="R10" s="26">
        <v>0</v>
      </c>
      <c r="S10" s="26">
        <v>0</v>
      </c>
      <c r="T10" s="26">
        <v>0</v>
      </c>
      <c r="U10" s="26">
        <v>0</v>
      </c>
      <c r="V10" s="26">
        <v>0</v>
      </c>
      <c r="W10" s="26">
        <v>0</v>
      </c>
      <c r="X10" s="26">
        <v>0</v>
      </c>
      <c r="Y10" s="26">
        <v>0</v>
      </c>
      <c r="Z10" s="26">
        <v>0</v>
      </c>
      <c r="AA10" s="26">
        <v>0</v>
      </c>
      <c r="AB10" s="26">
        <v>0</v>
      </c>
      <c r="AC10" s="26">
        <v>0</v>
      </c>
      <c r="AD10" s="26">
        <v>0</v>
      </c>
      <c r="AE10" s="26">
        <v>0</v>
      </c>
      <c r="AF10" s="26">
        <v>0</v>
      </c>
      <c r="AG10" s="26">
        <v>0</v>
      </c>
      <c r="AH10" s="26">
        <v>0</v>
      </c>
      <c r="AI10" s="26">
        <v>0</v>
      </c>
      <c r="AJ10" s="26">
        <v>0</v>
      </c>
      <c r="AK10" s="26">
        <v>0</v>
      </c>
      <c r="AL10" s="26">
        <v>0</v>
      </c>
      <c r="AM10" s="26">
        <v>0</v>
      </c>
      <c r="AN10" s="26">
        <v>0</v>
      </c>
      <c r="AO10" s="26">
        <v>0</v>
      </c>
      <c r="AP10" s="26">
        <v>0</v>
      </c>
      <c r="AQ10" s="26">
        <v>0</v>
      </c>
      <c r="AR10" s="26">
        <v>0</v>
      </c>
      <c r="AS10" s="26">
        <v>0</v>
      </c>
      <c r="AT10">
        <f t="shared" si="0"/>
        <v>0</v>
      </c>
    </row>
    <row r="11" spans="1:48" hidden="1" x14ac:dyDescent="0.35">
      <c r="A11" s="66"/>
      <c r="B11" s="25">
        <v>8</v>
      </c>
      <c r="C11" s="26">
        <v>0</v>
      </c>
      <c r="D11" s="26">
        <v>0</v>
      </c>
      <c r="E11" s="26">
        <v>0</v>
      </c>
      <c r="F11" s="26">
        <v>0</v>
      </c>
      <c r="G11" s="26">
        <v>0</v>
      </c>
      <c r="H11" s="26">
        <v>0</v>
      </c>
      <c r="I11" s="26">
        <v>0</v>
      </c>
      <c r="J11" s="26">
        <v>0</v>
      </c>
      <c r="K11" s="27">
        <v>0</v>
      </c>
      <c r="L11" s="26">
        <v>0</v>
      </c>
      <c r="M11" s="26">
        <v>0</v>
      </c>
      <c r="N11" s="26">
        <v>0</v>
      </c>
      <c r="O11" s="26">
        <v>0</v>
      </c>
      <c r="P11" s="26">
        <v>0</v>
      </c>
      <c r="Q11" s="26">
        <v>0</v>
      </c>
      <c r="R11" s="26">
        <v>0</v>
      </c>
      <c r="S11" s="26">
        <v>0</v>
      </c>
      <c r="T11" s="26">
        <v>0</v>
      </c>
      <c r="U11" s="26">
        <v>0</v>
      </c>
      <c r="V11" s="26">
        <v>0</v>
      </c>
      <c r="W11" s="26">
        <v>0</v>
      </c>
      <c r="X11" s="26">
        <v>0</v>
      </c>
      <c r="Y11" s="26">
        <v>0</v>
      </c>
      <c r="Z11" s="26">
        <v>0</v>
      </c>
      <c r="AA11" s="26">
        <v>0</v>
      </c>
      <c r="AB11" s="26">
        <v>0</v>
      </c>
      <c r="AC11" s="26">
        <v>0</v>
      </c>
      <c r="AD11" s="26">
        <v>0</v>
      </c>
      <c r="AE11" s="26">
        <v>0</v>
      </c>
      <c r="AF11" s="26">
        <v>0</v>
      </c>
      <c r="AG11" s="26">
        <v>0</v>
      </c>
      <c r="AH11" s="26">
        <v>0</v>
      </c>
      <c r="AI11" s="26">
        <v>0</v>
      </c>
      <c r="AJ11" s="26">
        <v>0</v>
      </c>
      <c r="AK11" s="26">
        <v>0</v>
      </c>
      <c r="AL11" s="26">
        <v>0</v>
      </c>
      <c r="AM11" s="26">
        <v>0</v>
      </c>
      <c r="AN11" s="26">
        <v>0</v>
      </c>
      <c r="AO11" s="26">
        <v>0</v>
      </c>
      <c r="AP11" s="26">
        <v>0</v>
      </c>
      <c r="AQ11" s="26">
        <v>0</v>
      </c>
      <c r="AR11" s="26">
        <v>0</v>
      </c>
      <c r="AS11" s="26">
        <v>0</v>
      </c>
      <c r="AT11">
        <f t="shared" si="0"/>
        <v>0</v>
      </c>
    </row>
    <row r="12" spans="1:48" x14ac:dyDescent="0.35">
      <c r="A12" s="66"/>
      <c r="B12" s="25">
        <v>9</v>
      </c>
      <c r="C12" s="26">
        <v>0</v>
      </c>
      <c r="D12" s="26">
        <v>0</v>
      </c>
      <c r="E12" s="26">
        <v>0</v>
      </c>
      <c r="F12" s="26">
        <v>0</v>
      </c>
      <c r="G12" s="26">
        <v>0</v>
      </c>
      <c r="H12" s="26">
        <v>0</v>
      </c>
      <c r="I12" s="26">
        <v>0</v>
      </c>
      <c r="J12" s="26">
        <v>0</v>
      </c>
      <c r="K12" s="26">
        <v>0</v>
      </c>
      <c r="L12" s="27">
        <v>0</v>
      </c>
      <c r="M12" s="26">
        <v>0</v>
      </c>
      <c r="N12" s="26">
        <v>0</v>
      </c>
      <c r="O12" s="26">
        <v>0</v>
      </c>
      <c r="P12" s="26">
        <v>0</v>
      </c>
      <c r="Q12" s="26">
        <v>0</v>
      </c>
      <c r="R12" s="26">
        <v>0</v>
      </c>
      <c r="S12" s="26">
        <v>0</v>
      </c>
      <c r="T12" s="26">
        <v>0</v>
      </c>
      <c r="U12" s="26">
        <v>0</v>
      </c>
      <c r="V12" s="26">
        <v>0</v>
      </c>
      <c r="W12" s="26">
        <v>0</v>
      </c>
      <c r="X12" s="26">
        <v>0</v>
      </c>
      <c r="Y12" s="26">
        <v>0</v>
      </c>
      <c r="Z12" s="26">
        <v>0</v>
      </c>
      <c r="AA12" s="26">
        <v>0</v>
      </c>
      <c r="AB12" s="26">
        <v>0</v>
      </c>
      <c r="AC12" s="26">
        <v>0</v>
      </c>
      <c r="AD12" s="26">
        <v>0</v>
      </c>
      <c r="AE12" s="26">
        <v>0</v>
      </c>
      <c r="AF12" s="26">
        <v>0</v>
      </c>
      <c r="AG12" s="26">
        <v>0</v>
      </c>
      <c r="AH12" s="26">
        <v>0</v>
      </c>
      <c r="AI12" s="26">
        <v>0</v>
      </c>
      <c r="AJ12" s="26">
        <v>1</v>
      </c>
      <c r="AK12" s="26">
        <v>0</v>
      </c>
      <c r="AL12" s="26">
        <v>0</v>
      </c>
      <c r="AM12" s="26">
        <v>0</v>
      </c>
      <c r="AN12" s="26">
        <v>0</v>
      </c>
      <c r="AO12" s="26">
        <v>0</v>
      </c>
      <c r="AP12" s="26">
        <v>0</v>
      </c>
      <c r="AQ12" s="26">
        <v>0</v>
      </c>
      <c r="AR12" s="26">
        <v>0</v>
      </c>
      <c r="AS12" s="26">
        <v>0</v>
      </c>
      <c r="AT12">
        <f t="shared" si="0"/>
        <v>1</v>
      </c>
    </row>
    <row r="13" spans="1:48" x14ac:dyDescent="0.35">
      <c r="A13" s="66"/>
      <c r="B13" s="25">
        <v>10</v>
      </c>
      <c r="C13" s="26">
        <v>0</v>
      </c>
      <c r="D13" s="26">
        <v>0</v>
      </c>
      <c r="E13" s="26">
        <v>0</v>
      </c>
      <c r="F13" s="26">
        <v>0</v>
      </c>
      <c r="G13" s="26">
        <v>0</v>
      </c>
      <c r="H13" s="26">
        <v>0</v>
      </c>
      <c r="I13" s="26">
        <v>0</v>
      </c>
      <c r="J13" s="26">
        <v>0</v>
      </c>
      <c r="K13" s="26">
        <v>0</v>
      </c>
      <c r="L13" s="26">
        <v>0</v>
      </c>
      <c r="M13" s="27">
        <v>0</v>
      </c>
      <c r="N13" s="26">
        <v>0</v>
      </c>
      <c r="O13" s="26">
        <v>0</v>
      </c>
      <c r="P13" s="26">
        <v>0</v>
      </c>
      <c r="Q13" s="26">
        <v>0</v>
      </c>
      <c r="R13" s="26">
        <v>0</v>
      </c>
      <c r="S13" s="26">
        <v>0</v>
      </c>
      <c r="T13" s="26">
        <v>0</v>
      </c>
      <c r="U13" s="26">
        <v>0</v>
      </c>
      <c r="V13" s="26">
        <v>0</v>
      </c>
      <c r="W13" s="26">
        <v>0</v>
      </c>
      <c r="X13" s="26">
        <v>0</v>
      </c>
      <c r="Y13" s="26">
        <v>0</v>
      </c>
      <c r="Z13" s="26">
        <v>0</v>
      </c>
      <c r="AA13" s="26">
        <v>0</v>
      </c>
      <c r="AB13" s="26">
        <v>0</v>
      </c>
      <c r="AC13" s="26">
        <v>0</v>
      </c>
      <c r="AD13" s="26">
        <v>0</v>
      </c>
      <c r="AE13" s="26">
        <v>0</v>
      </c>
      <c r="AF13" s="26">
        <v>0</v>
      </c>
      <c r="AG13" s="26">
        <v>0</v>
      </c>
      <c r="AH13" s="26">
        <v>0</v>
      </c>
      <c r="AI13" s="26">
        <v>0</v>
      </c>
      <c r="AJ13" s="26">
        <v>0</v>
      </c>
      <c r="AK13" s="26">
        <v>1</v>
      </c>
      <c r="AL13" s="26">
        <v>0</v>
      </c>
      <c r="AM13" s="26">
        <v>0</v>
      </c>
      <c r="AN13" s="26">
        <v>0</v>
      </c>
      <c r="AO13" s="26">
        <v>0</v>
      </c>
      <c r="AP13" s="26">
        <v>0</v>
      </c>
      <c r="AQ13" s="26">
        <v>0</v>
      </c>
      <c r="AR13" s="26">
        <v>0</v>
      </c>
      <c r="AS13" s="26">
        <v>0</v>
      </c>
      <c r="AT13">
        <f t="shared" si="0"/>
        <v>1</v>
      </c>
    </row>
    <row r="14" spans="1:48" hidden="1" x14ac:dyDescent="0.35">
      <c r="A14" s="66"/>
      <c r="B14" s="25">
        <v>11</v>
      </c>
      <c r="C14" s="26">
        <v>0</v>
      </c>
      <c r="D14" s="26">
        <v>0</v>
      </c>
      <c r="E14" s="26">
        <v>0</v>
      </c>
      <c r="F14" s="26">
        <v>0</v>
      </c>
      <c r="G14" s="26">
        <v>0</v>
      </c>
      <c r="H14" s="26">
        <v>0</v>
      </c>
      <c r="I14" s="26">
        <v>0</v>
      </c>
      <c r="J14" s="26">
        <v>0</v>
      </c>
      <c r="K14" s="26">
        <v>0</v>
      </c>
      <c r="L14" s="26">
        <v>0</v>
      </c>
      <c r="M14" s="26">
        <v>0</v>
      </c>
      <c r="N14" s="27">
        <v>0</v>
      </c>
      <c r="O14" s="26">
        <v>0</v>
      </c>
      <c r="P14" s="26">
        <v>0</v>
      </c>
      <c r="Q14" s="26">
        <v>0</v>
      </c>
      <c r="R14" s="26">
        <v>0</v>
      </c>
      <c r="S14" s="26">
        <v>0</v>
      </c>
      <c r="T14" s="26">
        <v>0</v>
      </c>
      <c r="U14" s="26">
        <v>0</v>
      </c>
      <c r="V14" s="26">
        <v>0</v>
      </c>
      <c r="W14" s="26">
        <v>0</v>
      </c>
      <c r="X14" s="26">
        <v>0</v>
      </c>
      <c r="Y14" s="26">
        <v>0</v>
      </c>
      <c r="Z14" s="26">
        <v>0</v>
      </c>
      <c r="AA14" s="26">
        <v>0</v>
      </c>
      <c r="AB14" s="26">
        <v>0</v>
      </c>
      <c r="AC14" s="26">
        <v>0</v>
      </c>
      <c r="AD14" s="26">
        <v>0</v>
      </c>
      <c r="AE14" s="26">
        <v>0</v>
      </c>
      <c r="AF14" s="26">
        <v>0</v>
      </c>
      <c r="AG14" s="26">
        <v>0</v>
      </c>
      <c r="AH14" s="26">
        <v>0</v>
      </c>
      <c r="AI14" s="26">
        <v>0</v>
      </c>
      <c r="AJ14" s="26">
        <v>0</v>
      </c>
      <c r="AK14" s="26">
        <v>0</v>
      </c>
      <c r="AL14" s="26">
        <v>0</v>
      </c>
      <c r="AM14" s="26">
        <v>0</v>
      </c>
      <c r="AN14" s="26">
        <v>0</v>
      </c>
      <c r="AO14" s="26">
        <v>0</v>
      </c>
      <c r="AP14" s="26">
        <v>0</v>
      </c>
      <c r="AQ14" s="26">
        <v>0</v>
      </c>
      <c r="AR14" s="26">
        <v>0</v>
      </c>
      <c r="AS14" s="26">
        <v>0</v>
      </c>
      <c r="AT14">
        <f t="shared" si="0"/>
        <v>0</v>
      </c>
    </row>
    <row r="15" spans="1:48" x14ac:dyDescent="0.35">
      <c r="A15" s="66"/>
      <c r="B15" s="25">
        <v>12</v>
      </c>
      <c r="C15" s="26">
        <v>0</v>
      </c>
      <c r="D15" s="26">
        <v>0</v>
      </c>
      <c r="E15" s="26">
        <v>0</v>
      </c>
      <c r="F15" s="26">
        <v>0</v>
      </c>
      <c r="G15" s="26">
        <v>0</v>
      </c>
      <c r="H15" s="26">
        <v>0</v>
      </c>
      <c r="I15" s="26">
        <v>1</v>
      </c>
      <c r="J15" s="26">
        <v>0</v>
      </c>
      <c r="K15" s="26">
        <v>0</v>
      </c>
      <c r="L15" s="26">
        <v>0</v>
      </c>
      <c r="M15" s="26">
        <v>0</v>
      </c>
      <c r="N15" s="26">
        <v>1</v>
      </c>
      <c r="O15" s="27">
        <v>4</v>
      </c>
      <c r="P15" s="26">
        <v>0</v>
      </c>
      <c r="Q15" s="26">
        <v>0</v>
      </c>
      <c r="R15" s="26">
        <v>0</v>
      </c>
      <c r="S15" s="26">
        <v>0</v>
      </c>
      <c r="T15" s="26">
        <v>0</v>
      </c>
      <c r="U15" s="26">
        <v>0</v>
      </c>
      <c r="V15" s="26">
        <v>0</v>
      </c>
      <c r="W15" s="26">
        <v>3</v>
      </c>
      <c r="X15" s="26">
        <v>0</v>
      </c>
      <c r="Y15" s="26">
        <v>0</v>
      </c>
      <c r="Z15" s="26">
        <v>0</v>
      </c>
      <c r="AA15" s="26">
        <v>0</v>
      </c>
      <c r="AB15" s="26">
        <v>0</v>
      </c>
      <c r="AC15" s="26">
        <v>0</v>
      </c>
      <c r="AD15" s="26">
        <v>0</v>
      </c>
      <c r="AE15" s="26">
        <v>0</v>
      </c>
      <c r="AF15" s="26">
        <v>0</v>
      </c>
      <c r="AG15" s="26">
        <v>0</v>
      </c>
      <c r="AH15" s="26">
        <v>0</v>
      </c>
      <c r="AI15" s="26">
        <v>0</v>
      </c>
      <c r="AJ15" s="26">
        <v>0</v>
      </c>
      <c r="AK15" s="26">
        <v>0</v>
      </c>
      <c r="AL15" s="26">
        <v>0</v>
      </c>
      <c r="AM15" s="26">
        <v>0</v>
      </c>
      <c r="AN15" s="26">
        <v>0</v>
      </c>
      <c r="AO15" s="26">
        <v>0</v>
      </c>
      <c r="AP15" s="26">
        <v>0</v>
      </c>
      <c r="AQ15" s="26">
        <v>0</v>
      </c>
      <c r="AR15" s="26">
        <v>0</v>
      </c>
      <c r="AS15" s="26">
        <v>0</v>
      </c>
      <c r="AT15">
        <f t="shared" si="0"/>
        <v>9</v>
      </c>
    </row>
    <row r="16" spans="1:48" x14ac:dyDescent="0.35">
      <c r="A16" s="66"/>
      <c r="B16" s="25">
        <v>13</v>
      </c>
      <c r="C16" s="26">
        <v>0</v>
      </c>
      <c r="D16" s="26">
        <v>0</v>
      </c>
      <c r="E16" s="26">
        <v>0</v>
      </c>
      <c r="F16" s="26">
        <v>0</v>
      </c>
      <c r="G16" s="26">
        <v>0</v>
      </c>
      <c r="H16" s="26">
        <v>0</v>
      </c>
      <c r="I16" s="26">
        <v>0</v>
      </c>
      <c r="J16" s="26">
        <v>0</v>
      </c>
      <c r="K16" s="26">
        <v>0</v>
      </c>
      <c r="L16" s="26">
        <v>0</v>
      </c>
      <c r="M16" s="26">
        <v>0</v>
      </c>
      <c r="N16" s="26">
        <v>0</v>
      </c>
      <c r="O16" s="26">
        <v>0</v>
      </c>
      <c r="P16" s="27">
        <v>0</v>
      </c>
      <c r="Q16" s="26">
        <v>0</v>
      </c>
      <c r="R16" s="26">
        <v>0</v>
      </c>
      <c r="S16" s="26">
        <v>0</v>
      </c>
      <c r="T16" s="26">
        <v>0</v>
      </c>
      <c r="U16" s="26">
        <v>0</v>
      </c>
      <c r="V16" s="26">
        <v>0</v>
      </c>
      <c r="W16" s="26">
        <v>0</v>
      </c>
      <c r="X16" s="26">
        <v>0</v>
      </c>
      <c r="Y16" s="26">
        <v>0</v>
      </c>
      <c r="Z16" s="26">
        <v>0</v>
      </c>
      <c r="AA16" s="26">
        <v>0</v>
      </c>
      <c r="AB16" s="26">
        <v>0</v>
      </c>
      <c r="AC16" s="26">
        <v>0</v>
      </c>
      <c r="AD16" s="26">
        <v>0</v>
      </c>
      <c r="AE16" s="26">
        <v>0</v>
      </c>
      <c r="AF16" s="26">
        <v>0</v>
      </c>
      <c r="AG16" s="26">
        <v>0</v>
      </c>
      <c r="AH16" s="26">
        <v>0</v>
      </c>
      <c r="AI16" s="26">
        <v>0</v>
      </c>
      <c r="AJ16" s="26">
        <v>0</v>
      </c>
      <c r="AK16" s="26">
        <v>0</v>
      </c>
      <c r="AL16" s="26">
        <v>0</v>
      </c>
      <c r="AM16" s="26">
        <v>1</v>
      </c>
      <c r="AN16" s="26">
        <v>0</v>
      </c>
      <c r="AO16" s="26">
        <v>0</v>
      </c>
      <c r="AP16" s="26">
        <v>0</v>
      </c>
      <c r="AQ16" s="26">
        <v>0</v>
      </c>
      <c r="AR16" s="26">
        <v>0</v>
      </c>
      <c r="AS16" s="26">
        <v>0</v>
      </c>
      <c r="AT16">
        <f t="shared" si="0"/>
        <v>1</v>
      </c>
    </row>
    <row r="17" spans="1:46" x14ac:dyDescent="0.35">
      <c r="A17" s="66"/>
      <c r="B17" s="25">
        <v>14</v>
      </c>
      <c r="C17" s="26">
        <v>1</v>
      </c>
      <c r="D17" s="26">
        <v>0</v>
      </c>
      <c r="E17" s="26">
        <v>0</v>
      </c>
      <c r="F17" s="26">
        <v>0</v>
      </c>
      <c r="G17" s="26">
        <v>0</v>
      </c>
      <c r="H17" s="26">
        <v>0</v>
      </c>
      <c r="I17" s="26">
        <v>0</v>
      </c>
      <c r="J17" s="26">
        <v>0</v>
      </c>
      <c r="K17" s="26">
        <v>0</v>
      </c>
      <c r="L17" s="26">
        <v>0</v>
      </c>
      <c r="M17" s="26">
        <v>0</v>
      </c>
      <c r="N17" s="26">
        <v>0</v>
      </c>
      <c r="O17" s="26">
        <v>0</v>
      </c>
      <c r="P17" s="26">
        <v>0</v>
      </c>
      <c r="Q17" s="27">
        <v>0</v>
      </c>
      <c r="R17" s="26">
        <v>0</v>
      </c>
      <c r="S17" s="26">
        <v>0</v>
      </c>
      <c r="T17" s="26">
        <v>0</v>
      </c>
      <c r="U17" s="26">
        <v>0</v>
      </c>
      <c r="V17" s="26">
        <v>0</v>
      </c>
      <c r="W17" s="26">
        <v>0</v>
      </c>
      <c r="X17" s="26">
        <v>0</v>
      </c>
      <c r="Y17" s="26">
        <v>0</v>
      </c>
      <c r="Z17" s="26">
        <v>0</v>
      </c>
      <c r="AA17" s="26">
        <v>0</v>
      </c>
      <c r="AB17" s="26">
        <v>0</v>
      </c>
      <c r="AC17" s="26">
        <v>0</v>
      </c>
      <c r="AD17" s="26">
        <v>0</v>
      </c>
      <c r="AE17" s="26">
        <v>0</v>
      </c>
      <c r="AF17" s="26">
        <v>0</v>
      </c>
      <c r="AG17" s="26">
        <v>0</v>
      </c>
      <c r="AH17" s="26">
        <v>0</v>
      </c>
      <c r="AI17" s="26">
        <v>0</v>
      </c>
      <c r="AJ17" s="26">
        <v>0</v>
      </c>
      <c r="AK17" s="26">
        <v>0</v>
      </c>
      <c r="AL17" s="26">
        <v>0</v>
      </c>
      <c r="AM17" s="26">
        <v>0</v>
      </c>
      <c r="AN17" s="26">
        <v>0</v>
      </c>
      <c r="AO17" s="26">
        <v>0</v>
      </c>
      <c r="AP17" s="26">
        <v>0</v>
      </c>
      <c r="AQ17" s="26">
        <v>0</v>
      </c>
      <c r="AR17" s="26">
        <v>0</v>
      </c>
      <c r="AS17" s="26">
        <v>0</v>
      </c>
      <c r="AT17">
        <f t="shared" si="0"/>
        <v>1</v>
      </c>
    </row>
    <row r="18" spans="1:46" x14ac:dyDescent="0.35">
      <c r="A18" s="66"/>
      <c r="B18" s="25">
        <v>15</v>
      </c>
      <c r="C18" s="26">
        <v>0</v>
      </c>
      <c r="D18" s="26">
        <v>0</v>
      </c>
      <c r="E18" s="26">
        <v>0</v>
      </c>
      <c r="F18" s="26">
        <v>0</v>
      </c>
      <c r="G18" s="26">
        <v>0</v>
      </c>
      <c r="H18" s="26">
        <v>0</v>
      </c>
      <c r="I18" s="26">
        <v>0</v>
      </c>
      <c r="J18" s="26">
        <v>0</v>
      </c>
      <c r="K18" s="26">
        <v>0</v>
      </c>
      <c r="L18" s="26">
        <v>0</v>
      </c>
      <c r="M18" s="26">
        <v>0</v>
      </c>
      <c r="N18" s="26">
        <v>0</v>
      </c>
      <c r="O18" s="26">
        <v>0</v>
      </c>
      <c r="P18" s="26">
        <v>0</v>
      </c>
      <c r="Q18" s="26">
        <v>0</v>
      </c>
      <c r="R18" s="27">
        <v>0</v>
      </c>
      <c r="S18" s="26">
        <v>0</v>
      </c>
      <c r="T18" s="26">
        <v>0</v>
      </c>
      <c r="U18" s="26">
        <v>0</v>
      </c>
      <c r="V18" s="26">
        <v>0</v>
      </c>
      <c r="W18" s="26">
        <v>0</v>
      </c>
      <c r="X18" s="26">
        <v>0</v>
      </c>
      <c r="Y18" s="26">
        <v>0</v>
      </c>
      <c r="Z18" s="26">
        <v>0</v>
      </c>
      <c r="AA18" s="26">
        <v>0</v>
      </c>
      <c r="AB18" s="26">
        <v>0</v>
      </c>
      <c r="AC18" s="26">
        <v>0</v>
      </c>
      <c r="AD18" s="26">
        <v>0</v>
      </c>
      <c r="AE18" s="26">
        <v>0</v>
      </c>
      <c r="AF18" s="26">
        <v>0</v>
      </c>
      <c r="AG18" s="26">
        <v>0</v>
      </c>
      <c r="AH18" s="26">
        <v>0</v>
      </c>
      <c r="AI18" s="26">
        <v>0</v>
      </c>
      <c r="AJ18" s="26">
        <v>1</v>
      </c>
      <c r="AK18" s="26">
        <v>0</v>
      </c>
      <c r="AL18" s="26">
        <v>0</v>
      </c>
      <c r="AM18" s="26">
        <v>0</v>
      </c>
      <c r="AN18" s="26">
        <v>0</v>
      </c>
      <c r="AO18" s="26">
        <v>0</v>
      </c>
      <c r="AP18" s="26">
        <v>0</v>
      </c>
      <c r="AQ18" s="26">
        <v>0</v>
      </c>
      <c r="AR18" s="26">
        <v>0</v>
      </c>
      <c r="AS18" s="26">
        <v>0</v>
      </c>
      <c r="AT18">
        <f t="shared" si="0"/>
        <v>1</v>
      </c>
    </row>
    <row r="19" spans="1:46" hidden="1" x14ac:dyDescent="0.35">
      <c r="A19" s="66"/>
      <c r="B19" s="25">
        <v>16</v>
      </c>
      <c r="C19" s="26">
        <v>0</v>
      </c>
      <c r="D19" s="26">
        <v>0</v>
      </c>
      <c r="E19" s="26">
        <v>0</v>
      </c>
      <c r="F19" s="26">
        <v>0</v>
      </c>
      <c r="G19" s="26">
        <v>0</v>
      </c>
      <c r="H19" s="26">
        <v>0</v>
      </c>
      <c r="I19" s="26">
        <v>0</v>
      </c>
      <c r="J19" s="26">
        <v>0</v>
      </c>
      <c r="K19" s="26">
        <v>0</v>
      </c>
      <c r="L19" s="26">
        <v>0</v>
      </c>
      <c r="M19" s="26">
        <v>0</v>
      </c>
      <c r="N19" s="26">
        <v>0</v>
      </c>
      <c r="O19" s="26">
        <v>0</v>
      </c>
      <c r="P19" s="26">
        <v>0</v>
      </c>
      <c r="Q19" s="26">
        <v>0</v>
      </c>
      <c r="R19" s="26">
        <v>0</v>
      </c>
      <c r="S19" s="27">
        <v>0</v>
      </c>
      <c r="T19" s="26">
        <v>0</v>
      </c>
      <c r="U19" s="26">
        <v>0</v>
      </c>
      <c r="V19" s="26">
        <v>0</v>
      </c>
      <c r="W19" s="26">
        <v>0</v>
      </c>
      <c r="X19" s="26">
        <v>0</v>
      </c>
      <c r="Y19" s="26">
        <v>0</v>
      </c>
      <c r="Z19" s="26">
        <v>0</v>
      </c>
      <c r="AA19" s="26">
        <v>0</v>
      </c>
      <c r="AB19" s="26">
        <v>0</v>
      </c>
      <c r="AC19" s="26">
        <v>0</v>
      </c>
      <c r="AD19" s="26">
        <v>0</v>
      </c>
      <c r="AE19" s="26">
        <v>0</v>
      </c>
      <c r="AF19" s="26">
        <v>0</v>
      </c>
      <c r="AG19" s="26">
        <v>0</v>
      </c>
      <c r="AH19" s="26">
        <v>0</v>
      </c>
      <c r="AI19" s="26">
        <v>0</v>
      </c>
      <c r="AJ19" s="26">
        <v>0</v>
      </c>
      <c r="AK19" s="26">
        <v>0</v>
      </c>
      <c r="AL19" s="26">
        <v>0</v>
      </c>
      <c r="AM19" s="26">
        <v>0</v>
      </c>
      <c r="AN19" s="26">
        <v>0</v>
      </c>
      <c r="AO19" s="26">
        <v>0</v>
      </c>
      <c r="AP19" s="26">
        <v>0</v>
      </c>
      <c r="AQ19" s="26">
        <v>0</v>
      </c>
      <c r="AR19" s="26">
        <v>0</v>
      </c>
      <c r="AS19" s="26">
        <v>0</v>
      </c>
      <c r="AT19">
        <f t="shared" si="0"/>
        <v>0</v>
      </c>
    </row>
    <row r="20" spans="1:46" x14ac:dyDescent="0.35">
      <c r="A20" s="66"/>
      <c r="B20" s="25">
        <v>17</v>
      </c>
      <c r="C20" s="26">
        <v>0</v>
      </c>
      <c r="D20" s="26">
        <v>0</v>
      </c>
      <c r="E20" s="26">
        <v>0</v>
      </c>
      <c r="F20" s="26">
        <v>0</v>
      </c>
      <c r="G20" s="26">
        <v>0</v>
      </c>
      <c r="H20" s="26">
        <v>0</v>
      </c>
      <c r="I20" s="26">
        <v>0</v>
      </c>
      <c r="J20" s="26">
        <v>0</v>
      </c>
      <c r="K20" s="26">
        <v>0</v>
      </c>
      <c r="L20" s="26">
        <v>0</v>
      </c>
      <c r="M20" s="26">
        <v>0</v>
      </c>
      <c r="N20" s="26">
        <v>0</v>
      </c>
      <c r="O20" s="26">
        <v>0</v>
      </c>
      <c r="P20" s="26">
        <v>0</v>
      </c>
      <c r="Q20" s="26">
        <v>0</v>
      </c>
      <c r="R20" s="26">
        <v>0</v>
      </c>
      <c r="S20" s="26">
        <v>0</v>
      </c>
      <c r="T20" s="27">
        <v>0</v>
      </c>
      <c r="U20" s="26">
        <v>0</v>
      </c>
      <c r="V20" s="26">
        <v>0</v>
      </c>
      <c r="W20" s="26">
        <v>0</v>
      </c>
      <c r="X20" s="26">
        <v>0</v>
      </c>
      <c r="Y20" s="26">
        <v>0</v>
      </c>
      <c r="Z20" s="26">
        <v>0</v>
      </c>
      <c r="AA20" s="26">
        <v>0</v>
      </c>
      <c r="AB20" s="26">
        <v>0</v>
      </c>
      <c r="AC20" s="26">
        <v>0</v>
      </c>
      <c r="AD20" s="26">
        <v>0</v>
      </c>
      <c r="AE20" s="26">
        <v>0</v>
      </c>
      <c r="AF20" s="26">
        <v>0</v>
      </c>
      <c r="AG20" s="26">
        <v>0</v>
      </c>
      <c r="AH20" s="26">
        <v>0</v>
      </c>
      <c r="AI20" s="26">
        <v>0</v>
      </c>
      <c r="AJ20" s="26">
        <v>1</v>
      </c>
      <c r="AK20" s="26">
        <v>0</v>
      </c>
      <c r="AL20" s="26">
        <v>0</v>
      </c>
      <c r="AM20" s="26">
        <v>0</v>
      </c>
      <c r="AN20" s="26">
        <v>0</v>
      </c>
      <c r="AO20" s="26">
        <v>0</v>
      </c>
      <c r="AP20" s="26">
        <v>0</v>
      </c>
      <c r="AQ20" s="26">
        <v>0</v>
      </c>
      <c r="AR20" s="26">
        <v>0</v>
      </c>
      <c r="AS20" s="26">
        <v>0</v>
      </c>
      <c r="AT20">
        <f t="shared" si="0"/>
        <v>1</v>
      </c>
    </row>
    <row r="21" spans="1:46" hidden="1" x14ac:dyDescent="0.35">
      <c r="A21" s="66"/>
      <c r="B21" s="25">
        <v>18</v>
      </c>
      <c r="C21" s="26">
        <v>0</v>
      </c>
      <c r="D21" s="26">
        <v>0</v>
      </c>
      <c r="E21" s="26">
        <v>0</v>
      </c>
      <c r="F21" s="26">
        <v>0</v>
      </c>
      <c r="G21" s="26">
        <v>0</v>
      </c>
      <c r="H21" s="26">
        <v>0</v>
      </c>
      <c r="I21" s="26">
        <v>0</v>
      </c>
      <c r="J21" s="26">
        <v>0</v>
      </c>
      <c r="K21" s="26">
        <v>0</v>
      </c>
      <c r="L21" s="26">
        <v>0</v>
      </c>
      <c r="M21" s="26">
        <v>0</v>
      </c>
      <c r="N21" s="26">
        <v>0</v>
      </c>
      <c r="O21" s="26">
        <v>0</v>
      </c>
      <c r="P21" s="26">
        <v>0</v>
      </c>
      <c r="Q21" s="26">
        <v>0</v>
      </c>
      <c r="R21" s="26">
        <v>0</v>
      </c>
      <c r="S21" s="26">
        <v>0</v>
      </c>
      <c r="T21" s="26">
        <v>0</v>
      </c>
      <c r="U21" s="27">
        <v>0</v>
      </c>
      <c r="V21" s="26">
        <v>0</v>
      </c>
      <c r="W21" s="26">
        <v>0</v>
      </c>
      <c r="X21" s="26">
        <v>0</v>
      </c>
      <c r="Y21" s="26">
        <v>0</v>
      </c>
      <c r="Z21" s="26">
        <v>0</v>
      </c>
      <c r="AA21" s="26">
        <v>0</v>
      </c>
      <c r="AB21" s="26">
        <v>0</v>
      </c>
      <c r="AC21" s="26">
        <v>0</v>
      </c>
      <c r="AD21" s="26">
        <v>0</v>
      </c>
      <c r="AE21" s="26">
        <v>0</v>
      </c>
      <c r="AF21" s="26">
        <v>0</v>
      </c>
      <c r="AG21" s="26">
        <v>0</v>
      </c>
      <c r="AH21" s="26">
        <v>0</v>
      </c>
      <c r="AI21" s="26">
        <v>0</v>
      </c>
      <c r="AJ21" s="26">
        <v>0</v>
      </c>
      <c r="AK21" s="26">
        <v>0</v>
      </c>
      <c r="AL21" s="26">
        <v>0</v>
      </c>
      <c r="AM21" s="26">
        <v>0</v>
      </c>
      <c r="AN21" s="26">
        <v>0</v>
      </c>
      <c r="AO21" s="26">
        <v>0</v>
      </c>
      <c r="AP21" s="26">
        <v>0</v>
      </c>
      <c r="AQ21" s="26">
        <v>0</v>
      </c>
      <c r="AR21" s="26">
        <v>0</v>
      </c>
      <c r="AS21" s="26">
        <v>0</v>
      </c>
      <c r="AT21">
        <f t="shared" si="0"/>
        <v>0</v>
      </c>
    </row>
    <row r="22" spans="1:46" hidden="1" x14ac:dyDescent="0.35">
      <c r="A22" s="66"/>
      <c r="B22" s="25">
        <v>19</v>
      </c>
      <c r="C22" s="26">
        <v>0</v>
      </c>
      <c r="D22" s="26">
        <v>0</v>
      </c>
      <c r="E22" s="26">
        <v>0</v>
      </c>
      <c r="F22" s="26">
        <v>0</v>
      </c>
      <c r="G22" s="26">
        <v>0</v>
      </c>
      <c r="H22" s="26">
        <v>0</v>
      </c>
      <c r="I22" s="26">
        <v>0</v>
      </c>
      <c r="J22" s="26">
        <v>0</v>
      </c>
      <c r="K22" s="26">
        <v>0</v>
      </c>
      <c r="L22" s="26">
        <v>0</v>
      </c>
      <c r="M22" s="26">
        <v>0</v>
      </c>
      <c r="N22" s="26">
        <v>0</v>
      </c>
      <c r="O22" s="26">
        <v>0</v>
      </c>
      <c r="P22" s="26">
        <v>0</v>
      </c>
      <c r="Q22" s="26">
        <v>0</v>
      </c>
      <c r="R22" s="26">
        <v>0</v>
      </c>
      <c r="S22" s="26">
        <v>0</v>
      </c>
      <c r="T22" s="26">
        <v>0</v>
      </c>
      <c r="U22" s="26">
        <v>0</v>
      </c>
      <c r="V22" s="27">
        <v>0</v>
      </c>
      <c r="W22" s="26">
        <v>0</v>
      </c>
      <c r="X22" s="26">
        <v>0</v>
      </c>
      <c r="Y22" s="26">
        <v>0</v>
      </c>
      <c r="Z22" s="26">
        <v>0</v>
      </c>
      <c r="AA22" s="26">
        <v>0</v>
      </c>
      <c r="AB22" s="26">
        <v>0</v>
      </c>
      <c r="AC22" s="26">
        <v>0</v>
      </c>
      <c r="AD22" s="26">
        <v>0</v>
      </c>
      <c r="AE22" s="26">
        <v>0</v>
      </c>
      <c r="AF22" s="26">
        <v>0</v>
      </c>
      <c r="AG22" s="26">
        <v>0</v>
      </c>
      <c r="AH22" s="26">
        <v>0</v>
      </c>
      <c r="AI22" s="26">
        <v>0</v>
      </c>
      <c r="AJ22" s="26">
        <v>0</v>
      </c>
      <c r="AK22" s="26">
        <v>0</v>
      </c>
      <c r="AL22" s="26">
        <v>0</v>
      </c>
      <c r="AM22" s="26">
        <v>0</v>
      </c>
      <c r="AN22" s="26">
        <v>0</v>
      </c>
      <c r="AO22" s="26">
        <v>0</v>
      </c>
      <c r="AP22" s="26">
        <v>0</v>
      </c>
      <c r="AQ22" s="26">
        <v>0</v>
      </c>
      <c r="AR22" s="26">
        <v>0</v>
      </c>
      <c r="AS22" s="26">
        <v>0</v>
      </c>
      <c r="AT22">
        <f t="shared" si="0"/>
        <v>0</v>
      </c>
    </row>
    <row r="23" spans="1:46" x14ac:dyDescent="0.35">
      <c r="A23" s="66"/>
      <c r="B23" s="25">
        <v>20</v>
      </c>
      <c r="C23" s="26">
        <v>0</v>
      </c>
      <c r="D23" s="26">
        <v>0</v>
      </c>
      <c r="E23" s="26">
        <v>0</v>
      </c>
      <c r="F23" s="26">
        <v>0</v>
      </c>
      <c r="G23" s="26">
        <v>0</v>
      </c>
      <c r="H23" s="26">
        <v>0</v>
      </c>
      <c r="I23" s="26">
        <v>0</v>
      </c>
      <c r="J23" s="26">
        <v>0</v>
      </c>
      <c r="K23" s="26">
        <v>0</v>
      </c>
      <c r="L23" s="26">
        <v>0</v>
      </c>
      <c r="M23" s="26">
        <v>0</v>
      </c>
      <c r="N23" s="26">
        <v>0</v>
      </c>
      <c r="O23" s="26">
        <v>0</v>
      </c>
      <c r="P23" s="26">
        <v>0</v>
      </c>
      <c r="Q23" s="26">
        <v>0</v>
      </c>
      <c r="R23" s="26">
        <v>0</v>
      </c>
      <c r="S23" s="26">
        <v>0</v>
      </c>
      <c r="T23" s="26">
        <v>0</v>
      </c>
      <c r="U23" s="26">
        <v>0</v>
      </c>
      <c r="V23" s="26">
        <v>0</v>
      </c>
      <c r="W23" s="27">
        <v>79</v>
      </c>
      <c r="X23" s="26">
        <v>3</v>
      </c>
      <c r="Y23" s="26">
        <v>0</v>
      </c>
      <c r="Z23" s="26">
        <v>0</v>
      </c>
      <c r="AA23" s="26">
        <v>0</v>
      </c>
      <c r="AB23" s="26">
        <v>0</v>
      </c>
      <c r="AC23" s="26">
        <v>0</v>
      </c>
      <c r="AD23" s="26">
        <v>4</v>
      </c>
      <c r="AE23" s="26">
        <v>0</v>
      </c>
      <c r="AF23" s="26">
        <v>0</v>
      </c>
      <c r="AG23" s="26">
        <v>0</v>
      </c>
      <c r="AH23" s="26">
        <v>0</v>
      </c>
      <c r="AI23" s="26">
        <v>0</v>
      </c>
      <c r="AJ23" s="26">
        <v>8</v>
      </c>
      <c r="AK23" s="26">
        <v>0</v>
      </c>
      <c r="AL23" s="26">
        <v>0</v>
      </c>
      <c r="AM23" s="26">
        <v>0</v>
      </c>
      <c r="AN23" s="26">
        <v>0</v>
      </c>
      <c r="AO23" s="26">
        <v>0</v>
      </c>
      <c r="AP23" s="26">
        <v>0</v>
      </c>
      <c r="AQ23" s="26">
        <v>0</v>
      </c>
      <c r="AR23" s="26">
        <v>0</v>
      </c>
      <c r="AS23" s="26">
        <v>0</v>
      </c>
      <c r="AT23">
        <f t="shared" si="0"/>
        <v>94</v>
      </c>
    </row>
    <row r="24" spans="1:46" x14ac:dyDescent="0.35">
      <c r="A24" s="66"/>
      <c r="B24" s="25">
        <v>21</v>
      </c>
      <c r="C24" s="26">
        <v>0</v>
      </c>
      <c r="D24" s="26">
        <v>0</v>
      </c>
      <c r="E24" s="26">
        <v>0</v>
      </c>
      <c r="F24" s="26">
        <v>0</v>
      </c>
      <c r="G24" s="26">
        <v>0</v>
      </c>
      <c r="H24" s="26">
        <v>0</v>
      </c>
      <c r="I24" s="26">
        <v>0</v>
      </c>
      <c r="J24" s="26">
        <v>0</v>
      </c>
      <c r="K24" s="26">
        <v>0</v>
      </c>
      <c r="L24" s="26">
        <v>0</v>
      </c>
      <c r="M24" s="26">
        <v>0</v>
      </c>
      <c r="N24" s="26">
        <v>0</v>
      </c>
      <c r="O24" s="26">
        <v>0</v>
      </c>
      <c r="P24" s="26">
        <v>0</v>
      </c>
      <c r="Q24" s="26">
        <v>0</v>
      </c>
      <c r="R24" s="26">
        <v>0</v>
      </c>
      <c r="S24" s="26">
        <v>0</v>
      </c>
      <c r="T24" s="26">
        <v>0</v>
      </c>
      <c r="U24" s="26">
        <v>0</v>
      </c>
      <c r="V24" s="26">
        <v>0</v>
      </c>
      <c r="W24" s="26">
        <v>12</v>
      </c>
      <c r="X24" s="27">
        <v>1</v>
      </c>
      <c r="Y24" s="26">
        <v>0</v>
      </c>
      <c r="Z24" s="26">
        <v>0</v>
      </c>
      <c r="AA24" s="26">
        <v>0</v>
      </c>
      <c r="AB24" s="26">
        <v>0</v>
      </c>
      <c r="AC24" s="26">
        <v>0</v>
      </c>
      <c r="AD24" s="26">
        <v>0</v>
      </c>
      <c r="AE24" s="26">
        <v>0</v>
      </c>
      <c r="AF24" s="26">
        <v>0</v>
      </c>
      <c r="AG24" s="26">
        <v>0</v>
      </c>
      <c r="AH24" s="26">
        <v>0</v>
      </c>
      <c r="AI24" s="26">
        <v>0</v>
      </c>
      <c r="AJ24" s="26">
        <v>0</v>
      </c>
      <c r="AK24" s="26">
        <v>0</v>
      </c>
      <c r="AL24" s="26">
        <v>0</v>
      </c>
      <c r="AM24" s="26">
        <v>0</v>
      </c>
      <c r="AN24" s="26">
        <v>0</v>
      </c>
      <c r="AO24" s="26">
        <v>0</v>
      </c>
      <c r="AP24" s="26">
        <v>0</v>
      </c>
      <c r="AQ24" s="26">
        <v>0</v>
      </c>
      <c r="AR24" s="26">
        <v>0</v>
      </c>
      <c r="AS24" s="26">
        <v>0</v>
      </c>
      <c r="AT24">
        <f t="shared" si="0"/>
        <v>13</v>
      </c>
    </row>
    <row r="25" spans="1:46" hidden="1" x14ac:dyDescent="0.35">
      <c r="A25" s="66"/>
      <c r="B25" s="25">
        <v>22</v>
      </c>
      <c r="C25" s="26">
        <v>0</v>
      </c>
      <c r="D25" s="26">
        <v>0</v>
      </c>
      <c r="E25" s="26">
        <v>0</v>
      </c>
      <c r="F25" s="26">
        <v>0</v>
      </c>
      <c r="G25" s="26">
        <v>0</v>
      </c>
      <c r="H25" s="26">
        <v>0</v>
      </c>
      <c r="I25" s="26">
        <v>0</v>
      </c>
      <c r="J25" s="26">
        <v>0</v>
      </c>
      <c r="K25" s="26">
        <v>0</v>
      </c>
      <c r="L25" s="26">
        <v>0</v>
      </c>
      <c r="M25" s="26">
        <v>0</v>
      </c>
      <c r="N25" s="26">
        <v>0</v>
      </c>
      <c r="O25" s="26">
        <v>0</v>
      </c>
      <c r="P25" s="26">
        <v>0</v>
      </c>
      <c r="Q25" s="26">
        <v>0</v>
      </c>
      <c r="R25" s="26">
        <v>0</v>
      </c>
      <c r="S25" s="26">
        <v>0</v>
      </c>
      <c r="T25" s="26">
        <v>0</v>
      </c>
      <c r="U25" s="26">
        <v>0</v>
      </c>
      <c r="V25" s="26">
        <v>0</v>
      </c>
      <c r="W25" s="26">
        <v>0</v>
      </c>
      <c r="X25" s="26">
        <v>0</v>
      </c>
      <c r="Y25" s="27">
        <v>0</v>
      </c>
      <c r="Z25" s="26">
        <v>0</v>
      </c>
      <c r="AA25" s="26">
        <v>0</v>
      </c>
      <c r="AB25" s="26">
        <v>0</v>
      </c>
      <c r="AC25" s="26">
        <v>0</v>
      </c>
      <c r="AD25" s="26">
        <v>0</v>
      </c>
      <c r="AE25" s="26">
        <v>0</v>
      </c>
      <c r="AF25" s="26">
        <v>0</v>
      </c>
      <c r="AG25" s="26">
        <v>0</v>
      </c>
      <c r="AH25" s="26">
        <v>0</v>
      </c>
      <c r="AI25" s="26">
        <v>0</v>
      </c>
      <c r="AJ25" s="26">
        <v>0</v>
      </c>
      <c r="AK25" s="26">
        <v>0</v>
      </c>
      <c r="AL25" s="26">
        <v>0</v>
      </c>
      <c r="AM25" s="26">
        <v>0</v>
      </c>
      <c r="AN25" s="26">
        <v>0</v>
      </c>
      <c r="AO25" s="26">
        <v>0</v>
      </c>
      <c r="AP25" s="26">
        <v>0</v>
      </c>
      <c r="AQ25" s="26">
        <v>0</v>
      </c>
      <c r="AR25" s="26">
        <v>0</v>
      </c>
      <c r="AS25" s="26">
        <v>0</v>
      </c>
      <c r="AT25">
        <f t="shared" si="0"/>
        <v>0</v>
      </c>
    </row>
    <row r="26" spans="1:46" hidden="1" x14ac:dyDescent="0.35">
      <c r="A26" s="66"/>
      <c r="B26" s="25">
        <v>23</v>
      </c>
      <c r="C26" s="26">
        <v>0</v>
      </c>
      <c r="D26" s="26">
        <v>0</v>
      </c>
      <c r="E26" s="26">
        <v>0</v>
      </c>
      <c r="F26" s="26">
        <v>0</v>
      </c>
      <c r="G26" s="26">
        <v>0</v>
      </c>
      <c r="H26" s="26">
        <v>0</v>
      </c>
      <c r="I26" s="26">
        <v>0</v>
      </c>
      <c r="J26" s="26">
        <v>0</v>
      </c>
      <c r="K26" s="26">
        <v>0</v>
      </c>
      <c r="L26" s="26">
        <v>0</v>
      </c>
      <c r="M26" s="26">
        <v>0</v>
      </c>
      <c r="N26" s="26">
        <v>0</v>
      </c>
      <c r="O26" s="26">
        <v>0</v>
      </c>
      <c r="P26" s="26">
        <v>0</v>
      </c>
      <c r="Q26" s="26">
        <v>0</v>
      </c>
      <c r="R26" s="26">
        <v>0</v>
      </c>
      <c r="S26" s="26">
        <v>0</v>
      </c>
      <c r="T26" s="26">
        <v>0</v>
      </c>
      <c r="U26" s="26">
        <v>0</v>
      </c>
      <c r="V26" s="26">
        <v>0</v>
      </c>
      <c r="W26" s="26">
        <v>0</v>
      </c>
      <c r="X26" s="26">
        <v>0</v>
      </c>
      <c r="Y26" s="26">
        <v>0</v>
      </c>
      <c r="Z26" s="27">
        <v>0</v>
      </c>
      <c r="AA26" s="26">
        <v>0</v>
      </c>
      <c r="AB26" s="26">
        <v>0</v>
      </c>
      <c r="AC26" s="26">
        <v>0</v>
      </c>
      <c r="AD26" s="26">
        <v>0</v>
      </c>
      <c r="AE26" s="26">
        <v>0</v>
      </c>
      <c r="AF26" s="26">
        <v>0</v>
      </c>
      <c r="AG26" s="26">
        <v>0</v>
      </c>
      <c r="AH26" s="26">
        <v>0</v>
      </c>
      <c r="AI26" s="26">
        <v>0</v>
      </c>
      <c r="AJ26" s="26">
        <v>0</v>
      </c>
      <c r="AK26" s="26">
        <v>0</v>
      </c>
      <c r="AL26" s="26">
        <v>0</v>
      </c>
      <c r="AM26" s="26">
        <v>0</v>
      </c>
      <c r="AN26" s="26">
        <v>0</v>
      </c>
      <c r="AO26" s="26">
        <v>0</v>
      </c>
      <c r="AP26" s="26">
        <v>0</v>
      </c>
      <c r="AQ26" s="26">
        <v>0</v>
      </c>
      <c r="AR26" s="26">
        <v>0</v>
      </c>
      <c r="AS26" s="26">
        <v>0</v>
      </c>
      <c r="AT26">
        <f t="shared" si="0"/>
        <v>0</v>
      </c>
    </row>
    <row r="27" spans="1:46" x14ac:dyDescent="0.35">
      <c r="A27" s="66"/>
      <c r="B27" s="25">
        <v>24</v>
      </c>
      <c r="C27" s="26">
        <v>0</v>
      </c>
      <c r="D27" s="26">
        <v>0</v>
      </c>
      <c r="E27" s="26">
        <v>0</v>
      </c>
      <c r="F27" s="26">
        <v>0</v>
      </c>
      <c r="G27" s="26">
        <v>0</v>
      </c>
      <c r="H27" s="26">
        <v>0</v>
      </c>
      <c r="I27" s="26">
        <v>0</v>
      </c>
      <c r="J27" s="26">
        <v>0</v>
      </c>
      <c r="K27" s="26">
        <v>0</v>
      </c>
      <c r="L27" s="26">
        <v>0</v>
      </c>
      <c r="M27" s="26">
        <v>0</v>
      </c>
      <c r="N27" s="26">
        <v>0</v>
      </c>
      <c r="O27" s="26">
        <v>0</v>
      </c>
      <c r="P27" s="26">
        <v>0</v>
      </c>
      <c r="Q27" s="26">
        <v>0</v>
      </c>
      <c r="R27" s="26">
        <v>0</v>
      </c>
      <c r="S27" s="26">
        <v>0</v>
      </c>
      <c r="T27" s="26">
        <v>0</v>
      </c>
      <c r="U27" s="26">
        <v>0</v>
      </c>
      <c r="V27" s="26">
        <v>0</v>
      </c>
      <c r="W27" s="26">
        <v>1</v>
      </c>
      <c r="X27" s="26">
        <v>0</v>
      </c>
      <c r="Y27" s="26">
        <v>0</v>
      </c>
      <c r="Z27" s="26">
        <v>0</v>
      </c>
      <c r="AA27" s="27">
        <v>2</v>
      </c>
      <c r="AB27" s="26">
        <v>0</v>
      </c>
      <c r="AC27" s="26">
        <v>0</v>
      </c>
      <c r="AD27" s="26">
        <v>0</v>
      </c>
      <c r="AE27" s="26">
        <v>0</v>
      </c>
      <c r="AF27" s="26">
        <v>0</v>
      </c>
      <c r="AG27" s="26">
        <v>0</v>
      </c>
      <c r="AH27" s="26">
        <v>0</v>
      </c>
      <c r="AI27" s="26">
        <v>0</v>
      </c>
      <c r="AJ27" s="26">
        <v>0</v>
      </c>
      <c r="AK27" s="26">
        <v>0</v>
      </c>
      <c r="AL27" s="26">
        <v>0</v>
      </c>
      <c r="AM27" s="26">
        <v>0</v>
      </c>
      <c r="AN27" s="26">
        <v>0</v>
      </c>
      <c r="AO27" s="26">
        <v>0</v>
      </c>
      <c r="AP27" s="26">
        <v>0</v>
      </c>
      <c r="AQ27" s="26">
        <v>0</v>
      </c>
      <c r="AR27" s="26">
        <v>0</v>
      </c>
      <c r="AS27" s="26">
        <v>0</v>
      </c>
      <c r="AT27">
        <f t="shared" si="0"/>
        <v>3</v>
      </c>
    </row>
    <row r="28" spans="1:46" x14ac:dyDescent="0.35">
      <c r="A28" s="66"/>
      <c r="B28" s="25">
        <v>25</v>
      </c>
      <c r="C28" s="26">
        <v>0</v>
      </c>
      <c r="D28" s="26">
        <v>0</v>
      </c>
      <c r="E28" s="26">
        <v>0</v>
      </c>
      <c r="F28" s="26">
        <v>0</v>
      </c>
      <c r="G28" s="26">
        <v>0</v>
      </c>
      <c r="H28" s="26">
        <v>0</v>
      </c>
      <c r="I28" s="26">
        <v>0</v>
      </c>
      <c r="J28" s="26">
        <v>0</v>
      </c>
      <c r="K28" s="26">
        <v>0</v>
      </c>
      <c r="L28" s="26">
        <v>0</v>
      </c>
      <c r="M28" s="26">
        <v>0</v>
      </c>
      <c r="N28" s="26">
        <v>0</v>
      </c>
      <c r="O28" s="26">
        <v>0</v>
      </c>
      <c r="P28" s="26">
        <v>0</v>
      </c>
      <c r="Q28" s="26">
        <v>0</v>
      </c>
      <c r="R28" s="26">
        <v>0</v>
      </c>
      <c r="S28" s="26">
        <v>0</v>
      </c>
      <c r="T28" s="26">
        <v>0</v>
      </c>
      <c r="U28" s="26">
        <v>0</v>
      </c>
      <c r="V28" s="26">
        <v>0</v>
      </c>
      <c r="W28" s="26">
        <v>1</v>
      </c>
      <c r="X28" s="26">
        <v>0</v>
      </c>
      <c r="Y28" s="26">
        <v>0</v>
      </c>
      <c r="Z28" s="26">
        <v>0</v>
      </c>
      <c r="AA28" s="26">
        <v>0</v>
      </c>
      <c r="AB28" s="27">
        <v>0</v>
      </c>
      <c r="AC28" s="26">
        <v>0</v>
      </c>
      <c r="AD28" s="26">
        <v>2</v>
      </c>
      <c r="AE28" s="26">
        <v>0</v>
      </c>
      <c r="AF28" s="26">
        <v>0</v>
      </c>
      <c r="AG28" s="26">
        <v>0</v>
      </c>
      <c r="AH28" s="26">
        <v>0</v>
      </c>
      <c r="AI28" s="26">
        <v>0</v>
      </c>
      <c r="AJ28" s="26">
        <v>3</v>
      </c>
      <c r="AK28" s="26">
        <v>1</v>
      </c>
      <c r="AL28" s="26">
        <v>0</v>
      </c>
      <c r="AM28" s="26">
        <v>0</v>
      </c>
      <c r="AN28" s="26">
        <v>0</v>
      </c>
      <c r="AO28" s="26">
        <v>0</v>
      </c>
      <c r="AP28" s="26">
        <v>0</v>
      </c>
      <c r="AQ28" s="26">
        <v>0</v>
      </c>
      <c r="AR28" s="26">
        <v>0</v>
      </c>
      <c r="AS28" s="26">
        <v>0</v>
      </c>
      <c r="AT28">
        <f t="shared" si="0"/>
        <v>7</v>
      </c>
    </row>
    <row r="29" spans="1:46" x14ac:dyDescent="0.35">
      <c r="A29" s="66"/>
      <c r="B29" s="25">
        <v>26</v>
      </c>
      <c r="C29" s="26">
        <v>0</v>
      </c>
      <c r="D29" s="26">
        <v>0</v>
      </c>
      <c r="E29" s="26">
        <v>0</v>
      </c>
      <c r="F29" s="26">
        <v>0</v>
      </c>
      <c r="G29" s="26">
        <v>0</v>
      </c>
      <c r="H29" s="26">
        <v>0</v>
      </c>
      <c r="I29" s="26">
        <v>0</v>
      </c>
      <c r="J29" s="26">
        <v>0</v>
      </c>
      <c r="K29" s="26">
        <v>0</v>
      </c>
      <c r="L29" s="26">
        <v>0</v>
      </c>
      <c r="M29" s="26">
        <v>0</v>
      </c>
      <c r="N29" s="26">
        <v>0</v>
      </c>
      <c r="O29" s="26">
        <v>0</v>
      </c>
      <c r="P29" s="26">
        <v>0</v>
      </c>
      <c r="Q29" s="26">
        <v>0</v>
      </c>
      <c r="R29" s="26">
        <v>0</v>
      </c>
      <c r="S29" s="26">
        <v>0</v>
      </c>
      <c r="T29" s="26">
        <v>0</v>
      </c>
      <c r="U29" s="26">
        <v>0</v>
      </c>
      <c r="V29" s="26">
        <v>0</v>
      </c>
      <c r="W29" s="26">
        <v>6</v>
      </c>
      <c r="X29" s="26">
        <v>1</v>
      </c>
      <c r="Y29" s="26">
        <v>0</v>
      </c>
      <c r="Z29" s="26">
        <v>0</v>
      </c>
      <c r="AA29" s="26">
        <v>0</v>
      </c>
      <c r="AB29" s="26">
        <v>0</v>
      </c>
      <c r="AC29" s="27">
        <v>0</v>
      </c>
      <c r="AD29" s="26">
        <v>2</v>
      </c>
      <c r="AE29" s="26">
        <v>0</v>
      </c>
      <c r="AF29" s="26">
        <v>0</v>
      </c>
      <c r="AG29" s="26">
        <v>0</v>
      </c>
      <c r="AH29" s="26">
        <v>0</v>
      </c>
      <c r="AI29" s="26">
        <v>0</v>
      </c>
      <c r="AJ29" s="26">
        <v>4</v>
      </c>
      <c r="AK29" s="26">
        <v>0</v>
      </c>
      <c r="AL29" s="26">
        <v>0</v>
      </c>
      <c r="AM29" s="26">
        <v>0</v>
      </c>
      <c r="AN29" s="26">
        <v>0</v>
      </c>
      <c r="AO29" s="26">
        <v>0</v>
      </c>
      <c r="AP29" s="26">
        <v>0</v>
      </c>
      <c r="AQ29" s="26">
        <v>0</v>
      </c>
      <c r="AR29" s="26">
        <v>0</v>
      </c>
      <c r="AS29" s="26">
        <v>0</v>
      </c>
      <c r="AT29">
        <f t="shared" si="0"/>
        <v>13</v>
      </c>
    </row>
    <row r="30" spans="1:46" x14ac:dyDescent="0.35">
      <c r="A30" s="66"/>
      <c r="B30" s="25">
        <v>27</v>
      </c>
      <c r="C30" s="26">
        <v>0</v>
      </c>
      <c r="D30" s="26">
        <v>0</v>
      </c>
      <c r="E30" s="26">
        <v>0</v>
      </c>
      <c r="F30" s="26">
        <v>0</v>
      </c>
      <c r="G30" s="26">
        <v>0</v>
      </c>
      <c r="H30" s="26">
        <v>0</v>
      </c>
      <c r="I30" s="26">
        <v>0</v>
      </c>
      <c r="J30" s="26">
        <v>0</v>
      </c>
      <c r="K30" s="26">
        <v>0</v>
      </c>
      <c r="L30" s="26">
        <v>0</v>
      </c>
      <c r="M30" s="26">
        <v>0</v>
      </c>
      <c r="N30" s="26">
        <v>0</v>
      </c>
      <c r="O30" s="26">
        <v>0</v>
      </c>
      <c r="P30" s="26">
        <v>0</v>
      </c>
      <c r="Q30" s="26">
        <v>0</v>
      </c>
      <c r="R30" s="26">
        <v>0</v>
      </c>
      <c r="S30" s="26">
        <v>0</v>
      </c>
      <c r="T30" s="26">
        <v>0</v>
      </c>
      <c r="U30" s="26">
        <v>0</v>
      </c>
      <c r="V30" s="26">
        <v>0</v>
      </c>
      <c r="W30" s="26">
        <v>10</v>
      </c>
      <c r="X30" s="26">
        <v>2</v>
      </c>
      <c r="Y30" s="26">
        <v>0</v>
      </c>
      <c r="Z30" s="26">
        <v>0</v>
      </c>
      <c r="AA30" s="26">
        <v>0</v>
      </c>
      <c r="AB30" s="26">
        <v>0</v>
      </c>
      <c r="AC30" s="26">
        <v>0</v>
      </c>
      <c r="AD30" s="27">
        <v>10</v>
      </c>
      <c r="AE30" s="26">
        <v>0</v>
      </c>
      <c r="AF30" s="26">
        <v>0</v>
      </c>
      <c r="AG30" s="26">
        <v>0</v>
      </c>
      <c r="AH30" s="26">
        <v>0</v>
      </c>
      <c r="AI30" s="26">
        <v>0</v>
      </c>
      <c r="AJ30" s="26">
        <v>9</v>
      </c>
      <c r="AK30" s="26">
        <v>0</v>
      </c>
      <c r="AL30" s="26">
        <v>0</v>
      </c>
      <c r="AM30" s="26">
        <v>0</v>
      </c>
      <c r="AN30" s="26">
        <v>0</v>
      </c>
      <c r="AO30" s="26">
        <v>0</v>
      </c>
      <c r="AP30" s="26">
        <v>0</v>
      </c>
      <c r="AQ30" s="26">
        <v>0</v>
      </c>
      <c r="AR30" s="26">
        <v>0</v>
      </c>
      <c r="AS30" s="26">
        <v>0</v>
      </c>
      <c r="AT30">
        <f t="shared" si="0"/>
        <v>31</v>
      </c>
    </row>
    <row r="31" spans="1:46" hidden="1" x14ac:dyDescent="0.35">
      <c r="A31" s="66"/>
      <c r="B31" s="25">
        <v>28</v>
      </c>
      <c r="C31" s="26">
        <v>0</v>
      </c>
      <c r="D31" s="26">
        <v>0</v>
      </c>
      <c r="E31" s="26">
        <v>0</v>
      </c>
      <c r="F31" s="26">
        <v>0</v>
      </c>
      <c r="G31" s="26">
        <v>0</v>
      </c>
      <c r="H31" s="26">
        <v>0</v>
      </c>
      <c r="I31" s="26">
        <v>0</v>
      </c>
      <c r="J31" s="26">
        <v>0</v>
      </c>
      <c r="K31" s="26">
        <v>0</v>
      </c>
      <c r="L31" s="26">
        <v>0</v>
      </c>
      <c r="M31" s="26">
        <v>0</v>
      </c>
      <c r="N31" s="26">
        <v>0</v>
      </c>
      <c r="O31" s="26">
        <v>0</v>
      </c>
      <c r="P31" s="26">
        <v>0</v>
      </c>
      <c r="Q31" s="26">
        <v>0</v>
      </c>
      <c r="R31" s="26">
        <v>0</v>
      </c>
      <c r="S31" s="26">
        <v>0</v>
      </c>
      <c r="T31" s="26">
        <v>0</v>
      </c>
      <c r="U31" s="26">
        <v>0</v>
      </c>
      <c r="V31" s="26">
        <v>0</v>
      </c>
      <c r="W31" s="26">
        <v>0</v>
      </c>
      <c r="X31" s="26">
        <v>0</v>
      </c>
      <c r="Y31" s="26">
        <v>0</v>
      </c>
      <c r="Z31" s="26">
        <v>0</v>
      </c>
      <c r="AA31" s="26">
        <v>0</v>
      </c>
      <c r="AB31" s="26">
        <v>0</v>
      </c>
      <c r="AC31" s="26">
        <v>0</v>
      </c>
      <c r="AD31" s="26">
        <v>0</v>
      </c>
      <c r="AE31" s="27">
        <v>0</v>
      </c>
      <c r="AF31" s="26">
        <v>0</v>
      </c>
      <c r="AG31" s="26">
        <v>0</v>
      </c>
      <c r="AH31" s="26">
        <v>0</v>
      </c>
      <c r="AI31" s="26">
        <v>0</v>
      </c>
      <c r="AJ31" s="26">
        <v>0</v>
      </c>
      <c r="AK31" s="26">
        <v>0</v>
      </c>
      <c r="AL31" s="26">
        <v>0</v>
      </c>
      <c r="AM31" s="26">
        <v>0</v>
      </c>
      <c r="AN31" s="26">
        <v>0</v>
      </c>
      <c r="AO31" s="26">
        <v>0</v>
      </c>
      <c r="AP31" s="26">
        <v>0</v>
      </c>
      <c r="AQ31" s="26">
        <v>0</v>
      </c>
      <c r="AR31" s="26">
        <v>0</v>
      </c>
      <c r="AS31" s="26">
        <v>0</v>
      </c>
      <c r="AT31">
        <f t="shared" si="0"/>
        <v>0</v>
      </c>
    </row>
    <row r="32" spans="1:46" hidden="1" x14ac:dyDescent="0.35">
      <c r="A32" s="66"/>
      <c r="B32" s="25">
        <v>29</v>
      </c>
      <c r="C32" s="26">
        <v>0</v>
      </c>
      <c r="D32" s="26">
        <v>0</v>
      </c>
      <c r="E32" s="26">
        <v>0</v>
      </c>
      <c r="F32" s="26">
        <v>0</v>
      </c>
      <c r="G32" s="26">
        <v>0</v>
      </c>
      <c r="H32" s="26">
        <v>0</v>
      </c>
      <c r="I32" s="26">
        <v>0</v>
      </c>
      <c r="J32" s="26">
        <v>0</v>
      </c>
      <c r="K32" s="26">
        <v>0</v>
      </c>
      <c r="L32" s="26">
        <v>0</v>
      </c>
      <c r="M32" s="26">
        <v>0</v>
      </c>
      <c r="N32" s="26">
        <v>0</v>
      </c>
      <c r="O32" s="26">
        <v>0</v>
      </c>
      <c r="P32" s="26">
        <v>0</v>
      </c>
      <c r="Q32" s="26">
        <v>0</v>
      </c>
      <c r="R32" s="26">
        <v>0</v>
      </c>
      <c r="S32" s="26">
        <v>0</v>
      </c>
      <c r="T32" s="26">
        <v>0</v>
      </c>
      <c r="U32" s="26">
        <v>0</v>
      </c>
      <c r="V32" s="26">
        <v>0</v>
      </c>
      <c r="W32" s="26">
        <v>0</v>
      </c>
      <c r="X32" s="26">
        <v>0</v>
      </c>
      <c r="Y32" s="26">
        <v>0</v>
      </c>
      <c r="Z32" s="26">
        <v>0</v>
      </c>
      <c r="AA32" s="26">
        <v>0</v>
      </c>
      <c r="AB32" s="26">
        <v>0</v>
      </c>
      <c r="AC32" s="26">
        <v>0</v>
      </c>
      <c r="AD32" s="26">
        <v>0</v>
      </c>
      <c r="AE32" s="26">
        <v>0</v>
      </c>
      <c r="AF32" s="27">
        <v>0</v>
      </c>
      <c r="AG32" s="26">
        <v>0</v>
      </c>
      <c r="AH32" s="26">
        <v>0</v>
      </c>
      <c r="AI32" s="26">
        <v>0</v>
      </c>
      <c r="AJ32" s="26">
        <v>0</v>
      </c>
      <c r="AK32" s="26">
        <v>0</v>
      </c>
      <c r="AL32" s="26">
        <v>0</v>
      </c>
      <c r="AM32" s="26">
        <v>0</v>
      </c>
      <c r="AN32" s="26">
        <v>0</v>
      </c>
      <c r="AO32" s="26">
        <v>0</v>
      </c>
      <c r="AP32" s="26">
        <v>0</v>
      </c>
      <c r="AQ32" s="26">
        <v>0</v>
      </c>
      <c r="AR32" s="26">
        <v>0</v>
      </c>
      <c r="AS32" s="26">
        <v>0</v>
      </c>
      <c r="AT32">
        <f t="shared" si="0"/>
        <v>0</v>
      </c>
    </row>
    <row r="33" spans="1:46" x14ac:dyDescent="0.35">
      <c r="A33" s="66"/>
      <c r="B33" s="25">
        <v>30</v>
      </c>
      <c r="C33" s="26">
        <v>0</v>
      </c>
      <c r="D33" s="26">
        <v>0</v>
      </c>
      <c r="E33" s="26">
        <v>0</v>
      </c>
      <c r="F33" s="26">
        <v>0</v>
      </c>
      <c r="G33" s="26">
        <v>0</v>
      </c>
      <c r="H33" s="26">
        <v>0</v>
      </c>
      <c r="I33" s="26">
        <v>0</v>
      </c>
      <c r="J33" s="26">
        <v>0</v>
      </c>
      <c r="K33" s="26">
        <v>0</v>
      </c>
      <c r="L33" s="26">
        <v>0</v>
      </c>
      <c r="M33" s="26">
        <v>0</v>
      </c>
      <c r="N33" s="26">
        <v>0</v>
      </c>
      <c r="O33" s="26">
        <v>0</v>
      </c>
      <c r="P33" s="26">
        <v>0</v>
      </c>
      <c r="Q33" s="26">
        <v>0</v>
      </c>
      <c r="R33" s="26">
        <v>0</v>
      </c>
      <c r="S33" s="26">
        <v>0</v>
      </c>
      <c r="T33" s="26">
        <v>0</v>
      </c>
      <c r="U33" s="26">
        <v>0</v>
      </c>
      <c r="V33" s="26">
        <v>0</v>
      </c>
      <c r="W33" s="26">
        <v>0</v>
      </c>
      <c r="X33" s="26">
        <v>0</v>
      </c>
      <c r="Y33" s="26">
        <v>0</v>
      </c>
      <c r="Z33" s="26">
        <v>0</v>
      </c>
      <c r="AA33" s="26">
        <v>0</v>
      </c>
      <c r="AB33" s="26">
        <v>0</v>
      </c>
      <c r="AC33" s="26">
        <v>0</v>
      </c>
      <c r="AD33" s="26">
        <v>1</v>
      </c>
      <c r="AE33" s="26">
        <v>0</v>
      </c>
      <c r="AF33" s="26">
        <v>0</v>
      </c>
      <c r="AG33" s="27">
        <v>0</v>
      </c>
      <c r="AH33" s="26">
        <v>0</v>
      </c>
      <c r="AI33" s="26">
        <v>0</v>
      </c>
      <c r="AJ33" s="26">
        <v>1</v>
      </c>
      <c r="AK33" s="26">
        <v>0</v>
      </c>
      <c r="AL33" s="26">
        <v>0</v>
      </c>
      <c r="AM33" s="26">
        <v>0</v>
      </c>
      <c r="AN33" s="26">
        <v>0</v>
      </c>
      <c r="AO33" s="26">
        <v>0</v>
      </c>
      <c r="AP33" s="26">
        <v>0</v>
      </c>
      <c r="AQ33" s="26">
        <v>0</v>
      </c>
      <c r="AR33" s="26">
        <v>0</v>
      </c>
      <c r="AS33" s="26">
        <v>0</v>
      </c>
      <c r="AT33">
        <f t="shared" si="0"/>
        <v>2</v>
      </c>
    </row>
    <row r="34" spans="1:46" x14ac:dyDescent="0.35">
      <c r="A34" s="66"/>
      <c r="B34" s="25">
        <v>31</v>
      </c>
      <c r="C34" s="26">
        <v>0</v>
      </c>
      <c r="D34" s="26">
        <v>0</v>
      </c>
      <c r="E34" s="26">
        <v>0</v>
      </c>
      <c r="F34" s="26">
        <v>0</v>
      </c>
      <c r="G34" s="26">
        <v>0</v>
      </c>
      <c r="H34" s="26">
        <v>0</v>
      </c>
      <c r="I34" s="26">
        <v>0</v>
      </c>
      <c r="J34" s="26">
        <v>0</v>
      </c>
      <c r="K34" s="26">
        <v>0</v>
      </c>
      <c r="L34" s="26">
        <v>0</v>
      </c>
      <c r="M34" s="26">
        <v>0</v>
      </c>
      <c r="N34" s="26">
        <v>0</v>
      </c>
      <c r="O34" s="26">
        <v>0</v>
      </c>
      <c r="P34" s="26">
        <v>0</v>
      </c>
      <c r="Q34" s="26">
        <v>0</v>
      </c>
      <c r="R34" s="26">
        <v>0</v>
      </c>
      <c r="S34" s="26">
        <v>0</v>
      </c>
      <c r="T34" s="26">
        <v>0</v>
      </c>
      <c r="U34" s="26">
        <v>0</v>
      </c>
      <c r="V34" s="26">
        <v>0</v>
      </c>
      <c r="W34" s="26">
        <v>1</v>
      </c>
      <c r="X34" s="26">
        <v>0</v>
      </c>
      <c r="Y34" s="26">
        <v>0</v>
      </c>
      <c r="Z34" s="26">
        <v>0</v>
      </c>
      <c r="AA34" s="26">
        <v>0</v>
      </c>
      <c r="AB34" s="26">
        <v>0</v>
      </c>
      <c r="AC34" s="26">
        <v>0</v>
      </c>
      <c r="AD34" s="26">
        <v>0</v>
      </c>
      <c r="AE34" s="26">
        <v>0</v>
      </c>
      <c r="AF34" s="26">
        <v>0</v>
      </c>
      <c r="AG34" s="26">
        <v>0</v>
      </c>
      <c r="AH34" s="27">
        <v>0</v>
      </c>
      <c r="AI34" s="26">
        <v>0</v>
      </c>
      <c r="AJ34" s="26">
        <v>1</v>
      </c>
      <c r="AK34" s="26">
        <v>0</v>
      </c>
      <c r="AL34" s="26">
        <v>0</v>
      </c>
      <c r="AM34" s="26">
        <v>0</v>
      </c>
      <c r="AN34" s="26">
        <v>0</v>
      </c>
      <c r="AO34" s="26">
        <v>0</v>
      </c>
      <c r="AP34" s="26">
        <v>0</v>
      </c>
      <c r="AQ34" s="26">
        <v>0</v>
      </c>
      <c r="AR34" s="26">
        <v>0</v>
      </c>
      <c r="AS34" s="26">
        <v>0</v>
      </c>
      <c r="AT34">
        <f t="shared" si="0"/>
        <v>2</v>
      </c>
    </row>
    <row r="35" spans="1:46" x14ac:dyDescent="0.35">
      <c r="A35" s="66"/>
      <c r="B35" s="25">
        <v>32</v>
      </c>
      <c r="C35" s="26">
        <v>0</v>
      </c>
      <c r="D35" s="26">
        <v>0</v>
      </c>
      <c r="E35" s="26">
        <v>0</v>
      </c>
      <c r="F35" s="26">
        <v>0</v>
      </c>
      <c r="G35" s="26">
        <v>0</v>
      </c>
      <c r="H35" s="26">
        <v>0</v>
      </c>
      <c r="I35" s="26">
        <v>0</v>
      </c>
      <c r="J35" s="26">
        <v>0</v>
      </c>
      <c r="K35" s="26">
        <v>0</v>
      </c>
      <c r="L35" s="26">
        <v>0</v>
      </c>
      <c r="M35" s="26">
        <v>0</v>
      </c>
      <c r="N35" s="26">
        <v>0</v>
      </c>
      <c r="O35" s="26">
        <v>0</v>
      </c>
      <c r="P35" s="26">
        <v>0</v>
      </c>
      <c r="Q35" s="26">
        <v>0</v>
      </c>
      <c r="R35" s="26">
        <v>0</v>
      </c>
      <c r="S35" s="26">
        <v>0</v>
      </c>
      <c r="T35" s="26">
        <v>0</v>
      </c>
      <c r="U35" s="26">
        <v>0</v>
      </c>
      <c r="V35" s="26">
        <v>0</v>
      </c>
      <c r="W35" s="26">
        <v>3</v>
      </c>
      <c r="X35" s="26">
        <v>0</v>
      </c>
      <c r="Y35" s="26">
        <v>0</v>
      </c>
      <c r="Z35" s="26">
        <v>0</v>
      </c>
      <c r="AA35" s="26">
        <v>0</v>
      </c>
      <c r="AB35" s="26">
        <v>0</v>
      </c>
      <c r="AC35" s="26">
        <v>0</v>
      </c>
      <c r="AD35" s="26">
        <v>1</v>
      </c>
      <c r="AE35" s="26">
        <v>0</v>
      </c>
      <c r="AF35" s="26">
        <v>0</v>
      </c>
      <c r="AG35" s="26">
        <v>0</v>
      </c>
      <c r="AH35" s="26">
        <v>0</v>
      </c>
      <c r="AI35" s="27">
        <v>1</v>
      </c>
      <c r="AJ35" s="26">
        <v>3</v>
      </c>
      <c r="AK35" s="26">
        <v>0</v>
      </c>
      <c r="AL35" s="26">
        <v>0</v>
      </c>
      <c r="AM35" s="26">
        <v>0</v>
      </c>
      <c r="AN35" s="26">
        <v>0</v>
      </c>
      <c r="AO35" s="26">
        <v>0</v>
      </c>
      <c r="AP35" s="26">
        <v>0</v>
      </c>
      <c r="AQ35" s="26">
        <v>0</v>
      </c>
      <c r="AR35" s="26">
        <v>0</v>
      </c>
      <c r="AS35" s="26">
        <v>0</v>
      </c>
      <c r="AT35">
        <f t="shared" si="0"/>
        <v>8</v>
      </c>
    </row>
    <row r="36" spans="1:46" x14ac:dyDescent="0.35">
      <c r="A36" s="66"/>
      <c r="B36" s="25">
        <v>33</v>
      </c>
      <c r="C36" s="26">
        <v>0</v>
      </c>
      <c r="D36" s="26">
        <v>0</v>
      </c>
      <c r="E36" s="26">
        <v>0</v>
      </c>
      <c r="F36" s="26">
        <v>0</v>
      </c>
      <c r="G36" s="26">
        <v>0</v>
      </c>
      <c r="H36" s="26">
        <v>0</v>
      </c>
      <c r="I36" s="26">
        <v>0</v>
      </c>
      <c r="J36" s="26">
        <v>0</v>
      </c>
      <c r="K36" s="26">
        <v>0</v>
      </c>
      <c r="L36" s="26">
        <v>0</v>
      </c>
      <c r="M36" s="26">
        <v>0</v>
      </c>
      <c r="N36" s="26">
        <v>0</v>
      </c>
      <c r="O36" s="26">
        <v>0</v>
      </c>
      <c r="P36" s="26">
        <v>0</v>
      </c>
      <c r="Q36" s="26">
        <v>0</v>
      </c>
      <c r="R36" s="26">
        <v>0</v>
      </c>
      <c r="S36" s="26">
        <v>0</v>
      </c>
      <c r="T36" s="26">
        <v>0</v>
      </c>
      <c r="U36" s="26">
        <v>0</v>
      </c>
      <c r="V36" s="26">
        <v>0</v>
      </c>
      <c r="W36" s="26">
        <v>13</v>
      </c>
      <c r="X36" s="26">
        <v>0</v>
      </c>
      <c r="Y36" s="26">
        <v>0</v>
      </c>
      <c r="Z36" s="26">
        <v>0</v>
      </c>
      <c r="AA36" s="26">
        <v>0</v>
      </c>
      <c r="AB36" s="26">
        <v>1</v>
      </c>
      <c r="AC36" s="26">
        <v>0</v>
      </c>
      <c r="AD36" s="26">
        <v>5</v>
      </c>
      <c r="AE36" s="26">
        <v>0</v>
      </c>
      <c r="AF36" s="26">
        <v>0</v>
      </c>
      <c r="AG36" s="26">
        <v>0</v>
      </c>
      <c r="AH36" s="26">
        <v>0</v>
      </c>
      <c r="AI36" s="26">
        <v>0</v>
      </c>
      <c r="AJ36" s="27">
        <v>362</v>
      </c>
      <c r="AK36" s="26">
        <v>3</v>
      </c>
      <c r="AL36" s="26">
        <v>0</v>
      </c>
      <c r="AM36" s="26">
        <v>2</v>
      </c>
      <c r="AN36" s="26">
        <v>0</v>
      </c>
      <c r="AO36" s="26">
        <v>0</v>
      </c>
      <c r="AP36" s="26">
        <v>0</v>
      </c>
      <c r="AQ36" s="26">
        <v>0</v>
      </c>
      <c r="AR36" s="26">
        <v>0</v>
      </c>
      <c r="AS36" s="26">
        <v>0</v>
      </c>
      <c r="AT36">
        <f t="shared" si="0"/>
        <v>386</v>
      </c>
    </row>
    <row r="37" spans="1:46" x14ac:dyDescent="0.35">
      <c r="A37" s="66"/>
      <c r="B37" s="25">
        <v>34</v>
      </c>
      <c r="C37" s="26">
        <v>1</v>
      </c>
      <c r="D37" s="26">
        <v>0</v>
      </c>
      <c r="E37" s="26">
        <v>0</v>
      </c>
      <c r="F37" s="26">
        <v>0</v>
      </c>
      <c r="G37" s="26">
        <v>0</v>
      </c>
      <c r="H37" s="26">
        <v>0</v>
      </c>
      <c r="I37" s="26">
        <v>0</v>
      </c>
      <c r="J37" s="26">
        <v>0</v>
      </c>
      <c r="K37" s="26">
        <v>0</v>
      </c>
      <c r="L37" s="26">
        <v>0</v>
      </c>
      <c r="M37" s="26">
        <v>0</v>
      </c>
      <c r="N37" s="26">
        <v>0</v>
      </c>
      <c r="O37" s="26">
        <v>0</v>
      </c>
      <c r="P37" s="26">
        <v>0</v>
      </c>
      <c r="Q37" s="26">
        <v>0</v>
      </c>
      <c r="R37" s="26">
        <v>0</v>
      </c>
      <c r="S37" s="26">
        <v>0</v>
      </c>
      <c r="T37" s="26">
        <v>0</v>
      </c>
      <c r="U37" s="26">
        <v>0</v>
      </c>
      <c r="V37" s="26">
        <v>0</v>
      </c>
      <c r="W37" s="26">
        <v>2</v>
      </c>
      <c r="X37" s="26">
        <v>0</v>
      </c>
      <c r="Y37" s="26">
        <v>0</v>
      </c>
      <c r="Z37" s="26">
        <v>0</v>
      </c>
      <c r="AA37" s="26">
        <v>0</v>
      </c>
      <c r="AB37" s="26">
        <v>0</v>
      </c>
      <c r="AC37" s="26">
        <v>0</v>
      </c>
      <c r="AD37" s="26">
        <v>0</v>
      </c>
      <c r="AE37" s="26">
        <v>0</v>
      </c>
      <c r="AF37" s="26">
        <v>0</v>
      </c>
      <c r="AG37" s="26">
        <v>0</v>
      </c>
      <c r="AH37" s="26">
        <v>0</v>
      </c>
      <c r="AI37" s="26">
        <v>0</v>
      </c>
      <c r="AJ37" s="26">
        <v>21</v>
      </c>
      <c r="AK37" s="27">
        <v>1</v>
      </c>
      <c r="AL37" s="26">
        <v>0</v>
      </c>
      <c r="AM37" s="26">
        <v>0</v>
      </c>
      <c r="AN37" s="26">
        <v>0</v>
      </c>
      <c r="AO37" s="26">
        <v>0</v>
      </c>
      <c r="AP37" s="26">
        <v>0</v>
      </c>
      <c r="AQ37" s="26">
        <v>0</v>
      </c>
      <c r="AR37" s="26">
        <v>0</v>
      </c>
      <c r="AS37" s="26">
        <v>0</v>
      </c>
      <c r="AT37">
        <f t="shared" si="0"/>
        <v>25</v>
      </c>
    </row>
    <row r="38" spans="1:46" x14ac:dyDescent="0.35">
      <c r="A38" s="66"/>
      <c r="B38" s="25">
        <v>35</v>
      </c>
      <c r="C38" s="26">
        <v>0</v>
      </c>
      <c r="D38" s="26">
        <v>0</v>
      </c>
      <c r="E38" s="26">
        <v>0</v>
      </c>
      <c r="F38" s="26">
        <v>0</v>
      </c>
      <c r="G38" s="26">
        <v>0</v>
      </c>
      <c r="H38" s="26">
        <v>0</v>
      </c>
      <c r="I38" s="26">
        <v>0</v>
      </c>
      <c r="J38" s="26">
        <v>0</v>
      </c>
      <c r="K38" s="26">
        <v>0</v>
      </c>
      <c r="L38" s="26">
        <v>0</v>
      </c>
      <c r="M38" s="26">
        <v>0</v>
      </c>
      <c r="N38" s="26">
        <v>0</v>
      </c>
      <c r="O38" s="26">
        <v>0</v>
      </c>
      <c r="P38" s="26">
        <v>0</v>
      </c>
      <c r="Q38" s="26">
        <v>0</v>
      </c>
      <c r="R38" s="26">
        <v>0</v>
      </c>
      <c r="S38" s="26">
        <v>0</v>
      </c>
      <c r="T38" s="26">
        <v>0</v>
      </c>
      <c r="U38" s="26">
        <v>0</v>
      </c>
      <c r="V38" s="26">
        <v>0</v>
      </c>
      <c r="W38" s="26">
        <v>0</v>
      </c>
      <c r="X38" s="26">
        <v>0</v>
      </c>
      <c r="Y38" s="26">
        <v>0</v>
      </c>
      <c r="Z38" s="26">
        <v>0</v>
      </c>
      <c r="AA38" s="26">
        <v>0</v>
      </c>
      <c r="AB38" s="26">
        <v>0</v>
      </c>
      <c r="AC38" s="26">
        <v>0</v>
      </c>
      <c r="AD38" s="26">
        <v>0</v>
      </c>
      <c r="AE38" s="26">
        <v>0</v>
      </c>
      <c r="AF38" s="26">
        <v>0</v>
      </c>
      <c r="AG38" s="26">
        <v>0</v>
      </c>
      <c r="AH38" s="26">
        <v>0</v>
      </c>
      <c r="AI38" s="26">
        <v>0</v>
      </c>
      <c r="AJ38" s="26">
        <v>3</v>
      </c>
      <c r="AK38" s="26">
        <v>0</v>
      </c>
      <c r="AL38" s="27">
        <v>0</v>
      </c>
      <c r="AM38" s="26">
        <v>0</v>
      </c>
      <c r="AN38" s="26">
        <v>0</v>
      </c>
      <c r="AO38" s="26">
        <v>0</v>
      </c>
      <c r="AP38" s="26">
        <v>0</v>
      </c>
      <c r="AQ38" s="26">
        <v>0</v>
      </c>
      <c r="AR38" s="26">
        <v>0</v>
      </c>
      <c r="AS38" s="26">
        <v>0</v>
      </c>
      <c r="AT38">
        <f t="shared" si="0"/>
        <v>3</v>
      </c>
    </row>
    <row r="39" spans="1:46" x14ac:dyDescent="0.35">
      <c r="A39" s="66"/>
      <c r="B39" s="25">
        <v>36</v>
      </c>
      <c r="C39" s="26">
        <v>0</v>
      </c>
      <c r="D39" s="26">
        <v>0</v>
      </c>
      <c r="E39" s="26">
        <v>0</v>
      </c>
      <c r="F39" s="26">
        <v>0</v>
      </c>
      <c r="G39" s="26">
        <v>0</v>
      </c>
      <c r="H39" s="26">
        <v>0</v>
      </c>
      <c r="I39" s="26">
        <v>0</v>
      </c>
      <c r="J39" s="26">
        <v>0</v>
      </c>
      <c r="K39" s="26">
        <v>0</v>
      </c>
      <c r="L39" s="26">
        <v>0</v>
      </c>
      <c r="M39" s="26">
        <v>0</v>
      </c>
      <c r="N39" s="26">
        <v>0</v>
      </c>
      <c r="O39" s="26">
        <v>0</v>
      </c>
      <c r="P39" s="26">
        <v>0</v>
      </c>
      <c r="Q39" s="26">
        <v>0</v>
      </c>
      <c r="R39" s="26">
        <v>0</v>
      </c>
      <c r="S39" s="26">
        <v>0</v>
      </c>
      <c r="T39" s="26">
        <v>0</v>
      </c>
      <c r="U39" s="26">
        <v>0</v>
      </c>
      <c r="V39" s="26">
        <v>0</v>
      </c>
      <c r="W39" s="26">
        <v>1</v>
      </c>
      <c r="X39" s="26">
        <v>0</v>
      </c>
      <c r="Y39" s="26">
        <v>0</v>
      </c>
      <c r="Z39" s="26">
        <v>0</v>
      </c>
      <c r="AA39" s="26">
        <v>0</v>
      </c>
      <c r="AB39" s="26">
        <v>0</v>
      </c>
      <c r="AC39" s="26">
        <v>0</v>
      </c>
      <c r="AD39" s="26">
        <v>0</v>
      </c>
      <c r="AE39" s="26">
        <v>0</v>
      </c>
      <c r="AF39" s="26">
        <v>0</v>
      </c>
      <c r="AG39" s="26">
        <v>0</v>
      </c>
      <c r="AH39" s="26">
        <v>0</v>
      </c>
      <c r="AI39" s="26">
        <v>0</v>
      </c>
      <c r="AJ39" s="26">
        <v>4</v>
      </c>
      <c r="AK39" s="26">
        <v>0</v>
      </c>
      <c r="AL39" s="26">
        <v>0</v>
      </c>
      <c r="AM39" s="27">
        <v>4</v>
      </c>
      <c r="AN39" s="26">
        <v>0</v>
      </c>
      <c r="AO39" s="26">
        <v>0</v>
      </c>
      <c r="AP39" s="26">
        <v>0</v>
      </c>
      <c r="AQ39" s="26">
        <v>0</v>
      </c>
      <c r="AR39" s="26">
        <v>0</v>
      </c>
      <c r="AS39" s="26">
        <v>0</v>
      </c>
      <c r="AT39">
        <f t="shared" si="0"/>
        <v>9</v>
      </c>
    </row>
    <row r="40" spans="1:46" hidden="1" x14ac:dyDescent="0.35">
      <c r="A40" s="66"/>
      <c r="B40" s="25">
        <v>37</v>
      </c>
      <c r="C40" s="26">
        <v>0</v>
      </c>
      <c r="D40" s="26">
        <v>0</v>
      </c>
      <c r="E40" s="26">
        <v>0</v>
      </c>
      <c r="F40" s="26">
        <v>0</v>
      </c>
      <c r="G40" s="26">
        <v>0</v>
      </c>
      <c r="H40" s="26">
        <v>0</v>
      </c>
      <c r="I40" s="26">
        <v>0</v>
      </c>
      <c r="J40" s="26">
        <v>0</v>
      </c>
      <c r="K40" s="26">
        <v>0</v>
      </c>
      <c r="L40" s="26">
        <v>0</v>
      </c>
      <c r="M40" s="26">
        <v>0</v>
      </c>
      <c r="N40" s="26">
        <v>0</v>
      </c>
      <c r="O40" s="26">
        <v>0</v>
      </c>
      <c r="P40" s="26">
        <v>0</v>
      </c>
      <c r="Q40" s="26">
        <v>0</v>
      </c>
      <c r="R40" s="26">
        <v>0</v>
      </c>
      <c r="S40" s="26">
        <v>0</v>
      </c>
      <c r="T40" s="26">
        <v>0</v>
      </c>
      <c r="U40" s="26">
        <v>0</v>
      </c>
      <c r="V40" s="26">
        <v>0</v>
      </c>
      <c r="W40" s="26">
        <v>0</v>
      </c>
      <c r="X40" s="26">
        <v>0</v>
      </c>
      <c r="Y40" s="26">
        <v>0</v>
      </c>
      <c r="Z40" s="26">
        <v>0</v>
      </c>
      <c r="AA40" s="26">
        <v>0</v>
      </c>
      <c r="AB40" s="26">
        <v>0</v>
      </c>
      <c r="AC40" s="26">
        <v>0</v>
      </c>
      <c r="AD40" s="26">
        <v>0</v>
      </c>
      <c r="AE40" s="26">
        <v>0</v>
      </c>
      <c r="AF40" s="26">
        <v>0</v>
      </c>
      <c r="AG40" s="26">
        <v>0</v>
      </c>
      <c r="AH40" s="26">
        <v>0</v>
      </c>
      <c r="AI40" s="26">
        <v>0</v>
      </c>
      <c r="AJ40" s="26">
        <v>0</v>
      </c>
      <c r="AK40" s="26">
        <v>0</v>
      </c>
      <c r="AL40" s="26">
        <v>0</v>
      </c>
      <c r="AM40" s="26">
        <v>0</v>
      </c>
      <c r="AN40" s="27">
        <v>0</v>
      </c>
      <c r="AO40" s="26">
        <v>0</v>
      </c>
      <c r="AP40" s="26">
        <v>0</v>
      </c>
      <c r="AQ40" s="26">
        <v>0</v>
      </c>
      <c r="AR40" s="26">
        <v>0</v>
      </c>
      <c r="AS40" s="26">
        <v>0</v>
      </c>
      <c r="AT40">
        <f t="shared" si="0"/>
        <v>0</v>
      </c>
    </row>
    <row r="41" spans="1:46" x14ac:dyDescent="0.35">
      <c r="A41" s="66"/>
      <c r="B41" s="25">
        <v>38</v>
      </c>
      <c r="C41" s="26">
        <v>0</v>
      </c>
      <c r="D41" s="26">
        <v>0</v>
      </c>
      <c r="E41" s="26">
        <v>0</v>
      </c>
      <c r="F41" s="26">
        <v>0</v>
      </c>
      <c r="G41" s="26">
        <v>0</v>
      </c>
      <c r="H41" s="26">
        <v>0</v>
      </c>
      <c r="I41" s="26">
        <v>0</v>
      </c>
      <c r="J41" s="26">
        <v>0</v>
      </c>
      <c r="K41" s="26">
        <v>0</v>
      </c>
      <c r="L41" s="26">
        <v>0</v>
      </c>
      <c r="M41" s="26">
        <v>0</v>
      </c>
      <c r="N41" s="26">
        <v>0</v>
      </c>
      <c r="O41" s="26">
        <v>0</v>
      </c>
      <c r="P41" s="26">
        <v>0</v>
      </c>
      <c r="Q41" s="26">
        <v>0</v>
      </c>
      <c r="R41" s="26">
        <v>0</v>
      </c>
      <c r="S41" s="26">
        <v>0</v>
      </c>
      <c r="T41" s="26">
        <v>0</v>
      </c>
      <c r="U41" s="26">
        <v>0</v>
      </c>
      <c r="V41" s="26">
        <v>0</v>
      </c>
      <c r="W41" s="26">
        <v>0</v>
      </c>
      <c r="X41" s="26">
        <v>0</v>
      </c>
      <c r="Y41" s="26">
        <v>0</v>
      </c>
      <c r="Z41" s="26">
        <v>0</v>
      </c>
      <c r="AA41" s="26">
        <v>0</v>
      </c>
      <c r="AB41" s="26">
        <v>0</v>
      </c>
      <c r="AC41" s="26">
        <v>0</v>
      </c>
      <c r="AD41" s="26">
        <v>0</v>
      </c>
      <c r="AE41" s="26">
        <v>0</v>
      </c>
      <c r="AF41" s="26">
        <v>0</v>
      </c>
      <c r="AG41" s="26">
        <v>0</v>
      </c>
      <c r="AH41" s="26">
        <v>0</v>
      </c>
      <c r="AI41" s="26">
        <v>0</v>
      </c>
      <c r="AJ41" s="26">
        <v>2</v>
      </c>
      <c r="AK41" s="26">
        <v>0</v>
      </c>
      <c r="AL41" s="26">
        <v>0</v>
      </c>
      <c r="AM41" s="26">
        <v>0</v>
      </c>
      <c r="AN41" s="26">
        <v>0</v>
      </c>
      <c r="AO41" s="27">
        <v>0</v>
      </c>
      <c r="AP41" s="26">
        <v>0</v>
      </c>
      <c r="AQ41" s="26">
        <v>0</v>
      </c>
      <c r="AR41" s="26">
        <v>0</v>
      </c>
      <c r="AS41" s="26">
        <v>0</v>
      </c>
      <c r="AT41">
        <f t="shared" si="0"/>
        <v>2</v>
      </c>
    </row>
    <row r="42" spans="1:46" hidden="1" x14ac:dyDescent="0.35">
      <c r="A42" s="66"/>
      <c r="B42" s="25">
        <v>39</v>
      </c>
      <c r="C42" s="26">
        <v>0</v>
      </c>
      <c r="D42" s="26">
        <v>0</v>
      </c>
      <c r="E42" s="26">
        <v>0</v>
      </c>
      <c r="F42" s="26">
        <v>0</v>
      </c>
      <c r="G42" s="26">
        <v>0</v>
      </c>
      <c r="H42" s="26">
        <v>0</v>
      </c>
      <c r="I42" s="26">
        <v>0</v>
      </c>
      <c r="J42" s="26">
        <v>0</v>
      </c>
      <c r="K42" s="26">
        <v>0</v>
      </c>
      <c r="L42" s="26">
        <v>0</v>
      </c>
      <c r="M42" s="26">
        <v>0</v>
      </c>
      <c r="N42" s="26">
        <v>0</v>
      </c>
      <c r="O42" s="26">
        <v>0</v>
      </c>
      <c r="P42" s="26">
        <v>0</v>
      </c>
      <c r="Q42" s="26">
        <v>0</v>
      </c>
      <c r="R42" s="26">
        <v>0</v>
      </c>
      <c r="S42" s="26">
        <v>0</v>
      </c>
      <c r="T42" s="26">
        <v>0</v>
      </c>
      <c r="U42" s="26">
        <v>0</v>
      </c>
      <c r="V42" s="26">
        <v>0</v>
      </c>
      <c r="W42" s="26">
        <v>0</v>
      </c>
      <c r="X42" s="26">
        <v>0</v>
      </c>
      <c r="Y42" s="26">
        <v>0</v>
      </c>
      <c r="Z42" s="26">
        <v>0</v>
      </c>
      <c r="AA42" s="26">
        <v>0</v>
      </c>
      <c r="AB42" s="26">
        <v>0</v>
      </c>
      <c r="AC42" s="26">
        <v>0</v>
      </c>
      <c r="AD42" s="26">
        <v>0</v>
      </c>
      <c r="AE42" s="26">
        <v>0</v>
      </c>
      <c r="AF42" s="26">
        <v>0</v>
      </c>
      <c r="AG42" s="26">
        <v>0</v>
      </c>
      <c r="AH42" s="26">
        <v>0</v>
      </c>
      <c r="AI42" s="26">
        <v>0</v>
      </c>
      <c r="AJ42" s="26">
        <v>0</v>
      </c>
      <c r="AK42" s="26">
        <v>0</v>
      </c>
      <c r="AL42" s="26">
        <v>0</v>
      </c>
      <c r="AM42" s="26">
        <v>0</v>
      </c>
      <c r="AN42" s="26">
        <v>0</v>
      </c>
      <c r="AO42" s="26">
        <v>0</v>
      </c>
      <c r="AP42" s="27">
        <v>0</v>
      </c>
      <c r="AQ42" s="26">
        <v>0</v>
      </c>
      <c r="AR42" s="26">
        <v>0</v>
      </c>
      <c r="AS42" s="26">
        <v>0</v>
      </c>
      <c r="AT42">
        <f t="shared" si="0"/>
        <v>0</v>
      </c>
    </row>
    <row r="43" spans="1:46" hidden="1" x14ac:dyDescent="0.35">
      <c r="A43" s="66"/>
      <c r="B43" s="25">
        <v>40</v>
      </c>
      <c r="C43" s="26">
        <v>0</v>
      </c>
      <c r="D43" s="26">
        <v>0</v>
      </c>
      <c r="E43" s="26">
        <v>0</v>
      </c>
      <c r="F43" s="26">
        <v>0</v>
      </c>
      <c r="G43" s="26">
        <v>0</v>
      </c>
      <c r="H43" s="26">
        <v>0</v>
      </c>
      <c r="I43" s="26">
        <v>0</v>
      </c>
      <c r="J43" s="26">
        <v>0</v>
      </c>
      <c r="K43" s="26">
        <v>0</v>
      </c>
      <c r="L43" s="26">
        <v>0</v>
      </c>
      <c r="M43" s="26">
        <v>0</v>
      </c>
      <c r="N43" s="26">
        <v>0</v>
      </c>
      <c r="O43" s="26">
        <v>0</v>
      </c>
      <c r="P43" s="26">
        <v>0</v>
      </c>
      <c r="Q43" s="26">
        <v>0</v>
      </c>
      <c r="R43" s="26">
        <v>0</v>
      </c>
      <c r="S43" s="26">
        <v>0</v>
      </c>
      <c r="T43" s="26">
        <v>0</v>
      </c>
      <c r="U43" s="26">
        <v>0</v>
      </c>
      <c r="V43" s="26">
        <v>0</v>
      </c>
      <c r="W43" s="26">
        <v>0</v>
      </c>
      <c r="X43" s="26">
        <v>0</v>
      </c>
      <c r="Y43" s="26">
        <v>0</v>
      </c>
      <c r="Z43" s="26">
        <v>0</v>
      </c>
      <c r="AA43" s="26">
        <v>0</v>
      </c>
      <c r="AB43" s="26">
        <v>0</v>
      </c>
      <c r="AC43" s="26">
        <v>0</v>
      </c>
      <c r="AD43" s="26">
        <v>0</v>
      </c>
      <c r="AE43" s="26">
        <v>0</v>
      </c>
      <c r="AF43" s="26">
        <v>0</v>
      </c>
      <c r="AG43" s="26">
        <v>0</v>
      </c>
      <c r="AH43" s="26">
        <v>0</v>
      </c>
      <c r="AI43" s="26">
        <v>0</v>
      </c>
      <c r="AJ43" s="26">
        <v>0</v>
      </c>
      <c r="AK43" s="26">
        <v>0</v>
      </c>
      <c r="AL43" s="26">
        <v>0</v>
      </c>
      <c r="AM43" s="26">
        <v>0</v>
      </c>
      <c r="AN43" s="26">
        <v>0</v>
      </c>
      <c r="AO43" s="26">
        <v>0</v>
      </c>
      <c r="AP43" s="26">
        <v>0</v>
      </c>
      <c r="AQ43" s="27">
        <v>0</v>
      </c>
      <c r="AR43" s="26">
        <v>0</v>
      </c>
      <c r="AS43" s="26">
        <v>0</v>
      </c>
      <c r="AT43">
        <f t="shared" si="0"/>
        <v>0</v>
      </c>
    </row>
    <row r="44" spans="1:46" hidden="1" x14ac:dyDescent="0.35">
      <c r="A44" s="66"/>
      <c r="B44" s="25">
        <v>41</v>
      </c>
      <c r="C44" s="26">
        <v>0</v>
      </c>
      <c r="D44" s="26">
        <v>0</v>
      </c>
      <c r="E44" s="26">
        <v>0</v>
      </c>
      <c r="F44" s="26">
        <v>0</v>
      </c>
      <c r="G44" s="26">
        <v>0</v>
      </c>
      <c r="H44" s="26">
        <v>0</v>
      </c>
      <c r="I44" s="26">
        <v>0</v>
      </c>
      <c r="J44" s="26">
        <v>0</v>
      </c>
      <c r="K44" s="26">
        <v>0</v>
      </c>
      <c r="L44" s="26">
        <v>0</v>
      </c>
      <c r="M44" s="26">
        <v>0</v>
      </c>
      <c r="N44" s="26">
        <v>0</v>
      </c>
      <c r="O44" s="26">
        <v>0</v>
      </c>
      <c r="P44" s="26">
        <v>0</v>
      </c>
      <c r="Q44" s="26">
        <v>0</v>
      </c>
      <c r="R44" s="26">
        <v>0</v>
      </c>
      <c r="S44" s="26">
        <v>0</v>
      </c>
      <c r="T44" s="26">
        <v>0</v>
      </c>
      <c r="U44" s="26">
        <v>0</v>
      </c>
      <c r="V44" s="26">
        <v>0</v>
      </c>
      <c r="W44" s="26">
        <v>0</v>
      </c>
      <c r="X44" s="26">
        <v>0</v>
      </c>
      <c r="Y44" s="26">
        <v>0</v>
      </c>
      <c r="Z44" s="26">
        <v>0</v>
      </c>
      <c r="AA44" s="26">
        <v>0</v>
      </c>
      <c r="AB44" s="26">
        <v>0</v>
      </c>
      <c r="AC44" s="26">
        <v>0</v>
      </c>
      <c r="AD44" s="26">
        <v>0</v>
      </c>
      <c r="AE44" s="26">
        <v>0</v>
      </c>
      <c r="AF44" s="26">
        <v>0</v>
      </c>
      <c r="AG44" s="26">
        <v>0</v>
      </c>
      <c r="AH44" s="26">
        <v>0</v>
      </c>
      <c r="AI44" s="26">
        <v>0</v>
      </c>
      <c r="AJ44" s="26">
        <v>0</v>
      </c>
      <c r="AK44" s="26">
        <v>0</v>
      </c>
      <c r="AL44" s="26">
        <v>0</v>
      </c>
      <c r="AM44" s="26">
        <v>0</v>
      </c>
      <c r="AN44" s="26">
        <v>0</v>
      </c>
      <c r="AO44" s="26">
        <v>0</v>
      </c>
      <c r="AP44" s="26">
        <v>0</v>
      </c>
      <c r="AQ44" s="26">
        <v>0</v>
      </c>
      <c r="AR44" s="27">
        <v>0</v>
      </c>
      <c r="AS44" s="26">
        <v>0</v>
      </c>
      <c r="AT44">
        <f t="shared" si="0"/>
        <v>0</v>
      </c>
    </row>
    <row r="45" spans="1:46" x14ac:dyDescent="0.35">
      <c r="A45" s="66"/>
      <c r="B45" s="25">
        <v>42</v>
      </c>
      <c r="C45" s="26">
        <v>0</v>
      </c>
      <c r="D45" s="26">
        <v>0</v>
      </c>
      <c r="E45" s="26">
        <v>0</v>
      </c>
      <c r="F45" s="26">
        <v>0</v>
      </c>
      <c r="G45" s="26">
        <v>0</v>
      </c>
      <c r="H45" s="26">
        <v>0</v>
      </c>
      <c r="I45" s="26">
        <v>0</v>
      </c>
      <c r="J45" s="26">
        <v>0</v>
      </c>
      <c r="K45" s="26">
        <v>0</v>
      </c>
      <c r="L45" s="26">
        <v>0</v>
      </c>
      <c r="M45" s="26">
        <v>0</v>
      </c>
      <c r="N45" s="26">
        <v>0</v>
      </c>
      <c r="O45" s="26">
        <v>0</v>
      </c>
      <c r="P45" s="26">
        <v>0</v>
      </c>
      <c r="Q45" s="26">
        <v>1</v>
      </c>
      <c r="R45" s="26">
        <v>0</v>
      </c>
      <c r="S45" s="26">
        <v>0</v>
      </c>
      <c r="T45" s="26">
        <v>0</v>
      </c>
      <c r="U45" s="26">
        <v>0</v>
      </c>
      <c r="V45" s="26">
        <v>0</v>
      </c>
      <c r="W45" s="26">
        <v>0</v>
      </c>
      <c r="X45" s="26">
        <v>0</v>
      </c>
      <c r="Y45" s="26">
        <v>0</v>
      </c>
      <c r="Z45" s="26">
        <v>0</v>
      </c>
      <c r="AA45" s="26">
        <v>0</v>
      </c>
      <c r="AB45" s="26">
        <v>0</v>
      </c>
      <c r="AC45" s="26">
        <v>0</v>
      </c>
      <c r="AD45" s="26">
        <v>0</v>
      </c>
      <c r="AE45" s="26">
        <v>0</v>
      </c>
      <c r="AF45" s="26">
        <v>0</v>
      </c>
      <c r="AG45" s="26">
        <v>0</v>
      </c>
      <c r="AH45" s="26">
        <v>0</v>
      </c>
      <c r="AI45" s="26">
        <v>0</v>
      </c>
      <c r="AJ45" s="26">
        <v>0</v>
      </c>
      <c r="AK45" s="26">
        <v>0</v>
      </c>
      <c r="AL45" s="26">
        <v>0</v>
      </c>
      <c r="AM45" s="26">
        <v>0</v>
      </c>
      <c r="AN45" s="26">
        <v>0</v>
      </c>
      <c r="AO45" s="26">
        <v>0</v>
      </c>
      <c r="AP45" s="26">
        <v>0</v>
      </c>
      <c r="AQ45" s="26">
        <v>0</v>
      </c>
      <c r="AR45" s="26">
        <v>0</v>
      </c>
      <c r="AS45" s="27">
        <v>0</v>
      </c>
      <c r="AT45">
        <f t="shared" si="0"/>
        <v>1</v>
      </c>
    </row>
    <row r="46" spans="1:46" x14ac:dyDescent="0.35">
      <c r="C46">
        <f>SUM(C3:C45)</f>
        <v>10</v>
      </c>
      <c r="D46">
        <f t="shared" ref="D46:AS46" si="1">SUM(D3:D45)</f>
        <v>0</v>
      </c>
      <c r="E46">
        <f t="shared" si="1"/>
        <v>0</v>
      </c>
      <c r="F46">
        <f t="shared" si="1"/>
        <v>0</v>
      </c>
      <c r="G46">
        <f t="shared" si="1"/>
        <v>0</v>
      </c>
      <c r="H46">
        <f t="shared" si="1"/>
        <v>0</v>
      </c>
      <c r="I46">
        <f t="shared" si="1"/>
        <v>15</v>
      </c>
      <c r="J46">
        <f t="shared" si="1"/>
        <v>0</v>
      </c>
      <c r="K46">
        <f t="shared" si="1"/>
        <v>0</v>
      </c>
      <c r="L46">
        <f t="shared" si="1"/>
        <v>0</v>
      </c>
      <c r="M46">
        <f t="shared" si="1"/>
        <v>0</v>
      </c>
      <c r="N46">
        <f t="shared" si="1"/>
        <v>1</v>
      </c>
      <c r="O46">
        <f t="shared" si="1"/>
        <v>5</v>
      </c>
      <c r="P46">
        <f t="shared" si="1"/>
        <v>0</v>
      </c>
      <c r="Q46">
        <f t="shared" si="1"/>
        <v>3</v>
      </c>
      <c r="R46">
        <f t="shared" si="1"/>
        <v>0</v>
      </c>
      <c r="S46">
        <f t="shared" si="1"/>
        <v>0</v>
      </c>
      <c r="T46">
        <f t="shared" si="1"/>
        <v>0</v>
      </c>
      <c r="U46">
        <f t="shared" si="1"/>
        <v>0</v>
      </c>
      <c r="V46">
        <f t="shared" si="1"/>
        <v>0</v>
      </c>
      <c r="W46">
        <f t="shared" si="1"/>
        <v>133</v>
      </c>
      <c r="X46">
        <f t="shared" si="1"/>
        <v>8</v>
      </c>
      <c r="Y46">
        <f t="shared" si="1"/>
        <v>0</v>
      </c>
      <c r="Z46">
        <f t="shared" si="1"/>
        <v>0</v>
      </c>
      <c r="AA46">
        <f t="shared" si="1"/>
        <v>2</v>
      </c>
      <c r="AB46">
        <f t="shared" si="1"/>
        <v>1</v>
      </c>
      <c r="AC46">
        <f t="shared" si="1"/>
        <v>0</v>
      </c>
      <c r="AD46">
        <f t="shared" si="1"/>
        <v>25</v>
      </c>
      <c r="AE46">
        <f t="shared" si="1"/>
        <v>0</v>
      </c>
      <c r="AF46">
        <f t="shared" si="1"/>
        <v>0</v>
      </c>
      <c r="AG46">
        <f t="shared" si="1"/>
        <v>0</v>
      </c>
      <c r="AH46">
        <f t="shared" si="1"/>
        <v>0</v>
      </c>
      <c r="AI46">
        <f t="shared" si="1"/>
        <v>2</v>
      </c>
      <c r="AJ46">
        <f t="shared" si="1"/>
        <v>428</v>
      </c>
      <c r="AK46">
        <f t="shared" si="1"/>
        <v>7</v>
      </c>
      <c r="AL46">
        <f t="shared" si="1"/>
        <v>0</v>
      </c>
      <c r="AM46">
        <f t="shared" si="1"/>
        <v>7</v>
      </c>
      <c r="AN46">
        <f t="shared" si="1"/>
        <v>0</v>
      </c>
      <c r="AO46">
        <f t="shared" si="1"/>
        <v>0</v>
      </c>
      <c r="AP46">
        <f t="shared" si="1"/>
        <v>0</v>
      </c>
      <c r="AQ46">
        <f t="shared" si="1"/>
        <v>0</v>
      </c>
      <c r="AR46">
        <f t="shared" si="1"/>
        <v>0</v>
      </c>
      <c r="AS46">
        <f t="shared" si="1"/>
        <v>0</v>
      </c>
      <c r="AT46">
        <f>SUM(AT3:AT45)</f>
        <v>647</v>
      </c>
    </row>
  </sheetData>
  <mergeCells count="2">
    <mergeCell ref="C1:AS1"/>
    <mergeCell ref="A3:A45"/>
  </mergeCells>
  <conditionalFormatting sqref="C3:AS45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ignoredErrors>
    <ignoredError sqref="AT3:AT45 C46:AS46" formulaRange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EE8285-3753-49FE-87C3-DD1742BECE78}">
  <sheetPr codeName="Folha6"/>
  <dimension ref="A1:AO44"/>
  <sheetViews>
    <sheetView tabSelected="1" workbookViewId="0">
      <pane ySplit="1" topLeftCell="A16" activePane="bottomLeft" state="frozen"/>
      <selection pane="bottomLeft" activeCell="I27" sqref="I27"/>
    </sheetView>
  </sheetViews>
  <sheetFormatPr defaultRowHeight="20" customHeight="1" x14ac:dyDescent="0.35"/>
  <cols>
    <col min="1" max="1" width="8.6328125" style="42" bestFit="1" customWidth="1"/>
    <col min="2" max="2" width="10.6328125" style="11" bestFit="1" customWidth="1"/>
    <col min="3" max="3" width="6.453125" style="11" bestFit="1" customWidth="1"/>
    <col min="4" max="4" width="18.6328125" style="31" bestFit="1" customWidth="1"/>
    <col min="5" max="5" width="16.26953125" style="39" bestFit="1" customWidth="1"/>
    <col min="6" max="6" width="9.6328125" style="39" bestFit="1" customWidth="1"/>
    <col min="7" max="7" width="11.54296875" style="39" bestFit="1" customWidth="1"/>
    <col min="8" max="8" width="8.7265625" style="11"/>
    <col min="9" max="9" width="8.6328125" style="42" bestFit="1" customWidth="1"/>
    <col min="10" max="10" width="10.6328125" style="11" bestFit="1" customWidth="1"/>
    <col min="11" max="11" width="6.453125" style="11" bestFit="1" customWidth="1"/>
    <col min="12" max="12" width="18.6328125" style="11" bestFit="1" customWidth="1"/>
    <col min="13" max="13" width="16.26953125" style="41" bestFit="1" customWidth="1"/>
    <col min="14" max="14" width="9.6328125" style="41" bestFit="1" customWidth="1"/>
    <col min="15" max="15" width="11.54296875" style="41" bestFit="1" customWidth="1"/>
    <col min="16" max="16" width="8.7265625" style="11"/>
    <col min="17" max="17" width="8.6328125" style="42" bestFit="1" customWidth="1"/>
    <col min="18" max="18" width="10.6328125" style="11" bestFit="1" customWidth="1"/>
    <col min="19" max="19" width="6.453125" style="11" bestFit="1" customWidth="1"/>
    <col min="20" max="20" width="18.6328125" style="11" bestFit="1" customWidth="1"/>
    <col min="21" max="21" width="16.26953125" style="41" bestFit="1" customWidth="1"/>
    <col min="22" max="22" width="9.6328125" style="41" bestFit="1" customWidth="1"/>
    <col min="23" max="23" width="11.54296875" style="41" bestFit="1" customWidth="1"/>
    <col min="24" max="24" width="8.7265625" style="11"/>
    <col min="25" max="25" width="8.6328125" style="11" bestFit="1" customWidth="1"/>
    <col min="26" max="26" width="10.6328125" style="11" bestFit="1" customWidth="1"/>
    <col min="27" max="27" width="6.453125" style="11" bestFit="1" customWidth="1"/>
    <col min="28" max="28" width="18.6328125" style="11" bestFit="1" customWidth="1"/>
    <col min="29" max="29" width="16.26953125" style="41" bestFit="1" customWidth="1"/>
    <col min="30" max="30" width="9.6328125" style="41" bestFit="1" customWidth="1"/>
    <col min="31" max="31" width="11.54296875" style="41" bestFit="1" customWidth="1"/>
    <col min="32" max="32" width="8.7265625" style="11"/>
    <col min="33" max="33" width="6.453125" style="11" bestFit="1" customWidth="1"/>
    <col min="34" max="34" width="22.26953125" style="11" bestFit="1" customWidth="1"/>
    <col min="35" max="35" width="15.1796875" style="11" bestFit="1" customWidth="1"/>
    <col min="36" max="36" width="15.81640625" style="11" bestFit="1" customWidth="1"/>
    <col min="37" max="37" width="8.7265625" style="11"/>
    <col min="38" max="38" width="3.81640625" style="11" bestFit="1" customWidth="1"/>
    <col min="39" max="39" width="18.6328125" style="31" bestFit="1" customWidth="1"/>
    <col min="40" max="41" width="4.36328125" style="11" bestFit="1" customWidth="1"/>
    <col min="42" max="16384" width="8.7265625" style="11"/>
  </cols>
  <sheetData>
    <row r="1" spans="1:41" ht="20" customHeight="1" x14ac:dyDescent="0.35">
      <c r="B1" s="32" t="s">
        <v>26</v>
      </c>
      <c r="C1" s="32" t="s">
        <v>54</v>
      </c>
      <c r="D1" s="32" t="s">
        <v>27</v>
      </c>
      <c r="E1" s="37"/>
      <c r="F1" s="37"/>
      <c r="G1" s="37"/>
      <c r="J1" s="32" t="s">
        <v>26</v>
      </c>
      <c r="K1" s="32" t="s">
        <v>54</v>
      </c>
      <c r="L1" s="32" t="s">
        <v>27</v>
      </c>
      <c r="M1" s="37"/>
      <c r="N1" s="37"/>
      <c r="O1" s="37"/>
      <c r="R1" s="48" t="s">
        <v>26</v>
      </c>
      <c r="S1" s="48" t="s">
        <v>54</v>
      </c>
      <c r="T1" s="48" t="s">
        <v>27</v>
      </c>
      <c r="U1" s="37"/>
      <c r="V1" s="37"/>
      <c r="W1" s="37"/>
      <c r="Z1" s="32" t="s">
        <v>26</v>
      </c>
      <c r="AA1" s="32" t="s">
        <v>54</v>
      </c>
      <c r="AB1" s="32" t="s">
        <v>27</v>
      </c>
      <c r="AC1" s="37"/>
      <c r="AD1" s="37"/>
      <c r="AE1" s="37"/>
      <c r="AG1" s="32" t="s">
        <v>54</v>
      </c>
      <c r="AH1" s="32" t="s">
        <v>31</v>
      </c>
      <c r="AI1" s="32" t="s">
        <v>32</v>
      </c>
      <c r="AJ1" s="32" t="s">
        <v>33</v>
      </c>
      <c r="AL1" s="68" t="s">
        <v>48</v>
      </c>
      <c r="AM1" s="68"/>
      <c r="AN1" s="68"/>
    </row>
    <row r="2" spans="1:41" ht="20" customHeight="1" x14ac:dyDescent="0.35">
      <c r="A2" s="71" t="s">
        <v>55</v>
      </c>
      <c r="B2" s="34">
        <v>8</v>
      </c>
      <c r="C2" s="34">
        <v>0</v>
      </c>
      <c r="D2" s="36">
        <f>B2/SUM(B2:B7)</f>
        <v>0.61538461538461542</v>
      </c>
      <c r="E2" s="38" t="str">
        <f t="shared" ref="E2:E7" si="0">VLOOKUP(C2,$AG$1:$AJ$44,2,FALSE)</f>
        <v>Arco</v>
      </c>
      <c r="F2" s="38" t="str">
        <f t="shared" ref="F2:F7" si="1">VLOOKUP(C2,$AG$1:$AJ$44,3,FALSE)</f>
        <v>Antes de 1960</v>
      </c>
      <c r="G2" s="38" t="str">
        <f t="shared" ref="G2:G7" si="2">VLOOKUP(C2,$AG$1:$AJ$44,4,FALSE)</f>
        <v>Alvenaria de Pedra</v>
      </c>
      <c r="I2" s="66" t="s">
        <v>56</v>
      </c>
      <c r="J2" s="34">
        <v>4</v>
      </c>
      <c r="K2" s="34">
        <v>12</v>
      </c>
      <c r="L2" s="36">
        <f>J2/SUM(J2:J5)</f>
        <v>0.44444444444444442</v>
      </c>
      <c r="M2" s="40" t="str">
        <f>VLOOKUP(K2,$AG$1:$AJ$44,2,FALSE)</f>
        <v>Outro</v>
      </c>
      <c r="N2" s="40" t="str">
        <f>VLOOKUP(K2,$AG$1:$AJ$44,3,FALSE)</f>
        <v>1983-2010</v>
      </c>
      <c r="O2" s="40" t="str">
        <f>VLOOKUP(K2,$AG$1:$AJ$44,4,FALSE)</f>
        <v>Aço</v>
      </c>
      <c r="Q2" s="69" t="s">
        <v>57</v>
      </c>
      <c r="R2" s="34">
        <v>2</v>
      </c>
      <c r="S2" s="34">
        <v>24</v>
      </c>
      <c r="T2" s="36">
        <f>R2/SUM(R2:R3)</f>
        <v>0.66666666666666663</v>
      </c>
      <c r="U2" s="40" t="str">
        <f>VLOOKUP(S2,$AG$1:$AJ$44,2,FALSE)</f>
        <v>Pórtico</v>
      </c>
      <c r="V2" s="40" t="str">
        <f>VLOOKUP(S2,$AG$1:$AJ$44,3,FALSE)</f>
        <v>Depois de 2010</v>
      </c>
      <c r="W2" s="40" t="str">
        <f>VLOOKUP(S2,$AG$1:$AJ$44,4,FALSE)</f>
        <v>Betão Armado</v>
      </c>
      <c r="Y2" s="66" t="s">
        <v>58</v>
      </c>
      <c r="Z2" s="34">
        <v>362</v>
      </c>
      <c r="AA2" s="34">
        <v>33</v>
      </c>
      <c r="AB2" s="36">
        <f>Z2/SUM(Z2:Z7)</f>
        <v>0.93782383419689119</v>
      </c>
      <c r="AC2" s="40" t="str">
        <f t="shared" ref="AC2:AC7" si="3">VLOOKUP(AA2,$AG$1:$AJ$44,2,FALSE)</f>
        <v>Vãos Multiplos</v>
      </c>
      <c r="AD2" s="40" t="str">
        <f t="shared" ref="AD2:AD7" si="4">VLOOKUP(AA2,$AG$1:$AJ$44,3,FALSE)</f>
        <v>1983-2010</v>
      </c>
      <c r="AE2" s="40" t="str">
        <f t="shared" ref="AE2:AE7" si="5">VLOOKUP(AA2,$AG$1:$AJ$44,4,FALSE)</f>
        <v>Betão Armado</v>
      </c>
      <c r="AG2" s="23">
        <v>0</v>
      </c>
      <c r="AH2" s="23" t="s">
        <v>34</v>
      </c>
      <c r="AI2" s="23" t="s">
        <v>35</v>
      </c>
      <c r="AJ2" s="23" t="s">
        <v>36</v>
      </c>
      <c r="AL2" s="23">
        <f>B2+B9+B13+B16+B19+B23+B26+J2+J7+J10+J13+J16+J19+J24+R2+R5+R11++R17+R22+R26+R30+Z2+Z9+Z14+Z17+Z21+Z24</f>
        <v>485</v>
      </c>
      <c r="AM2" s="33" t="s">
        <v>53</v>
      </c>
      <c r="AN2" s="23">
        <v>647</v>
      </c>
      <c r="AO2" s="49">
        <f>AL2/AN2</f>
        <v>0.74961360123647602</v>
      </c>
    </row>
    <row r="3" spans="1:41" ht="20" customHeight="1" x14ac:dyDescent="0.35">
      <c r="A3" s="72"/>
      <c r="B3" s="23">
        <v>1</v>
      </c>
      <c r="C3" s="23">
        <v>6</v>
      </c>
      <c r="D3" s="33" t="str">
        <f>COUNTIF(E3,$E$2)+COUNTIF(F3,$F$2)+COUNTIF(G3,$G$2)&amp;" ("&amp; IF(E3=$E$2,"Estrutura, ","") &amp; IF(F3=$F$2,"Ano, ","") &amp;IF(G3=$G$2,"Material","") &amp; IF(OR(E3=$E$2,F3=$F$2,G3=$G$2),"","Nenhuma") &amp;")"</f>
        <v>1 (Estrutura, )</v>
      </c>
      <c r="E3" s="39" t="str">
        <f t="shared" si="0"/>
        <v>Arco</v>
      </c>
      <c r="F3" s="39" t="str">
        <f t="shared" si="1"/>
        <v>1983-2010</v>
      </c>
      <c r="G3" s="39" t="str">
        <f t="shared" si="2"/>
        <v>Betão Armado</v>
      </c>
      <c r="I3" s="66"/>
      <c r="J3" s="23">
        <v>3</v>
      </c>
      <c r="K3" s="23">
        <v>20</v>
      </c>
      <c r="L3" s="28" t="str">
        <f>COUNTIF(M3,$M$2)+COUNTIF(N3,$N$2)+COUNTIF(O3,$O$2)&amp;" ("&amp; IF(M3=$M$2,"Estrutura, ","") &amp; IF(N3=$N$2,"Ano, ","") &amp;IF(O3=$O$2,"Material","") &amp; IF(OR(M3=$M$2,N3=$N$2,O3=$O$2),"","Nenhuma") &amp;")"</f>
        <v>1 (Ano, )</v>
      </c>
      <c r="M3" s="39" t="str">
        <f>VLOOKUP(K3,$AG$1:$AJ$44,2,FALSE)</f>
        <v>Pórtico</v>
      </c>
      <c r="N3" s="39" t="str">
        <f>VLOOKUP(K3,$AG$1:$AJ$44,3,FALSE)</f>
        <v>1983-2010</v>
      </c>
      <c r="O3" s="39" t="str">
        <f>VLOOKUP(K3,$AG$1:$AJ$44,4,FALSE)</f>
        <v>Betão Armado</v>
      </c>
      <c r="Q3" s="70"/>
      <c r="R3" s="23">
        <v>1</v>
      </c>
      <c r="S3" s="23">
        <v>20</v>
      </c>
      <c r="T3" s="33" t="str">
        <f>COUNTIF(U3,U2)+COUNTIF(V3,V2)+COUNTIF(W3,W2)&amp;" ("&amp; IF(U3=U2,"Estrutura, ","") &amp; IF(V3=V2,"Ano, ","") &amp;IF(W3=W2,"Material","") &amp; IF(OR(U3=U2,V3=V2,W3=W2),"","Nenhuma") &amp;")"</f>
        <v>2 (Estrutura, Material)</v>
      </c>
      <c r="U3" s="39" t="str">
        <f>VLOOKUP(S3,$AG$1:$AJ$44,2,FALSE)</f>
        <v>Pórtico</v>
      </c>
      <c r="V3" s="39" t="str">
        <f>VLOOKUP(S3,$AG$1:$AJ$44,3,FALSE)</f>
        <v>1983-2010</v>
      </c>
      <c r="W3" s="39" t="str">
        <f>VLOOKUP(S3,$AG$1:$AJ$44,4,FALSE)</f>
        <v>Betão Armado</v>
      </c>
      <c r="Y3" s="66"/>
      <c r="Z3" s="23">
        <v>13</v>
      </c>
      <c r="AA3" s="23">
        <v>20</v>
      </c>
      <c r="AB3" s="33" t="str">
        <f t="shared" ref="AB3:AB6" si="6">COUNTIF(AC3,$AC$2)+COUNTIF(AD3,$AD$2)+COUNTIF(AE3,$AE$2)&amp;" ("&amp; IF(AC3=$AC$2,"Estrutura, ","") &amp; IF(AD3=$AD$2,"Ano, ","") &amp;IF(AE3=$AE$2,"Material","") &amp; IF(OR(AC3=$AC$2,AD3=$AD$2,AE3=$AE$2),"","Nenhuma") &amp;")"</f>
        <v>2 (Ano, Material)</v>
      </c>
      <c r="AC3" s="39" t="str">
        <f t="shared" si="3"/>
        <v>Pórtico</v>
      </c>
      <c r="AD3" s="39" t="str">
        <f t="shared" si="4"/>
        <v>1983-2010</v>
      </c>
      <c r="AE3" s="39" t="str">
        <f t="shared" si="5"/>
        <v>Betão Armado</v>
      </c>
      <c r="AG3" s="23">
        <v>1</v>
      </c>
      <c r="AH3" s="23" t="s">
        <v>34</v>
      </c>
      <c r="AI3" s="23" t="s">
        <v>37</v>
      </c>
      <c r="AJ3" s="23" t="s">
        <v>36</v>
      </c>
      <c r="AL3" s="23">
        <f t="shared" ref="AL3:AL9" si="7">COUNTIF($D$2:$D$37,AM3)+COUNTIF($L$2:$L$39,AM3)+COUNTIF($T$2:$T$39,AM3)+COUNTIF($AB$2:$AB$34,AM3)</f>
        <v>9</v>
      </c>
      <c r="AM3" s="33" t="s">
        <v>52</v>
      </c>
      <c r="AN3" s="50">
        <f>AL3/$AL$10</f>
        <v>0.16071428571428573</v>
      </c>
    </row>
    <row r="4" spans="1:41" ht="20" customHeight="1" x14ac:dyDescent="0.35">
      <c r="A4" s="72"/>
      <c r="B4" s="23">
        <v>1</v>
      </c>
      <c r="C4" s="23">
        <v>14</v>
      </c>
      <c r="D4" s="33" t="str">
        <f t="shared" ref="D4:D7" si="8">COUNTIF(E4,$E$2)+COUNTIF(F4,$F$2)+COUNTIF(G4,$G$2)&amp;" ("&amp; IF(E4=$E$2,"Estrutura, ","") &amp; IF(F4=$F$2,"Ano, ","") &amp;IF(G4=$G$2,"Material","") &amp; IF(OR(E4=$E$2,F4=$F$2,G4=$G$2),"","Nenhuma") &amp;")"</f>
        <v>2 (Ano, Material)</v>
      </c>
      <c r="E4" s="39" t="str">
        <f t="shared" si="0"/>
        <v>Outro</v>
      </c>
      <c r="F4" s="39" t="str">
        <f t="shared" si="1"/>
        <v>Antes de 1960</v>
      </c>
      <c r="G4" s="39" t="str">
        <f t="shared" si="2"/>
        <v>Alvenaria de Pedra</v>
      </c>
      <c r="I4" s="66"/>
      <c r="J4" s="23">
        <v>1</v>
      </c>
      <c r="K4" s="23">
        <v>6</v>
      </c>
      <c r="L4" s="33" t="str">
        <f>COUNTIF(M4,$M$2)+COUNTIF(N4,$N$2)+COUNTIF(O4,$O$2)&amp;" ("&amp; IF(M4=$M$2,"Estrutura, ","") &amp; IF(N4=$N$2,"Ano, ","") &amp;IF(O4=$O$2,"Material","") &amp; IF(OR(M4=$M$2,N4=$N$2,O4=$O$2),"","Nenhuma") &amp;")"</f>
        <v>1 (Ano, )</v>
      </c>
      <c r="M4" s="39" t="str">
        <f>VLOOKUP(K4,$AG$1:$AJ$44,2,FALSE)</f>
        <v>Arco</v>
      </c>
      <c r="N4" s="39" t="str">
        <f>VLOOKUP(K4,$AG$1:$AJ$44,3,FALSE)</f>
        <v>1983-2010</v>
      </c>
      <c r="O4" s="39" t="str">
        <f>VLOOKUP(K4,$AG$1:$AJ$44,4,FALSE)</f>
        <v>Betão Armado</v>
      </c>
      <c r="R4" s="13"/>
      <c r="S4" s="13"/>
      <c r="T4" s="13"/>
      <c r="U4" s="37"/>
      <c r="V4" s="37"/>
      <c r="W4" s="37"/>
      <c r="Y4" s="66"/>
      <c r="Z4" s="23">
        <v>5</v>
      </c>
      <c r="AA4" s="23">
        <v>27</v>
      </c>
      <c r="AB4" s="33" t="str">
        <f t="shared" si="6"/>
        <v>2 (Ano, Material)</v>
      </c>
      <c r="AC4" s="39" t="str">
        <f t="shared" si="3"/>
        <v>Tabuleiro simples/apoiado</v>
      </c>
      <c r="AD4" s="39" t="str">
        <f t="shared" si="4"/>
        <v>1983-2010</v>
      </c>
      <c r="AE4" s="39" t="str">
        <f t="shared" si="5"/>
        <v>Betão Armado</v>
      </c>
      <c r="AG4" s="23">
        <v>2</v>
      </c>
      <c r="AH4" s="23" t="s">
        <v>34</v>
      </c>
      <c r="AI4" s="23" t="s">
        <v>35</v>
      </c>
      <c r="AJ4" s="23" t="s">
        <v>38</v>
      </c>
      <c r="AL4" s="23">
        <f t="shared" si="7"/>
        <v>3</v>
      </c>
      <c r="AM4" s="33" t="s">
        <v>49</v>
      </c>
      <c r="AN4" s="50">
        <f t="shared" ref="AN4:AN9" si="9">AL4/$AL$10</f>
        <v>5.3571428571428568E-2</v>
      </c>
    </row>
    <row r="5" spans="1:41" ht="20" customHeight="1" x14ac:dyDescent="0.35">
      <c r="A5" s="72"/>
      <c r="B5" s="23">
        <v>1</v>
      </c>
      <c r="C5" s="23">
        <v>32</v>
      </c>
      <c r="D5" s="33" t="str">
        <f t="shared" si="8"/>
        <v>1 (Ano, )</v>
      </c>
      <c r="E5" s="39" t="str">
        <f t="shared" si="0"/>
        <v>Vãos Multiplos</v>
      </c>
      <c r="F5" s="39" t="str">
        <f t="shared" si="1"/>
        <v>Antes de 1960</v>
      </c>
      <c r="G5" s="39" t="str">
        <f t="shared" si="2"/>
        <v>Betão Armado</v>
      </c>
      <c r="I5" s="66"/>
      <c r="J5" s="23">
        <v>1</v>
      </c>
      <c r="K5" s="23">
        <v>11</v>
      </c>
      <c r="L5" s="33" t="str">
        <f>COUNTIF(M5,$M$2)+COUNTIF(N5,$N$2)+COUNTIF(O5,$O$2)&amp;" ("&amp; IF(M5=$M$2,"Estrutura, ","") &amp; IF(N5=$N$2,"Ano, ","") &amp;IF(O5=$O$2,"Material","") &amp; IF(OR(M5=$M$2,N5=$N$2,O5=$O$2),"","Nenhuma") &amp;")"</f>
        <v>0 (Nenhuma)</v>
      </c>
      <c r="M5" s="39" t="str">
        <f>VLOOKUP(K5,$AG$1:$AJ$44,2,FALSE)</f>
        <v>Arco</v>
      </c>
      <c r="N5" s="39" t="str">
        <f>VLOOKUP(K5,$AG$1:$AJ$44,3,FALSE)</f>
        <v>Depois de 2010</v>
      </c>
      <c r="O5" s="39" t="str">
        <f>VLOOKUP(K5,$AG$1:$AJ$44,4,FALSE)</f>
        <v>Betão Armado</v>
      </c>
      <c r="Q5" s="66" t="s">
        <v>59</v>
      </c>
      <c r="R5" s="34">
        <v>0</v>
      </c>
      <c r="S5" s="34">
        <v>25</v>
      </c>
      <c r="T5" s="36"/>
      <c r="U5" s="40" t="str">
        <f>VLOOKUP(S5,$AG$1:$AJ$44,2,FALSE)</f>
        <v>Tabuleiro simples/apoiado</v>
      </c>
      <c r="V5" s="40" t="str">
        <f>VLOOKUP(S5,$AG$1:$AJ$44,3,FALSE)</f>
        <v>Antes de 1960</v>
      </c>
      <c r="W5" s="40" t="str">
        <f>VLOOKUP(S5,$AG$1:$AJ$44,4,FALSE)</f>
        <v>Betão Armado</v>
      </c>
      <c r="Y5" s="66"/>
      <c r="Z5" s="23">
        <v>3</v>
      </c>
      <c r="AA5" s="23">
        <v>34</v>
      </c>
      <c r="AB5" s="33" t="str">
        <f>COUNTIF(AC5,$AC$2)+COUNTIF(AD5,$AD$2)+COUNTIF(AE5,$AE$2)&amp;" ("&amp; IF(AC5=$AC$2,"Estrutura, ","") &amp; IF(AD5=$AD$2,"Ano, ","") &amp;IF(AE5=$AE$2,"Material","") &amp; IF(OR(AC5=$AC$2,AD5=$AD$2,AE5=$AE$2),"","Nenhuma") &amp;")"</f>
        <v>2 (Estrutura, Material)</v>
      </c>
      <c r="AC5" s="39" t="str">
        <f t="shared" si="3"/>
        <v>Vãos Multiplos</v>
      </c>
      <c r="AD5" s="39" t="str">
        <f t="shared" si="4"/>
        <v>1960-1983</v>
      </c>
      <c r="AE5" s="39" t="str">
        <f t="shared" si="5"/>
        <v>Betão Armado</v>
      </c>
      <c r="AG5" s="23">
        <v>3</v>
      </c>
      <c r="AH5" s="23" t="s">
        <v>34</v>
      </c>
      <c r="AI5" s="23" t="s">
        <v>39</v>
      </c>
      <c r="AJ5" s="23" t="s">
        <v>36</v>
      </c>
      <c r="AL5" s="23">
        <f t="shared" si="7"/>
        <v>5</v>
      </c>
      <c r="AM5" s="33" t="s">
        <v>50</v>
      </c>
      <c r="AN5" s="50">
        <f t="shared" si="9"/>
        <v>8.9285714285714288E-2</v>
      </c>
    </row>
    <row r="6" spans="1:41" ht="20" customHeight="1" x14ac:dyDescent="0.35">
      <c r="A6" s="72"/>
      <c r="B6" s="23">
        <v>1</v>
      </c>
      <c r="C6" s="23">
        <v>33</v>
      </c>
      <c r="D6" s="33" t="str">
        <f t="shared" si="8"/>
        <v>0 (Nenhuma)</v>
      </c>
      <c r="E6" s="39" t="str">
        <f t="shared" si="0"/>
        <v>Vãos Multiplos</v>
      </c>
      <c r="F6" s="39" t="str">
        <f t="shared" si="1"/>
        <v>1983-2010</v>
      </c>
      <c r="G6" s="39" t="str">
        <f t="shared" si="2"/>
        <v>Betão Armado</v>
      </c>
      <c r="J6" s="13"/>
      <c r="K6" s="13"/>
      <c r="L6" s="13"/>
      <c r="M6" s="37"/>
      <c r="N6" s="37"/>
      <c r="O6" s="37"/>
      <c r="Q6" s="66"/>
      <c r="R6" s="23">
        <v>3</v>
      </c>
      <c r="S6" s="23">
        <v>33</v>
      </c>
      <c r="T6" s="33" t="str">
        <f>COUNTIF(U6,$U$5)+COUNTIF(V6,$V$5)+COUNTIF(W6,$W$5)&amp;" ("&amp; IF(U6=$U$5,"Estrutura, ","") &amp; IF(V6=$V$5,"Ano, ","") &amp;IF(W6=$W$5,"Material","") &amp; IF(OR(U6=$U$5,V6=$V$5,W6=$W$5),"","Nenhuma") &amp;")"</f>
        <v>1 (Material)</v>
      </c>
      <c r="U6" s="39" t="str">
        <f>VLOOKUP(S6,$AG$1:$AJ$44,2,FALSE)</f>
        <v>Vãos Multiplos</v>
      </c>
      <c r="V6" s="39" t="str">
        <f>VLOOKUP(S6,$AG$1:$AJ$44,3,FALSE)</f>
        <v>1983-2010</v>
      </c>
      <c r="W6" s="39" t="str">
        <f>VLOOKUP(S6,$AG$1:$AJ$44,4,FALSE)</f>
        <v>Betão Armado</v>
      </c>
      <c r="Y6" s="66"/>
      <c r="Z6" s="23">
        <v>2</v>
      </c>
      <c r="AA6" s="23">
        <v>36</v>
      </c>
      <c r="AB6" s="33" t="str">
        <f t="shared" si="6"/>
        <v>2 (Estrutura, Material)</v>
      </c>
      <c r="AC6" s="39" t="str">
        <f t="shared" si="3"/>
        <v>Vãos Multiplos</v>
      </c>
      <c r="AD6" s="39" t="str">
        <f t="shared" si="4"/>
        <v>Depois de 2010</v>
      </c>
      <c r="AE6" s="39" t="str">
        <f t="shared" si="5"/>
        <v>Betão Armado</v>
      </c>
      <c r="AG6" s="23">
        <v>4</v>
      </c>
      <c r="AH6" s="23" t="s">
        <v>34</v>
      </c>
      <c r="AI6" s="23" t="s">
        <v>37</v>
      </c>
      <c r="AJ6" s="23" t="s">
        <v>38</v>
      </c>
      <c r="AL6" s="23">
        <f t="shared" si="7"/>
        <v>17</v>
      </c>
      <c r="AM6" s="33" t="s">
        <v>29</v>
      </c>
      <c r="AN6" s="50">
        <f t="shared" si="9"/>
        <v>0.30357142857142855</v>
      </c>
    </row>
    <row r="7" spans="1:41" ht="20" customHeight="1" x14ac:dyDescent="0.35">
      <c r="A7" s="73"/>
      <c r="B7" s="23">
        <v>1</v>
      </c>
      <c r="C7" s="23">
        <v>34</v>
      </c>
      <c r="D7" s="33" t="str">
        <f t="shared" si="8"/>
        <v>0 (Nenhuma)</v>
      </c>
      <c r="E7" s="39" t="str">
        <f t="shared" si="0"/>
        <v>Vãos Multiplos</v>
      </c>
      <c r="F7" s="39" t="str">
        <f t="shared" si="1"/>
        <v>1960-1983</v>
      </c>
      <c r="G7" s="39" t="str">
        <f t="shared" si="2"/>
        <v>Betão Armado</v>
      </c>
      <c r="I7" s="69" t="s">
        <v>60</v>
      </c>
      <c r="J7" s="34">
        <v>0</v>
      </c>
      <c r="K7" s="34">
        <v>13</v>
      </c>
      <c r="L7" s="35"/>
      <c r="M7" s="38" t="str">
        <f>VLOOKUP(K7,$AG$1:$AJ$44,2,FALSE)</f>
        <v>Outro</v>
      </c>
      <c r="N7" s="38" t="str">
        <f>VLOOKUP(K7,$AG$1:$AJ$44,3,FALSE)</f>
        <v>1960-1983</v>
      </c>
      <c r="O7" s="38" t="str">
        <f>VLOOKUP(K7,$AG$1:$AJ$44,4,FALSE)</f>
        <v>Aço</v>
      </c>
      <c r="Q7" s="66"/>
      <c r="R7" s="23">
        <v>2</v>
      </c>
      <c r="S7" s="23">
        <v>27</v>
      </c>
      <c r="T7" s="33" t="str">
        <f t="shared" ref="T7:T9" si="10">COUNTIF(U7,$U$5)+COUNTIF(V7,$V$5)+COUNTIF(W7,$W$5)&amp;" ("&amp; IF(U7=$U$5,"Estrutura, ","") &amp; IF(V7=$V$5,"Ano, ","") &amp;IF(W7=$W$5,"Material","") &amp; IF(OR(U7=$U$5,V7=$V$5,W7=$W$5),"","Nenhuma") &amp;")"</f>
        <v>2 (Estrutura, Material)</v>
      </c>
      <c r="U7" s="39" t="str">
        <f>VLOOKUP(S7,$AG$1:$AJ$44,2,FALSE)</f>
        <v>Tabuleiro simples/apoiado</v>
      </c>
      <c r="V7" s="39" t="str">
        <f>VLOOKUP(S7,$AG$1:$AJ$44,3,FALSE)</f>
        <v>1983-2010</v>
      </c>
      <c r="W7" s="39" t="str">
        <f>VLOOKUP(S7,$AG$1:$AJ$44,4,FALSE)</f>
        <v>Betão Armado</v>
      </c>
      <c r="Y7" s="66"/>
      <c r="Z7" s="23">
        <v>1</v>
      </c>
      <c r="AA7" s="23">
        <v>25</v>
      </c>
      <c r="AB7" s="33" t="str">
        <f>COUNTIF(AC7,$AC$2)+COUNTIF(AD7,$AD$2)+COUNTIF(AE7,$AE$2)&amp;" ("&amp; IF(AC7=$AC$2,"Estrutura, ","") &amp; IF(AD7=$AD$2,"Ano, ","") &amp;IF(AE7=$AE$2,"Material","") &amp; IF(OR(AC7=$AC$2,AD7=$AD$2,AE7=$AE$2),"","Nenhuma") &amp;")"</f>
        <v>1 (Material)</v>
      </c>
      <c r="AC7" s="39" t="str">
        <f t="shared" si="3"/>
        <v>Tabuleiro simples/apoiado</v>
      </c>
      <c r="AD7" s="39" t="str">
        <f t="shared" si="4"/>
        <v>Antes de 1960</v>
      </c>
      <c r="AE7" s="39" t="str">
        <f t="shared" si="5"/>
        <v>Betão Armado</v>
      </c>
      <c r="AG7" s="23">
        <v>5</v>
      </c>
      <c r="AH7" s="23" t="s">
        <v>34</v>
      </c>
      <c r="AI7" s="23" t="s">
        <v>39</v>
      </c>
      <c r="AJ7" s="23" t="s">
        <v>40</v>
      </c>
      <c r="AL7" s="23">
        <f t="shared" si="7"/>
        <v>0</v>
      </c>
      <c r="AM7" s="33" t="s">
        <v>51</v>
      </c>
      <c r="AN7" s="50">
        <f t="shared" si="9"/>
        <v>0</v>
      </c>
    </row>
    <row r="8" spans="1:41" ht="20" customHeight="1" x14ac:dyDescent="0.35">
      <c r="B8" s="13"/>
      <c r="C8" s="13"/>
      <c r="D8" s="13"/>
      <c r="E8" s="37"/>
      <c r="F8" s="37"/>
      <c r="G8" s="37"/>
      <c r="I8" s="70"/>
      <c r="J8" s="23">
        <v>1</v>
      </c>
      <c r="K8" s="23">
        <v>36</v>
      </c>
      <c r="L8" s="33" t="str">
        <f>COUNTIF(M8,$M$7)+COUNTIF(N8,$N$7)+COUNTIF(O8,$O$7)&amp;" ("&amp; IF(M8=$M$7,"Estrutura, ","") &amp; IF(N8=$N$7,"Ano, ","") &amp;IF(O8=$O$7,"Material","") &amp; IF(OR(M8=$M$7,N8=$N$7,O8=$O$7),"","Nenhuma") &amp;")"</f>
        <v>0 (Nenhuma)</v>
      </c>
      <c r="M8" s="39" t="str">
        <f>VLOOKUP(K8,$AG$1:$AJ$44,2,FALSE)</f>
        <v>Vãos Multiplos</v>
      </c>
      <c r="N8" s="39" t="str">
        <f>VLOOKUP(K8,$AG$1:$AJ$44,3,FALSE)</f>
        <v>Depois de 2010</v>
      </c>
      <c r="O8" s="39" t="str">
        <f>VLOOKUP(K8,$AG$1:$AJ$44,4,FALSE)</f>
        <v>Betão Armado</v>
      </c>
      <c r="Q8" s="66"/>
      <c r="R8" s="23">
        <v>1</v>
      </c>
      <c r="S8" s="23">
        <v>20</v>
      </c>
      <c r="T8" s="33" t="str">
        <f t="shared" si="10"/>
        <v>1 (Material)</v>
      </c>
      <c r="U8" s="39" t="str">
        <f>VLOOKUP(S8,$AG$1:$AJ$44,2,FALSE)</f>
        <v>Pórtico</v>
      </c>
      <c r="V8" s="39" t="str">
        <f>VLOOKUP(S8,$AG$1:$AJ$44,3,FALSE)</f>
        <v>1983-2010</v>
      </c>
      <c r="W8" s="39" t="str">
        <f>VLOOKUP(S8,$AG$1:$AJ$44,4,FALSE)</f>
        <v>Betão Armado</v>
      </c>
      <c r="Z8" s="13"/>
      <c r="AA8" s="13"/>
      <c r="AB8" s="13"/>
      <c r="AG8" s="23">
        <v>6</v>
      </c>
      <c r="AH8" s="23" t="s">
        <v>34</v>
      </c>
      <c r="AI8" s="23" t="s">
        <v>39</v>
      </c>
      <c r="AJ8" s="23" t="s">
        <v>38</v>
      </c>
      <c r="AL8" s="23">
        <f t="shared" si="7"/>
        <v>11</v>
      </c>
      <c r="AM8" s="33" t="s">
        <v>28</v>
      </c>
      <c r="AN8" s="50">
        <f t="shared" si="9"/>
        <v>0.19642857142857142</v>
      </c>
    </row>
    <row r="9" spans="1:41" ht="20" customHeight="1" x14ac:dyDescent="0.35">
      <c r="A9" s="74" t="s">
        <v>64</v>
      </c>
      <c r="B9" s="45">
        <v>0</v>
      </c>
      <c r="C9" s="45">
        <v>1</v>
      </c>
      <c r="D9" s="46"/>
      <c r="E9" s="40" t="str">
        <f>VLOOKUP(C9,$AG$1:$AJ$44,2,FALSE)</f>
        <v>Arco</v>
      </c>
      <c r="F9" s="40" t="str">
        <f>VLOOKUP(C9,$AG$1:$AJ$44,3,FALSE)</f>
        <v>1960-1983</v>
      </c>
      <c r="G9" s="40" t="str">
        <f>VLOOKUP(C9,$AG$1:$AJ$44,4,FALSE)</f>
        <v>Alvenaria de Pedra</v>
      </c>
      <c r="J9" s="13"/>
      <c r="K9" s="13"/>
      <c r="L9" s="13"/>
      <c r="M9" s="37"/>
      <c r="N9" s="37"/>
      <c r="O9" s="37"/>
      <c r="Q9" s="66"/>
      <c r="R9" s="23">
        <v>1</v>
      </c>
      <c r="S9" s="23">
        <v>34</v>
      </c>
      <c r="T9" s="33" t="str">
        <f t="shared" si="10"/>
        <v>1 (Material)</v>
      </c>
      <c r="U9" s="39" t="str">
        <f>VLOOKUP(S9,$AG$1:$AJ$44,2,FALSE)</f>
        <v>Vãos Multiplos</v>
      </c>
      <c r="V9" s="39" t="str">
        <f>VLOOKUP(S9,$AG$1:$AJ$44,3,FALSE)</f>
        <v>1960-1983</v>
      </c>
      <c r="W9" s="39" t="str">
        <f>VLOOKUP(S9,$AG$1:$AJ$44,4,FALSE)</f>
        <v>Betão Armado</v>
      </c>
      <c r="Y9" s="71" t="s">
        <v>63</v>
      </c>
      <c r="Z9" s="34">
        <v>1</v>
      </c>
      <c r="AA9" s="34">
        <v>34</v>
      </c>
      <c r="AB9" s="36">
        <f>Z9/SUM(Z9:Z12)</f>
        <v>0.04</v>
      </c>
      <c r="AC9" s="38" t="str">
        <f>VLOOKUP(AA9,$AG$1:$AJ$44,2,FALSE)</f>
        <v>Vãos Multiplos</v>
      </c>
      <c r="AD9" s="38" t="str">
        <f>VLOOKUP(AA9,$AG$1:$AJ$44,3,FALSE)</f>
        <v>1960-1983</v>
      </c>
      <c r="AE9" s="38" t="str">
        <f>VLOOKUP(AA9,$AG$1:$AJ$44,4,FALSE)</f>
        <v>Betão Armado</v>
      </c>
      <c r="AG9" s="23">
        <v>7</v>
      </c>
      <c r="AH9" s="23" t="s">
        <v>34</v>
      </c>
      <c r="AI9" s="23" t="s">
        <v>35</v>
      </c>
      <c r="AJ9" s="23" t="s">
        <v>41</v>
      </c>
      <c r="AL9" s="23">
        <f t="shared" si="7"/>
        <v>11</v>
      </c>
      <c r="AM9" s="33" t="s">
        <v>30</v>
      </c>
      <c r="AN9" s="50">
        <f t="shared" si="9"/>
        <v>0.19642857142857142</v>
      </c>
    </row>
    <row r="10" spans="1:41" ht="20" customHeight="1" x14ac:dyDescent="0.35">
      <c r="A10" s="75"/>
      <c r="B10" s="23">
        <v>1</v>
      </c>
      <c r="C10" s="23">
        <v>14</v>
      </c>
      <c r="D10" s="33" t="str">
        <f>COUNTIF(E10,$E$9)+COUNTIF(F10,$F$9)+COUNTIF(G10,$G$9)&amp;" ("&amp; IF(E10=$E$9,"Estrutura, ","") &amp; IF(F10=$F$9,"Ano, ","") &amp;IF(G10=$G$9,"Material","") &amp; IF(OR(E10=$E$9,F10=$F$9,G10=$G$9),"","Nenhuma") &amp;")"</f>
        <v>1 (Material)</v>
      </c>
      <c r="E10" s="39" t="str">
        <f>VLOOKUP(C10,$AG$1:$AJ$44,2,FALSE)</f>
        <v>Outro</v>
      </c>
      <c r="F10" s="39" t="str">
        <f>VLOOKUP(C10,$AG$1:$AJ$44,3,FALSE)</f>
        <v>Antes de 1960</v>
      </c>
      <c r="G10" s="39" t="str">
        <f>VLOOKUP(C10,$AG$1:$AJ$44,4,FALSE)</f>
        <v>Alvenaria de Pedra</v>
      </c>
      <c r="I10" s="77" t="s">
        <v>61</v>
      </c>
      <c r="J10" s="34">
        <v>0</v>
      </c>
      <c r="K10" s="34">
        <v>14</v>
      </c>
      <c r="L10" s="36"/>
      <c r="M10" s="40" t="str">
        <f>VLOOKUP(K10,$AG$1:$AJ$44,2,FALSE)</f>
        <v>Outro</v>
      </c>
      <c r="N10" s="40" t="str">
        <f>VLOOKUP(K10,$AG$1:$AJ$44,3,FALSE)</f>
        <v>Antes de 1960</v>
      </c>
      <c r="O10" s="40" t="str">
        <f>VLOOKUP(K10,$AG$1:$AJ$44,4,FALSE)</f>
        <v>Alvenaria de Pedra</v>
      </c>
      <c r="R10" s="13"/>
      <c r="S10" s="13"/>
      <c r="T10" s="13"/>
      <c r="U10" s="37"/>
      <c r="V10" s="37"/>
      <c r="W10" s="37"/>
      <c r="Y10" s="72"/>
      <c r="Z10" s="12">
        <v>21</v>
      </c>
      <c r="AA10" s="12">
        <v>33</v>
      </c>
      <c r="AB10" s="33" t="str">
        <f>COUNTIF(AC10,$AC$9)+COUNTIF(AD10,$AD$9)+COUNTIF(AE10,$AE$9)&amp;" ("&amp; IF(AC10=$AC$9,"Estrutura, ","") &amp; IF(AD10=$AD$9,"Ano, ","") &amp;IF(AE10=$AE$9,"Material","") &amp; IF(OR(AC10=$AC$9,AD10=$AD$9,AE10=$AE$9),"","Nenhuma") &amp;")"</f>
        <v>2 (Estrutura, Material)</v>
      </c>
      <c r="AC10" s="39" t="str">
        <f>VLOOKUP(AA10,$AG$1:$AJ$44,2,FALSE)</f>
        <v>Vãos Multiplos</v>
      </c>
      <c r="AD10" s="39" t="str">
        <f>VLOOKUP(AA10,$AG$1:$AJ$44,3,FALSE)</f>
        <v>1983-2010</v>
      </c>
      <c r="AE10" s="39" t="str">
        <f>VLOOKUP(AA10,$AG$1:$AJ$44,4,FALSE)</f>
        <v>Betão Armado</v>
      </c>
      <c r="AG10" s="23">
        <v>8</v>
      </c>
      <c r="AH10" s="23" t="s">
        <v>34</v>
      </c>
      <c r="AI10" s="23" t="s">
        <v>42</v>
      </c>
      <c r="AJ10" s="23" t="s">
        <v>40</v>
      </c>
      <c r="AL10" s="11">
        <f>SUM(AL3:AL9)</f>
        <v>56</v>
      </c>
    </row>
    <row r="11" spans="1:41" ht="20" customHeight="1" x14ac:dyDescent="0.35">
      <c r="A11" s="76"/>
      <c r="B11" s="23">
        <v>1</v>
      </c>
      <c r="C11" s="23">
        <v>33</v>
      </c>
      <c r="D11" s="33" t="str">
        <f>COUNTIF(E11,$E$9)+COUNTIF(F11,$F$9)+COUNTIF(G11,$G$9)&amp;" ("&amp; IF(E11=$E$9,"Estrutura, ","") &amp; IF(F11=$F$9,"Ano, ","") &amp;IF(G11=$G$9,"Material","") &amp; IF(OR(E11=$E$9,F11=$F$9,G11=$G$9),"","Nenhuma") &amp;")"</f>
        <v>0 (Nenhuma)</v>
      </c>
      <c r="E11" s="39" t="str">
        <f>VLOOKUP(C11,$AG$1:$AJ$44,2,FALSE)</f>
        <v>Vãos Multiplos</v>
      </c>
      <c r="F11" s="39" t="str">
        <f>VLOOKUP(C11,$AG$1:$AJ$44,3,FALSE)</f>
        <v>1983-2010</v>
      </c>
      <c r="G11" s="39" t="str">
        <f>VLOOKUP(C11,$AG$1:$AJ$44,4,FALSE)</f>
        <v>Betão Armado</v>
      </c>
      <c r="I11" s="77"/>
      <c r="J11" s="23">
        <v>1</v>
      </c>
      <c r="K11" s="23">
        <v>0</v>
      </c>
      <c r="L11" s="33" t="str">
        <f>COUNTIF(M11,M10)+COUNTIF(N11,N10)+COUNTIF(O11,O10)&amp;" ("&amp; IF(M11=M10,"Estrutura, ","") &amp; IF(N11=N10,"Ano, ","") &amp;IF(O11=O10,"Material","") &amp; IF(OR(M11=M10,N11=N10,O11=O10),"","Nenhuma") &amp;")"</f>
        <v>2 (Ano, Material)</v>
      </c>
      <c r="M11" s="64" t="str">
        <f t="shared" ref="M11" si="11">VLOOKUP(K11,$AG$1:$AJ$44,2,FALSE)</f>
        <v>Arco</v>
      </c>
      <c r="N11" s="64" t="str">
        <f t="shared" ref="N11" si="12">VLOOKUP(K11,$AG$1:$AJ$44,3,FALSE)</f>
        <v>Antes de 1960</v>
      </c>
      <c r="O11" s="64" t="str">
        <f t="shared" ref="O11" si="13">VLOOKUP(K11,$AG$1:$AJ$44,4,FALSE)</f>
        <v>Alvenaria de Pedra</v>
      </c>
      <c r="Q11" s="66" t="s">
        <v>62</v>
      </c>
      <c r="R11" s="34">
        <v>0</v>
      </c>
      <c r="S11" s="34">
        <v>26</v>
      </c>
      <c r="T11" s="36"/>
      <c r="U11" s="40" t="str">
        <f>VLOOKUP(S11,$AG$1:$AJ$44,2,FALSE)</f>
        <v>Tabuleiro simples/apoiado</v>
      </c>
      <c r="V11" s="40" t="str">
        <f>VLOOKUP(S11,$AG$1:$AJ$44,3,FALSE)</f>
        <v>1960-1983</v>
      </c>
      <c r="W11" s="40" t="str">
        <f>VLOOKUP(S11,$AG$1:$AJ$44,4,FALSE)</f>
        <v>Betão Armado</v>
      </c>
      <c r="Y11" s="72"/>
      <c r="Z11" s="23">
        <v>2</v>
      </c>
      <c r="AA11" s="23">
        <v>20</v>
      </c>
      <c r="AB11" s="33" t="str">
        <f t="shared" ref="AB11:AB12" si="14">COUNTIF(AC11,$AC$9)+COUNTIF(AD11,$AD$9)+COUNTIF(AE11,$AE$9)&amp;" ("&amp; IF(AC11=$AC$9,"Estrutura, ","") &amp; IF(AD11=$AD$9,"Ano, ","") &amp;IF(AE11=$AE$9,"Material","") &amp; IF(OR(AC11=$AC$9,AD11=$AD$9,AE11=$AE$9),"","Nenhuma") &amp;")"</f>
        <v>1 (Material)</v>
      </c>
      <c r="AC11" s="39" t="str">
        <f>VLOOKUP(AA11,$AG$1:$AJ$44,2,FALSE)</f>
        <v>Pórtico</v>
      </c>
      <c r="AD11" s="39" t="str">
        <f>VLOOKUP(AA11,$AG$1:$AJ$44,3,FALSE)</f>
        <v>1983-2010</v>
      </c>
      <c r="AE11" s="39" t="str">
        <f>VLOOKUP(AA11,$AG$1:$AJ$44,4,FALSE)</f>
        <v>Betão Armado</v>
      </c>
      <c r="AG11" s="23">
        <v>9</v>
      </c>
      <c r="AH11" s="23" t="s">
        <v>34</v>
      </c>
      <c r="AI11" s="23" t="s">
        <v>35</v>
      </c>
      <c r="AJ11" s="23" t="s">
        <v>40</v>
      </c>
    </row>
    <row r="12" spans="1:41" ht="20" customHeight="1" x14ac:dyDescent="0.35">
      <c r="B12" s="13"/>
      <c r="C12" s="13"/>
      <c r="D12" s="13"/>
      <c r="E12" s="37"/>
      <c r="F12" s="37"/>
      <c r="G12" s="37"/>
      <c r="J12" s="13"/>
      <c r="K12" s="13"/>
      <c r="L12" s="13"/>
      <c r="M12" s="37"/>
      <c r="N12" s="37"/>
      <c r="O12" s="37"/>
      <c r="Q12" s="66"/>
      <c r="R12" s="23">
        <v>6</v>
      </c>
      <c r="S12" s="23">
        <v>20</v>
      </c>
      <c r="T12" s="33" t="str">
        <f>COUNTIF(U12,$U$11)+COUNTIF(V12,$V$11)+COUNTIF(W12,$W$11)&amp;" ("&amp; IF(U12=$U$11,"Estrutura, ","") &amp; IF(V12=$V$11,"Ano, ","") &amp;IF(W12=$W$11,"Material","") &amp; IF(OR(U12=$U$11,V12=$V$11,W12=$W$11),"","Nenhuma") &amp;")"</f>
        <v>1 (Material)</v>
      </c>
      <c r="U12" s="39" t="str">
        <f>VLOOKUP(S12,$AG$1:$AJ$44,2,FALSE)</f>
        <v>Pórtico</v>
      </c>
      <c r="V12" s="39" t="str">
        <f>VLOOKUP(S12,$AG$1:$AJ$44,3,FALSE)</f>
        <v>1983-2010</v>
      </c>
      <c r="W12" s="39" t="str">
        <f>VLOOKUP(S12,$AG$1:$AJ$44,4,FALSE)</f>
        <v>Betão Armado</v>
      </c>
      <c r="Y12" s="73"/>
      <c r="Z12" s="23">
        <v>1</v>
      </c>
      <c r="AA12" s="23">
        <v>0</v>
      </c>
      <c r="AB12" s="33" t="str">
        <f t="shared" si="14"/>
        <v>0 (Nenhuma)</v>
      </c>
      <c r="AC12" s="39" t="str">
        <f>VLOOKUP(AA12,$AG$1:$AJ$44,2,FALSE)</f>
        <v>Arco</v>
      </c>
      <c r="AD12" s="39" t="str">
        <f>VLOOKUP(AA12,$AG$1:$AJ$44,3,FALSE)</f>
        <v>Antes de 1960</v>
      </c>
      <c r="AE12" s="39" t="str">
        <f>VLOOKUP(AA12,$AG$1:$AJ$44,4,FALSE)</f>
        <v>Alvenaria de Pedra</v>
      </c>
      <c r="AG12" s="23">
        <v>10</v>
      </c>
      <c r="AH12" s="23" t="s">
        <v>34</v>
      </c>
      <c r="AI12" s="23" t="s">
        <v>37</v>
      </c>
      <c r="AJ12" s="23" t="s">
        <v>40</v>
      </c>
    </row>
    <row r="13" spans="1:41" ht="20" customHeight="1" x14ac:dyDescent="0.35">
      <c r="A13" s="69" t="s">
        <v>66</v>
      </c>
      <c r="B13" s="34">
        <v>0</v>
      </c>
      <c r="C13" s="34">
        <v>2</v>
      </c>
      <c r="D13" s="35"/>
      <c r="E13" s="38" t="str">
        <f>VLOOKUP(C13,$AG$1:$AJ$44,2,FALSE)</f>
        <v>Arco</v>
      </c>
      <c r="F13" s="38" t="str">
        <f>VLOOKUP(C13,$AG$1:$AJ$44,3,FALSE)</f>
        <v>Antes de 1960</v>
      </c>
      <c r="G13" s="38" t="str">
        <f>VLOOKUP(C13,$AG$1:$AJ$44,4,FALSE)</f>
        <v>Betão Armado</v>
      </c>
      <c r="I13" s="69" t="s">
        <v>65</v>
      </c>
      <c r="J13" s="45">
        <v>0</v>
      </c>
      <c r="K13" s="45">
        <v>15</v>
      </c>
      <c r="L13" s="47"/>
      <c r="M13" s="38" t="str">
        <f>VLOOKUP(K13,$AG$1:$AJ$44,2,FALSE)</f>
        <v>Outro</v>
      </c>
      <c r="N13" s="38" t="str">
        <f>VLOOKUP(K13,$AG$1:$AJ$44,3,FALSE)</f>
        <v>1960-1983</v>
      </c>
      <c r="O13" s="38" t="str">
        <f>VLOOKUP(K13,$AG$1:$AJ$44,4,FALSE)</f>
        <v>Betão Armado</v>
      </c>
      <c r="Q13" s="66"/>
      <c r="R13" s="21">
        <v>4</v>
      </c>
      <c r="S13" s="21">
        <v>33</v>
      </c>
      <c r="T13" s="28" t="str">
        <f>COUNTIF(U13,$U$11)+COUNTIF(V13,$V$11)+COUNTIF(W13,$W$11)&amp;" ("&amp; IF(U13=$U$11,"Estrutura, ","") &amp; IF(V13=$V$11,"Ano, ","") &amp;IF(W13=$W$11,"Material","") &amp; IF(OR(U13=$U$11,V13=$V$11,W13=$W$11),"","Nenhuma") &amp;")"</f>
        <v>1 (Material)</v>
      </c>
      <c r="U13" s="39" t="str">
        <f>VLOOKUP(S13,$AG$1:$AJ$44,2,FALSE)</f>
        <v>Vãos Multiplos</v>
      </c>
      <c r="V13" s="39" t="str">
        <f>VLOOKUP(S13,$AG$1:$AJ$44,3,FALSE)</f>
        <v>1983-2010</v>
      </c>
      <c r="W13" s="39" t="str">
        <f>VLOOKUP(S13,$AG$1:$AJ$44,4,FALSE)</f>
        <v>Betão Armado</v>
      </c>
      <c r="AC13" s="39"/>
      <c r="AD13" s="39"/>
      <c r="AE13" s="39"/>
      <c r="AG13" s="23">
        <v>11</v>
      </c>
      <c r="AH13" s="23" t="s">
        <v>34</v>
      </c>
      <c r="AI13" s="23" t="s">
        <v>42</v>
      </c>
      <c r="AJ13" s="23" t="s">
        <v>38</v>
      </c>
    </row>
    <row r="14" spans="1:41" ht="20" customHeight="1" x14ac:dyDescent="0.35">
      <c r="A14" s="70"/>
      <c r="B14" s="23">
        <v>1</v>
      </c>
      <c r="C14" s="23">
        <v>21</v>
      </c>
      <c r="D14" s="33" t="str">
        <f>COUNTIF(E14,$E$13)+COUNTIF(F14,$F$13)+COUNTIF(G14,$G$13)&amp;" ("&amp; IF(E14=$E$13,"Estrutura, ","") &amp; IF(F14=$F$13,"Ano, ","") &amp;IF(G14=$G$13,"Material","") &amp; IF(OR(E14=$E$13,F14=$F$13,G14=$G$13),"","Nenhuma") &amp;")"</f>
        <v>1 (Material)</v>
      </c>
      <c r="E14" s="39" t="str">
        <f>VLOOKUP(C14,$AG$1:$AJ$44,2,FALSE)</f>
        <v>Pórtico</v>
      </c>
      <c r="F14" s="39" t="str">
        <f>VLOOKUP(C14,$AG$1:$AJ$44,3,FALSE)</f>
        <v>1960-1983</v>
      </c>
      <c r="G14" s="39" t="str">
        <f>VLOOKUP(C14,$AG$1:$AJ$44,4,FALSE)</f>
        <v>Betão Armado</v>
      </c>
      <c r="I14" s="70"/>
      <c r="J14" s="23">
        <v>1</v>
      </c>
      <c r="K14" s="23">
        <v>33</v>
      </c>
      <c r="L14" s="33" t="str">
        <f>COUNTIF(M14,$M$13)+COUNTIF(N14,$N$13)+COUNTIF(O14,$O$13)&amp;" ("&amp; IF(M14=$M$13,"Estrutura, ","") &amp; IF(N14=$N$13,"Ano, ","") &amp;IF(O14=$O$13,"Material","") &amp; IF(OR(M14=$M$13,N14=$N$13,O14=$O$13),"","Nenhuma") &amp;")"</f>
        <v>1 (Material)</v>
      </c>
      <c r="M14" s="39" t="str">
        <f>VLOOKUP(K14,$AG$1:$AJ$44,2,FALSE)</f>
        <v>Vãos Multiplos</v>
      </c>
      <c r="N14" s="39" t="str">
        <f>VLOOKUP(K14,$AG$1:$AJ$44,3,FALSE)</f>
        <v>1983-2010</v>
      </c>
      <c r="O14" s="39" t="str">
        <f>VLOOKUP(K14,$AG$1:$AJ$44,4,FALSE)</f>
        <v>Betão Armado</v>
      </c>
      <c r="Q14" s="66"/>
      <c r="R14" s="23">
        <v>2</v>
      </c>
      <c r="S14" s="23">
        <v>27</v>
      </c>
      <c r="T14" s="33" t="str">
        <f>COUNTIF(U14,$U$11)+COUNTIF(V14,$V$11)+COUNTIF(W14,$W$11)&amp;" ("&amp; IF(U14=$U$11,"Estrutura, ","") &amp; IF(V14=$V$11,"Ano, ","") &amp;IF(W14=$W$11,"Material","") &amp; IF(OR(U14=$U$11,V14=$V$11,W14=$W$11),"","Nenhuma") &amp;")"</f>
        <v>2 (Estrutura, Material)</v>
      </c>
      <c r="U14" s="39" t="str">
        <f>VLOOKUP(S14,$AG$1:$AJ$44,2,FALSE)</f>
        <v>Tabuleiro simples/apoiado</v>
      </c>
      <c r="V14" s="39" t="str">
        <f>VLOOKUP(S14,$AG$1:$AJ$44,3,FALSE)</f>
        <v>1983-2010</v>
      </c>
      <c r="W14" s="39" t="str">
        <f>VLOOKUP(S14,$AG$1:$AJ$44,4,FALSE)</f>
        <v>Betão Armado</v>
      </c>
      <c r="Y14" s="69" t="s">
        <v>69</v>
      </c>
      <c r="Z14" s="34">
        <v>0</v>
      </c>
      <c r="AA14" s="34">
        <v>35</v>
      </c>
      <c r="AB14" s="36"/>
      <c r="AC14" s="38" t="str">
        <f t="shared" ref="AC14:AC15" si="15">VLOOKUP(AA14,$AG$1:$AJ$44,2,FALSE)</f>
        <v>Vãos Multiplos</v>
      </c>
      <c r="AD14" s="38" t="str">
        <f t="shared" ref="AD14:AD15" si="16">VLOOKUP(AA14,$AG$1:$AJ$44,3,FALSE)</f>
        <v>Antes de 1960</v>
      </c>
      <c r="AE14" s="38" t="str">
        <f t="shared" ref="AE14:AE15" si="17">VLOOKUP(AA14,$AG$1:$AJ$44,4,FALSE)</f>
        <v>Aço</v>
      </c>
      <c r="AG14" s="23">
        <v>12</v>
      </c>
      <c r="AH14" s="23" t="s">
        <v>43</v>
      </c>
      <c r="AI14" s="23" t="s">
        <v>39</v>
      </c>
      <c r="AJ14" s="23" t="s">
        <v>41</v>
      </c>
    </row>
    <row r="15" spans="1:41" ht="20" customHeight="1" x14ac:dyDescent="0.35">
      <c r="A15" s="43"/>
      <c r="B15" s="13"/>
      <c r="C15" s="13"/>
      <c r="D15" s="13"/>
      <c r="E15" s="37"/>
      <c r="F15" s="37"/>
      <c r="G15" s="37"/>
      <c r="J15" s="13"/>
      <c r="K15" s="13"/>
      <c r="L15" s="13"/>
      <c r="M15" s="37"/>
      <c r="N15" s="37"/>
      <c r="O15" s="37"/>
      <c r="Q15" s="66"/>
      <c r="R15" s="23">
        <v>1</v>
      </c>
      <c r="S15" s="23">
        <v>21</v>
      </c>
      <c r="T15" s="33" t="str">
        <f>COUNTIF(U15,$U$11)+COUNTIF(V15,$V$11)+COUNTIF(W15,$W$11)&amp;" ("&amp; IF(U15=$U$11,"Estrutura, ","") &amp; IF(V15=$V$11,"Ano, ","") &amp;IF(W15=$W$11,"Material","") &amp; IF(OR(U15=$U$11,V15=$V$11,W15=$W$11),"","Nenhuma") &amp;")"</f>
        <v>2 (Ano, Material)</v>
      </c>
      <c r="U15" s="39" t="str">
        <f>VLOOKUP(S15,$AG$1:$AJ$44,2,FALSE)</f>
        <v>Pórtico</v>
      </c>
      <c r="V15" s="39" t="str">
        <f>VLOOKUP(S15,$AG$1:$AJ$44,3,FALSE)</f>
        <v>1960-1983</v>
      </c>
      <c r="W15" s="39" t="str">
        <f>VLOOKUP(S15,$AG$1:$AJ$44,4,FALSE)</f>
        <v>Betão Armado</v>
      </c>
      <c r="Y15" s="70"/>
      <c r="Z15" s="23">
        <v>3</v>
      </c>
      <c r="AA15" s="23">
        <v>33</v>
      </c>
      <c r="AB15" s="33" t="str">
        <f>COUNTIF(AC15,$AC$14)+COUNTIF(AD15,$AD$14)+COUNTIF(AE15,$AE$14)&amp;" ("&amp; IF(AC15=$AC$14,"Estrutura, ","") &amp; IF(AD15=$AD$14,"Ano, ","") &amp;IF(AE15=$AE$14,"Material","") &amp; IF(OR(AC15=$AC$14,AD15=$AD$14,AE15=$AE$14),"","Nenhuma") &amp;")"</f>
        <v>1 (Estrutura, )</v>
      </c>
      <c r="AC15" s="39" t="str">
        <f t="shared" si="15"/>
        <v>Vãos Multiplos</v>
      </c>
      <c r="AD15" s="39" t="str">
        <f t="shared" si="16"/>
        <v>1983-2010</v>
      </c>
      <c r="AE15" s="39" t="str">
        <f t="shared" si="17"/>
        <v>Betão Armado</v>
      </c>
      <c r="AG15" s="23">
        <v>13</v>
      </c>
      <c r="AH15" s="23" t="s">
        <v>43</v>
      </c>
      <c r="AI15" s="23" t="s">
        <v>37</v>
      </c>
      <c r="AJ15" s="23" t="s">
        <v>41</v>
      </c>
    </row>
    <row r="16" spans="1:41" ht="20" customHeight="1" x14ac:dyDescent="0.35">
      <c r="A16" s="69" t="s">
        <v>70</v>
      </c>
      <c r="B16" s="45">
        <v>0</v>
      </c>
      <c r="C16" s="45">
        <v>4</v>
      </c>
      <c r="D16" s="47"/>
      <c r="E16" s="38" t="str">
        <f>VLOOKUP(C16,$AG$1:$AJ$44,2,FALSE)</f>
        <v>Arco</v>
      </c>
      <c r="F16" s="38" t="str">
        <f>VLOOKUP(C16,$AG$1:$AJ$44,3,FALSE)</f>
        <v>1960-1983</v>
      </c>
      <c r="G16" s="38" t="str">
        <f>VLOOKUP(C16,$AG$1:$AJ$44,4,FALSE)</f>
        <v>Betão Armado</v>
      </c>
      <c r="I16" s="69" t="s">
        <v>67</v>
      </c>
      <c r="J16" s="45">
        <v>0</v>
      </c>
      <c r="K16" s="45">
        <v>17</v>
      </c>
      <c r="L16" s="47"/>
      <c r="M16" s="38" t="str">
        <f>VLOOKUP(K16,$AG$1:$AJ$44,2,FALSE)</f>
        <v>Outro</v>
      </c>
      <c r="N16" s="38" t="str">
        <f>VLOOKUP(K16,$AG$1:$AJ$44,3,FALSE)</f>
        <v>1983-2010</v>
      </c>
      <c r="O16" s="38" t="str">
        <f>VLOOKUP(K16,$AG$1:$AJ$44,4,FALSE)</f>
        <v>Betão Armado</v>
      </c>
      <c r="R16" s="13"/>
      <c r="S16" s="13"/>
      <c r="T16" s="13"/>
      <c r="U16" s="37"/>
      <c r="V16" s="37"/>
      <c r="W16" s="37"/>
      <c r="AC16" s="39"/>
      <c r="AD16" s="39"/>
      <c r="AE16" s="39"/>
      <c r="AG16" s="23">
        <v>14</v>
      </c>
      <c r="AH16" s="23" t="s">
        <v>43</v>
      </c>
      <c r="AI16" s="23" t="s">
        <v>35</v>
      </c>
      <c r="AJ16" s="23" t="s">
        <v>36</v>
      </c>
    </row>
    <row r="17" spans="1:36" ht="20" customHeight="1" x14ac:dyDescent="0.35">
      <c r="A17" s="70"/>
      <c r="B17" s="23">
        <v>2</v>
      </c>
      <c r="C17" s="23">
        <v>33</v>
      </c>
      <c r="D17" s="33" t="str">
        <f>COUNTIF(E17,$E$16)+COUNTIF(F17,$F$16)+COUNTIF(G17,$G$16)&amp;" ("&amp; IF(E17=$E$16,"Estrutura, ","") &amp; IF(F17=$F$16,"Ano, ","") &amp;IF(G17=$G$16,"Material","") &amp; IF(OR(E17=$E$16,F17=$F$16,G17=$G$16),"","Nenhuma") &amp;")"</f>
        <v>1 (Material)</v>
      </c>
      <c r="E17" s="39" t="str">
        <f>VLOOKUP(C17,$AG$1:$AJ$44,2,FALSE)</f>
        <v>Vãos Multiplos</v>
      </c>
      <c r="F17" s="39" t="str">
        <f>VLOOKUP(C17,$AG$1:$AJ$44,3,FALSE)</f>
        <v>1983-2010</v>
      </c>
      <c r="G17" s="39" t="str">
        <f>VLOOKUP(C17,$AG$1:$AJ$44,4,FALSE)</f>
        <v>Betão Armado</v>
      </c>
      <c r="I17" s="70"/>
      <c r="J17" s="23">
        <v>1</v>
      </c>
      <c r="K17" s="23">
        <v>33</v>
      </c>
      <c r="L17" s="33" t="str">
        <f>COUNTIF(M17,$M$16)+COUNTIF(N17,$N$16)+COUNTIF(O17,$O$16)&amp;" ("&amp; IF(M17=$M$16,"Estrutura, ","") &amp; IF(N17=$N$16,"Ano, ","") &amp;IF(O17=$O$16,"Material","") &amp; IF(OR(M17=$M$16,N17=$N$16,O17=$O$16),"","Nenhuma") &amp;")"</f>
        <v>2 (Ano, Material)</v>
      </c>
      <c r="M17" s="39" t="str">
        <f>VLOOKUP(K17,$AG$1:$AJ$44,2,FALSE)</f>
        <v>Vãos Multiplos</v>
      </c>
      <c r="N17" s="39" t="str">
        <f>VLOOKUP(K17,$AG$1:$AJ$44,3,FALSE)</f>
        <v>1983-2010</v>
      </c>
      <c r="O17" s="39" t="str">
        <f>VLOOKUP(K17,$AG$1:$AJ$44,4,FALSE)</f>
        <v>Betão Armado</v>
      </c>
      <c r="Q17" s="66" t="s">
        <v>68</v>
      </c>
      <c r="R17" s="34">
        <v>10</v>
      </c>
      <c r="S17" s="34">
        <v>27</v>
      </c>
      <c r="T17" s="36">
        <f>R17/SUM(R17:R20)</f>
        <v>0.32258064516129031</v>
      </c>
      <c r="U17" s="40" t="str">
        <f>VLOOKUP(S17,$AG$1:$AJ$44,2,FALSE)</f>
        <v>Tabuleiro simples/apoiado</v>
      </c>
      <c r="V17" s="40" t="str">
        <f>VLOOKUP(S17,$AG$1:$AJ$44,3,FALSE)</f>
        <v>1983-2010</v>
      </c>
      <c r="W17" s="40" t="str">
        <f>VLOOKUP(S17,$AG$1:$AJ$44,4,FALSE)</f>
        <v>Betão Armado</v>
      </c>
      <c r="Y17" s="66" t="s">
        <v>74</v>
      </c>
      <c r="Z17" s="34">
        <v>4</v>
      </c>
      <c r="AA17" s="34">
        <v>36</v>
      </c>
      <c r="AB17" s="36">
        <f>Z17/SUM(Z17:Z19)</f>
        <v>0.44444444444444442</v>
      </c>
      <c r="AC17" s="38" t="str">
        <f t="shared" ref="AC17:AC19" si="18">VLOOKUP(AA17,$AG$1:$AJ$44,2,FALSE)</f>
        <v>Vãos Multiplos</v>
      </c>
      <c r="AD17" s="38" t="str">
        <f t="shared" ref="AD17:AD19" si="19">VLOOKUP(AA17,$AG$1:$AJ$44,3,FALSE)</f>
        <v>Depois de 2010</v>
      </c>
      <c r="AE17" s="38" t="str">
        <f t="shared" ref="AE17:AE19" si="20">VLOOKUP(AA17,$AG$1:$AJ$44,4,FALSE)</f>
        <v>Betão Armado</v>
      </c>
      <c r="AG17" s="23">
        <v>15</v>
      </c>
      <c r="AH17" s="23" t="s">
        <v>43</v>
      </c>
      <c r="AI17" s="23" t="s">
        <v>37</v>
      </c>
      <c r="AJ17" s="23" t="s">
        <v>38</v>
      </c>
    </row>
    <row r="18" spans="1:36" ht="20" customHeight="1" x14ac:dyDescent="0.35">
      <c r="B18" s="13"/>
      <c r="C18" s="13"/>
      <c r="D18" s="13"/>
      <c r="E18" s="37"/>
      <c r="F18" s="37"/>
      <c r="G18" s="37"/>
      <c r="J18" s="13"/>
      <c r="K18" s="13"/>
      <c r="L18" s="13"/>
      <c r="M18" s="37"/>
      <c r="N18" s="37"/>
      <c r="O18" s="37"/>
      <c r="Q18" s="66"/>
      <c r="R18" s="23">
        <v>10</v>
      </c>
      <c r="S18" s="23">
        <v>20</v>
      </c>
      <c r="T18" s="29" t="str">
        <f>COUNTIF(U18,$U$17)+COUNTIF(V18,$V$17)+COUNTIF(W18,$W$17)&amp;" ("&amp; IF(U18=$U$17,"Estrutura, ","") &amp; IF(V18=$V$17,"Ano, ","") &amp;IF(W18=$W$17,"Material","") &amp; IF(OR(U18=$U$17,V18=$V$17,W18=$W$17),"","Nenhuma") &amp;")"</f>
        <v>2 (Ano, Material)</v>
      </c>
      <c r="U18" s="39" t="str">
        <f>VLOOKUP(S18,$AG$1:$AJ$44,2,FALSE)</f>
        <v>Pórtico</v>
      </c>
      <c r="V18" s="39" t="str">
        <f>VLOOKUP(S18,$AG$1:$AJ$44,3,FALSE)</f>
        <v>1983-2010</v>
      </c>
      <c r="W18" s="39" t="str">
        <f>VLOOKUP(S18,$AG$1:$AJ$44,4,FALSE)</f>
        <v>Betão Armado</v>
      </c>
      <c r="Y18" s="66"/>
      <c r="Z18" s="21">
        <v>4</v>
      </c>
      <c r="AA18" s="21">
        <v>33</v>
      </c>
      <c r="AB18" s="33" t="str">
        <f>COUNTIF(AC18,$AC$17)+COUNTIF(AD18,$AD$17)+COUNTIF(AE18,$AE$17)&amp;" ("&amp; IF(AC18=$AC$17,"Estrutura, ","") &amp; IF(AD18=$AD$17,"Ano, ","") &amp;IF(AE18=$AE$17,"Material","") &amp; IF(OR(AC18=$AC$17,AD18=$AD$17,AE18=$AE$17),"","Nenhuma") &amp;")"</f>
        <v>2 (Estrutura, Material)</v>
      </c>
      <c r="AC18" s="39" t="str">
        <f t="shared" si="18"/>
        <v>Vãos Multiplos</v>
      </c>
      <c r="AD18" s="39" t="str">
        <f t="shared" si="19"/>
        <v>1983-2010</v>
      </c>
      <c r="AE18" s="39" t="str">
        <f t="shared" si="20"/>
        <v>Betão Armado</v>
      </c>
      <c r="AG18" s="23">
        <v>16</v>
      </c>
      <c r="AH18" s="23" t="s">
        <v>43</v>
      </c>
      <c r="AI18" s="23" t="s">
        <v>39</v>
      </c>
      <c r="AJ18" s="23" t="s">
        <v>36</v>
      </c>
    </row>
    <row r="19" spans="1:36" ht="20" customHeight="1" x14ac:dyDescent="0.35">
      <c r="A19" s="77" t="s">
        <v>73</v>
      </c>
      <c r="B19" s="34">
        <v>13</v>
      </c>
      <c r="C19" s="34">
        <v>6</v>
      </c>
      <c r="D19" s="36">
        <f>B19/SUM(B19:B21)</f>
        <v>0.8666666666666667</v>
      </c>
      <c r="E19" s="40" t="str">
        <f>VLOOKUP(C19,$AG$1:$AJ$44,2,FALSE)</f>
        <v>Arco</v>
      </c>
      <c r="F19" s="40" t="str">
        <f>VLOOKUP(C19,$AG$1:$AJ$44,3,FALSE)</f>
        <v>1983-2010</v>
      </c>
      <c r="G19" s="40" t="str">
        <f>VLOOKUP(C19,$AG$1:$AJ$44,4,FALSE)</f>
        <v>Betão Armado</v>
      </c>
      <c r="I19" s="66" t="s">
        <v>71</v>
      </c>
      <c r="J19" s="34">
        <v>79</v>
      </c>
      <c r="K19" s="34">
        <v>20</v>
      </c>
      <c r="L19" s="36">
        <f>J19/SUM(J19:J22)</f>
        <v>0.84042553191489366</v>
      </c>
      <c r="M19" s="40" t="str">
        <f>VLOOKUP(K19,$AG$1:$AJ$44,2,FALSE)</f>
        <v>Pórtico</v>
      </c>
      <c r="N19" s="40" t="str">
        <f>VLOOKUP(K19,$AG$1:$AJ$44,3,FALSE)</f>
        <v>1983-2010</v>
      </c>
      <c r="O19" s="40" t="str">
        <f>VLOOKUP(K19,$AG$1:$AJ$44,4,FALSE)</f>
        <v>Betão Armado</v>
      </c>
      <c r="Q19" s="66"/>
      <c r="R19" s="23">
        <v>9</v>
      </c>
      <c r="S19" s="23">
        <v>33</v>
      </c>
      <c r="T19" s="33" t="str">
        <f>COUNTIF(U19,$U$17)+COUNTIF(V19,$V$17)+COUNTIF(W19,$W$17)&amp;" ("&amp; IF(U19=$U$17,"Estrutura, ","") &amp; IF(V19=$V$17,"Ano, ","") &amp;IF(W19=$W$17,"Material","") &amp; IF(OR(U19=$U$17,V19=$V$17,W19=$W$17),"","Nenhuma") &amp;")"</f>
        <v>2 (Ano, Material)</v>
      </c>
      <c r="U19" s="39" t="str">
        <f>VLOOKUP(S19,$AG$1:$AJ$44,2,FALSE)</f>
        <v>Vãos Multiplos</v>
      </c>
      <c r="V19" s="39" t="str">
        <f>VLOOKUP(S19,$AG$1:$AJ$44,3,FALSE)</f>
        <v>1983-2010</v>
      </c>
      <c r="W19" s="39" t="str">
        <f>VLOOKUP(S19,$AG$1:$AJ$44,4,FALSE)</f>
        <v>Betão Armado</v>
      </c>
      <c r="Y19" s="66"/>
      <c r="Z19" s="23">
        <v>1</v>
      </c>
      <c r="AA19" s="23">
        <v>20</v>
      </c>
      <c r="AB19" s="33" t="str">
        <f>COUNTIF(AC19,$AC$17)+COUNTIF(AD19,$AD$17)+COUNTIF(AE19,$AE$17)&amp;" ("&amp; IF(AC19=$AC$17,"Estrutura, ","") &amp; IF(AD19=$AD$17,"Ano, ","") &amp;IF(AE19=$AE$17,"Material","") &amp; IF(OR(AC19=$AC$17,AD19=$AD$17,AE19=$AE$17),"","Nenhuma") &amp;")"</f>
        <v>1 (Material)</v>
      </c>
      <c r="AC19" s="39" t="str">
        <f t="shared" si="18"/>
        <v>Pórtico</v>
      </c>
      <c r="AD19" s="39" t="str">
        <f t="shared" si="19"/>
        <v>1983-2010</v>
      </c>
      <c r="AE19" s="39" t="str">
        <f t="shared" si="20"/>
        <v>Betão Armado</v>
      </c>
      <c r="AG19" s="23">
        <v>17</v>
      </c>
      <c r="AH19" s="23" t="s">
        <v>43</v>
      </c>
      <c r="AI19" s="23" t="s">
        <v>39</v>
      </c>
      <c r="AJ19" s="23" t="s">
        <v>38</v>
      </c>
    </row>
    <row r="20" spans="1:36" ht="20" customHeight="1" x14ac:dyDescent="0.35">
      <c r="A20" s="77"/>
      <c r="B20" s="23">
        <v>1</v>
      </c>
      <c r="C20" s="23">
        <v>12</v>
      </c>
      <c r="D20" s="33" t="str">
        <f>COUNTIF(E20,$E$19)+COUNTIF(F20,$F$19)+COUNTIF(G20,$G$19)&amp;" ("&amp; IF(E20=$E$19,"Estrutura, ","") &amp; IF(F20=$F$19,"Ano, ","") &amp;IF(G20=$G$19,"Material","") &amp; IF(OR(E20=$E$19,F20=$F$19,G20=$G$19),"","Nenhuma") &amp;")"</f>
        <v>1 (Ano, )</v>
      </c>
      <c r="E20" s="39" t="str">
        <f>VLOOKUP(C20,$AG$1:$AJ$44,2,FALSE)</f>
        <v>Outro</v>
      </c>
      <c r="F20" s="39" t="str">
        <f>VLOOKUP(C20,$AG$1:$AJ$44,3,FALSE)</f>
        <v>1983-2010</v>
      </c>
      <c r="G20" s="39" t="str">
        <f>VLOOKUP(C20,$AG$1:$AJ$44,4,FALSE)</f>
        <v>Aço</v>
      </c>
      <c r="I20" s="66"/>
      <c r="J20" s="12">
        <v>8</v>
      </c>
      <c r="K20" s="12">
        <v>33</v>
      </c>
      <c r="L20" s="33" t="str">
        <f>COUNTIF(M20,$M$19)+COUNTIF(N20,$N$19)+COUNTIF(O20,$O$19)&amp;" ("&amp; IF(M20=$M$19,"Estrutura, ","") &amp; IF(N20=$N$19,"Ano, ","") &amp;IF(O20=$O$19,"Material","") &amp; IF(OR(M20=$M$19,N20=$N$19,O20=$O$19),"","Nenhuma") &amp;")"</f>
        <v>2 (Ano, Material)</v>
      </c>
      <c r="M20" s="39" t="str">
        <f>VLOOKUP(K20,$AG$1:$AJ$44,2,FALSE)</f>
        <v>Vãos Multiplos</v>
      </c>
      <c r="N20" s="39" t="str">
        <f>VLOOKUP(K20,$AG$1:$AJ$44,3,FALSE)</f>
        <v>1983-2010</v>
      </c>
      <c r="O20" s="39" t="str">
        <f>VLOOKUP(K20,$AG$1:$AJ$44,4,FALSE)</f>
        <v>Betão Armado</v>
      </c>
      <c r="Q20" s="66"/>
      <c r="R20" s="23">
        <v>2</v>
      </c>
      <c r="S20" s="23">
        <v>21</v>
      </c>
      <c r="T20" s="33" t="str">
        <f>COUNTIF(U20,$U$17)+COUNTIF(V20,$V$17)+COUNTIF(W20,$W$17)&amp;" ("&amp; IF(U20=$U$17,"Estrutura, ","") &amp; IF(V20=$V$17,"Ano, ","") &amp;IF(W20=$W$17,"Material","") &amp; IF(OR(U20=$U$17,V20=$V$17,W20=$W$17),"","Nenhuma") &amp;")"</f>
        <v>1 (Material)</v>
      </c>
      <c r="U20" s="39" t="str">
        <f>VLOOKUP(S20,$AG$1:$AJ$44,2,FALSE)</f>
        <v>Pórtico</v>
      </c>
      <c r="V20" s="39" t="str">
        <f>VLOOKUP(S20,$AG$1:$AJ$44,3,FALSE)</f>
        <v>1960-1983</v>
      </c>
      <c r="W20" s="39" t="str">
        <f>VLOOKUP(S20,$AG$1:$AJ$44,4,FALSE)</f>
        <v>Betão Armado</v>
      </c>
      <c r="AG20" s="23">
        <v>18</v>
      </c>
      <c r="AH20" s="23" t="s">
        <v>43</v>
      </c>
      <c r="AI20" s="23" t="s">
        <v>37</v>
      </c>
      <c r="AJ20" s="23" t="s">
        <v>36</v>
      </c>
    </row>
    <row r="21" spans="1:36" ht="20" customHeight="1" x14ac:dyDescent="0.35">
      <c r="A21" s="77"/>
      <c r="B21" s="23">
        <v>1</v>
      </c>
      <c r="C21" s="23">
        <v>20</v>
      </c>
      <c r="D21" s="33" t="str">
        <f>COUNTIF(E21,$E$19)+COUNTIF(F21,$F$19)+COUNTIF(G21,$G$19)&amp;" ("&amp; IF(E21=$E$19,"Estrutura, ","") &amp; IF(F21=$F$19,"Ano, ","") &amp;IF(G21=$G$19,"Material","") &amp; IF(OR(E21=$E$19,F21=$F$19,G21=$G$19),"","Nenhuma") &amp;")"</f>
        <v>2 (Ano, Material)</v>
      </c>
      <c r="E21" s="39" t="str">
        <f>VLOOKUP(C21,$AG$1:$AJ$44,2,FALSE)</f>
        <v>Pórtico</v>
      </c>
      <c r="F21" s="39" t="str">
        <f>VLOOKUP(C21,$AG$1:$AJ$44,3,FALSE)</f>
        <v>1983-2010</v>
      </c>
      <c r="G21" s="39" t="str">
        <f>VLOOKUP(C21,$AG$1:$AJ$44,4,FALSE)</f>
        <v>Betão Armado</v>
      </c>
      <c r="I21" s="66"/>
      <c r="J21" s="44">
        <v>4</v>
      </c>
      <c r="K21" s="44">
        <v>27</v>
      </c>
      <c r="L21" s="28" t="str">
        <f>COUNTIF(M21,$M$19)+COUNTIF(N21,$N$19)+COUNTIF(O21,$O$19)&amp;" ("&amp; IF(M21=$M$19,"Estrutura, ","") &amp; IF(N21=$N$19,"Ano, ","") &amp;IF(O21=$O$19,"Material","") &amp; IF(OR(M21=$M$19,N21=$N$19,O21=$O$19),"","Nenhuma") &amp;")"</f>
        <v>2 (Ano, Material)</v>
      </c>
      <c r="M21" s="39" t="str">
        <f>VLOOKUP(K21,$AG$1:$AJ$44,2,FALSE)</f>
        <v>Tabuleiro simples/apoiado</v>
      </c>
      <c r="N21" s="39" t="str">
        <f>VLOOKUP(K21,$AG$1:$AJ$44,3,FALSE)</f>
        <v>1983-2010</v>
      </c>
      <c r="O21" s="39" t="str">
        <f>VLOOKUP(K21,$AG$1:$AJ$44,4,FALSE)</f>
        <v>Betão Armado</v>
      </c>
      <c r="R21" s="13"/>
      <c r="S21" s="13"/>
      <c r="T21" s="13"/>
      <c r="U21" s="37"/>
      <c r="V21" s="37"/>
      <c r="W21" s="37"/>
      <c r="Y21" s="69" t="s">
        <v>78</v>
      </c>
      <c r="Z21" s="34">
        <v>0</v>
      </c>
      <c r="AA21" s="34">
        <v>38</v>
      </c>
      <c r="AB21" s="36"/>
      <c r="AC21" s="38" t="str">
        <f t="shared" ref="AC21" si="21">VLOOKUP(AA21,$AG$1:$AJ$44,2,FALSE)</f>
        <v>Vãos Multiplos</v>
      </c>
      <c r="AD21" s="38" t="str">
        <f t="shared" ref="AD21" si="22">VLOOKUP(AA21,$AG$1:$AJ$44,3,FALSE)</f>
        <v>Depois de 2010</v>
      </c>
      <c r="AE21" s="38" t="str">
        <f t="shared" ref="AE21" si="23">VLOOKUP(AA21,$AG$1:$AJ$44,4,FALSE)</f>
        <v>Outros</v>
      </c>
      <c r="AG21" s="23">
        <v>19</v>
      </c>
      <c r="AH21" s="23" t="s">
        <v>43</v>
      </c>
      <c r="AI21" s="23" t="s">
        <v>39</v>
      </c>
      <c r="AJ21" s="23" t="s">
        <v>40</v>
      </c>
    </row>
    <row r="22" spans="1:36" ht="20" customHeight="1" x14ac:dyDescent="0.35">
      <c r="B22" s="13"/>
      <c r="C22" s="13"/>
      <c r="D22" s="13"/>
      <c r="E22" s="37"/>
      <c r="F22" s="37"/>
      <c r="G22" s="37"/>
      <c r="I22" s="66"/>
      <c r="J22" s="23">
        <v>3</v>
      </c>
      <c r="K22" s="23">
        <v>21</v>
      </c>
      <c r="L22" s="33" t="str">
        <f>COUNTIF(M22,$M$19)+COUNTIF(N22,$N$19)+COUNTIF(O22,$O$19)&amp;" ("&amp; IF(M22=$M$19,"Estrutura, ","") &amp; IF(N22=$N$19,"Ano, ","") &amp;IF(O22=$O$19,"Material","") &amp; IF(OR(M22=$M$19,N22=$N$19,O22=$O$19),"","Nenhuma") &amp;")"</f>
        <v>2 (Estrutura, Material)</v>
      </c>
      <c r="M22" s="39" t="str">
        <f>VLOOKUP(K22,$AG$1:$AJ$44,2,FALSE)</f>
        <v>Pórtico</v>
      </c>
      <c r="N22" s="39" t="str">
        <f>VLOOKUP(K22,$AG$1:$AJ$44,3,FALSE)</f>
        <v>1960-1983</v>
      </c>
      <c r="O22" s="39" t="str">
        <f>VLOOKUP(K22,$AG$1:$AJ$44,4,FALSE)</f>
        <v>Betão Armado</v>
      </c>
      <c r="Q22" s="66" t="s">
        <v>72</v>
      </c>
      <c r="R22" s="34">
        <v>0</v>
      </c>
      <c r="S22" s="34">
        <v>30</v>
      </c>
      <c r="T22" s="36"/>
      <c r="U22" s="40" t="str">
        <f>VLOOKUP(S22,$AG$1:$AJ$44,2,FALSE)</f>
        <v>Tabuleiro simples/apoiado</v>
      </c>
      <c r="V22" s="40" t="str">
        <f>VLOOKUP(S22,$AG$1:$AJ$44,3,FALSE)</f>
        <v>Depois de 2010</v>
      </c>
      <c r="W22" s="40" t="str">
        <f>VLOOKUP(S22,$AG$1:$AJ$44,4,FALSE)</f>
        <v>Betão Armado</v>
      </c>
      <c r="Y22" s="70"/>
      <c r="Z22" s="23">
        <v>2</v>
      </c>
      <c r="AA22" s="23">
        <v>33</v>
      </c>
      <c r="AB22" s="33" t="str">
        <f>COUNTIF(AC22,AC21)+COUNTIF(AD22,AD21)+COUNTIF(AE22,AE21)&amp;" ("&amp; IF(AC22=AC21,"Estrutura, ","") &amp; IF(AD22=AD21,"Ano, ","") &amp;IF(AE22=AE21,"Material","") &amp; IF(OR(AC22=AC21,AD22=AD21,AE22=AE21),"","Nenhuma") &amp;")"</f>
        <v>1 (Estrutura, )</v>
      </c>
      <c r="AC22" s="39" t="str">
        <f t="shared" ref="AC22" si="24">VLOOKUP(AA22,$AG$1:$AJ$44,2,FALSE)</f>
        <v>Vãos Multiplos</v>
      </c>
      <c r="AD22" s="39" t="str">
        <f t="shared" ref="AD22" si="25">VLOOKUP(AA22,$AG$1:$AJ$44,3,FALSE)</f>
        <v>1983-2010</v>
      </c>
      <c r="AE22" s="39" t="str">
        <f t="shared" ref="AE22" si="26">VLOOKUP(AA22,$AG$1:$AJ$44,4,FALSE)</f>
        <v>Betão Armado</v>
      </c>
      <c r="AG22" s="23">
        <v>20</v>
      </c>
      <c r="AH22" s="23" t="s">
        <v>44</v>
      </c>
      <c r="AI22" s="23" t="s">
        <v>39</v>
      </c>
      <c r="AJ22" s="23" t="s">
        <v>38</v>
      </c>
    </row>
    <row r="23" spans="1:36" ht="20" customHeight="1" x14ac:dyDescent="0.35">
      <c r="A23" s="69" t="s">
        <v>76</v>
      </c>
      <c r="B23" s="45">
        <v>0</v>
      </c>
      <c r="C23" s="45">
        <v>9</v>
      </c>
      <c r="D23" s="47"/>
      <c r="E23" s="38" t="str">
        <f>VLOOKUP(C23,$AG$1:$AJ$44,2,FALSE)</f>
        <v>Arco</v>
      </c>
      <c r="F23" s="38" t="str">
        <f>VLOOKUP(C23,$AG$1:$AJ$44,3,FALSE)</f>
        <v>Antes de 1960</v>
      </c>
      <c r="G23" s="38" t="str">
        <f>VLOOKUP(C23,$AG$1:$AJ$44,4,FALSE)</f>
        <v>Alvenaria de Tijolo</v>
      </c>
      <c r="J23" s="13"/>
      <c r="K23" s="13"/>
      <c r="L23" s="13"/>
      <c r="M23" s="37"/>
      <c r="N23" s="37"/>
      <c r="O23" s="37"/>
      <c r="Q23" s="66"/>
      <c r="R23" s="21">
        <v>1</v>
      </c>
      <c r="S23" s="21">
        <v>27</v>
      </c>
      <c r="T23" s="28" t="str">
        <f>COUNTIF(U23,$U$22)+COUNTIF(V23,$V$22)+COUNTIF(W23,$W$22)&amp;" ("&amp; IF(U23=$U$22,"Estrutura, ","") &amp; IF(V23=$V$22,"Ano, ","") &amp;IF(W23=$W$22,"Material","") &amp; IF(OR(U23=$U$22,V23=$V$22,W23=$W$22),"","Nenhuma") &amp;")"</f>
        <v>2 (Estrutura, Material)</v>
      </c>
      <c r="U23" s="39" t="str">
        <f>VLOOKUP(S23,$AG$1:$AJ$44,2,FALSE)</f>
        <v>Tabuleiro simples/apoiado</v>
      </c>
      <c r="V23" s="39" t="str">
        <f>VLOOKUP(S23,$AG$1:$AJ$44,3,FALSE)</f>
        <v>1983-2010</v>
      </c>
      <c r="W23" s="39" t="str">
        <f>VLOOKUP(S23,$AG$1:$AJ$44,4,FALSE)</f>
        <v>Betão Armado</v>
      </c>
      <c r="AG23" s="23">
        <v>21</v>
      </c>
      <c r="AH23" s="23" t="s">
        <v>44</v>
      </c>
      <c r="AI23" s="23" t="s">
        <v>37</v>
      </c>
      <c r="AJ23" s="23" t="s">
        <v>38</v>
      </c>
    </row>
    <row r="24" spans="1:36" ht="20" customHeight="1" x14ac:dyDescent="0.35">
      <c r="A24" s="70"/>
      <c r="B24" s="23">
        <v>1</v>
      </c>
      <c r="C24" s="23">
        <v>33</v>
      </c>
      <c r="D24" s="33" t="str">
        <f>COUNTIF(E24,$E$23)+COUNTIF(F24,$F$23)+COUNTIF(G24,$G$23)&amp;" ("&amp; IF(E24=$E$23,"Estrutura, ","") &amp; IF(F24=$F$23,"Ano, ","") &amp;IF(G24=$G$23,"Material","") &amp; IF(OR(E24=$E$23,F24=$F$23,G24=$G$23),"","Nenhuma") &amp;")"</f>
        <v>0 (Nenhuma)</v>
      </c>
      <c r="E24" s="39" t="str">
        <f>VLOOKUP(C24,$AG$1:$AJ$44,2,FALSE)</f>
        <v>Vãos Multiplos</v>
      </c>
      <c r="F24" s="39" t="str">
        <f>VLOOKUP(C24,$AG$1:$AJ$44,3,FALSE)</f>
        <v>1983-2010</v>
      </c>
      <c r="G24" s="39" t="str">
        <f>VLOOKUP(C24,$AG$1:$AJ$44,4,FALSE)</f>
        <v>Betão Armado</v>
      </c>
      <c r="I24" s="69" t="s">
        <v>75</v>
      </c>
      <c r="J24" s="34">
        <v>1</v>
      </c>
      <c r="K24" s="34">
        <v>21</v>
      </c>
      <c r="L24" s="36">
        <f>J24/SUM(J24:J25)</f>
        <v>7.6923076923076927E-2</v>
      </c>
      <c r="M24" s="40" t="str">
        <f>VLOOKUP(K24,$AG$1:$AJ$44,2,FALSE)</f>
        <v>Pórtico</v>
      </c>
      <c r="N24" s="40" t="str">
        <f>VLOOKUP(K24,$AG$1:$AJ$44,3,FALSE)</f>
        <v>1960-1983</v>
      </c>
      <c r="O24" s="40" t="str">
        <f>VLOOKUP(K24,$AG$1:$AJ$44,4,FALSE)</f>
        <v>Betão Armado</v>
      </c>
      <c r="Q24" s="66"/>
      <c r="R24" s="23">
        <v>1</v>
      </c>
      <c r="S24" s="23">
        <v>33</v>
      </c>
      <c r="T24" s="33" t="str">
        <f>COUNTIF(U24,$U$22)+COUNTIF(V24,$V$22)+COUNTIF(W24,$W$22)&amp;" ("&amp; IF(U24=$U$22,"Estrutura, ","") &amp; IF(V24=$V$22,"Ano, ","") &amp;IF(W24=$W$22,"Material","") &amp; IF(OR(U24=$U$22,V24=$V$22,W24=$W$22),"","Nenhuma") &amp;")"</f>
        <v>1 (Material)</v>
      </c>
      <c r="U24" s="39" t="str">
        <f>VLOOKUP(S24,$AG$1:$AJ$44,2,FALSE)</f>
        <v>Vãos Multiplos</v>
      </c>
      <c r="V24" s="39" t="str">
        <f>VLOOKUP(S24,$AG$1:$AJ$44,3,FALSE)</f>
        <v>1983-2010</v>
      </c>
      <c r="W24" s="39" t="str">
        <f>VLOOKUP(S24,$AG$1:$AJ$44,4,FALSE)</f>
        <v>Betão Armado</v>
      </c>
      <c r="Y24" s="69" t="s">
        <v>81</v>
      </c>
      <c r="Z24" s="34">
        <v>0</v>
      </c>
      <c r="AA24" s="34">
        <v>42</v>
      </c>
      <c r="AB24" s="36"/>
      <c r="AC24" s="38" t="str">
        <f t="shared" ref="AC24:AC25" si="27">VLOOKUP(AA24,$AG$1:$AJ$44,2,FALSE)</f>
        <v>Vãos Multiplos</v>
      </c>
      <c r="AD24" s="38" t="str">
        <f t="shared" ref="AD24:AD25" si="28">VLOOKUP(AA24,$AG$1:$AJ$44,3,FALSE)</f>
        <v>1983-2010</v>
      </c>
      <c r="AE24" s="38" t="str">
        <f t="shared" ref="AE24:AE25" si="29">VLOOKUP(AA24,$AG$1:$AJ$44,4,FALSE)</f>
        <v>Alvenaria de Pedra</v>
      </c>
      <c r="AG24" s="23">
        <v>22</v>
      </c>
      <c r="AH24" s="23" t="s">
        <v>44</v>
      </c>
      <c r="AI24" s="23" t="s">
        <v>35</v>
      </c>
      <c r="AJ24" s="23" t="s">
        <v>38</v>
      </c>
    </row>
    <row r="25" spans="1:36" ht="20" customHeight="1" x14ac:dyDescent="0.35">
      <c r="B25" s="13"/>
      <c r="C25" s="13"/>
      <c r="D25" s="13"/>
      <c r="E25" s="37"/>
      <c r="F25" s="37"/>
      <c r="G25" s="37"/>
      <c r="I25" s="70"/>
      <c r="J25" s="12">
        <v>12</v>
      </c>
      <c r="K25" s="12">
        <v>20</v>
      </c>
      <c r="L25" s="30" t="str">
        <f>COUNTIF(M25,M24)+COUNTIF(N25,N24)+COUNTIF(O25,O24)&amp;" ("&amp; IF(M25=M24,"Estrutura, ","") &amp; IF(N25=N24,"Ano, ","") &amp;IF(O25=O24,"Material","") &amp; IF(OR(M25=M24,N25=N24,O25=O24),"","Nenhuma") &amp;")"</f>
        <v>2 (Estrutura, Material)</v>
      </c>
      <c r="M25" s="39" t="str">
        <f>VLOOKUP(K25,$AG$1:$AJ$44,2,FALSE)</f>
        <v>Pórtico</v>
      </c>
      <c r="N25" s="39" t="str">
        <f>VLOOKUP(K25,$AG$1:$AJ$44,3,FALSE)</f>
        <v>1983-2010</v>
      </c>
      <c r="O25" s="39" t="str">
        <f>VLOOKUP(K25,$AG$1:$AJ$44,4,FALSE)</f>
        <v>Betão Armado</v>
      </c>
      <c r="R25" s="13"/>
      <c r="S25" s="13"/>
      <c r="T25" s="13"/>
      <c r="U25" s="37"/>
      <c r="V25" s="37"/>
      <c r="W25" s="37"/>
      <c r="Y25" s="70"/>
      <c r="Z25" s="23">
        <v>1</v>
      </c>
      <c r="AA25" s="23">
        <v>14</v>
      </c>
      <c r="AB25" s="33" t="str">
        <f>COUNTIF(AC25,AC24)+COUNTIF(AD25,AD24)+COUNTIF(AE25,AE24)&amp;" ("&amp; IF(AC25=AC24,"Estrutura, ","") &amp; IF(AD25=AD24,"Ano, ","") &amp;IF(AE25=AE24,"Material","") &amp; IF(OR(AC25=AC24,AD25=AD24,AE25=AE24),"","Nenhuma") &amp;")"</f>
        <v>1 (Material)</v>
      </c>
      <c r="AC25" s="39" t="str">
        <f t="shared" si="27"/>
        <v>Outro</v>
      </c>
      <c r="AD25" s="39" t="str">
        <f t="shared" si="28"/>
        <v>Antes de 1960</v>
      </c>
      <c r="AE25" s="39" t="str">
        <f t="shared" si="29"/>
        <v>Alvenaria de Pedra</v>
      </c>
      <c r="AG25" s="23">
        <v>23</v>
      </c>
      <c r="AH25" s="23" t="s">
        <v>44</v>
      </c>
      <c r="AI25" s="23" t="s">
        <v>39</v>
      </c>
      <c r="AJ25" s="23" t="s">
        <v>41</v>
      </c>
    </row>
    <row r="26" spans="1:36" ht="20" customHeight="1" x14ac:dyDescent="0.35">
      <c r="A26" s="69" t="s">
        <v>79</v>
      </c>
      <c r="B26" s="34">
        <v>0</v>
      </c>
      <c r="C26" s="34">
        <v>10</v>
      </c>
      <c r="D26" s="35"/>
      <c r="E26" s="38" t="str">
        <f>VLOOKUP(C26,$AG$1:$AJ$44,2,FALSE)</f>
        <v>Arco</v>
      </c>
      <c r="F26" s="38" t="str">
        <f>VLOOKUP(C26,$AG$1:$AJ$44,3,FALSE)</f>
        <v>1960-1983</v>
      </c>
      <c r="G26" s="38" t="str">
        <f>VLOOKUP(C26,$AG$1:$AJ$44,4,FALSE)</f>
        <v>Alvenaria de Tijolo</v>
      </c>
      <c r="Q26" s="66" t="s">
        <v>77</v>
      </c>
      <c r="R26" s="34">
        <v>0</v>
      </c>
      <c r="S26" s="34">
        <v>31</v>
      </c>
      <c r="T26" s="36"/>
      <c r="U26" s="40" t="str">
        <f>VLOOKUP(S26,$AG$1:$AJ$44,2,FALSE)</f>
        <v>Tabuleiro simples/apoiado</v>
      </c>
      <c r="V26" s="40" t="str">
        <f>VLOOKUP(S26,$AG$1:$AJ$44,3,FALSE)</f>
        <v>Depois de 2010</v>
      </c>
      <c r="W26" s="40" t="str">
        <f>VLOOKUP(S26,$AG$1:$AJ$44,4,FALSE)</f>
        <v>Outros</v>
      </c>
      <c r="AG26" s="23">
        <v>24</v>
      </c>
      <c r="AH26" s="23" t="s">
        <v>44</v>
      </c>
      <c r="AI26" s="23" t="s">
        <v>42</v>
      </c>
      <c r="AJ26" s="23" t="s">
        <v>38</v>
      </c>
    </row>
    <row r="27" spans="1:36" ht="20" customHeight="1" x14ac:dyDescent="0.35">
      <c r="A27" s="70"/>
      <c r="B27" s="12">
        <v>1</v>
      </c>
      <c r="C27" s="12">
        <v>34</v>
      </c>
      <c r="D27" s="30" t="str">
        <f>COUNTIF(E27,$E$26)+COUNTIF(F27,$F$26)+COUNTIF(G27,$G$26)&amp;" ("&amp; IF(E27=$E$26,"Estrutura, ","") &amp; IF(F27=$F$26,"Ano, ","") &amp;IF(G27=$G$26,"Material","") &amp; IF(OR(E27=$E$26,F27=$F$26,G27=$G$26),"","Nenhuma") &amp;")"</f>
        <v>1 (Ano, )</v>
      </c>
      <c r="E27" s="39" t="str">
        <f>VLOOKUP(C27,$AG$1:$AJ$44,2,FALSE)</f>
        <v>Vãos Multiplos</v>
      </c>
      <c r="F27" s="39" t="str">
        <f>VLOOKUP(C27,$AG$1:$AJ$44,3,FALSE)</f>
        <v>1960-1983</v>
      </c>
      <c r="G27" s="39" t="str">
        <f>VLOOKUP(C27,$AG$1:$AJ$44,4,FALSE)</f>
        <v>Betão Armado</v>
      </c>
      <c r="Q27" s="66"/>
      <c r="R27" s="21">
        <v>1</v>
      </c>
      <c r="S27" s="21">
        <v>33</v>
      </c>
      <c r="T27" s="29" t="str">
        <f>COUNTIF(U27,$U$26)+COUNTIF(V27,$V$26)+COUNTIF(W27,$W$26)&amp;" ("&amp; IF(U27=$U$26,"Estrutura, ","") &amp; IF(V27=$V$26,"Ano, ","") &amp;IF(W27=$W$26,"Material","") &amp; IF(OR(U27=$U$26,V27=$V$26,W27=$W$26),"","Nenhuma") &amp;")"</f>
        <v>0 (Nenhuma)</v>
      </c>
      <c r="U27" s="39" t="str">
        <f>VLOOKUP(S27,$AG$1:$AJ$44,2,FALSE)</f>
        <v>Vãos Multiplos</v>
      </c>
      <c r="V27" s="39" t="str">
        <f>VLOOKUP(S27,$AG$1:$AJ$44,3,FALSE)</f>
        <v>1983-2010</v>
      </c>
      <c r="W27" s="39" t="str">
        <f>VLOOKUP(S27,$AG$1:$AJ$44,4,FALSE)</f>
        <v>Betão Armado</v>
      </c>
      <c r="AG27" s="23">
        <v>25</v>
      </c>
      <c r="AH27" s="23" t="s">
        <v>45</v>
      </c>
      <c r="AI27" s="23" t="s">
        <v>35</v>
      </c>
      <c r="AJ27" s="23" t="s">
        <v>38</v>
      </c>
    </row>
    <row r="28" spans="1:36" ht="20" customHeight="1" x14ac:dyDescent="0.35">
      <c r="Q28" s="66"/>
      <c r="R28" s="23">
        <v>1</v>
      </c>
      <c r="S28" s="23">
        <v>20</v>
      </c>
      <c r="T28" s="33" t="str">
        <f>COUNTIF(U28,$U$26)+COUNTIF(V28,$V$26)+COUNTIF(W28,$W$26)&amp;" ("&amp; IF(U28=$U$26,"Estrutura, ","") &amp; IF(V28=$V$26,"Ano, ","") &amp;IF(W28=$W$26,"Material","") &amp; IF(OR(U28=$U$26,V28=$V$26,W28=$W$26),"","Nenhuma") &amp;")"</f>
        <v>0 (Nenhuma)</v>
      </c>
      <c r="U28" s="39" t="str">
        <f>VLOOKUP(S28,$AG$1:$AJ$44,2,FALSE)</f>
        <v>Pórtico</v>
      </c>
      <c r="V28" s="39" t="str">
        <f>VLOOKUP(S28,$AG$1:$AJ$44,3,FALSE)</f>
        <v>1983-2010</v>
      </c>
      <c r="W28" s="39" t="str">
        <f>VLOOKUP(S28,$AG$1:$AJ$44,4,FALSE)</f>
        <v>Betão Armado</v>
      </c>
      <c r="AG28" s="23">
        <v>26</v>
      </c>
      <c r="AH28" s="23" t="s">
        <v>45</v>
      </c>
      <c r="AI28" s="23" t="s">
        <v>37</v>
      </c>
      <c r="AJ28" s="23" t="s">
        <v>38</v>
      </c>
    </row>
    <row r="29" spans="1:36" ht="20" customHeight="1" x14ac:dyDescent="0.35">
      <c r="R29" s="13"/>
      <c r="S29" s="13"/>
      <c r="T29" s="13"/>
      <c r="U29" s="37"/>
      <c r="V29" s="37"/>
      <c r="W29" s="37"/>
      <c r="AG29" s="23">
        <v>27</v>
      </c>
      <c r="AH29" s="23" t="s">
        <v>45</v>
      </c>
      <c r="AI29" s="23" t="s">
        <v>39</v>
      </c>
      <c r="AJ29" s="23" t="s">
        <v>38</v>
      </c>
    </row>
    <row r="30" spans="1:36" ht="20" customHeight="1" x14ac:dyDescent="0.35">
      <c r="Q30" s="66" t="s">
        <v>80</v>
      </c>
      <c r="R30" s="34">
        <v>1</v>
      </c>
      <c r="S30" s="34">
        <v>32</v>
      </c>
      <c r="T30" s="36">
        <f>R30/SUM(R30:R33)</f>
        <v>0.125</v>
      </c>
      <c r="U30" s="40" t="str">
        <f>VLOOKUP(S30,$AG$1:$AJ$44,2,FALSE)</f>
        <v>Vãos Multiplos</v>
      </c>
      <c r="V30" s="40" t="str">
        <f>VLOOKUP(S30,$AG$1:$AJ$44,3,FALSE)</f>
        <v>Antes de 1960</v>
      </c>
      <c r="W30" s="40" t="str">
        <f>VLOOKUP(S30,$AG$1:$AJ$44,4,FALSE)</f>
        <v>Betão Armado</v>
      </c>
      <c r="AG30" s="23">
        <v>28</v>
      </c>
      <c r="AH30" s="23" t="s">
        <v>45</v>
      </c>
      <c r="AI30" s="23" t="s">
        <v>35</v>
      </c>
      <c r="AJ30" s="23" t="s">
        <v>41</v>
      </c>
    </row>
    <row r="31" spans="1:36" ht="20" customHeight="1" x14ac:dyDescent="0.35">
      <c r="Q31" s="66"/>
      <c r="R31" s="12">
        <v>3</v>
      </c>
      <c r="S31" s="12">
        <v>20</v>
      </c>
      <c r="T31" s="30" t="str">
        <f>COUNTIF(U31,$U$30)+COUNTIF(V31,$V$30)+COUNTIF(W31,$W$30)&amp;" ("&amp; IF(U31=$U$30,"Estrutura, ","") &amp; IF(V31=$V$30,"Ano, ","") &amp;IF(W31=$W$30,"Material","") &amp; IF(OR(U31=$U$30,V31=$V$30,W31=$W$30),"","Nenhuma") &amp;")"</f>
        <v>1 (Material)</v>
      </c>
      <c r="U31" s="39" t="str">
        <f>VLOOKUP(S31,$AG$1:$AJ$44,2,FALSE)</f>
        <v>Pórtico</v>
      </c>
      <c r="V31" s="39" t="str">
        <f>VLOOKUP(S31,$AG$1:$AJ$44,3,FALSE)</f>
        <v>1983-2010</v>
      </c>
      <c r="W31" s="39" t="str">
        <f>VLOOKUP(S31,$AG$1:$AJ$44,4,FALSE)</f>
        <v>Betão Armado</v>
      </c>
      <c r="AG31" s="23">
        <v>29</v>
      </c>
      <c r="AH31" s="23" t="s">
        <v>45</v>
      </c>
      <c r="AI31" s="23" t="s">
        <v>39</v>
      </c>
      <c r="AJ31" s="23" t="s">
        <v>41</v>
      </c>
    </row>
    <row r="32" spans="1:36" ht="20" customHeight="1" x14ac:dyDescent="0.35">
      <c r="Q32" s="66"/>
      <c r="R32" s="23">
        <v>3</v>
      </c>
      <c r="S32" s="23">
        <v>33</v>
      </c>
      <c r="T32" s="30" t="str">
        <f>COUNTIF(U32,$U$30)+COUNTIF(V32,$V$30)+COUNTIF(W32,$W$30)&amp;" ("&amp; IF(U32=$U$30,"Estrutura, ","") &amp; IF(V32=$V$30,"Ano, ","") &amp;IF(W32=$W$30,"Material","") &amp; IF(OR(U32=$U$30,V32=$V$30,W32=$W$30),"","Nenhuma") &amp;")"</f>
        <v>2 (Estrutura, Material)</v>
      </c>
      <c r="U32" s="39" t="str">
        <f>VLOOKUP(S32,$AG$1:$AJ$44,2,FALSE)</f>
        <v>Vãos Multiplos</v>
      </c>
      <c r="V32" s="39" t="str">
        <f>VLOOKUP(S32,$AG$1:$AJ$44,3,FALSE)</f>
        <v>1983-2010</v>
      </c>
      <c r="W32" s="39" t="str">
        <f>VLOOKUP(S32,$AG$1:$AJ$44,4,FALSE)</f>
        <v>Betão Armado</v>
      </c>
      <c r="AG32" s="23">
        <v>30</v>
      </c>
      <c r="AH32" s="23" t="s">
        <v>45</v>
      </c>
      <c r="AI32" s="23" t="s">
        <v>42</v>
      </c>
      <c r="AJ32" s="23" t="s">
        <v>38</v>
      </c>
    </row>
    <row r="33" spans="17:36" ht="20" customHeight="1" x14ac:dyDescent="0.35">
      <c r="Q33" s="66"/>
      <c r="R33" s="23">
        <v>1</v>
      </c>
      <c r="S33" s="23">
        <v>27</v>
      </c>
      <c r="T33" s="30" t="str">
        <f>COUNTIF(U33,$U$30)+COUNTIF(V33,$V$30)+COUNTIF(W33,$W$30)&amp;" ("&amp; IF(U33=$U$30,"Estrutura, ","") &amp; IF(V33=$V$30,"Ano, ","") &amp;IF(W33=$W$30,"Material","") &amp; IF(OR(U33=$U$30,V33=$V$30,W33=$W$30),"","Nenhuma") &amp;")"</f>
        <v>1 (Material)</v>
      </c>
      <c r="U33" s="39" t="str">
        <f>VLOOKUP(S33,$AG$1:$AJ$44,2,FALSE)</f>
        <v>Tabuleiro simples/apoiado</v>
      </c>
      <c r="V33" s="39" t="str">
        <f>VLOOKUP(S33,$AG$1:$AJ$44,3,FALSE)</f>
        <v>1983-2010</v>
      </c>
      <c r="W33" s="39" t="str">
        <f>VLOOKUP(S33,$AG$1:$AJ$44,4,FALSE)</f>
        <v>Betão Armado</v>
      </c>
      <c r="AG33" s="23">
        <v>31</v>
      </c>
      <c r="AH33" s="23" t="s">
        <v>45</v>
      </c>
      <c r="AI33" s="23" t="s">
        <v>42</v>
      </c>
      <c r="AJ33" s="23" t="s">
        <v>46</v>
      </c>
    </row>
    <row r="34" spans="17:36" ht="20" customHeight="1" x14ac:dyDescent="0.35">
      <c r="AG34" s="23">
        <v>32</v>
      </c>
      <c r="AH34" s="23" t="s">
        <v>47</v>
      </c>
      <c r="AI34" s="23" t="s">
        <v>35</v>
      </c>
      <c r="AJ34" s="23" t="s">
        <v>38</v>
      </c>
    </row>
    <row r="35" spans="17:36" ht="20" customHeight="1" x14ac:dyDescent="0.35">
      <c r="AG35" s="23">
        <v>33</v>
      </c>
      <c r="AH35" s="23" t="s">
        <v>47</v>
      </c>
      <c r="AI35" s="23" t="s">
        <v>39</v>
      </c>
      <c r="AJ35" s="23" t="s">
        <v>38</v>
      </c>
    </row>
    <row r="36" spans="17:36" ht="20" customHeight="1" x14ac:dyDescent="0.35">
      <c r="AG36" s="23">
        <v>34</v>
      </c>
      <c r="AH36" s="23" t="s">
        <v>47</v>
      </c>
      <c r="AI36" s="23" t="s">
        <v>37</v>
      </c>
      <c r="AJ36" s="23" t="s">
        <v>38</v>
      </c>
    </row>
    <row r="37" spans="17:36" ht="20" customHeight="1" x14ac:dyDescent="0.35">
      <c r="AG37" s="23">
        <v>35</v>
      </c>
      <c r="AH37" s="23" t="s">
        <v>47</v>
      </c>
      <c r="AI37" s="23" t="s">
        <v>35</v>
      </c>
      <c r="AJ37" s="23" t="s">
        <v>41</v>
      </c>
    </row>
    <row r="38" spans="17:36" ht="20" customHeight="1" x14ac:dyDescent="0.35">
      <c r="AG38" s="23">
        <v>36</v>
      </c>
      <c r="AH38" s="23" t="s">
        <v>47</v>
      </c>
      <c r="AI38" s="23" t="s">
        <v>42</v>
      </c>
      <c r="AJ38" s="23" t="s">
        <v>38</v>
      </c>
    </row>
    <row r="39" spans="17:36" ht="20" customHeight="1" x14ac:dyDescent="0.35">
      <c r="AG39" s="23">
        <v>37</v>
      </c>
      <c r="AH39" s="23" t="s">
        <v>47</v>
      </c>
      <c r="AI39" s="23" t="s">
        <v>37</v>
      </c>
      <c r="AJ39" s="23" t="s">
        <v>41</v>
      </c>
    </row>
    <row r="40" spans="17:36" ht="20" customHeight="1" x14ac:dyDescent="0.35">
      <c r="AG40" s="23">
        <v>38</v>
      </c>
      <c r="AH40" s="23" t="s">
        <v>47</v>
      </c>
      <c r="AI40" s="23" t="s">
        <v>42</v>
      </c>
      <c r="AJ40" s="23" t="s">
        <v>46</v>
      </c>
    </row>
    <row r="41" spans="17:36" ht="20" customHeight="1" x14ac:dyDescent="0.35">
      <c r="AG41" s="23">
        <v>39</v>
      </c>
      <c r="AH41" s="23" t="s">
        <v>47</v>
      </c>
      <c r="AI41" s="23" t="s">
        <v>42</v>
      </c>
      <c r="AJ41" s="23" t="s">
        <v>41</v>
      </c>
    </row>
    <row r="42" spans="17:36" ht="20" customHeight="1" x14ac:dyDescent="0.35">
      <c r="AG42" s="23">
        <v>40</v>
      </c>
      <c r="AH42" s="23" t="s">
        <v>47</v>
      </c>
      <c r="AI42" s="23" t="s">
        <v>39</v>
      </c>
      <c r="AJ42" s="23" t="s">
        <v>46</v>
      </c>
    </row>
    <row r="43" spans="17:36" ht="20" customHeight="1" x14ac:dyDescent="0.35">
      <c r="AG43" s="23">
        <v>41</v>
      </c>
      <c r="AH43" s="23" t="s">
        <v>47</v>
      </c>
      <c r="AI43" s="23" t="s">
        <v>39</v>
      </c>
      <c r="AJ43" s="23" t="s">
        <v>41</v>
      </c>
    </row>
    <row r="44" spans="17:36" ht="20" customHeight="1" x14ac:dyDescent="0.35">
      <c r="AG44" s="23">
        <v>42</v>
      </c>
      <c r="AH44" s="23" t="s">
        <v>47</v>
      </c>
      <c r="AI44" s="23" t="s">
        <v>39</v>
      </c>
      <c r="AJ44" s="23" t="s">
        <v>36</v>
      </c>
    </row>
  </sheetData>
  <mergeCells count="28">
    <mergeCell ref="A23:A24"/>
    <mergeCell ref="A26:A27"/>
    <mergeCell ref="I7:I8"/>
    <mergeCell ref="I13:I14"/>
    <mergeCell ref="I16:I17"/>
    <mergeCell ref="I19:I22"/>
    <mergeCell ref="I24:I25"/>
    <mergeCell ref="A13:A14"/>
    <mergeCell ref="A16:A17"/>
    <mergeCell ref="A2:A7"/>
    <mergeCell ref="A9:A11"/>
    <mergeCell ref="A19:A21"/>
    <mergeCell ref="I2:I5"/>
    <mergeCell ref="I10:I11"/>
    <mergeCell ref="Q30:Q33"/>
    <mergeCell ref="AL1:AN1"/>
    <mergeCell ref="Q22:Q24"/>
    <mergeCell ref="Q26:Q28"/>
    <mergeCell ref="Y17:Y19"/>
    <mergeCell ref="Y21:Y22"/>
    <mergeCell ref="Y24:Y25"/>
    <mergeCell ref="Q2:Q3"/>
    <mergeCell ref="Q5:Q9"/>
    <mergeCell ref="Q11:Q15"/>
    <mergeCell ref="Y2:Y7"/>
    <mergeCell ref="Y9:Y12"/>
    <mergeCell ref="Y14:Y15"/>
    <mergeCell ref="Q17:Q20"/>
  </mergeCells>
  <phoneticPr fontId="7" type="noConversion"/>
  <pageMargins left="0.7" right="0.7" top="0.75" bottom="0.75" header="0.3" footer="0.3"/>
  <ignoredErrors>
    <ignoredError sqref="L19" formulaRange="1"/>
  </ignoredError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A3FDBD-7C69-45E8-9D25-BDE932A4141A}">
  <sheetPr codeName="Folha7"/>
  <dimension ref="A1:K51"/>
  <sheetViews>
    <sheetView topLeftCell="A39" workbookViewId="0">
      <pane xSplit="1" topLeftCell="B1" activePane="topRight" state="frozen"/>
      <selection pane="topRight" activeCell="A51" sqref="A51"/>
    </sheetView>
  </sheetViews>
  <sheetFormatPr defaultRowHeight="30" customHeight="1" x14ac:dyDescent="0.35"/>
  <cols>
    <col min="1" max="1" width="10.7265625" style="16" bestFit="1" customWidth="1"/>
    <col min="2" max="2" width="12.81640625" bestFit="1" customWidth="1"/>
    <col min="3" max="3" width="13.1796875" bestFit="1" customWidth="1"/>
    <col min="4" max="4" width="11.81640625" bestFit="1" customWidth="1"/>
    <col min="5" max="5" width="12.36328125" bestFit="1" customWidth="1"/>
    <col min="6" max="6" width="8.54296875" style="55" customWidth="1"/>
    <col min="7" max="7" width="12.6328125" bestFit="1" customWidth="1"/>
    <col min="8" max="8" width="12.54296875" bestFit="1" customWidth="1"/>
    <col min="9" max="9" width="16.1796875" bestFit="1" customWidth="1"/>
    <col min="10" max="10" width="10.7265625" style="11" bestFit="1" customWidth="1"/>
    <col min="11" max="11" width="105.1796875" style="59" bestFit="1" customWidth="1"/>
  </cols>
  <sheetData>
    <row r="1" spans="1:11" ht="30" customHeight="1" x14ac:dyDescent="0.35">
      <c r="A1" s="61" t="s">
        <v>54</v>
      </c>
      <c r="B1" s="62" t="s">
        <v>2</v>
      </c>
      <c r="C1" s="62" t="s">
        <v>5</v>
      </c>
      <c r="D1" s="62" t="s">
        <v>6</v>
      </c>
      <c r="E1" s="62" t="s">
        <v>7</v>
      </c>
      <c r="F1" s="51" t="s">
        <v>17</v>
      </c>
      <c r="G1" s="63" t="s">
        <v>10</v>
      </c>
      <c r="H1" s="63" t="s">
        <v>11</v>
      </c>
      <c r="I1" s="63" t="s">
        <v>12</v>
      </c>
      <c r="J1" s="19" t="s">
        <v>13</v>
      </c>
      <c r="K1" s="57" t="s">
        <v>15</v>
      </c>
    </row>
    <row r="2" spans="1:11" ht="30" customHeight="1" x14ac:dyDescent="0.35">
      <c r="A2" s="17">
        <v>0</v>
      </c>
      <c r="B2" s="2">
        <v>0.98918083462132922</v>
      </c>
      <c r="C2" s="2">
        <v>0.8</v>
      </c>
      <c r="D2" s="2">
        <v>0.61538461538461542</v>
      </c>
      <c r="E2" s="2">
        <v>0.69565217391304346</v>
      </c>
      <c r="F2" s="52">
        <v>13</v>
      </c>
      <c r="G2" s="12" t="str" cm="1">
        <f t="array" ref="G2">_xlfn.IFS(AND(B2&lt;=1,B2&gt;=0.95),"Muito Alta",AND(B2&lt;0.95,B2&gt;=0.9),"Alta",AND(B2&lt;0.9,B2&gt;=0.7),"Boa",AND(B2&lt;0.7,B2&gt;=0.5),"Médio",AND(B2&lt;0.5,B2&gt;=0.25),"Baixo",AND(B2&lt;0.25,B2&gt;0),"Muito Baixo",B2=0,"Zero")</f>
        <v>Muito Alta</v>
      </c>
      <c r="H2" s="12" t="str" cm="1">
        <f t="array" ref="H2">_xlfn.IFS(AND(C2&lt;=1,C2&gt;=0.95),"Muito Alta",AND(C2&lt;0.95,C2&gt;=0.9),"Alta",AND(C2&lt;0.9,C2&gt;=0.7),"Boa",AND(C2&lt;0.7,C2&gt;=0.5),"Médio",AND(C2&lt;0.5,C2&gt;=0.25),"Baixo",AND(C2&lt;0.25,C2&gt;0),"Muito Baixo",C2=0,"Zero")</f>
        <v>Boa</v>
      </c>
      <c r="I2" s="12" t="str" cm="1">
        <f t="array" ref="I2">_xlfn.IFS(AND(D2&lt;=1,D2&gt;=0.95),"Muito Alta",AND(D2&lt;0.95,D2&gt;=0.9),"Alta",AND(D2&lt;0.9,D2&gt;=0.7),"Boa",AND(D2&lt;0.7,D2&gt;=0.5),"Médio",AND(D2&lt;0.5,D2&gt;=0.25),"Baixo",AND(D2&lt;0.25,D2&gt;0),"Muito Baixo",D2=0,"Zero")</f>
        <v>Médio</v>
      </c>
      <c r="J2" s="18" t="str" cm="1">
        <f t="array" ref="J2">_xlfn.IFS(AND(E2&lt;=1,E2&gt;=0.95),"Muito Alta",AND(E2&lt;0.95,E2&gt;=0.9),"Alta",AND(E2&lt;0.9,E2&gt;=0.7),"Boa",AND(E2&lt;0.7,E2&gt;=0.5),"Médio",AND(E2&lt;0.5,E2&gt;=0.25),"Baixo",AND(E2&lt;0.25,E2&gt;0),"Muito Baixo",E2=0,"Zero")</f>
        <v>Médio</v>
      </c>
      <c r="K2" s="60" t="s">
        <v>82</v>
      </c>
    </row>
    <row r="3" spans="1:11" ht="30" customHeight="1" x14ac:dyDescent="0.35">
      <c r="A3" s="17">
        <v>1</v>
      </c>
      <c r="B3" s="2">
        <v>0.9969088098918083</v>
      </c>
      <c r="C3" s="2">
        <v>0</v>
      </c>
      <c r="D3" s="2">
        <v>0</v>
      </c>
      <c r="E3" s="2">
        <v>0</v>
      </c>
      <c r="F3" s="53">
        <v>2</v>
      </c>
      <c r="G3" s="12" t="str" cm="1">
        <f t="array" ref="G3">_xlfn.IFS(AND(B3&lt;=1,B3&gt;=0.95),"Muito Alta",AND(B3&lt;0.95,B3&gt;=0.9),"Alta",AND(B3&lt;0.9,B3&gt;=0.7),"Boa",AND(B3&lt;0.7,B3&gt;=0.5),"Médio",AND(B3&lt;0.5,B3&gt;=0.25),"Baixo",AND(B3&lt;0.25,B3&gt;0),"Muito Baixo",B3=0,"Zero")</f>
        <v>Muito Alta</v>
      </c>
      <c r="H3" s="12" t="str" cm="1">
        <f t="array" ref="H3">_xlfn.IFS(AND(C3&lt;=1,C3&gt;=0.95),"Muito Alta",AND(C3&lt;0.95,C3&gt;=0.9),"Alta",AND(C3&lt;0.9,C3&gt;=0.7),"Boa",AND(C3&lt;0.7,C3&gt;=0.5),"Médio",AND(C3&lt;0.5,C3&gt;=0.25),"Baixo",AND(C3&lt;0.25,C3&gt;0),"Muito Baixo",C3=0,"Zero")</f>
        <v>Zero</v>
      </c>
      <c r="I3" s="12" t="str" cm="1">
        <f t="array" ref="I3">_xlfn.IFS(AND(D3&lt;=1,D3&gt;=0.95),"Muito Alta",AND(D3&lt;0.95,D3&gt;=0.9),"Alta",AND(D3&lt;0.9,D3&gt;=0.7),"Boa",AND(D3&lt;0.7,D3&gt;=0.5),"Médio",AND(D3&lt;0.5,D3&gt;=0.25),"Baixo",AND(D3&lt;0.25,D3&gt;0),"Muito Baixo",D3=0,"Zero")</f>
        <v>Zero</v>
      </c>
      <c r="J3" s="18" t="str" cm="1">
        <f t="array" ref="J3">_xlfn.IFS(AND(E3&lt;=1,E3&gt;=0.95),"Muito Alta",AND(E3&lt;0.95,E3&gt;=0.9),"Alta",AND(E3&lt;0.9,E3&gt;=0.7),"Boa",AND(E3&lt;0.7,E3&gt;=0.5),"Médio",AND(E3&lt;0.5,E3&gt;=0.25),"Baixo",AND(E3&lt;0.25,E3&gt;0),"Muito Baixo",E3=0,"Zero")</f>
        <v>Zero</v>
      </c>
      <c r="K3" s="78" t="s">
        <v>83</v>
      </c>
    </row>
    <row r="4" spans="1:11" ht="30" customHeight="1" x14ac:dyDescent="0.35">
      <c r="A4" s="17">
        <v>2</v>
      </c>
      <c r="B4" s="2">
        <v>0.99845440494590421</v>
      </c>
      <c r="C4" s="2">
        <v>0</v>
      </c>
      <c r="D4" s="2">
        <v>0</v>
      </c>
      <c r="E4" s="2">
        <v>0</v>
      </c>
      <c r="F4" s="53">
        <v>1</v>
      </c>
      <c r="G4" s="12" t="str" cm="1">
        <f t="array" ref="G4">_xlfn.IFS(AND(B4&lt;=1,B4&gt;=0.95),"Muito Alta",AND(B4&lt;0.95,B4&gt;=0.9),"Alta",AND(B4&lt;0.9,B4&gt;=0.7),"Boa",AND(B4&lt;0.7,B4&gt;=0.5),"Médio",AND(B4&lt;0.5,B4&gt;=0.25),"Baixo",AND(B4&lt;0.25,B4&gt;0),"Muito Baixo",B4=0,"Zero")</f>
        <v>Muito Alta</v>
      </c>
      <c r="H4" s="12" t="str" cm="1">
        <f t="array" ref="H4">_xlfn.IFS(AND(C4&lt;=1,C4&gt;=0.95),"Muito Alta",AND(C4&lt;0.95,C4&gt;=0.9),"Alta",AND(C4&lt;0.9,C4&gt;=0.7),"Boa",AND(C4&lt;0.7,C4&gt;=0.5),"Médio",AND(C4&lt;0.5,C4&gt;=0.25),"Baixo",AND(C4&lt;0.25,C4&gt;0),"Muito Baixo",C4=0,"Zero")</f>
        <v>Zero</v>
      </c>
      <c r="I4" s="12" t="str" cm="1">
        <f t="array" ref="I4">_xlfn.IFS(AND(D4&lt;=1,D4&gt;=0.95),"Muito Alta",AND(D4&lt;0.95,D4&gt;=0.9),"Alta",AND(D4&lt;0.9,D4&gt;=0.7),"Boa",AND(D4&lt;0.7,D4&gt;=0.5),"Médio",AND(D4&lt;0.5,D4&gt;=0.25),"Baixo",AND(D4&lt;0.25,D4&gt;0),"Muito Baixo",D4=0,"Zero")</f>
        <v>Zero</v>
      </c>
      <c r="J4" s="18" t="str" cm="1">
        <f t="array" ref="J4">_xlfn.IFS(AND(E4&lt;=1,E4&gt;=0.95),"Muito Alta",AND(E4&lt;0.95,E4&gt;=0.9),"Alta",AND(E4&lt;0.9,E4&gt;=0.7),"Boa",AND(E4&lt;0.7,E4&gt;=0.5),"Médio",AND(E4&lt;0.5,E4&gt;=0.25),"Baixo",AND(E4&lt;0.25,E4&gt;0),"Muito Baixo",E4=0,"Zero")</f>
        <v>Zero</v>
      </c>
      <c r="K4" s="79"/>
    </row>
    <row r="5" spans="1:11" ht="30" customHeight="1" x14ac:dyDescent="0.35">
      <c r="A5" s="17">
        <v>3</v>
      </c>
      <c r="B5" s="2">
        <v>1</v>
      </c>
      <c r="C5" s="2">
        <v>0</v>
      </c>
      <c r="D5" s="2">
        <v>0</v>
      </c>
      <c r="E5" s="2">
        <v>0</v>
      </c>
      <c r="F5" s="53">
        <v>0</v>
      </c>
      <c r="G5" s="12" t="str" cm="1">
        <f t="array" ref="G5">_xlfn.IFS(AND(B5&lt;=1,B5&gt;=0.95),"Muito Alta",AND(B5&lt;0.95,B5&gt;=0.9),"Alta",AND(B5&lt;0.9,B5&gt;=0.7),"Boa",AND(B5&lt;0.7,B5&gt;=0.5),"Médio",AND(B5&lt;0.5,B5&gt;=0.25),"Baixo",AND(B5&lt;0.25,B5&gt;0),"Muito Baixo",B5=0,"Zero")</f>
        <v>Muito Alta</v>
      </c>
      <c r="H5" s="12" t="str" cm="1">
        <f t="array" ref="H5">_xlfn.IFS(AND(C5&lt;=1,C5&gt;=0.95),"Muito Alta",AND(C5&lt;0.95,C5&gt;=0.9),"Alta",AND(C5&lt;0.9,C5&gt;=0.7),"Boa",AND(C5&lt;0.7,C5&gt;=0.5),"Médio",AND(C5&lt;0.5,C5&gt;=0.25),"Baixo",AND(C5&lt;0.25,C5&gt;0),"Muito Baixo",C5=0,"Zero")</f>
        <v>Zero</v>
      </c>
      <c r="I5" s="12" t="str" cm="1">
        <f t="array" ref="I5">_xlfn.IFS(AND(D5&lt;=1,D5&gt;=0.95),"Muito Alta",AND(D5&lt;0.95,D5&gt;=0.9),"Alta",AND(D5&lt;0.9,D5&gt;=0.7),"Boa",AND(D5&lt;0.7,D5&gt;=0.5),"Médio",AND(D5&lt;0.5,D5&gt;=0.25),"Baixo",AND(D5&lt;0.25,D5&gt;0),"Muito Baixo",D5=0,"Zero")</f>
        <v>Zero</v>
      </c>
      <c r="J5" s="18" t="str" cm="1">
        <f t="array" ref="J5">_xlfn.IFS(AND(E5&lt;=1,E5&gt;=0.95),"Muito Alta",AND(E5&lt;0.95,E5&gt;=0.9),"Alta",AND(E5&lt;0.9,E5&gt;=0.7),"Boa",AND(E5&lt;0.7,E5&gt;=0.5),"Médio",AND(E5&lt;0.5,E5&gt;=0.25),"Baixo",AND(E5&lt;0.25,E5&gt;0),"Muito Baixo",E5=0,"Zero")</f>
        <v>Zero</v>
      </c>
      <c r="K5" s="79"/>
    </row>
    <row r="6" spans="1:11" ht="30" customHeight="1" x14ac:dyDescent="0.35">
      <c r="A6" s="17">
        <v>4</v>
      </c>
      <c r="B6" s="2">
        <v>0.9969088098918083</v>
      </c>
      <c r="C6" s="2">
        <v>0</v>
      </c>
      <c r="D6" s="2">
        <v>0</v>
      </c>
      <c r="E6" s="2">
        <v>0</v>
      </c>
      <c r="F6" s="53">
        <v>2</v>
      </c>
      <c r="G6" s="12" t="str" cm="1">
        <f t="array" ref="G6">_xlfn.IFS(AND(B6&lt;=1,B6&gt;=0.95),"Muito Alta",AND(B6&lt;0.95,B6&gt;=0.9),"Alta",AND(B6&lt;0.9,B6&gt;=0.7),"Boa",AND(B6&lt;0.7,B6&gt;=0.5),"Médio",AND(B6&lt;0.5,B6&gt;=0.25),"Baixo",AND(B6&lt;0.25,B6&gt;0),"Muito Baixo",B6=0,"Zero")</f>
        <v>Muito Alta</v>
      </c>
      <c r="H6" s="12" t="str" cm="1">
        <f t="array" ref="H6">_xlfn.IFS(AND(C6&lt;=1,C6&gt;=0.95),"Muito Alta",AND(C6&lt;0.95,C6&gt;=0.9),"Alta",AND(C6&lt;0.9,C6&gt;=0.7),"Boa",AND(C6&lt;0.7,C6&gt;=0.5),"Médio",AND(C6&lt;0.5,C6&gt;=0.25),"Baixo",AND(C6&lt;0.25,C6&gt;0),"Muito Baixo",C6=0,"Zero")</f>
        <v>Zero</v>
      </c>
      <c r="I6" s="12" t="str" cm="1">
        <f t="array" ref="I6">_xlfn.IFS(AND(D6&lt;=1,D6&gt;=0.95),"Muito Alta",AND(D6&lt;0.95,D6&gt;=0.9),"Alta",AND(D6&lt;0.9,D6&gt;=0.7),"Boa",AND(D6&lt;0.7,D6&gt;=0.5),"Médio",AND(D6&lt;0.5,D6&gt;=0.25),"Baixo",AND(D6&lt;0.25,D6&gt;0),"Muito Baixo",D6=0,"Zero")</f>
        <v>Zero</v>
      </c>
      <c r="J6" s="18" t="str" cm="1">
        <f t="array" ref="J6">_xlfn.IFS(AND(E6&lt;=1,E6&gt;=0.95),"Muito Alta",AND(E6&lt;0.95,E6&gt;=0.9),"Alta",AND(E6&lt;0.9,E6&gt;=0.7),"Boa",AND(E6&lt;0.7,E6&gt;=0.5),"Médio",AND(E6&lt;0.5,E6&gt;=0.25),"Baixo",AND(E6&lt;0.25,E6&gt;0),"Muito Baixo",E6=0,"Zero")</f>
        <v>Zero</v>
      </c>
      <c r="K6" s="79"/>
    </row>
    <row r="7" spans="1:11" ht="30" customHeight="1" x14ac:dyDescent="0.35">
      <c r="A7" s="17">
        <v>5</v>
      </c>
      <c r="B7" s="2">
        <v>1</v>
      </c>
      <c r="C7" s="2">
        <v>0</v>
      </c>
      <c r="D7" s="2">
        <v>0</v>
      </c>
      <c r="E7" s="2">
        <v>0</v>
      </c>
      <c r="F7" s="53">
        <v>0</v>
      </c>
      <c r="G7" s="12" t="str" cm="1">
        <f t="array" ref="G7">_xlfn.IFS(AND(B7&lt;=1,B7&gt;=0.95),"Muito Alta",AND(B7&lt;0.95,B7&gt;=0.9),"Alta",AND(B7&lt;0.9,B7&gt;=0.7),"Boa",AND(B7&lt;0.7,B7&gt;=0.5),"Médio",AND(B7&lt;0.5,B7&gt;=0.25),"Baixo",AND(B7&lt;0.25,B7&gt;0),"Muito Baixo",B7=0,"Zero")</f>
        <v>Muito Alta</v>
      </c>
      <c r="H7" s="12" t="str" cm="1">
        <f t="array" ref="H7">_xlfn.IFS(AND(C7&lt;=1,C7&gt;=0.95),"Muito Alta",AND(C7&lt;0.95,C7&gt;=0.9),"Alta",AND(C7&lt;0.9,C7&gt;=0.7),"Boa",AND(C7&lt;0.7,C7&gt;=0.5),"Médio",AND(C7&lt;0.5,C7&gt;=0.25),"Baixo",AND(C7&lt;0.25,C7&gt;0),"Muito Baixo",C7=0,"Zero")</f>
        <v>Zero</v>
      </c>
      <c r="I7" s="12" t="str" cm="1">
        <f t="array" ref="I7">_xlfn.IFS(AND(D7&lt;=1,D7&gt;=0.95),"Muito Alta",AND(D7&lt;0.95,D7&gt;=0.9),"Alta",AND(D7&lt;0.9,D7&gt;=0.7),"Boa",AND(D7&lt;0.7,D7&gt;=0.5),"Médio",AND(D7&lt;0.5,D7&gt;=0.25),"Baixo",AND(D7&lt;0.25,D7&gt;0),"Muito Baixo",D7=0,"Zero")</f>
        <v>Zero</v>
      </c>
      <c r="J7" s="18" t="str" cm="1">
        <f t="array" ref="J7">_xlfn.IFS(AND(E7&lt;=1,E7&gt;=0.95),"Muito Alta",AND(E7&lt;0.95,E7&gt;=0.9),"Alta",AND(E7&lt;0.9,E7&gt;=0.7),"Boa",AND(E7&lt;0.7,E7&gt;=0.5),"Médio",AND(E7&lt;0.5,E7&gt;=0.25),"Baixo",AND(E7&lt;0.25,E7&gt;0),"Muito Baixo",E7=0,"Zero")</f>
        <v>Zero</v>
      </c>
      <c r="K7" s="80"/>
    </row>
    <row r="8" spans="1:11" ht="30" customHeight="1" x14ac:dyDescent="0.35">
      <c r="A8" s="17">
        <v>6</v>
      </c>
      <c r="B8" s="2">
        <v>0.99381761978361671</v>
      </c>
      <c r="C8" s="2">
        <v>0.8666666666666667</v>
      </c>
      <c r="D8" s="2">
        <v>0.8666666666666667</v>
      </c>
      <c r="E8" s="2">
        <v>0.8666666666666667</v>
      </c>
      <c r="F8" s="53">
        <v>15</v>
      </c>
      <c r="G8" s="12" t="str" cm="1">
        <f t="array" ref="G8">_xlfn.IFS(AND(B8&lt;=1,B8&gt;=0.95),"Muito Alta",AND(B8&lt;0.95,B8&gt;=0.9),"Alta",AND(B8&lt;0.9,B8&gt;=0.7),"Boa",AND(B8&lt;0.7,B8&gt;=0.5),"Médio",AND(B8&lt;0.5,B8&gt;=0.25),"Baixo",AND(B8&lt;0.25,B8&gt;0),"Muito Baixo",B8=0,"Zero")</f>
        <v>Muito Alta</v>
      </c>
      <c r="H8" s="12" t="str" cm="1">
        <f t="array" ref="H8">_xlfn.IFS(AND(C8&lt;=1,C8&gt;=0.95),"Muito Alta",AND(C8&lt;0.95,C8&gt;=0.9),"Alta",AND(C8&lt;0.9,C8&gt;=0.7),"Boa",AND(C8&lt;0.7,C8&gt;=0.5),"Médio",AND(C8&lt;0.5,C8&gt;=0.25),"Baixo",AND(C8&lt;0.25,C8&gt;0),"Muito Baixo",C8=0,"Zero")</f>
        <v>Boa</v>
      </c>
      <c r="I8" s="12" t="str" cm="1">
        <f t="array" ref="I8">_xlfn.IFS(AND(D8&lt;=1,D8&gt;=0.95),"Muito Alta",AND(D8&lt;0.95,D8&gt;=0.9),"Alta",AND(D8&lt;0.9,D8&gt;=0.7),"Boa",AND(D8&lt;0.7,D8&gt;=0.5),"Médio",AND(D8&lt;0.5,D8&gt;=0.25),"Baixo",AND(D8&lt;0.25,D8&gt;0),"Muito Baixo",D8=0,"Zero")</f>
        <v>Boa</v>
      </c>
      <c r="J8" s="18" t="str" cm="1">
        <f t="array" ref="J8">_xlfn.IFS(AND(E8&lt;=1,E8&gt;=0.95),"Muito Alta",AND(E8&lt;0.95,E8&gt;=0.9),"Alta",AND(E8&lt;0.9,E8&gt;=0.7),"Boa",AND(E8&lt;0.7,E8&gt;=0.5),"Médio",AND(E8&lt;0.5,E8&gt;=0.25),"Baixo",AND(E8&lt;0.25,E8&gt;0),"Muito Baixo",E8=0,"Zero")</f>
        <v>Boa</v>
      </c>
      <c r="K8" s="58" t="s">
        <v>86</v>
      </c>
    </row>
    <row r="9" spans="1:11" ht="30" customHeight="1" x14ac:dyDescent="0.35">
      <c r="A9" s="17">
        <v>7</v>
      </c>
      <c r="B9" s="2">
        <v>1</v>
      </c>
      <c r="C9" s="2">
        <v>0</v>
      </c>
      <c r="D9" s="2">
        <v>0</v>
      </c>
      <c r="E9" s="2">
        <v>0</v>
      </c>
      <c r="F9" s="53">
        <v>0</v>
      </c>
      <c r="G9" s="12" t="str" cm="1">
        <f t="array" ref="G9">_xlfn.IFS(AND(B9&lt;=1,B9&gt;=0.95),"Muito Alta",AND(B9&lt;0.95,B9&gt;=0.9),"Alta",AND(B9&lt;0.9,B9&gt;=0.7),"Boa",AND(B9&lt;0.7,B9&gt;=0.5),"Médio",AND(B9&lt;0.5,B9&gt;=0.25),"Baixo",AND(B9&lt;0.25,B9&gt;0),"Muito Baixo",B9=0,"Zero")</f>
        <v>Muito Alta</v>
      </c>
      <c r="H9" s="12" t="str" cm="1">
        <f t="array" ref="H9">_xlfn.IFS(AND(C9&lt;=1,C9&gt;=0.95),"Muito Alta",AND(C9&lt;0.95,C9&gt;=0.9),"Alta",AND(C9&lt;0.9,C9&gt;=0.7),"Boa",AND(C9&lt;0.7,C9&gt;=0.5),"Médio",AND(C9&lt;0.5,C9&gt;=0.25),"Baixo",AND(C9&lt;0.25,C9&gt;0),"Muito Baixo",C9=0,"Zero")</f>
        <v>Zero</v>
      </c>
      <c r="I9" s="12" t="str" cm="1">
        <f t="array" ref="I9">_xlfn.IFS(AND(D9&lt;=1,D9&gt;=0.95),"Muito Alta",AND(D9&lt;0.95,D9&gt;=0.9),"Alta",AND(D9&lt;0.9,D9&gt;=0.7),"Boa",AND(D9&lt;0.7,D9&gt;=0.5),"Médio",AND(D9&lt;0.5,D9&gt;=0.25),"Baixo",AND(D9&lt;0.25,D9&gt;0),"Muito Baixo",D9=0,"Zero")</f>
        <v>Zero</v>
      </c>
      <c r="J9" s="18" t="str" cm="1">
        <f t="array" ref="J9">_xlfn.IFS(AND(E9&lt;=1,E9&gt;=0.95),"Muito Alta",AND(E9&lt;0.95,E9&gt;=0.9),"Alta",AND(E9&lt;0.9,E9&gt;=0.7),"Boa",AND(E9&lt;0.7,E9&gt;=0.5),"Médio",AND(E9&lt;0.5,E9&gt;=0.25),"Baixo",AND(E9&lt;0.25,E9&gt;0),"Muito Baixo",E9=0,"Zero")</f>
        <v>Zero</v>
      </c>
      <c r="K9" s="78" t="s">
        <v>83</v>
      </c>
    </row>
    <row r="10" spans="1:11" ht="30" customHeight="1" x14ac:dyDescent="0.35">
      <c r="A10" s="17">
        <v>8</v>
      </c>
      <c r="B10" s="2">
        <v>1</v>
      </c>
      <c r="C10" s="2">
        <v>0</v>
      </c>
      <c r="D10" s="2">
        <v>0</v>
      </c>
      <c r="E10" s="2">
        <v>0</v>
      </c>
      <c r="F10" s="53">
        <v>0</v>
      </c>
      <c r="G10" s="12" t="str" cm="1">
        <f t="array" ref="G10">_xlfn.IFS(AND(B10&lt;=1,B10&gt;=0.95),"Muito Alta",AND(B10&lt;0.95,B10&gt;=0.9),"Alta",AND(B10&lt;0.9,B10&gt;=0.7),"Boa",AND(B10&lt;0.7,B10&gt;=0.5),"Médio",AND(B10&lt;0.5,B10&gt;=0.25),"Baixo",AND(B10&lt;0.25,B10&gt;0),"Muito Baixo",B10=0,"Zero")</f>
        <v>Muito Alta</v>
      </c>
      <c r="H10" s="12" t="str" cm="1">
        <f t="array" ref="H10">_xlfn.IFS(AND(C10&lt;=1,C10&gt;=0.95),"Muito Alta",AND(C10&lt;0.95,C10&gt;=0.9),"Alta",AND(C10&lt;0.9,C10&gt;=0.7),"Boa",AND(C10&lt;0.7,C10&gt;=0.5),"Médio",AND(C10&lt;0.5,C10&gt;=0.25),"Baixo",AND(C10&lt;0.25,C10&gt;0),"Muito Baixo",C10=0,"Zero")</f>
        <v>Zero</v>
      </c>
      <c r="I10" s="12" t="str" cm="1">
        <f t="array" ref="I10">_xlfn.IFS(AND(D10&lt;=1,D10&gt;=0.95),"Muito Alta",AND(D10&lt;0.95,D10&gt;=0.9),"Alta",AND(D10&lt;0.9,D10&gt;=0.7),"Boa",AND(D10&lt;0.7,D10&gt;=0.5),"Médio",AND(D10&lt;0.5,D10&gt;=0.25),"Baixo",AND(D10&lt;0.25,D10&gt;0),"Muito Baixo",D10=0,"Zero")</f>
        <v>Zero</v>
      </c>
      <c r="J10" s="18" t="str" cm="1">
        <f t="array" ref="J10">_xlfn.IFS(AND(E10&lt;=1,E10&gt;=0.95),"Muito Alta",AND(E10&lt;0.95,E10&gt;=0.9),"Alta",AND(E10&lt;0.9,E10&gt;=0.7),"Boa",AND(E10&lt;0.7,E10&gt;=0.5),"Médio",AND(E10&lt;0.5,E10&gt;=0.25),"Baixo",AND(E10&lt;0.25,E10&gt;0),"Muito Baixo",E10=0,"Zero")</f>
        <v>Zero</v>
      </c>
      <c r="K10" s="79"/>
    </row>
    <row r="11" spans="1:11" ht="30" customHeight="1" x14ac:dyDescent="0.35">
      <c r="A11" s="17">
        <v>9</v>
      </c>
      <c r="B11" s="2">
        <v>0.99845440494590421</v>
      </c>
      <c r="C11" s="2">
        <v>0</v>
      </c>
      <c r="D11" s="2">
        <v>0</v>
      </c>
      <c r="E11" s="2">
        <v>0</v>
      </c>
      <c r="F11" s="53">
        <v>1</v>
      </c>
      <c r="G11" s="12" t="str" cm="1">
        <f t="array" ref="G11">_xlfn.IFS(AND(B11&lt;=1,B11&gt;=0.95),"Muito Alta",AND(B11&lt;0.95,B11&gt;=0.9),"Alta",AND(B11&lt;0.9,B11&gt;=0.7),"Boa",AND(B11&lt;0.7,B11&gt;=0.5),"Médio",AND(B11&lt;0.5,B11&gt;=0.25),"Baixo",AND(B11&lt;0.25,B11&gt;0),"Muito Baixo",B11=0,"Zero")</f>
        <v>Muito Alta</v>
      </c>
      <c r="H11" s="12" t="str" cm="1">
        <f t="array" ref="H11">_xlfn.IFS(AND(C11&lt;=1,C11&gt;=0.95),"Muito Alta",AND(C11&lt;0.95,C11&gt;=0.9),"Alta",AND(C11&lt;0.9,C11&gt;=0.7),"Boa",AND(C11&lt;0.7,C11&gt;=0.5),"Médio",AND(C11&lt;0.5,C11&gt;=0.25),"Baixo",AND(C11&lt;0.25,C11&gt;0),"Muito Baixo",C11=0,"Zero")</f>
        <v>Zero</v>
      </c>
      <c r="I11" s="12" t="str" cm="1">
        <f t="array" ref="I11">_xlfn.IFS(AND(D11&lt;=1,D11&gt;=0.95),"Muito Alta",AND(D11&lt;0.95,D11&gt;=0.9),"Alta",AND(D11&lt;0.9,D11&gt;=0.7),"Boa",AND(D11&lt;0.7,D11&gt;=0.5),"Médio",AND(D11&lt;0.5,D11&gt;=0.25),"Baixo",AND(D11&lt;0.25,D11&gt;0),"Muito Baixo",D11=0,"Zero")</f>
        <v>Zero</v>
      </c>
      <c r="J11" s="18" t="str" cm="1">
        <f t="array" ref="J11">_xlfn.IFS(AND(E11&lt;=1,E11&gt;=0.95),"Muito Alta",AND(E11&lt;0.95,E11&gt;=0.9),"Alta",AND(E11&lt;0.9,E11&gt;=0.7),"Boa",AND(E11&lt;0.7,E11&gt;=0.5),"Médio",AND(E11&lt;0.5,E11&gt;=0.25),"Baixo",AND(E11&lt;0.25,E11&gt;0),"Muito Baixo",E11=0,"Zero")</f>
        <v>Zero</v>
      </c>
      <c r="K11" s="79"/>
    </row>
    <row r="12" spans="1:11" ht="30" customHeight="1" x14ac:dyDescent="0.35">
      <c r="A12" s="17">
        <v>10</v>
      </c>
      <c r="B12" s="2">
        <v>0.99845440494590421</v>
      </c>
      <c r="C12" s="2">
        <v>0</v>
      </c>
      <c r="D12" s="2">
        <v>0</v>
      </c>
      <c r="E12" s="2">
        <v>0</v>
      </c>
      <c r="F12" s="53">
        <v>1</v>
      </c>
      <c r="G12" s="12" t="str" cm="1">
        <f t="array" ref="G12">_xlfn.IFS(AND(B12&lt;=1,B12&gt;=0.95),"Muito Alta",AND(B12&lt;0.95,B12&gt;=0.9),"Alta",AND(B12&lt;0.9,B12&gt;=0.7),"Boa",AND(B12&lt;0.7,B12&gt;=0.5),"Médio",AND(B12&lt;0.5,B12&gt;=0.25),"Baixo",AND(B12&lt;0.25,B12&gt;0),"Muito Baixo",B12=0,"Zero")</f>
        <v>Muito Alta</v>
      </c>
      <c r="H12" s="12" t="str" cm="1">
        <f t="array" ref="H12">_xlfn.IFS(AND(C12&lt;=1,C12&gt;=0.95),"Muito Alta",AND(C12&lt;0.95,C12&gt;=0.9),"Alta",AND(C12&lt;0.9,C12&gt;=0.7),"Boa",AND(C12&lt;0.7,C12&gt;=0.5),"Médio",AND(C12&lt;0.5,C12&gt;=0.25),"Baixo",AND(C12&lt;0.25,C12&gt;0),"Muito Baixo",C12=0,"Zero")</f>
        <v>Zero</v>
      </c>
      <c r="I12" s="12" t="str" cm="1">
        <f t="array" ref="I12">_xlfn.IFS(AND(D12&lt;=1,D12&gt;=0.95),"Muito Alta",AND(D12&lt;0.95,D12&gt;=0.9),"Alta",AND(D12&lt;0.9,D12&gt;=0.7),"Boa",AND(D12&lt;0.7,D12&gt;=0.5),"Médio",AND(D12&lt;0.5,D12&gt;=0.25),"Baixo",AND(D12&lt;0.25,D12&gt;0),"Muito Baixo",D12=0,"Zero")</f>
        <v>Zero</v>
      </c>
      <c r="J12" s="18" t="str" cm="1">
        <f t="array" ref="J12">_xlfn.IFS(AND(E12&lt;=1,E12&gt;=0.95),"Muito Alta",AND(E12&lt;0.95,E12&gt;=0.9),"Alta",AND(E12&lt;0.9,E12&gt;=0.7),"Boa",AND(E12&lt;0.7,E12&gt;=0.5),"Médio",AND(E12&lt;0.5,E12&gt;=0.25),"Baixo",AND(E12&lt;0.25,E12&gt;0),"Muito Baixo",E12=0,"Zero")</f>
        <v>Zero</v>
      </c>
      <c r="K12" s="79"/>
    </row>
    <row r="13" spans="1:11" ht="30" customHeight="1" x14ac:dyDescent="0.35">
      <c r="A13" s="17">
        <v>11</v>
      </c>
      <c r="B13" s="2">
        <v>0.99845440494590421</v>
      </c>
      <c r="C13" s="2">
        <v>0</v>
      </c>
      <c r="D13" s="2">
        <v>0</v>
      </c>
      <c r="E13" s="2">
        <v>0</v>
      </c>
      <c r="F13" s="53">
        <v>0</v>
      </c>
      <c r="G13" s="12" t="str" cm="1">
        <f t="array" ref="G13">_xlfn.IFS(AND(B13&lt;=1,B13&gt;=0.95),"Muito Alta",AND(B13&lt;0.95,B13&gt;=0.9),"Alta",AND(B13&lt;0.9,B13&gt;=0.7),"Boa",AND(B13&lt;0.7,B13&gt;=0.5),"Médio",AND(B13&lt;0.5,B13&gt;=0.25),"Baixo",AND(B13&lt;0.25,B13&gt;0),"Muito Baixo",B13=0,"Zero")</f>
        <v>Muito Alta</v>
      </c>
      <c r="H13" s="12" t="str" cm="1">
        <f t="array" ref="H13">_xlfn.IFS(AND(C13&lt;=1,C13&gt;=0.95),"Muito Alta",AND(C13&lt;0.95,C13&gt;=0.9),"Alta",AND(C13&lt;0.9,C13&gt;=0.7),"Boa",AND(C13&lt;0.7,C13&gt;=0.5),"Médio",AND(C13&lt;0.5,C13&gt;=0.25),"Baixo",AND(C13&lt;0.25,C13&gt;0),"Muito Baixo",C13=0,"Zero")</f>
        <v>Zero</v>
      </c>
      <c r="I13" s="12" t="str" cm="1">
        <f t="array" ref="I13">_xlfn.IFS(AND(D13&lt;=1,D13&gt;=0.95),"Muito Alta",AND(D13&lt;0.95,D13&gt;=0.9),"Alta",AND(D13&lt;0.9,D13&gt;=0.7),"Boa",AND(D13&lt;0.7,D13&gt;=0.5),"Médio",AND(D13&lt;0.5,D13&gt;=0.25),"Baixo",AND(D13&lt;0.25,D13&gt;0),"Muito Baixo",D13=0,"Zero")</f>
        <v>Zero</v>
      </c>
      <c r="J13" s="18" t="str" cm="1">
        <f t="array" ref="J13">_xlfn.IFS(AND(E13&lt;=1,E13&gt;=0.95),"Muito Alta",AND(E13&lt;0.95,E13&gt;=0.9),"Alta",AND(E13&lt;0.9,E13&gt;=0.7),"Boa",AND(E13&lt;0.7,E13&gt;=0.5),"Médio",AND(E13&lt;0.5,E13&gt;=0.25),"Baixo",AND(E13&lt;0.25,E13&gt;0),"Muito Baixo",E13=0,"Zero")</f>
        <v>Zero</v>
      </c>
      <c r="K13" s="79"/>
    </row>
    <row r="14" spans="1:11" ht="30" customHeight="1" x14ac:dyDescent="0.35">
      <c r="A14" s="17">
        <v>12</v>
      </c>
      <c r="B14" s="2">
        <v>0.99072642967542501</v>
      </c>
      <c r="C14" s="2">
        <v>0.8</v>
      </c>
      <c r="D14" s="2">
        <v>0.44444444444444442</v>
      </c>
      <c r="E14" s="2">
        <v>0.5714285714285714</v>
      </c>
      <c r="F14" s="53">
        <v>9</v>
      </c>
      <c r="G14" s="12" t="str" cm="1">
        <f t="array" ref="G14">_xlfn.IFS(AND(B14&lt;=1,B14&gt;=0.95),"Muito Alta",AND(B14&lt;0.95,B14&gt;=0.9),"Alta",AND(B14&lt;0.9,B14&gt;=0.7),"Boa",AND(B14&lt;0.7,B14&gt;=0.5),"Médio",AND(B14&lt;0.5,B14&gt;=0.25),"Baixo",AND(B14&lt;0.25,B14&gt;0),"Muito Baixo",B14=0,"Zero")</f>
        <v>Muito Alta</v>
      </c>
      <c r="H14" s="12" t="str" cm="1">
        <f t="array" ref="H14">_xlfn.IFS(AND(C14&lt;=1,C14&gt;=0.95),"Muito Alta",AND(C14&lt;0.95,C14&gt;=0.9),"Alta",AND(C14&lt;0.9,C14&gt;=0.7),"Boa",AND(C14&lt;0.7,C14&gt;=0.5),"Médio",AND(C14&lt;0.5,C14&gt;=0.25),"Baixo",AND(C14&lt;0.25,C14&gt;0),"Muito Baixo",C14=0,"Zero")</f>
        <v>Boa</v>
      </c>
      <c r="I14" s="12" t="str" cm="1">
        <f t="array" ref="I14">_xlfn.IFS(AND(D14&lt;=1,D14&gt;=0.95),"Muito Alta",AND(D14&lt;0.95,D14&gt;=0.9),"Alta",AND(D14&lt;0.9,D14&gt;=0.7),"Boa",AND(D14&lt;0.7,D14&gt;=0.5),"Médio",AND(D14&lt;0.5,D14&gt;=0.25),"Baixo",AND(D14&lt;0.25,D14&gt;0),"Muito Baixo",D14=0,"Zero")</f>
        <v>Baixo</v>
      </c>
      <c r="J14" s="18" t="str" cm="1">
        <f t="array" ref="J14">_xlfn.IFS(AND(E14&lt;=1,E14&gt;=0.95),"Muito Alta",AND(E14&lt;0.95,E14&gt;=0.9),"Alta",AND(E14&lt;0.9,E14&gt;=0.7),"Boa",AND(E14&lt;0.7,E14&gt;=0.5),"Médio",AND(E14&lt;0.5,E14&gt;=0.25),"Baixo",AND(E14&lt;0.25,E14&gt;0),"Muito Baixo",E14=0,"Zero")</f>
        <v>Médio</v>
      </c>
      <c r="K14" s="58" t="s">
        <v>87</v>
      </c>
    </row>
    <row r="15" spans="1:11" ht="30" customHeight="1" x14ac:dyDescent="0.35">
      <c r="A15" s="17">
        <v>13</v>
      </c>
      <c r="B15" s="2">
        <v>0.99845440494590421</v>
      </c>
      <c r="C15" s="2">
        <v>0</v>
      </c>
      <c r="D15" s="2">
        <v>0</v>
      </c>
      <c r="E15" s="2">
        <v>0</v>
      </c>
      <c r="F15" s="53">
        <v>1</v>
      </c>
      <c r="G15" s="12" t="str" cm="1">
        <f t="array" ref="G15">_xlfn.IFS(AND(B15&lt;=1,B15&gt;=0.95),"Muito Alta",AND(B15&lt;0.95,B15&gt;=0.9),"Alta",AND(B15&lt;0.9,B15&gt;=0.7),"Boa",AND(B15&lt;0.7,B15&gt;=0.5),"Médio",AND(B15&lt;0.5,B15&gt;=0.25),"Baixo",AND(B15&lt;0.25,B15&gt;0),"Muito Baixo",B15=0,"Zero")</f>
        <v>Muito Alta</v>
      </c>
      <c r="H15" s="12" t="str" cm="1">
        <f t="array" ref="H15">_xlfn.IFS(AND(C15&lt;=1,C15&gt;=0.95),"Muito Alta",AND(C15&lt;0.95,C15&gt;=0.9),"Alta",AND(C15&lt;0.9,C15&gt;=0.7),"Boa",AND(C15&lt;0.7,C15&gt;=0.5),"Médio",AND(C15&lt;0.5,C15&gt;=0.25),"Baixo",AND(C15&lt;0.25,C15&gt;0),"Muito Baixo",C15=0,"Zero")</f>
        <v>Zero</v>
      </c>
      <c r="I15" s="12" t="str" cm="1">
        <f t="array" ref="I15">_xlfn.IFS(AND(D15&lt;=1,D15&gt;=0.95),"Muito Alta",AND(D15&lt;0.95,D15&gt;=0.9),"Alta",AND(D15&lt;0.9,D15&gt;=0.7),"Boa",AND(D15&lt;0.7,D15&gt;=0.5),"Médio",AND(D15&lt;0.5,D15&gt;=0.25),"Baixo",AND(D15&lt;0.25,D15&gt;0),"Muito Baixo",D15=0,"Zero")</f>
        <v>Zero</v>
      </c>
      <c r="J15" s="18" t="str" cm="1">
        <f t="array" ref="J15">_xlfn.IFS(AND(E15&lt;=1,E15&gt;=0.95),"Muito Alta",AND(E15&lt;0.95,E15&gt;=0.9),"Alta",AND(E15&lt;0.9,E15&gt;=0.7),"Boa",AND(E15&lt;0.7,E15&gt;=0.5),"Médio",AND(E15&lt;0.5,E15&gt;=0.25),"Baixo",AND(E15&lt;0.25,E15&gt;0),"Muito Baixo",E15=0,"Zero")</f>
        <v>Zero</v>
      </c>
      <c r="K15" s="79" t="s">
        <v>83</v>
      </c>
    </row>
    <row r="16" spans="1:11" ht="30" customHeight="1" x14ac:dyDescent="0.35">
      <c r="A16" s="17">
        <v>14</v>
      </c>
      <c r="B16" s="2">
        <v>0.99381761978361671</v>
      </c>
      <c r="C16" s="2">
        <v>0</v>
      </c>
      <c r="D16" s="2">
        <v>0</v>
      </c>
      <c r="E16" s="2">
        <v>0</v>
      </c>
      <c r="F16" s="53">
        <v>1</v>
      </c>
      <c r="G16" s="12" t="str" cm="1">
        <f t="array" ref="G16">_xlfn.IFS(AND(B16&lt;=1,B16&gt;=0.95),"Muito Alta",AND(B16&lt;0.95,B16&gt;=0.9),"Alta",AND(B16&lt;0.9,B16&gt;=0.7),"Boa",AND(B16&lt;0.7,B16&gt;=0.5),"Médio",AND(B16&lt;0.5,B16&gt;=0.25),"Baixo",AND(B16&lt;0.25,B16&gt;0),"Muito Baixo",B16=0,"Zero")</f>
        <v>Muito Alta</v>
      </c>
      <c r="H16" s="12" t="str" cm="1">
        <f t="array" ref="H16">_xlfn.IFS(AND(C16&lt;=1,C16&gt;=0.95),"Muito Alta",AND(C16&lt;0.95,C16&gt;=0.9),"Alta",AND(C16&lt;0.9,C16&gt;=0.7),"Boa",AND(C16&lt;0.7,C16&gt;=0.5),"Médio",AND(C16&lt;0.5,C16&gt;=0.25),"Baixo",AND(C16&lt;0.25,C16&gt;0),"Muito Baixo",C16=0,"Zero")</f>
        <v>Zero</v>
      </c>
      <c r="I16" s="12" t="str" cm="1">
        <f t="array" ref="I16">_xlfn.IFS(AND(D16&lt;=1,D16&gt;=0.95),"Muito Alta",AND(D16&lt;0.95,D16&gt;=0.9),"Alta",AND(D16&lt;0.9,D16&gt;=0.7),"Boa",AND(D16&lt;0.7,D16&gt;=0.5),"Médio",AND(D16&lt;0.5,D16&gt;=0.25),"Baixo",AND(D16&lt;0.25,D16&gt;0),"Muito Baixo",D16=0,"Zero")</f>
        <v>Zero</v>
      </c>
      <c r="J16" s="18" t="str" cm="1">
        <f t="array" ref="J16">_xlfn.IFS(AND(E16&lt;=1,E16&gt;=0.95),"Muito Alta",AND(E16&lt;0.95,E16&gt;=0.9),"Alta",AND(E16&lt;0.9,E16&gt;=0.7),"Boa",AND(E16&lt;0.7,E16&gt;=0.5),"Médio",AND(E16&lt;0.5,E16&gt;=0.25),"Baixo",AND(E16&lt;0.25,E16&gt;0),"Muito Baixo",E16=0,"Zero")</f>
        <v>Zero</v>
      </c>
      <c r="K16" s="79"/>
    </row>
    <row r="17" spans="1:11" ht="30" customHeight="1" x14ac:dyDescent="0.35">
      <c r="A17" s="17">
        <v>15</v>
      </c>
      <c r="B17" s="2">
        <v>0.99845440494590421</v>
      </c>
      <c r="C17" s="2">
        <v>0</v>
      </c>
      <c r="D17" s="2">
        <v>0</v>
      </c>
      <c r="E17" s="2">
        <v>0</v>
      </c>
      <c r="F17" s="53">
        <v>1</v>
      </c>
      <c r="G17" s="12" t="str" cm="1">
        <f t="array" ref="G17">_xlfn.IFS(AND(B17&lt;=1,B17&gt;=0.95),"Muito Alta",AND(B17&lt;0.95,B17&gt;=0.9),"Alta",AND(B17&lt;0.9,B17&gt;=0.7),"Boa",AND(B17&lt;0.7,B17&gt;=0.5),"Médio",AND(B17&lt;0.5,B17&gt;=0.25),"Baixo",AND(B17&lt;0.25,B17&gt;0),"Muito Baixo",B17=0,"Zero")</f>
        <v>Muito Alta</v>
      </c>
      <c r="H17" s="12" t="str" cm="1">
        <f t="array" ref="H17">_xlfn.IFS(AND(C17&lt;=1,C17&gt;=0.95),"Muito Alta",AND(C17&lt;0.95,C17&gt;=0.9),"Alta",AND(C17&lt;0.9,C17&gt;=0.7),"Boa",AND(C17&lt;0.7,C17&gt;=0.5),"Médio",AND(C17&lt;0.5,C17&gt;=0.25),"Baixo",AND(C17&lt;0.25,C17&gt;0),"Muito Baixo",C17=0,"Zero")</f>
        <v>Zero</v>
      </c>
      <c r="I17" s="12" t="str" cm="1">
        <f t="array" ref="I17">_xlfn.IFS(AND(D17&lt;=1,D17&gt;=0.95),"Muito Alta",AND(D17&lt;0.95,D17&gt;=0.9),"Alta",AND(D17&lt;0.9,D17&gt;=0.7),"Boa",AND(D17&lt;0.7,D17&gt;=0.5),"Médio",AND(D17&lt;0.5,D17&gt;=0.25),"Baixo",AND(D17&lt;0.25,D17&gt;0),"Muito Baixo",D17=0,"Zero")</f>
        <v>Zero</v>
      </c>
      <c r="J17" s="18" t="str" cm="1">
        <f t="array" ref="J17">_xlfn.IFS(AND(E17&lt;=1,E17&gt;=0.95),"Muito Alta",AND(E17&lt;0.95,E17&gt;=0.9),"Alta",AND(E17&lt;0.9,E17&gt;=0.7),"Boa",AND(E17&lt;0.7,E17&gt;=0.5),"Médio",AND(E17&lt;0.5,E17&gt;=0.25),"Baixo",AND(E17&lt;0.25,E17&gt;0),"Muito Baixo",E17=0,"Zero")</f>
        <v>Zero</v>
      </c>
      <c r="K17" s="79"/>
    </row>
    <row r="18" spans="1:11" ht="30" customHeight="1" x14ac:dyDescent="0.35">
      <c r="A18" s="17">
        <v>16</v>
      </c>
      <c r="B18" s="2">
        <v>1</v>
      </c>
      <c r="C18" s="2">
        <v>0</v>
      </c>
      <c r="D18" s="2">
        <v>0</v>
      </c>
      <c r="E18" s="2">
        <v>0</v>
      </c>
      <c r="F18" s="53">
        <v>0</v>
      </c>
      <c r="G18" s="12" t="str" cm="1">
        <f t="array" ref="G18">_xlfn.IFS(AND(B18&lt;=1,B18&gt;=0.95),"Muito Alta",AND(B18&lt;0.95,B18&gt;=0.9),"Alta",AND(B18&lt;0.9,B18&gt;=0.7),"Boa",AND(B18&lt;0.7,B18&gt;=0.5),"Médio",AND(B18&lt;0.5,B18&gt;=0.25),"Baixo",AND(B18&lt;0.25,B18&gt;0),"Muito Baixo",B18=0,"Zero")</f>
        <v>Muito Alta</v>
      </c>
      <c r="H18" s="12" t="str" cm="1">
        <f t="array" ref="H18">_xlfn.IFS(AND(C18&lt;=1,C18&gt;=0.95),"Muito Alta",AND(C18&lt;0.95,C18&gt;=0.9),"Alta",AND(C18&lt;0.9,C18&gt;=0.7),"Boa",AND(C18&lt;0.7,C18&gt;=0.5),"Médio",AND(C18&lt;0.5,C18&gt;=0.25),"Baixo",AND(C18&lt;0.25,C18&gt;0),"Muito Baixo",C18=0,"Zero")</f>
        <v>Zero</v>
      </c>
      <c r="I18" s="12" t="str" cm="1">
        <f t="array" ref="I18">_xlfn.IFS(AND(D18&lt;=1,D18&gt;=0.95),"Muito Alta",AND(D18&lt;0.95,D18&gt;=0.9),"Alta",AND(D18&lt;0.9,D18&gt;=0.7),"Boa",AND(D18&lt;0.7,D18&gt;=0.5),"Médio",AND(D18&lt;0.5,D18&gt;=0.25),"Baixo",AND(D18&lt;0.25,D18&gt;0),"Muito Baixo",D18=0,"Zero")</f>
        <v>Zero</v>
      </c>
      <c r="J18" s="18" t="str" cm="1">
        <f t="array" ref="J18">_xlfn.IFS(AND(E18&lt;=1,E18&gt;=0.95),"Muito Alta",AND(E18&lt;0.95,E18&gt;=0.9),"Alta",AND(E18&lt;0.9,E18&gt;=0.7),"Boa",AND(E18&lt;0.7,E18&gt;=0.5),"Médio",AND(E18&lt;0.5,E18&gt;=0.25),"Baixo",AND(E18&lt;0.25,E18&gt;0),"Muito Baixo",E18=0,"Zero")</f>
        <v>Zero</v>
      </c>
      <c r="K18" s="79"/>
    </row>
    <row r="19" spans="1:11" ht="30" customHeight="1" x14ac:dyDescent="0.35">
      <c r="A19" s="17">
        <v>17</v>
      </c>
      <c r="B19" s="2">
        <v>0.99845440494590421</v>
      </c>
      <c r="C19" s="2">
        <v>0</v>
      </c>
      <c r="D19" s="2">
        <v>0</v>
      </c>
      <c r="E19" s="2">
        <v>0</v>
      </c>
      <c r="F19" s="53">
        <v>1</v>
      </c>
      <c r="G19" s="12" t="str" cm="1">
        <f t="array" ref="G19">_xlfn.IFS(AND(B19&lt;=1,B19&gt;=0.95),"Muito Alta",AND(B19&lt;0.95,B19&gt;=0.9),"Alta",AND(B19&lt;0.9,B19&gt;=0.7),"Boa",AND(B19&lt;0.7,B19&gt;=0.5),"Médio",AND(B19&lt;0.5,B19&gt;=0.25),"Baixo",AND(B19&lt;0.25,B19&gt;0),"Muito Baixo",B19=0,"Zero")</f>
        <v>Muito Alta</v>
      </c>
      <c r="H19" s="12" t="str" cm="1">
        <f t="array" ref="H19">_xlfn.IFS(AND(C19&lt;=1,C19&gt;=0.95),"Muito Alta",AND(C19&lt;0.95,C19&gt;=0.9),"Alta",AND(C19&lt;0.9,C19&gt;=0.7),"Boa",AND(C19&lt;0.7,C19&gt;=0.5),"Médio",AND(C19&lt;0.5,C19&gt;=0.25),"Baixo",AND(C19&lt;0.25,C19&gt;0),"Muito Baixo",C19=0,"Zero")</f>
        <v>Zero</v>
      </c>
      <c r="I19" s="12" t="str" cm="1">
        <f t="array" ref="I19">_xlfn.IFS(AND(D19&lt;=1,D19&gt;=0.95),"Muito Alta",AND(D19&lt;0.95,D19&gt;=0.9),"Alta",AND(D19&lt;0.9,D19&gt;=0.7),"Boa",AND(D19&lt;0.7,D19&gt;=0.5),"Médio",AND(D19&lt;0.5,D19&gt;=0.25),"Baixo",AND(D19&lt;0.25,D19&gt;0),"Muito Baixo",D19=0,"Zero")</f>
        <v>Zero</v>
      </c>
      <c r="J19" s="18" t="str" cm="1">
        <f t="array" ref="J19">_xlfn.IFS(AND(E19&lt;=1,E19&gt;=0.95),"Muito Alta",AND(E19&lt;0.95,E19&gt;=0.9),"Alta",AND(E19&lt;0.9,E19&gt;=0.7),"Boa",AND(E19&lt;0.7,E19&gt;=0.5),"Médio",AND(E19&lt;0.5,E19&gt;=0.25),"Baixo",AND(E19&lt;0.25,E19&gt;0),"Muito Baixo",E19=0,"Zero")</f>
        <v>Zero</v>
      </c>
      <c r="K19" s="79"/>
    </row>
    <row r="20" spans="1:11" ht="30" customHeight="1" x14ac:dyDescent="0.35">
      <c r="A20" s="17">
        <v>18</v>
      </c>
      <c r="B20" s="2">
        <v>1</v>
      </c>
      <c r="C20" s="2">
        <v>0</v>
      </c>
      <c r="D20" s="2">
        <v>0</v>
      </c>
      <c r="E20" s="2">
        <v>0</v>
      </c>
      <c r="F20" s="53">
        <v>0</v>
      </c>
      <c r="G20" s="12" t="str" cm="1">
        <f t="array" ref="G20">_xlfn.IFS(AND(B20&lt;=1,B20&gt;=0.95),"Muito Alta",AND(B20&lt;0.95,B20&gt;=0.9),"Alta",AND(B20&lt;0.9,B20&gt;=0.7),"Boa",AND(B20&lt;0.7,B20&gt;=0.5),"Médio",AND(B20&lt;0.5,B20&gt;=0.25),"Baixo",AND(B20&lt;0.25,B20&gt;0),"Muito Baixo",B20=0,"Zero")</f>
        <v>Muito Alta</v>
      </c>
      <c r="H20" s="12" t="str" cm="1">
        <f t="array" ref="H20">_xlfn.IFS(AND(C20&lt;=1,C20&gt;=0.95),"Muito Alta",AND(C20&lt;0.95,C20&gt;=0.9),"Alta",AND(C20&lt;0.9,C20&gt;=0.7),"Boa",AND(C20&lt;0.7,C20&gt;=0.5),"Médio",AND(C20&lt;0.5,C20&gt;=0.25),"Baixo",AND(C20&lt;0.25,C20&gt;0),"Muito Baixo",C20=0,"Zero")</f>
        <v>Zero</v>
      </c>
      <c r="I20" s="12" t="str" cm="1">
        <f t="array" ref="I20">_xlfn.IFS(AND(D20&lt;=1,D20&gt;=0.95),"Muito Alta",AND(D20&lt;0.95,D20&gt;=0.9),"Alta",AND(D20&lt;0.9,D20&gt;=0.7),"Boa",AND(D20&lt;0.7,D20&gt;=0.5),"Médio",AND(D20&lt;0.5,D20&gt;=0.25),"Baixo",AND(D20&lt;0.25,D20&gt;0),"Muito Baixo",D20=0,"Zero")</f>
        <v>Zero</v>
      </c>
      <c r="J20" s="18" t="str" cm="1">
        <f t="array" ref="J20">_xlfn.IFS(AND(E20&lt;=1,E20&gt;=0.95),"Muito Alta",AND(E20&lt;0.95,E20&gt;=0.9),"Alta",AND(E20&lt;0.9,E20&gt;=0.7),"Boa",AND(E20&lt;0.7,E20&gt;=0.5),"Médio",AND(E20&lt;0.5,E20&gt;=0.25),"Baixo",AND(E20&lt;0.25,E20&gt;0),"Muito Baixo",E20=0,"Zero")</f>
        <v>Zero</v>
      </c>
      <c r="K20" s="79"/>
    </row>
    <row r="21" spans="1:11" ht="30" customHeight="1" x14ac:dyDescent="0.35">
      <c r="A21" s="17">
        <v>19</v>
      </c>
      <c r="B21" s="2">
        <v>1</v>
      </c>
      <c r="C21" s="2">
        <v>0</v>
      </c>
      <c r="D21" s="2">
        <v>0</v>
      </c>
      <c r="E21" s="2">
        <v>0</v>
      </c>
      <c r="F21" s="53">
        <v>0</v>
      </c>
      <c r="G21" s="12" t="str" cm="1">
        <f t="array" ref="G21">_xlfn.IFS(AND(B21&lt;=1,B21&gt;=0.95),"Muito Alta",AND(B21&lt;0.95,B21&gt;=0.9),"Alta",AND(B21&lt;0.9,B21&gt;=0.7),"Boa",AND(B21&lt;0.7,B21&gt;=0.5),"Médio",AND(B21&lt;0.5,B21&gt;=0.25),"Baixo",AND(B21&lt;0.25,B21&gt;0),"Muito Baixo",B21=0,"Zero")</f>
        <v>Muito Alta</v>
      </c>
      <c r="H21" s="12" t="str" cm="1">
        <f t="array" ref="H21">_xlfn.IFS(AND(C21&lt;=1,C21&gt;=0.95),"Muito Alta",AND(C21&lt;0.95,C21&gt;=0.9),"Alta",AND(C21&lt;0.9,C21&gt;=0.7),"Boa",AND(C21&lt;0.7,C21&gt;=0.5),"Médio",AND(C21&lt;0.5,C21&gt;=0.25),"Baixo",AND(C21&lt;0.25,C21&gt;0),"Muito Baixo",C21=0,"Zero")</f>
        <v>Zero</v>
      </c>
      <c r="I21" s="12" t="str" cm="1">
        <f t="array" ref="I21">_xlfn.IFS(AND(D21&lt;=1,D21&gt;=0.95),"Muito Alta",AND(D21&lt;0.95,D21&gt;=0.9),"Alta",AND(D21&lt;0.9,D21&gt;=0.7),"Boa",AND(D21&lt;0.7,D21&gt;=0.5),"Médio",AND(D21&lt;0.5,D21&gt;=0.25),"Baixo",AND(D21&lt;0.25,D21&gt;0),"Muito Baixo",D21=0,"Zero")</f>
        <v>Zero</v>
      </c>
      <c r="J21" s="18" t="str" cm="1">
        <f t="array" ref="J21">_xlfn.IFS(AND(E21&lt;=1,E21&gt;=0.95),"Muito Alta",AND(E21&lt;0.95,E21&gt;=0.9),"Alta",AND(E21&lt;0.9,E21&gt;=0.7),"Boa",AND(E21&lt;0.7,E21&gt;=0.5),"Médio",AND(E21&lt;0.5,E21&gt;=0.25),"Baixo",AND(E21&lt;0.25,E21&gt;0),"Muito Baixo",E21=0,"Zero")</f>
        <v>Zero</v>
      </c>
      <c r="K21" s="80"/>
    </row>
    <row r="22" spans="1:11" ht="30" customHeight="1" x14ac:dyDescent="0.35">
      <c r="A22" s="17">
        <v>20</v>
      </c>
      <c r="B22" s="2">
        <v>0.89335394126738799</v>
      </c>
      <c r="C22" s="2">
        <v>0.59398496240601506</v>
      </c>
      <c r="D22" s="2">
        <v>0.84042553191489366</v>
      </c>
      <c r="E22" s="2">
        <v>0.69603524229074887</v>
      </c>
      <c r="F22" s="53">
        <v>94</v>
      </c>
      <c r="G22" s="12" t="str" cm="1">
        <f t="array" ref="G22">_xlfn.IFS(AND(B22&lt;=1,B22&gt;=0.95),"Muito Alta",AND(B22&lt;0.95,B22&gt;=0.9),"Alta",AND(B22&lt;0.9,B22&gt;=0.7),"Boa",AND(B22&lt;0.7,B22&gt;=0.5),"Médio",AND(B22&lt;0.5,B22&gt;=0.25),"Baixo",AND(B22&lt;0.25,B22&gt;0),"Muito Baixo",B22=0,"Zero")</f>
        <v>Boa</v>
      </c>
      <c r="H22" s="12" t="str" cm="1">
        <f t="array" ref="H22">_xlfn.IFS(AND(C22&lt;=1,C22&gt;=0.95),"Muito Alta",AND(C22&lt;0.95,C22&gt;=0.9),"Alta",AND(C22&lt;0.9,C22&gt;=0.7),"Boa",AND(C22&lt;0.7,C22&gt;=0.5),"Médio",AND(C22&lt;0.5,C22&gt;=0.25),"Baixo",AND(C22&lt;0.25,C22&gt;0),"Muito Baixo",C22=0,"Zero")</f>
        <v>Médio</v>
      </c>
      <c r="I22" s="12" t="str" cm="1">
        <f t="array" ref="I22">_xlfn.IFS(AND(D22&lt;=1,D22&gt;=0.95),"Muito Alta",AND(D22&lt;0.95,D22&gt;=0.9),"Alta",AND(D22&lt;0.9,D22&gt;=0.7),"Boa",AND(D22&lt;0.7,D22&gt;=0.5),"Médio",AND(D22&lt;0.5,D22&gt;=0.25),"Baixo",AND(D22&lt;0.25,D22&gt;0),"Muito Baixo",D22=0,"Zero")</f>
        <v>Boa</v>
      </c>
      <c r="J22" s="18" t="str" cm="1">
        <f t="array" ref="J22">_xlfn.IFS(AND(E22&lt;=1,E22&gt;=0.95),"Muito Alta",AND(E22&lt;0.95,E22&gt;=0.9),"Alta",AND(E22&lt;0.9,E22&gt;=0.7),"Boa",AND(E22&lt;0.7,E22&gt;=0.5),"Médio",AND(E22&lt;0.5,E22&gt;=0.25),"Baixo",AND(E22&lt;0.25,E22&gt;0),"Muito Baixo",E22=0,"Zero")</f>
        <v>Médio</v>
      </c>
      <c r="K22" s="58" t="s">
        <v>88</v>
      </c>
    </row>
    <row r="23" spans="1:11" ht="30" customHeight="1" x14ac:dyDescent="0.35">
      <c r="A23" s="17">
        <v>21</v>
      </c>
      <c r="B23" s="2">
        <v>0.97063369397217925</v>
      </c>
      <c r="C23" s="2">
        <v>0.125</v>
      </c>
      <c r="D23" s="2">
        <v>7.6923076923076927E-2</v>
      </c>
      <c r="E23" s="2">
        <v>9.5238095238095247E-2</v>
      </c>
      <c r="F23" s="53">
        <v>13</v>
      </c>
      <c r="G23" s="12" t="str" cm="1">
        <f t="array" ref="G23">_xlfn.IFS(AND(B23&lt;=1,B23&gt;=0.95),"Muito Alta",AND(B23&lt;0.95,B23&gt;=0.9),"Alta",AND(B23&lt;0.9,B23&gt;=0.7),"Boa",AND(B23&lt;0.7,B23&gt;=0.5),"Médio",AND(B23&lt;0.5,B23&gt;=0.25),"Baixo",AND(B23&lt;0.25,B23&gt;0),"Muito Baixo",B23=0,"Zero")</f>
        <v>Muito Alta</v>
      </c>
      <c r="H23" s="12" t="str" cm="1">
        <f t="array" ref="H23">_xlfn.IFS(AND(C23&lt;=1,C23&gt;=0.95),"Muito Alta",AND(C23&lt;0.95,C23&gt;=0.9),"Alta",AND(C23&lt;0.9,C23&gt;=0.7),"Boa",AND(C23&lt;0.7,C23&gt;=0.5),"Médio",AND(C23&lt;0.5,C23&gt;=0.25),"Baixo",AND(C23&lt;0.25,C23&gt;0),"Muito Baixo",C23=0,"Zero")</f>
        <v>Muito Baixo</v>
      </c>
      <c r="I23" s="12" t="str" cm="1">
        <f t="array" ref="I23">_xlfn.IFS(AND(D23&lt;=1,D23&gt;=0.95),"Muito Alta",AND(D23&lt;0.95,D23&gt;=0.9),"Alta",AND(D23&lt;0.9,D23&gt;=0.7),"Boa",AND(D23&lt;0.7,D23&gt;=0.5),"Médio",AND(D23&lt;0.5,D23&gt;=0.25),"Baixo",AND(D23&lt;0.25,D23&gt;0),"Muito Baixo",D23=0,"Zero")</f>
        <v>Muito Baixo</v>
      </c>
      <c r="J23" s="18" t="str" cm="1">
        <f t="array" ref="J23">_xlfn.IFS(AND(E23&lt;=1,E23&gt;=0.95),"Muito Alta",AND(E23&lt;0.95,E23&gt;=0.9),"Alta",AND(E23&lt;0.9,E23&gt;=0.7),"Boa",AND(E23&lt;0.7,E23&gt;=0.5),"Médio",AND(E23&lt;0.5,E23&gt;=0.25),"Baixo",AND(E23&lt;0.25,E23&gt;0),"Muito Baixo",E23=0,"Zero")</f>
        <v>Muito Baixo</v>
      </c>
      <c r="K23" s="58" t="s">
        <v>87</v>
      </c>
    </row>
    <row r="24" spans="1:11" ht="30" customHeight="1" x14ac:dyDescent="0.35">
      <c r="A24" s="17">
        <v>22</v>
      </c>
      <c r="B24" s="2">
        <v>1</v>
      </c>
      <c r="C24" s="2">
        <v>0</v>
      </c>
      <c r="D24" s="2">
        <v>0</v>
      </c>
      <c r="E24" s="2">
        <v>0</v>
      </c>
      <c r="F24" s="53">
        <v>0</v>
      </c>
      <c r="G24" s="12" t="str" cm="1">
        <f t="array" ref="G24">_xlfn.IFS(AND(B24&lt;=1,B24&gt;=0.95),"Muito Alta",AND(B24&lt;0.95,B24&gt;=0.9),"Alta",AND(B24&lt;0.9,B24&gt;=0.7),"Boa",AND(B24&lt;0.7,B24&gt;=0.5),"Médio",AND(B24&lt;0.5,B24&gt;=0.25),"Baixo",AND(B24&lt;0.25,B24&gt;0),"Muito Baixo",B24=0,"Zero")</f>
        <v>Muito Alta</v>
      </c>
      <c r="H24" s="12" t="str" cm="1">
        <f t="array" ref="H24">_xlfn.IFS(AND(C24&lt;=1,C24&gt;=0.95),"Muito Alta",AND(C24&lt;0.95,C24&gt;=0.9),"Alta",AND(C24&lt;0.9,C24&gt;=0.7),"Boa",AND(C24&lt;0.7,C24&gt;=0.5),"Médio",AND(C24&lt;0.5,C24&gt;=0.25),"Baixo",AND(C24&lt;0.25,C24&gt;0),"Muito Baixo",C24=0,"Zero")</f>
        <v>Zero</v>
      </c>
      <c r="I24" s="12" t="str" cm="1">
        <f t="array" ref="I24">_xlfn.IFS(AND(D24&lt;=1,D24&gt;=0.95),"Muito Alta",AND(D24&lt;0.95,D24&gt;=0.9),"Alta",AND(D24&lt;0.9,D24&gt;=0.7),"Boa",AND(D24&lt;0.7,D24&gt;=0.5),"Médio",AND(D24&lt;0.5,D24&gt;=0.25),"Baixo",AND(D24&lt;0.25,D24&gt;0),"Muito Baixo",D24=0,"Zero")</f>
        <v>Zero</v>
      </c>
      <c r="J24" s="18" t="str" cm="1">
        <f t="array" ref="J24">_xlfn.IFS(AND(E24&lt;=1,E24&gt;=0.95),"Muito Alta",AND(E24&lt;0.95,E24&gt;=0.9),"Alta",AND(E24&lt;0.9,E24&gt;=0.7),"Boa",AND(E24&lt;0.7,E24&gt;=0.5),"Médio",AND(E24&lt;0.5,E24&gt;=0.25),"Baixo",AND(E24&lt;0.25,E24&gt;0),"Muito Baixo",E24=0,"Zero")</f>
        <v>Zero</v>
      </c>
      <c r="K24" s="78" t="s">
        <v>83</v>
      </c>
    </row>
    <row r="25" spans="1:11" ht="30" customHeight="1" x14ac:dyDescent="0.35">
      <c r="A25" s="17">
        <v>23</v>
      </c>
      <c r="B25" s="2">
        <v>1</v>
      </c>
      <c r="C25" s="2">
        <v>0</v>
      </c>
      <c r="D25" s="2">
        <v>0</v>
      </c>
      <c r="E25" s="2">
        <v>0</v>
      </c>
      <c r="F25" s="53">
        <v>0</v>
      </c>
      <c r="G25" s="12" t="str" cm="1">
        <f t="array" ref="G25">_xlfn.IFS(AND(B25&lt;=1,B25&gt;=0.95),"Muito Alta",AND(B25&lt;0.95,B25&gt;=0.9),"Alta",AND(B25&lt;0.9,B25&gt;=0.7),"Boa",AND(B25&lt;0.7,B25&gt;=0.5),"Médio",AND(B25&lt;0.5,B25&gt;=0.25),"Baixo",AND(B25&lt;0.25,B25&gt;0),"Muito Baixo",B25=0,"Zero")</f>
        <v>Muito Alta</v>
      </c>
      <c r="H25" s="12" t="str" cm="1">
        <f t="array" ref="H25">_xlfn.IFS(AND(C25&lt;=1,C25&gt;=0.95),"Muito Alta",AND(C25&lt;0.95,C25&gt;=0.9),"Alta",AND(C25&lt;0.9,C25&gt;=0.7),"Boa",AND(C25&lt;0.7,C25&gt;=0.5),"Médio",AND(C25&lt;0.5,C25&gt;=0.25),"Baixo",AND(C25&lt;0.25,C25&gt;0),"Muito Baixo",C25=0,"Zero")</f>
        <v>Zero</v>
      </c>
      <c r="I25" s="12" t="str" cm="1">
        <f t="array" ref="I25">_xlfn.IFS(AND(D25&lt;=1,D25&gt;=0.95),"Muito Alta",AND(D25&lt;0.95,D25&gt;=0.9),"Alta",AND(D25&lt;0.9,D25&gt;=0.7),"Boa",AND(D25&lt;0.7,D25&gt;=0.5),"Médio",AND(D25&lt;0.5,D25&gt;=0.25),"Baixo",AND(D25&lt;0.25,D25&gt;0),"Muito Baixo",D25=0,"Zero")</f>
        <v>Zero</v>
      </c>
      <c r="J25" s="18" t="str" cm="1">
        <f t="array" ref="J25">_xlfn.IFS(AND(E25&lt;=1,E25&gt;=0.95),"Muito Alta",AND(E25&lt;0.95,E25&gt;=0.9),"Alta",AND(E25&lt;0.9,E25&gt;=0.7),"Boa",AND(E25&lt;0.7,E25&gt;=0.5),"Médio",AND(E25&lt;0.5,E25&gt;=0.25),"Baixo",AND(E25&lt;0.25,E25&gt;0),"Muito Baixo",E25=0,"Zero")</f>
        <v>Zero</v>
      </c>
      <c r="K25" s="80"/>
    </row>
    <row r="26" spans="1:11" ht="30" customHeight="1" x14ac:dyDescent="0.35">
      <c r="A26" s="17">
        <v>24</v>
      </c>
      <c r="B26" s="2">
        <v>0.99845440494590421</v>
      </c>
      <c r="C26" s="5">
        <v>1</v>
      </c>
      <c r="D26" s="2">
        <v>0.66666666666666663</v>
      </c>
      <c r="E26" s="2">
        <v>0.8</v>
      </c>
      <c r="F26" s="53">
        <v>3</v>
      </c>
      <c r="G26" s="12" t="str" cm="1">
        <f t="array" ref="G26">_xlfn.IFS(AND(B26&lt;=1,B26&gt;=0.95),"Muito Alta",AND(B26&lt;0.95,B26&gt;=0.9),"Alta",AND(B26&lt;0.9,B26&gt;=0.7),"Boa",AND(B26&lt;0.7,B26&gt;=0.5),"Médio",AND(B26&lt;0.5,B26&gt;=0.25),"Baixo",AND(B26&lt;0.25,B26&gt;0),"Muito Baixo",B26=0,"Zero")</f>
        <v>Muito Alta</v>
      </c>
      <c r="H26" s="12" t="str" cm="1">
        <f t="array" ref="H26">_xlfn.IFS(AND(C26&lt;=1,C26&gt;=0.95),"Muito Alta",AND(C26&lt;0.95,C26&gt;=0.9),"Alta",AND(C26&lt;0.9,C26&gt;=0.7),"Boa",AND(C26&lt;0.7,C26&gt;=0.5),"Médio",AND(C26&lt;0.5,C26&gt;=0.25),"Baixo",AND(C26&lt;0.25,C26&gt;0),"Muito Baixo",C26=0,"Zero")</f>
        <v>Muito Alta</v>
      </c>
      <c r="I26" s="12" t="str" cm="1">
        <f t="array" ref="I26">_xlfn.IFS(AND(D26&lt;=1,D26&gt;=0.95),"Muito Alta",AND(D26&lt;0.95,D26&gt;=0.9),"Alta",AND(D26&lt;0.9,D26&gt;=0.7),"Boa",AND(D26&lt;0.7,D26&gt;=0.5),"Médio",AND(D26&lt;0.5,D26&gt;=0.25),"Baixo",AND(D26&lt;0.25,D26&gt;0),"Muito Baixo",D26=0,"Zero")</f>
        <v>Médio</v>
      </c>
      <c r="J26" s="18" t="str" cm="1">
        <f t="array" ref="J26">_xlfn.IFS(AND(E26&lt;=1,E26&gt;=0.95),"Muito Alta",AND(E26&lt;0.95,E26&gt;=0.9),"Alta",AND(E26&lt;0.9,E26&gt;=0.7),"Boa",AND(E26&lt;0.7,E26&gt;=0.5),"Médio",AND(E26&lt;0.5,E26&gt;=0.25),"Baixo",AND(E26&lt;0.25,E26&gt;0),"Muito Baixo",E26=0,"Zero")</f>
        <v>Boa</v>
      </c>
      <c r="K26" s="58" t="s">
        <v>89</v>
      </c>
    </row>
    <row r="27" spans="1:11" ht="30" customHeight="1" x14ac:dyDescent="0.35">
      <c r="A27" s="17">
        <v>25</v>
      </c>
      <c r="B27" s="2">
        <v>0.98763523956723343</v>
      </c>
      <c r="C27" s="2">
        <v>0</v>
      </c>
      <c r="D27" s="2">
        <v>0</v>
      </c>
      <c r="E27" s="2">
        <v>0</v>
      </c>
      <c r="F27" s="53">
        <v>7</v>
      </c>
      <c r="G27" s="12" t="str" cm="1">
        <f t="array" ref="G27">_xlfn.IFS(AND(B27&lt;=1,B27&gt;=0.95),"Muito Alta",AND(B27&lt;0.95,B27&gt;=0.9),"Alta",AND(B27&lt;0.9,B27&gt;=0.7),"Boa",AND(B27&lt;0.7,B27&gt;=0.5),"Médio",AND(B27&lt;0.5,B27&gt;=0.25),"Baixo",AND(B27&lt;0.25,B27&gt;0),"Muito Baixo",B27=0,"Zero")</f>
        <v>Muito Alta</v>
      </c>
      <c r="H27" s="12" t="str" cm="1">
        <f t="array" ref="H27">_xlfn.IFS(AND(C27&lt;=1,C27&gt;=0.95),"Muito Alta",AND(C27&lt;0.95,C27&gt;=0.9),"Alta",AND(C27&lt;0.9,C27&gt;=0.7),"Boa",AND(C27&lt;0.7,C27&gt;=0.5),"Médio",AND(C27&lt;0.5,C27&gt;=0.25),"Baixo",AND(C27&lt;0.25,C27&gt;0),"Muito Baixo",C27=0,"Zero")</f>
        <v>Zero</v>
      </c>
      <c r="I27" s="12" t="str" cm="1">
        <f t="array" ref="I27">_xlfn.IFS(AND(D27&lt;=1,D27&gt;=0.95),"Muito Alta",AND(D27&lt;0.95,D27&gt;=0.9),"Alta",AND(D27&lt;0.9,D27&gt;=0.7),"Boa",AND(D27&lt;0.7,D27&gt;=0.5),"Médio",AND(D27&lt;0.5,D27&gt;=0.25),"Baixo",AND(D27&lt;0.25,D27&gt;0),"Muito Baixo",D27=0,"Zero")</f>
        <v>Zero</v>
      </c>
      <c r="J27" s="18" t="str" cm="1">
        <f t="array" ref="J27">_xlfn.IFS(AND(E27&lt;=1,E27&gt;=0.95),"Muito Alta",AND(E27&lt;0.95,E27&gt;=0.9),"Alta",AND(E27&lt;0.9,E27&gt;=0.7),"Boa",AND(E27&lt;0.7,E27&gt;=0.5),"Médio",AND(E27&lt;0.5,E27&gt;=0.25),"Baixo",AND(E27&lt;0.25,E27&gt;0),"Muito Baixo",E27=0,"Zero")</f>
        <v>Zero</v>
      </c>
      <c r="K27" s="78" t="s">
        <v>83</v>
      </c>
    </row>
    <row r="28" spans="1:11" ht="30" customHeight="1" x14ac:dyDescent="0.35">
      <c r="A28" s="17">
        <v>26</v>
      </c>
      <c r="B28" s="2">
        <v>0.97990726429675423</v>
      </c>
      <c r="C28" s="2">
        <v>0</v>
      </c>
      <c r="D28" s="2">
        <v>0</v>
      </c>
      <c r="E28" s="2">
        <v>0</v>
      </c>
      <c r="F28" s="53">
        <v>13</v>
      </c>
      <c r="G28" s="12" t="str" cm="1">
        <f t="array" ref="G28">_xlfn.IFS(AND(B28&lt;=1,B28&gt;=0.95),"Muito Alta",AND(B28&lt;0.95,B28&gt;=0.9),"Alta",AND(B28&lt;0.9,B28&gt;=0.7),"Boa",AND(B28&lt;0.7,B28&gt;=0.5),"Médio",AND(B28&lt;0.5,B28&gt;=0.25),"Baixo",AND(B28&lt;0.25,B28&gt;0),"Muito Baixo",B28=0,"Zero")</f>
        <v>Muito Alta</v>
      </c>
      <c r="H28" s="12" t="str" cm="1">
        <f t="array" ref="H28">_xlfn.IFS(AND(C28&lt;=1,C28&gt;=0.95),"Muito Alta",AND(C28&lt;0.95,C28&gt;=0.9),"Alta",AND(C28&lt;0.9,C28&gt;=0.7),"Boa",AND(C28&lt;0.7,C28&gt;=0.5),"Médio",AND(C28&lt;0.5,C28&gt;=0.25),"Baixo",AND(C28&lt;0.25,C28&gt;0),"Muito Baixo",C28=0,"Zero")</f>
        <v>Zero</v>
      </c>
      <c r="I28" s="12" t="str" cm="1">
        <f t="array" ref="I28">_xlfn.IFS(AND(D28&lt;=1,D28&gt;=0.95),"Muito Alta",AND(D28&lt;0.95,D28&gt;=0.9),"Alta",AND(D28&lt;0.9,D28&gt;=0.7),"Boa",AND(D28&lt;0.7,D28&gt;=0.5),"Médio",AND(D28&lt;0.5,D28&gt;=0.25),"Baixo",AND(D28&lt;0.25,D28&gt;0),"Muito Baixo",D28=0,"Zero")</f>
        <v>Zero</v>
      </c>
      <c r="J28" s="18" t="str" cm="1">
        <f t="array" ref="J28">_xlfn.IFS(AND(E28&lt;=1,E28&gt;=0.95),"Muito Alta",AND(E28&lt;0.95,E28&gt;=0.9),"Alta",AND(E28&lt;0.9,E28&gt;=0.7),"Boa",AND(E28&lt;0.7,E28&gt;=0.5),"Médio",AND(E28&lt;0.5,E28&gt;=0.25),"Baixo",AND(E28&lt;0.25,E28&gt;0),"Muito Baixo",E28=0,"Zero")</f>
        <v>Zero</v>
      </c>
      <c r="K28" s="80"/>
    </row>
    <row r="29" spans="1:11" ht="30" customHeight="1" x14ac:dyDescent="0.35">
      <c r="A29" s="17">
        <v>27</v>
      </c>
      <c r="B29" s="2">
        <v>0.94435857805255019</v>
      </c>
      <c r="C29" s="2">
        <v>0.4</v>
      </c>
      <c r="D29" s="2">
        <v>0.32258064516129031</v>
      </c>
      <c r="E29" s="2">
        <v>0.3571428571428571</v>
      </c>
      <c r="F29" s="53">
        <v>31</v>
      </c>
      <c r="G29" s="12" t="str" cm="1">
        <f t="array" ref="G29">_xlfn.IFS(AND(B29&lt;=1,B29&gt;=0.95),"Muito Alta",AND(B29&lt;0.95,B29&gt;=0.9),"Alta",AND(B29&lt;0.9,B29&gt;=0.7),"Boa",AND(B29&lt;0.7,B29&gt;=0.5),"Médio",AND(B29&lt;0.5,B29&gt;=0.25),"Baixo",AND(B29&lt;0.25,B29&gt;0),"Muito Baixo",B29=0,"Zero")</f>
        <v>Alta</v>
      </c>
      <c r="H29" s="12" t="str" cm="1">
        <f t="array" ref="H29">_xlfn.IFS(AND(C29&lt;=1,C29&gt;=0.95),"Muito Alta",AND(C29&lt;0.95,C29&gt;=0.9),"Alta",AND(C29&lt;0.9,C29&gt;=0.7),"Boa",AND(C29&lt;0.7,C29&gt;=0.5),"Médio",AND(C29&lt;0.5,C29&gt;=0.25),"Baixo",AND(C29&lt;0.25,C29&gt;0),"Muito Baixo",C29=0,"Zero")</f>
        <v>Baixo</v>
      </c>
      <c r="I29" s="12" t="str" cm="1">
        <f t="array" ref="I29">_xlfn.IFS(AND(D29&lt;=1,D29&gt;=0.95),"Muito Alta",AND(D29&lt;0.95,D29&gt;=0.9),"Alta",AND(D29&lt;0.9,D29&gt;=0.7),"Boa",AND(D29&lt;0.7,D29&gt;=0.5),"Médio",AND(D29&lt;0.5,D29&gt;=0.25),"Baixo",AND(D29&lt;0.25,D29&gt;0),"Muito Baixo",D29=0,"Zero")</f>
        <v>Baixo</v>
      </c>
      <c r="J29" s="18" t="str" cm="1">
        <f t="array" ref="J29">_xlfn.IFS(AND(E29&lt;=1,E29&gt;=0.95),"Muito Alta",AND(E29&lt;0.95,E29&gt;=0.9),"Alta",AND(E29&lt;0.9,E29&gt;=0.7),"Boa",AND(E29&lt;0.7,E29&gt;=0.5),"Médio",AND(E29&lt;0.5,E29&gt;=0.25),"Baixo",AND(E29&lt;0.25,E29&gt;0),"Muito Baixo",E29=0,"Zero")</f>
        <v>Baixo</v>
      </c>
      <c r="K29" s="58" t="s">
        <v>90</v>
      </c>
    </row>
    <row r="30" spans="1:11" ht="30" customHeight="1" x14ac:dyDescent="0.35">
      <c r="A30" s="17">
        <v>28</v>
      </c>
      <c r="B30" s="2">
        <v>1</v>
      </c>
      <c r="C30" s="2">
        <v>0</v>
      </c>
      <c r="D30" s="2">
        <v>0</v>
      </c>
      <c r="E30" s="2">
        <v>0</v>
      </c>
      <c r="F30" s="53">
        <v>0</v>
      </c>
      <c r="G30" s="12" t="str" cm="1">
        <f t="array" ref="G30">_xlfn.IFS(AND(B30&lt;=1,B30&gt;=0.95),"Muito Alta",AND(B30&lt;0.95,B30&gt;=0.9),"Alta",AND(B30&lt;0.9,B30&gt;=0.7),"Boa",AND(B30&lt;0.7,B30&gt;=0.5),"Médio",AND(B30&lt;0.5,B30&gt;=0.25),"Baixo",AND(B30&lt;0.25,B30&gt;0),"Muito Baixo",B30=0,"Zero")</f>
        <v>Muito Alta</v>
      </c>
      <c r="H30" s="12" t="str" cm="1">
        <f t="array" ref="H30">_xlfn.IFS(AND(C30&lt;=1,C30&gt;=0.95),"Muito Alta",AND(C30&lt;0.95,C30&gt;=0.9),"Alta",AND(C30&lt;0.9,C30&gt;=0.7),"Boa",AND(C30&lt;0.7,C30&gt;=0.5),"Médio",AND(C30&lt;0.5,C30&gt;=0.25),"Baixo",AND(C30&lt;0.25,C30&gt;0),"Muito Baixo",C30=0,"Zero")</f>
        <v>Zero</v>
      </c>
      <c r="I30" s="12" t="str" cm="1">
        <f t="array" ref="I30">_xlfn.IFS(AND(D30&lt;=1,D30&gt;=0.95),"Muito Alta",AND(D30&lt;0.95,D30&gt;=0.9),"Alta",AND(D30&lt;0.9,D30&gt;=0.7),"Boa",AND(D30&lt;0.7,D30&gt;=0.5),"Médio",AND(D30&lt;0.5,D30&gt;=0.25),"Baixo",AND(D30&lt;0.25,D30&gt;0),"Muito Baixo",D30=0,"Zero")</f>
        <v>Zero</v>
      </c>
      <c r="J30" s="18" t="str" cm="1">
        <f t="array" ref="J30">_xlfn.IFS(AND(E30&lt;=1,E30&gt;=0.95),"Muito Alta",AND(E30&lt;0.95,E30&gt;=0.9),"Alta",AND(E30&lt;0.9,E30&gt;=0.7),"Boa",AND(E30&lt;0.7,E30&gt;=0.5),"Médio",AND(E30&lt;0.5,E30&gt;=0.25),"Baixo",AND(E30&lt;0.25,E30&gt;0),"Muito Baixo",E30=0,"Zero")</f>
        <v>Zero</v>
      </c>
      <c r="K30" s="78" t="s">
        <v>83</v>
      </c>
    </row>
    <row r="31" spans="1:11" ht="30" customHeight="1" x14ac:dyDescent="0.35">
      <c r="A31" s="17">
        <v>29</v>
      </c>
      <c r="B31" s="2">
        <v>1</v>
      </c>
      <c r="C31" s="2">
        <v>0</v>
      </c>
      <c r="D31" s="2">
        <v>0</v>
      </c>
      <c r="E31" s="2">
        <v>0</v>
      </c>
      <c r="F31" s="53">
        <v>0</v>
      </c>
      <c r="G31" s="12" t="str" cm="1">
        <f t="array" ref="G31">_xlfn.IFS(AND(B31&lt;=1,B31&gt;=0.95),"Muito Alta",AND(B31&lt;0.95,B31&gt;=0.9),"Alta",AND(B31&lt;0.9,B31&gt;=0.7),"Boa",AND(B31&lt;0.7,B31&gt;=0.5),"Médio",AND(B31&lt;0.5,B31&gt;=0.25),"Baixo",AND(B31&lt;0.25,B31&gt;0),"Muito Baixo",B31=0,"Zero")</f>
        <v>Muito Alta</v>
      </c>
      <c r="H31" s="12" t="str" cm="1">
        <f t="array" ref="H31">_xlfn.IFS(AND(C31&lt;=1,C31&gt;=0.95),"Muito Alta",AND(C31&lt;0.95,C31&gt;=0.9),"Alta",AND(C31&lt;0.9,C31&gt;=0.7),"Boa",AND(C31&lt;0.7,C31&gt;=0.5),"Médio",AND(C31&lt;0.5,C31&gt;=0.25),"Baixo",AND(C31&lt;0.25,C31&gt;0),"Muito Baixo",C31=0,"Zero")</f>
        <v>Zero</v>
      </c>
      <c r="I31" s="12" t="str" cm="1">
        <f t="array" ref="I31">_xlfn.IFS(AND(D31&lt;=1,D31&gt;=0.95),"Muito Alta",AND(D31&lt;0.95,D31&gt;=0.9),"Alta",AND(D31&lt;0.9,D31&gt;=0.7),"Boa",AND(D31&lt;0.7,D31&gt;=0.5),"Médio",AND(D31&lt;0.5,D31&gt;=0.25),"Baixo",AND(D31&lt;0.25,D31&gt;0),"Muito Baixo",D31=0,"Zero")</f>
        <v>Zero</v>
      </c>
      <c r="J31" s="18" t="str" cm="1">
        <f t="array" ref="J31">_xlfn.IFS(AND(E31&lt;=1,E31&gt;=0.95),"Muito Alta",AND(E31&lt;0.95,E31&gt;=0.9),"Alta",AND(E31&lt;0.9,E31&gt;=0.7),"Boa",AND(E31&lt;0.7,E31&gt;=0.5),"Médio",AND(E31&lt;0.5,E31&gt;=0.25),"Baixo",AND(E31&lt;0.25,E31&gt;0),"Muito Baixo",E31=0,"Zero")</f>
        <v>Zero</v>
      </c>
      <c r="K31" s="79"/>
    </row>
    <row r="32" spans="1:11" ht="30" customHeight="1" x14ac:dyDescent="0.35">
      <c r="A32" s="17">
        <v>30</v>
      </c>
      <c r="B32" s="2">
        <v>0.9969088098918083</v>
      </c>
      <c r="C32" s="2">
        <v>0</v>
      </c>
      <c r="D32" s="2">
        <v>0</v>
      </c>
      <c r="E32" s="2">
        <v>0</v>
      </c>
      <c r="F32" s="53">
        <v>2</v>
      </c>
      <c r="G32" s="12" t="str" cm="1">
        <f t="array" ref="G32">_xlfn.IFS(AND(B32&lt;=1,B32&gt;=0.95),"Muito Alta",AND(B32&lt;0.95,B32&gt;=0.9),"Alta",AND(B32&lt;0.9,B32&gt;=0.7),"Boa",AND(B32&lt;0.7,B32&gt;=0.5),"Médio",AND(B32&lt;0.5,B32&gt;=0.25),"Baixo",AND(B32&lt;0.25,B32&gt;0),"Muito Baixo",B32=0,"Zero")</f>
        <v>Muito Alta</v>
      </c>
      <c r="H32" s="12" t="str" cm="1">
        <f t="array" ref="H32">_xlfn.IFS(AND(C32&lt;=1,C32&gt;=0.95),"Muito Alta",AND(C32&lt;0.95,C32&gt;=0.9),"Alta",AND(C32&lt;0.9,C32&gt;=0.7),"Boa",AND(C32&lt;0.7,C32&gt;=0.5),"Médio",AND(C32&lt;0.5,C32&gt;=0.25),"Baixo",AND(C32&lt;0.25,C32&gt;0),"Muito Baixo",C32=0,"Zero")</f>
        <v>Zero</v>
      </c>
      <c r="I32" s="12" t="str" cm="1">
        <f t="array" ref="I32">_xlfn.IFS(AND(D32&lt;=1,D32&gt;=0.95),"Muito Alta",AND(D32&lt;0.95,D32&gt;=0.9),"Alta",AND(D32&lt;0.9,D32&gt;=0.7),"Boa",AND(D32&lt;0.7,D32&gt;=0.5),"Médio",AND(D32&lt;0.5,D32&gt;=0.25),"Baixo",AND(D32&lt;0.25,D32&gt;0),"Muito Baixo",D32=0,"Zero")</f>
        <v>Zero</v>
      </c>
      <c r="J32" s="18" t="str" cm="1">
        <f t="array" ref="J32">_xlfn.IFS(AND(E32&lt;=1,E32&gt;=0.95),"Muito Alta",AND(E32&lt;0.95,E32&gt;=0.9),"Alta",AND(E32&lt;0.9,E32&gt;=0.7),"Boa",AND(E32&lt;0.7,E32&gt;=0.5),"Médio",AND(E32&lt;0.5,E32&gt;=0.25),"Baixo",AND(E32&lt;0.25,E32&gt;0),"Muito Baixo",E32=0,"Zero")</f>
        <v>Zero</v>
      </c>
      <c r="K32" s="79"/>
    </row>
    <row r="33" spans="1:11" ht="30" customHeight="1" x14ac:dyDescent="0.35">
      <c r="A33" s="17">
        <v>31</v>
      </c>
      <c r="B33" s="2">
        <v>0.9969088098918083</v>
      </c>
      <c r="C33" s="2">
        <v>0</v>
      </c>
      <c r="D33" s="2">
        <v>0</v>
      </c>
      <c r="E33" s="2">
        <v>0</v>
      </c>
      <c r="F33" s="53">
        <v>2</v>
      </c>
      <c r="G33" s="12" t="str" cm="1">
        <f t="array" ref="G33">_xlfn.IFS(AND(B33&lt;=1,B33&gt;=0.95),"Muito Alta",AND(B33&lt;0.95,B33&gt;=0.9),"Alta",AND(B33&lt;0.9,B33&gt;=0.7),"Boa",AND(B33&lt;0.7,B33&gt;=0.5),"Médio",AND(B33&lt;0.5,B33&gt;=0.25),"Baixo",AND(B33&lt;0.25,B33&gt;0),"Muito Baixo",B33=0,"Zero")</f>
        <v>Muito Alta</v>
      </c>
      <c r="H33" s="12" t="str" cm="1">
        <f t="array" ref="H33">_xlfn.IFS(AND(C33&lt;=1,C33&gt;=0.95),"Muito Alta",AND(C33&lt;0.95,C33&gt;=0.9),"Alta",AND(C33&lt;0.9,C33&gt;=0.7),"Boa",AND(C33&lt;0.7,C33&gt;=0.5),"Médio",AND(C33&lt;0.5,C33&gt;=0.25),"Baixo",AND(C33&lt;0.25,C33&gt;0),"Muito Baixo",C33=0,"Zero")</f>
        <v>Zero</v>
      </c>
      <c r="I33" s="12" t="str" cm="1">
        <f t="array" ref="I33">_xlfn.IFS(AND(D33&lt;=1,D33&gt;=0.95),"Muito Alta",AND(D33&lt;0.95,D33&gt;=0.9),"Alta",AND(D33&lt;0.9,D33&gt;=0.7),"Boa",AND(D33&lt;0.7,D33&gt;=0.5),"Médio",AND(D33&lt;0.5,D33&gt;=0.25),"Baixo",AND(D33&lt;0.25,D33&gt;0),"Muito Baixo",D33=0,"Zero")</f>
        <v>Zero</v>
      </c>
      <c r="J33" s="18" t="str" cm="1">
        <f t="array" ref="J33">_xlfn.IFS(AND(E33&lt;=1,E33&gt;=0.95),"Muito Alta",AND(E33&lt;0.95,E33&gt;=0.9),"Alta",AND(E33&lt;0.9,E33&gt;=0.7),"Boa",AND(E33&lt;0.7,E33&gt;=0.5),"Médio",AND(E33&lt;0.5,E33&gt;=0.25),"Baixo",AND(E33&lt;0.25,E33&gt;0),"Muito Baixo",E33=0,"Zero")</f>
        <v>Zero</v>
      </c>
      <c r="K33" s="80"/>
    </row>
    <row r="34" spans="1:11" ht="30" customHeight="1" x14ac:dyDescent="0.35">
      <c r="A34" s="17">
        <v>32</v>
      </c>
      <c r="B34" s="2">
        <v>0.98763523956723343</v>
      </c>
      <c r="C34" s="2">
        <v>0.5</v>
      </c>
      <c r="D34" s="2">
        <v>0.125</v>
      </c>
      <c r="E34" s="2">
        <v>0.2</v>
      </c>
      <c r="F34" s="53">
        <v>8</v>
      </c>
      <c r="G34" s="12" t="str" cm="1">
        <f t="array" ref="G34">_xlfn.IFS(AND(B34&lt;=1,B34&gt;=0.95),"Muito Alta",AND(B34&lt;0.95,B34&gt;=0.9),"Alta",AND(B34&lt;0.9,B34&gt;=0.7),"Boa",AND(B34&lt;0.7,B34&gt;=0.5),"Médio",AND(B34&lt;0.5,B34&gt;=0.25),"Baixo",AND(B34&lt;0.25,B34&gt;0),"Muito Baixo",B34=0,"Zero")</f>
        <v>Muito Alta</v>
      </c>
      <c r="H34" s="12" t="str" cm="1">
        <f t="array" ref="H34">_xlfn.IFS(AND(C34&lt;=1,C34&gt;=0.95),"Muito Alta",AND(C34&lt;0.95,C34&gt;=0.9),"Alta",AND(C34&lt;0.9,C34&gt;=0.7),"Boa",AND(C34&lt;0.7,C34&gt;=0.5),"Médio",AND(C34&lt;0.5,C34&gt;=0.25),"Baixo",AND(C34&lt;0.25,C34&gt;0),"Muito Baixo",C34=0,"Zero")</f>
        <v>Médio</v>
      </c>
      <c r="I34" s="12" t="str" cm="1">
        <f t="array" ref="I34">_xlfn.IFS(AND(D34&lt;=1,D34&gt;=0.95),"Muito Alta",AND(D34&lt;0.95,D34&gt;=0.9),"Alta",AND(D34&lt;0.9,D34&gt;=0.7),"Boa",AND(D34&lt;0.7,D34&gt;=0.5),"Médio",AND(D34&lt;0.5,D34&gt;=0.25),"Baixo",AND(D34&lt;0.25,D34&gt;0),"Muito Baixo",D34=0,"Zero")</f>
        <v>Muito Baixo</v>
      </c>
      <c r="J34" s="18" t="str" cm="1">
        <f t="array" ref="J34">_xlfn.IFS(AND(E34&lt;=1,E34&gt;=0.95),"Muito Alta",AND(E34&lt;0.95,E34&gt;=0.9),"Alta",AND(E34&lt;0.9,E34&gt;=0.7),"Boa",AND(E34&lt;0.7,E34&gt;=0.5),"Médio",AND(E34&lt;0.5,E34&gt;=0.25),"Baixo",AND(E34&lt;0.25,E34&gt;0),"Muito Baixo",E34=0,"Zero")</f>
        <v>Muito Baixo</v>
      </c>
      <c r="K34" s="60" t="s">
        <v>91</v>
      </c>
    </row>
    <row r="35" spans="1:11" ht="30" customHeight="1" x14ac:dyDescent="0.35">
      <c r="A35" s="17">
        <v>33</v>
      </c>
      <c r="B35" s="8">
        <v>0.86089644513137553</v>
      </c>
      <c r="C35" s="2">
        <v>0.84579439252336452</v>
      </c>
      <c r="D35" s="5">
        <v>0.93782383419689119</v>
      </c>
      <c r="E35" s="5">
        <v>0.88943488943488946</v>
      </c>
      <c r="F35" s="53">
        <v>386</v>
      </c>
      <c r="G35" s="12" t="str" cm="1">
        <f t="array" ref="G35">_xlfn.IFS(AND(B35&lt;=1,B35&gt;=0.95),"Muito Alta",AND(B35&lt;0.95,B35&gt;=0.9),"Alta",AND(B35&lt;0.9,B35&gt;=0.7),"Boa",AND(B35&lt;0.7,B35&gt;=0.5),"Médio",AND(B35&lt;0.5,B35&gt;=0.25),"Baixo",AND(B35&lt;0.25,B35&gt;0),"Muito Baixo",B35=0,"Zero")</f>
        <v>Boa</v>
      </c>
      <c r="H35" s="12" t="str" cm="1">
        <f t="array" ref="H35">_xlfn.IFS(AND(C35&lt;=1,C35&gt;=0.95),"Muito Alta",AND(C35&lt;0.95,C35&gt;=0.9),"Alta",AND(C35&lt;0.9,C35&gt;=0.7),"Boa",AND(C35&lt;0.7,C35&gt;=0.5),"Médio",AND(C35&lt;0.5,C35&gt;=0.25),"Baixo",AND(C35&lt;0.25,C35&gt;0),"Muito Baixo",C35=0,"Zero")</f>
        <v>Boa</v>
      </c>
      <c r="I35" s="12" t="str" cm="1">
        <f t="array" ref="I35">_xlfn.IFS(AND(D35&lt;=1,D35&gt;=0.95),"Muito Alta",AND(D35&lt;0.95,D35&gt;=0.9),"Alta",AND(D35&lt;0.9,D35&gt;=0.7),"Boa",AND(D35&lt;0.7,D35&gt;=0.5),"Médio",AND(D35&lt;0.5,D35&gt;=0.25),"Baixo",AND(D35&lt;0.25,D35&gt;0),"Muito Baixo",D35=0,"Zero")</f>
        <v>Alta</v>
      </c>
      <c r="J35" s="18" t="str" cm="1">
        <f t="array" ref="J35">_xlfn.IFS(AND(E35&lt;=1,E35&gt;=0.95),"Muito Alta",AND(E35&lt;0.95,E35&gt;=0.9),"Alta",AND(E35&lt;0.9,E35&gt;=0.7),"Boa",AND(E35&lt;0.7,E35&gt;=0.5),"Médio",AND(E35&lt;0.5,E35&gt;=0.25),"Baixo",AND(E35&lt;0.25,E35&gt;0),"Muito Baixo",E35=0,"Zero")</f>
        <v>Boa</v>
      </c>
      <c r="K35" s="58" t="s">
        <v>92</v>
      </c>
    </row>
    <row r="36" spans="1:11" ht="30" customHeight="1" x14ac:dyDescent="0.35">
      <c r="A36" s="17">
        <v>34</v>
      </c>
      <c r="B36" s="2">
        <v>0.95363214837712518</v>
      </c>
      <c r="C36" s="2">
        <v>0.14285714285714279</v>
      </c>
      <c r="D36" s="2">
        <v>0.04</v>
      </c>
      <c r="E36" s="2">
        <v>6.25E-2</v>
      </c>
      <c r="F36" s="53">
        <v>25</v>
      </c>
      <c r="G36" s="12" t="str" cm="1">
        <f t="array" ref="G36">_xlfn.IFS(AND(B36&lt;=1,B36&gt;=0.95),"Muito Alta",AND(B36&lt;0.95,B36&gt;=0.9),"Alta",AND(B36&lt;0.9,B36&gt;=0.7),"Boa",AND(B36&lt;0.7,B36&gt;=0.5),"Médio",AND(B36&lt;0.5,B36&gt;=0.25),"Baixo",AND(B36&lt;0.25,B36&gt;0),"Muito Baixo",B36=0,"Zero")</f>
        <v>Muito Alta</v>
      </c>
      <c r="H36" s="12" t="str" cm="1">
        <f t="array" ref="H36">_xlfn.IFS(AND(C36&lt;=1,C36&gt;=0.95),"Muito Alta",AND(C36&lt;0.95,C36&gt;=0.9),"Alta",AND(C36&lt;0.9,C36&gt;=0.7),"Boa",AND(C36&lt;0.7,C36&gt;=0.5),"Médio",AND(C36&lt;0.5,C36&gt;=0.25),"Baixo",AND(C36&lt;0.25,C36&gt;0),"Muito Baixo",C36=0,"Zero")</f>
        <v>Muito Baixo</v>
      </c>
      <c r="I36" s="12" t="str" cm="1">
        <f t="array" ref="I36">_xlfn.IFS(AND(D36&lt;=1,D36&gt;=0.95),"Muito Alta",AND(D36&lt;0.95,D36&gt;=0.9),"Alta",AND(D36&lt;0.9,D36&gt;=0.7),"Boa",AND(D36&lt;0.7,D36&gt;=0.5),"Médio",AND(D36&lt;0.5,D36&gt;=0.25),"Baixo",AND(D36&lt;0.25,D36&gt;0),"Muito Baixo",D36=0,"Zero")</f>
        <v>Muito Baixo</v>
      </c>
      <c r="J36" s="18" t="str" cm="1">
        <f t="array" ref="J36">_xlfn.IFS(AND(E36&lt;=1,E36&gt;=0.95),"Muito Alta",AND(E36&lt;0.95,E36&gt;=0.9),"Alta",AND(E36&lt;0.9,E36&gt;=0.7),"Boa",AND(E36&lt;0.7,E36&gt;=0.5),"Médio",AND(E36&lt;0.5,E36&gt;=0.25),"Baixo",AND(E36&lt;0.25,E36&gt;0),"Muito Baixo",E36=0,"Zero")</f>
        <v>Muito Baixo</v>
      </c>
      <c r="K36" s="58" t="s">
        <v>93</v>
      </c>
    </row>
    <row r="37" spans="1:11" ht="30" customHeight="1" x14ac:dyDescent="0.35">
      <c r="A37" s="17">
        <v>35</v>
      </c>
      <c r="B37" s="2">
        <v>0.99536321483771251</v>
      </c>
      <c r="C37" s="2">
        <v>0</v>
      </c>
      <c r="D37" s="2">
        <v>0</v>
      </c>
      <c r="E37" s="2">
        <v>0</v>
      </c>
      <c r="F37" s="53">
        <v>3</v>
      </c>
      <c r="G37" s="12" t="str" cm="1">
        <f t="array" ref="G37">_xlfn.IFS(AND(B37&lt;=1,B37&gt;=0.95),"Muito Alta",AND(B37&lt;0.95,B37&gt;=0.9),"Alta",AND(B37&lt;0.9,B37&gt;=0.7),"Boa",AND(B37&lt;0.7,B37&gt;=0.5),"Médio",AND(B37&lt;0.5,B37&gt;=0.25),"Baixo",AND(B37&lt;0.25,B37&gt;0),"Muito Baixo",B37=0,"Zero")</f>
        <v>Muito Alta</v>
      </c>
      <c r="H37" s="12" t="str" cm="1">
        <f t="array" ref="H37">_xlfn.IFS(AND(C37&lt;=1,C37&gt;=0.95),"Muito Alta",AND(C37&lt;0.95,C37&gt;=0.9),"Alta",AND(C37&lt;0.9,C37&gt;=0.7),"Boa",AND(C37&lt;0.7,C37&gt;=0.5),"Médio",AND(C37&lt;0.5,C37&gt;=0.25),"Baixo",AND(C37&lt;0.25,C37&gt;0),"Muito Baixo",C37=0,"Zero")</f>
        <v>Zero</v>
      </c>
      <c r="I37" s="12" t="str" cm="1">
        <f t="array" ref="I37">_xlfn.IFS(AND(D37&lt;=1,D37&gt;=0.95),"Muito Alta",AND(D37&lt;0.95,D37&gt;=0.9),"Alta",AND(D37&lt;0.9,D37&gt;=0.7),"Boa",AND(D37&lt;0.7,D37&gt;=0.5),"Médio",AND(D37&lt;0.5,D37&gt;=0.25),"Baixo",AND(D37&lt;0.25,D37&gt;0),"Muito Baixo",D37=0,"Zero")</f>
        <v>Zero</v>
      </c>
      <c r="J37" s="18" t="str" cm="1">
        <f t="array" ref="J37">_xlfn.IFS(AND(E37&lt;=1,E37&gt;=0.95),"Muito Alta",AND(E37&lt;0.95,E37&gt;=0.9),"Alta",AND(E37&lt;0.9,E37&gt;=0.7),"Boa",AND(E37&lt;0.7,E37&gt;=0.5),"Médio",AND(E37&lt;0.5,E37&gt;=0.25),"Baixo",AND(E37&lt;0.25,E37&gt;0),"Muito Baixo",E37=0,"Zero")</f>
        <v>Zero</v>
      </c>
      <c r="K37" s="60" t="s">
        <v>83</v>
      </c>
    </row>
    <row r="38" spans="1:11" ht="30" customHeight="1" x14ac:dyDescent="0.35">
      <c r="A38" s="17">
        <v>36</v>
      </c>
      <c r="B38" s="2">
        <v>0.98763523956723343</v>
      </c>
      <c r="C38" s="2">
        <v>0.5714285714285714</v>
      </c>
      <c r="D38" s="2">
        <v>0.44444444444444442</v>
      </c>
      <c r="E38" s="2">
        <v>0.5</v>
      </c>
      <c r="F38" s="53">
        <v>9</v>
      </c>
      <c r="G38" s="12" t="str" cm="1">
        <f t="array" ref="G38">_xlfn.IFS(AND(B38&lt;=1,B38&gt;=0.95),"Muito Alta",AND(B38&lt;0.95,B38&gt;=0.9),"Alta",AND(B38&lt;0.9,B38&gt;=0.7),"Boa",AND(B38&lt;0.7,B38&gt;=0.5),"Médio",AND(B38&lt;0.5,B38&gt;=0.25),"Baixo",AND(B38&lt;0.25,B38&gt;0),"Muito Baixo",B38=0,"Zero")</f>
        <v>Muito Alta</v>
      </c>
      <c r="H38" s="12" t="str" cm="1">
        <f t="array" ref="H38">_xlfn.IFS(AND(C38&lt;=1,C38&gt;=0.95),"Muito Alta",AND(C38&lt;0.95,C38&gt;=0.9),"Alta",AND(C38&lt;0.9,C38&gt;=0.7),"Boa",AND(C38&lt;0.7,C38&gt;=0.5),"Médio",AND(C38&lt;0.5,C38&gt;=0.25),"Baixo",AND(C38&lt;0.25,C38&gt;0),"Muito Baixo",C38=0,"Zero")</f>
        <v>Médio</v>
      </c>
      <c r="I38" s="12" t="str" cm="1">
        <f t="array" ref="I38">_xlfn.IFS(AND(D38&lt;=1,D38&gt;=0.95),"Muito Alta",AND(D38&lt;0.95,D38&gt;=0.9),"Alta",AND(D38&lt;0.9,D38&gt;=0.7),"Boa",AND(D38&lt;0.7,D38&gt;=0.5),"Médio",AND(D38&lt;0.5,D38&gt;=0.25),"Baixo",AND(D38&lt;0.25,D38&gt;0),"Muito Baixo",D38=0,"Zero")</f>
        <v>Baixo</v>
      </c>
      <c r="J38" s="18" t="str" cm="1">
        <f t="array" ref="J38">_xlfn.IFS(AND(E38&lt;=1,E38&gt;=0.95),"Muito Alta",AND(E38&lt;0.95,E38&gt;=0.9),"Alta",AND(E38&lt;0.9,E38&gt;=0.7),"Boa",AND(E38&lt;0.7,E38&gt;=0.5),"Médio",AND(E38&lt;0.5,E38&gt;=0.25),"Baixo",AND(E38&lt;0.25,E38&gt;0),"Muito Baixo",E38=0,"Zero")</f>
        <v>Médio</v>
      </c>
      <c r="K38" s="58" t="s">
        <v>94</v>
      </c>
    </row>
    <row r="39" spans="1:11" ht="30" customHeight="1" x14ac:dyDescent="0.35">
      <c r="A39" s="17">
        <v>37</v>
      </c>
      <c r="B39" s="2">
        <v>1</v>
      </c>
      <c r="C39" s="2">
        <v>0</v>
      </c>
      <c r="D39" s="2">
        <v>0</v>
      </c>
      <c r="E39" s="2">
        <v>0</v>
      </c>
      <c r="F39" s="53">
        <v>0</v>
      </c>
      <c r="G39" s="12" t="str" cm="1">
        <f t="array" ref="G39">_xlfn.IFS(AND(B39&lt;=1,B39&gt;=0.95),"Muito Alta",AND(B39&lt;0.95,B39&gt;=0.9),"Alta",AND(B39&lt;0.9,B39&gt;=0.7),"Boa",AND(B39&lt;0.7,B39&gt;=0.5),"Médio",AND(B39&lt;0.5,B39&gt;=0.25),"Baixo",AND(B39&lt;0.25,B39&gt;0),"Muito Baixo",B39=0,"Zero")</f>
        <v>Muito Alta</v>
      </c>
      <c r="H39" s="12" t="str" cm="1">
        <f t="array" ref="H39">_xlfn.IFS(AND(C39&lt;=1,C39&gt;=0.95),"Muito Alta",AND(C39&lt;0.95,C39&gt;=0.9),"Alta",AND(C39&lt;0.9,C39&gt;=0.7),"Boa",AND(C39&lt;0.7,C39&gt;=0.5),"Médio",AND(C39&lt;0.5,C39&gt;=0.25),"Baixo",AND(C39&lt;0.25,C39&gt;0),"Muito Baixo",C39=0,"Zero")</f>
        <v>Zero</v>
      </c>
      <c r="I39" s="12" t="str" cm="1">
        <f t="array" ref="I39">_xlfn.IFS(AND(D39&lt;=1,D39&gt;=0.95),"Muito Alta",AND(D39&lt;0.95,D39&gt;=0.9),"Alta",AND(D39&lt;0.9,D39&gt;=0.7),"Boa",AND(D39&lt;0.7,D39&gt;=0.5),"Médio",AND(D39&lt;0.5,D39&gt;=0.25),"Baixo",AND(D39&lt;0.25,D39&gt;0),"Muito Baixo",D39=0,"Zero")</f>
        <v>Zero</v>
      </c>
      <c r="J39" s="18" t="str" cm="1">
        <f t="array" ref="J39">_xlfn.IFS(AND(E39&lt;=1,E39&gt;=0.95),"Muito Alta",AND(E39&lt;0.95,E39&gt;=0.9),"Alta",AND(E39&lt;0.9,E39&gt;=0.7),"Boa",AND(E39&lt;0.7,E39&gt;=0.5),"Médio",AND(E39&lt;0.5,E39&gt;=0.25),"Baixo",AND(E39&lt;0.25,E39&gt;0),"Muito Baixo",E39=0,"Zero")</f>
        <v>Zero</v>
      </c>
      <c r="K39" s="78" t="s">
        <v>83</v>
      </c>
    </row>
    <row r="40" spans="1:11" ht="30" customHeight="1" x14ac:dyDescent="0.35">
      <c r="A40" s="17">
        <v>38</v>
      </c>
      <c r="B40" s="2">
        <v>0.9969088098918083</v>
      </c>
      <c r="C40" s="2">
        <v>0</v>
      </c>
      <c r="D40" s="2">
        <v>0</v>
      </c>
      <c r="E40" s="2">
        <v>0</v>
      </c>
      <c r="F40" s="53">
        <v>2</v>
      </c>
      <c r="G40" s="12" t="str" cm="1">
        <f t="array" ref="G40">_xlfn.IFS(AND(B40&lt;=1,B40&gt;=0.95),"Muito Alta",AND(B40&lt;0.95,B40&gt;=0.9),"Alta",AND(B40&lt;0.9,B40&gt;=0.7),"Boa",AND(B40&lt;0.7,B40&gt;=0.5),"Médio",AND(B40&lt;0.5,B40&gt;=0.25),"Baixo",AND(B40&lt;0.25,B40&gt;0),"Muito Baixo",B40=0,"Zero")</f>
        <v>Muito Alta</v>
      </c>
      <c r="H40" s="12" t="str" cm="1">
        <f t="array" ref="H40">_xlfn.IFS(AND(C40&lt;=1,C40&gt;=0.95),"Muito Alta",AND(C40&lt;0.95,C40&gt;=0.9),"Alta",AND(C40&lt;0.9,C40&gt;=0.7),"Boa",AND(C40&lt;0.7,C40&gt;=0.5),"Médio",AND(C40&lt;0.5,C40&gt;=0.25),"Baixo",AND(C40&lt;0.25,C40&gt;0),"Muito Baixo",C40=0,"Zero")</f>
        <v>Zero</v>
      </c>
      <c r="I40" s="12" t="str" cm="1">
        <f t="array" ref="I40">_xlfn.IFS(AND(D40&lt;=1,D40&gt;=0.95),"Muito Alta",AND(D40&lt;0.95,D40&gt;=0.9),"Alta",AND(D40&lt;0.9,D40&gt;=0.7),"Boa",AND(D40&lt;0.7,D40&gt;=0.5),"Médio",AND(D40&lt;0.5,D40&gt;=0.25),"Baixo",AND(D40&lt;0.25,D40&gt;0),"Muito Baixo",D40=0,"Zero")</f>
        <v>Zero</v>
      </c>
      <c r="J40" s="18" t="str" cm="1">
        <f t="array" ref="J40">_xlfn.IFS(AND(E40&lt;=1,E40&gt;=0.95),"Muito Alta",AND(E40&lt;0.95,E40&gt;=0.9),"Alta",AND(E40&lt;0.9,E40&gt;=0.7),"Boa",AND(E40&lt;0.7,E40&gt;=0.5),"Médio",AND(E40&lt;0.5,E40&gt;=0.25),"Baixo",AND(E40&lt;0.25,E40&gt;0),"Muito Baixo",E40=0,"Zero")</f>
        <v>Zero</v>
      </c>
      <c r="K40" s="79"/>
    </row>
    <row r="41" spans="1:11" ht="30" customHeight="1" x14ac:dyDescent="0.35">
      <c r="A41" s="17">
        <v>39</v>
      </c>
      <c r="B41" s="2">
        <v>1</v>
      </c>
      <c r="C41" s="2">
        <v>0</v>
      </c>
      <c r="D41" s="2">
        <v>0</v>
      </c>
      <c r="E41" s="2">
        <v>0</v>
      </c>
      <c r="F41" s="53">
        <v>0</v>
      </c>
      <c r="G41" s="12" t="str" cm="1">
        <f t="array" ref="G41">_xlfn.IFS(AND(B41&lt;=1,B41&gt;=0.95),"Muito Alta",AND(B41&lt;0.95,B41&gt;=0.9),"Alta",AND(B41&lt;0.9,B41&gt;=0.7),"Boa",AND(B41&lt;0.7,B41&gt;=0.5),"Médio",AND(B41&lt;0.5,B41&gt;=0.25),"Baixo",AND(B41&lt;0.25,B41&gt;0),"Muito Baixo",B41=0,"Zero")</f>
        <v>Muito Alta</v>
      </c>
      <c r="H41" s="12" t="str" cm="1">
        <f t="array" ref="H41">_xlfn.IFS(AND(C41&lt;=1,C41&gt;=0.95),"Muito Alta",AND(C41&lt;0.95,C41&gt;=0.9),"Alta",AND(C41&lt;0.9,C41&gt;=0.7),"Boa",AND(C41&lt;0.7,C41&gt;=0.5),"Médio",AND(C41&lt;0.5,C41&gt;=0.25),"Baixo",AND(C41&lt;0.25,C41&gt;0),"Muito Baixo",C41=0,"Zero")</f>
        <v>Zero</v>
      </c>
      <c r="I41" s="12" t="str" cm="1">
        <f t="array" ref="I41">_xlfn.IFS(AND(D41&lt;=1,D41&gt;=0.95),"Muito Alta",AND(D41&lt;0.95,D41&gt;=0.9),"Alta",AND(D41&lt;0.9,D41&gt;=0.7),"Boa",AND(D41&lt;0.7,D41&gt;=0.5),"Médio",AND(D41&lt;0.5,D41&gt;=0.25),"Baixo",AND(D41&lt;0.25,D41&gt;0),"Muito Baixo",D41=0,"Zero")</f>
        <v>Zero</v>
      </c>
      <c r="J41" s="18" t="str" cm="1">
        <f t="array" ref="J41">_xlfn.IFS(AND(E41&lt;=1,E41&gt;=0.95),"Muito Alta",AND(E41&lt;0.95,E41&gt;=0.9),"Alta",AND(E41&lt;0.9,E41&gt;=0.7),"Boa",AND(E41&lt;0.7,E41&gt;=0.5),"Médio",AND(E41&lt;0.5,E41&gt;=0.25),"Baixo",AND(E41&lt;0.25,E41&gt;0),"Muito Baixo",E41=0,"Zero")</f>
        <v>Zero</v>
      </c>
      <c r="K41" s="79"/>
    </row>
    <row r="42" spans="1:11" ht="30" customHeight="1" x14ac:dyDescent="0.35">
      <c r="A42" s="17">
        <v>40</v>
      </c>
      <c r="B42" s="2">
        <v>1</v>
      </c>
      <c r="C42" s="2">
        <v>0</v>
      </c>
      <c r="D42" s="2">
        <v>0</v>
      </c>
      <c r="E42" s="2">
        <v>0</v>
      </c>
      <c r="F42" s="53">
        <v>0</v>
      </c>
      <c r="G42" s="12" t="str" cm="1">
        <f t="array" ref="G42">_xlfn.IFS(AND(B42&lt;=1,B42&gt;=0.95),"Muito Alta",AND(B42&lt;0.95,B42&gt;=0.9),"Alta",AND(B42&lt;0.9,B42&gt;=0.7),"Boa",AND(B42&lt;0.7,B42&gt;=0.5),"Médio",AND(B42&lt;0.5,B42&gt;=0.25),"Baixo",AND(B42&lt;0.25,B42&gt;0),"Muito Baixo",B42=0,"Zero")</f>
        <v>Muito Alta</v>
      </c>
      <c r="H42" s="12" t="str" cm="1">
        <f t="array" ref="H42">_xlfn.IFS(AND(C42&lt;=1,C42&gt;=0.95),"Muito Alta",AND(C42&lt;0.95,C42&gt;=0.9),"Alta",AND(C42&lt;0.9,C42&gt;=0.7),"Boa",AND(C42&lt;0.7,C42&gt;=0.5),"Médio",AND(C42&lt;0.5,C42&gt;=0.25),"Baixo",AND(C42&lt;0.25,C42&gt;0),"Muito Baixo",C42=0,"Zero")</f>
        <v>Zero</v>
      </c>
      <c r="I42" s="12" t="str" cm="1">
        <f t="array" ref="I42">_xlfn.IFS(AND(D42&lt;=1,D42&gt;=0.95),"Muito Alta",AND(D42&lt;0.95,D42&gt;=0.9),"Alta",AND(D42&lt;0.9,D42&gt;=0.7),"Boa",AND(D42&lt;0.7,D42&gt;=0.5),"Médio",AND(D42&lt;0.5,D42&gt;=0.25),"Baixo",AND(D42&lt;0.25,D42&gt;0),"Muito Baixo",D42=0,"Zero")</f>
        <v>Zero</v>
      </c>
      <c r="J42" s="18" t="str" cm="1">
        <f t="array" ref="J42">_xlfn.IFS(AND(E42&lt;=1,E42&gt;=0.95),"Muito Alta",AND(E42&lt;0.95,E42&gt;=0.9),"Alta",AND(E42&lt;0.9,E42&gt;=0.7),"Boa",AND(E42&lt;0.7,E42&gt;=0.5),"Médio",AND(E42&lt;0.5,E42&gt;=0.25),"Baixo",AND(E42&lt;0.25,E42&gt;0),"Muito Baixo",E42=0,"Zero")</f>
        <v>Zero</v>
      </c>
      <c r="K42" s="79"/>
    </row>
    <row r="43" spans="1:11" ht="30" customHeight="1" x14ac:dyDescent="0.35">
      <c r="A43" s="17">
        <v>41</v>
      </c>
      <c r="B43" s="2">
        <v>1</v>
      </c>
      <c r="C43" s="2">
        <v>0</v>
      </c>
      <c r="D43" s="2">
        <v>0</v>
      </c>
      <c r="E43" s="2">
        <v>0</v>
      </c>
      <c r="F43" s="53">
        <v>0</v>
      </c>
      <c r="G43" s="12" t="str" cm="1">
        <f t="array" ref="G43">_xlfn.IFS(AND(B43&lt;=1,B43&gt;=0.95),"Muito Alta",AND(B43&lt;0.95,B43&gt;=0.9),"Alta",AND(B43&lt;0.9,B43&gt;=0.7),"Boa",AND(B43&lt;0.7,B43&gt;=0.5),"Médio",AND(B43&lt;0.5,B43&gt;=0.25),"Baixo",AND(B43&lt;0.25,B43&gt;0),"Muito Baixo",B43=0,"Zero")</f>
        <v>Muito Alta</v>
      </c>
      <c r="H43" s="12" t="str" cm="1">
        <f t="array" ref="H43">_xlfn.IFS(AND(C43&lt;=1,C43&gt;=0.95),"Muito Alta",AND(C43&lt;0.95,C43&gt;=0.9),"Alta",AND(C43&lt;0.9,C43&gt;=0.7),"Boa",AND(C43&lt;0.7,C43&gt;=0.5),"Médio",AND(C43&lt;0.5,C43&gt;=0.25),"Baixo",AND(C43&lt;0.25,C43&gt;0),"Muito Baixo",C43=0,"Zero")</f>
        <v>Zero</v>
      </c>
      <c r="I43" s="12" t="str" cm="1">
        <f t="array" ref="I43">_xlfn.IFS(AND(D43&lt;=1,D43&gt;=0.95),"Muito Alta",AND(D43&lt;0.95,D43&gt;=0.9),"Alta",AND(D43&lt;0.9,D43&gt;=0.7),"Boa",AND(D43&lt;0.7,D43&gt;=0.5),"Médio",AND(D43&lt;0.5,D43&gt;=0.25),"Baixo",AND(D43&lt;0.25,D43&gt;0),"Muito Baixo",D43=0,"Zero")</f>
        <v>Zero</v>
      </c>
      <c r="J43" s="18" t="str" cm="1">
        <f t="array" ref="J43">_xlfn.IFS(AND(E43&lt;=1,E43&gt;=0.95),"Muito Alta",AND(E43&lt;0.95,E43&gt;=0.9),"Alta",AND(E43&lt;0.9,E43&gt;=0.7),"Boa",AND(E43&lt;0.7,E43&gt;=0.5),"Médio",AND(E43&lt;0.5,E43&gt;=0.25),"Baixo",AND(E43&lt;0.25,E43&gt;0),"Muito Baixo",E43=0,"Zero")</f>
        <v>Zero</v>
      </c>
      <c r="K43" s="79"/>
    </row>
    <row r="44" spans="1:11" ht="30" customHeight="1" x14ac:dyDescent="0.35">
      <c r="A44" s="20">
        <v>42</v>
      </c>
      <c r="B44" s="2">
        <v>0.99845440494590421</v>
      </c>
      <c r="C44" s="2">
        <v>0</v>
      </c>
      <c r="D44" s="2">
        <v>0</v>
      </c>
      <c r="E44" s="2">
        <v>0</v>
      </c>
      <c r="F44" s="54">
        <v>1</v>
      </c>
      <c r="G44" s="21" t="str" cm="1">
        <f t="array" ref="G44">_xlfn.IFS(AND(B44&lt;=1,B44&gt;=0.95),"Muito Alta",AND(B44&lt;0.95,B44&gt;=0.9),"Alta",AND(B44&lt;0.9,B44&gt;=0.7),"Boa",AND(B44&lt;0.7,B44&gt;=0.5),"Médio",AND(B44&lt;0.5,B44&gt;=0.25),"Baixo",AND(B44&lt;0.25,B44&gt;0),"Muito Baixo",B44=0,"Zero")</f>
        <v>Muito Alta</v>
      </c>
      <c r="H44" s="21" t="str" cm="1">
        <f t="array" ref="H44">_xlfn.IFS(AND(C44&lt;=1,C44&gt;=0.95),"Muito Alta",AND(C44&lt;0.95,C44&gt;=0.9),"Alta",AND(C44&lt;0.9,C44&gt;=0.7),"Boa",AND(C44&lt;0.7,C44&gt;=0.5),"Médio",AND(C44&lt;0.5,C44&gt;=0.25),"Baixo",AND(C44&lt;0.25,C44&gt;0),"Muito Baixo",C44=0,"Zero")</f>
        <v>Zero</v>
      </c>
      <c r="I44" s="21" t="str" cm="1">
        <f t="array" ref="I44">_xlfn.IFS(AND(D44&lt;=1,D44&gt;=0.95),"Muito Alta",AND(D44&lt;0.95,D44&gt;=0.9),"Alta",AND(D44&lt;0.9,D44&gt;=0.7),"Boa",AND(D44&lt;0.7,D44&gt;=0.5),"Médio",AND(D44&lt;0.5,D44&gt;=0.25),"Baixo",AND(D44&lt;0.25,D44&gt;0),"Muito Baixo",D44=0,"Zero")</f>
        <v>Zero</v>
      </c>
      <c r="J44" s="22" t="str" cm="1">
        <f t="array" ref="J44">_xlfn.IFS(AND(E44&lt;=1,E44&gt;=0.95),"Muito Alta",AND(E44&lt;0.95,E44&gt;=0.9),"Alta",AND(E44&lt;0.9,E44&gt;=0.7),"Boa",AND(E44&lt;0.7,E44&gt;=0.5),"Médio",AND(E44&lt;0.5,E44&gt;=0.25),"Baixo",AND(E44&lt;0.25,E44&gt;0),"Muito Baixo",E44=0,"Zero")</f>
        <v>Zero</v>
      </c>
      <c r="K44" s="80"/>
    </row>
    <row r="45" spans="1:11" ht="14.5" x14ac:dyDescent="0.35">
      <c r="A45" s="9" t="s">
        <v>8</v>
      </c>
      <c r="B45" s="6">
        <f>MIN(B2:B44)</f>
        <v>0.86089644513137553</v>
      </c>
      <c r="C45" s="6">
        <f t="shared" ref="C45:E45" si="0">MIN(C2:C44)</f>
        <v>0</v>
      </c>
      <c r="D45" s="6">
        <f t="shared" si="0"/>
        <v>0</v>
      </c>
      <c r="E45" s="6">
        <f t="shared" si="0"/>
        <v>0</v>
      </c>
      <c r="G45" s="11">
        <f>COUNTIF(G2:G44,$K$45)</f>
        <v>40</v>
      </c>
      <c r="H45" s="11">
        <f t="shared" ref="H45:J45" si="1">COUNTIF(H2:H44,$K$45)</f>
        <v>1</v>
      </c>
      <c r="I45" s="11">
        <f t="shared" si="1"/>
        <v>0</v>
      </c>
      <c r="J45" s="11">
        <f t="shared" si="1"/>
        <v>0</v>
      </c>
      <c r="K45" s="59" t="s">
        <v>18</v>
      </c>
    </row>
    <row r="46" spans="1:11" ht="14.5" x14ac:dyDescent="0.35">
      <c r="A46" s="10" t="s">
        <v>9</v>
      </c>
      <c r="B46" s="7">
        <f>MAX(B2:B44)</f>
        <v>1</v>
      </c>
      <c r="C46" s="7">
        <f t="shared" ref="C46:E46" si="2">MAX(C2:C44)</f>
        <v>1</v>
      </c>
      <c r="D46" s="7">
        <f t="shared" si="2"/>
        <v>0.93782383419689119</v>
      </c>
      <c r="E46" s="7">
        <f t="shared" si="2"/>
        <v>0.88943488943488946</v>
      </c>
      <c r="G46" s="11">
        <f>COUNTIF(G2:G44,$K$46)</f>
        <v>1</v>
      </c>
      <c r="H46" s="11">
        <f t="shared" ref="H46:J46" si="3">COUNTIF(H2:H44,$K$46)</f>
        <v>0</v>
      </c>
      <c r="I46" s="11">
        <f t="shared" si="3"/>
        <v>1</v>
      </c>
      <c r="J46" s="11">
        <f t="shared" si="3"/>
        <v>0</v>
      </c>
      <c r="K46" s="59" t="s">
        <v>14</v>
      </c>
    </row>
    <row r="47" spans="1:11" ht="14.5" x14ac:dyDescent="0.35">
      <c r="A47" s="13">
        <v>0</v>
      </c>
      <c r="B47">
        <f>COUNTIF(B2:B44,"=0")</f>
        <v>0</v>
      </c>
      <c r="C47">
        <f t="shared" ref="C47:E47" si="4">COUNTIF(C2:C44,"=0")</f>
        <v>32</v>
      </c>
      <c r="D47">
        <f t="shared" si="4"/>
        <v>32</v>
      </c>
      <c r="E47">
        <f t="shared" si="4"/>
        <v>32</v>
      </c>
      <c r="G47" s="11">
        <f>COUNTIF(G2:G44,$K$47)</f>
        <v>2</v>
      </c>
      <c r="H47" s="11">
        <f t="shared" ref="H47:J47" si="5">COUNTIF(H2:H44,$K$47)</f>
        <v>4</v>
      </c>
      <c r="I47" s="11">
        <f t="shared" si="5"/>
        <v>2</v>
      </c>
      <c r="J47" s="11">
        <f t="shared" si="5"/>
        <v>3</v>
      </c>
      <c r="K47" s="59" t="s">
        <v>20</v>
      </c>
    </row>
    <row r="48" spans="1:11" ht="14.5" x14ac:dyDescent="0.35">
      <c r="A48" s="13">
        <v>1</v>
      </c>
      <c r="B48">
        <f>COUNTIF(B2:B44,"=1")</f>
        <v>15</v>
      </c>
      <c r="C48">
        <f>COUNTIF(C2:C44,"=1")</f>
        <v>1</v>
      </c>
      <c r="D48">
        <f>COUNTIF(D2:D44,"=1")</f>
        <v>0</v>
      </c>
      <c r="E48">
        <f>COUNTIF(E2:E44,"=1")</f>
        <v>0</v>
      </c>
      <c r="G48" s="11">
        <f>COUNTIF(G2:G44,$K$48)</f>
        <v>0</v>
      </c>
      <c r="H48" s="11">
        <f t="shared" ref="H48:J48" si="6">COUNTIF(H2:H44,$K$48)</f>
        <v>3</v>
      </c>
      <c r="I48" s="11">
        <f t="shared" si="6"/>
        <v>2</v>
      </c>
      <c r="J48" s="11">
        <f t="shared" si="6"/>
        <v>4</v>
      </c>
      <c r="K48" s="59" t="s">
        <v>16</v>
      </c>
    </row>
    <row r="49" spans="1:11" ht="14.5" x14ac:dyDescent="0.35">
      <c r="A49" s="14" t="s">
        <v>8</v>
      </c>
      <c r="B49" s="9">
        <f>INDEX($A$2:$A$44,MATCH(B45,B2:B44,0))</f>
        <v>33</v>
      </c>
      <c r="C49" s="6">
        <f t="shared" ref="C49:E49" si="7">INDEX($A$2:$A$44,MATCH(C45,C2:C44,0))</f>
        <v>1</v>
      </c>
      <c r="D49" s="6">
        <f t="shared" si="7"/>
        <v>1</v>
      </c>
      <c r="E49" s="6">
        <f t="shared" si="7"/>
        <v>1</v>
      </c>
      <c r="G49" s="11">
        <f>COUNTIF(G2:G44,$K$49)</f>
        <v>0</v>
      </c>
      <c r="H49" s="11">
        <f>COUNTIF(H2:H44,$K$49)</f>
        <v>1</v>
      </c>
      <c r="I49" s="11">
        <f>COUNTIF(I2:I44,$K$49)</f>
        <v>3</v>
      </c>
      <c r="J49" s="11">
        <f>COUNTIF(J2:J44,$K$49)</f>
        <v>1</v>
      </c>
      <c r="K49" s="59" t="s">
        <v>19</v>
      </c>
    </row>
    <row r="50" spans="1:11" ht="14.5" x14ac:dyDescent="0.35">
      <c r="A50" s="15" t="s">
        <v>9</v>
      </c>
      <c r="B50" s="7">
        <f>INDEX($A$2:$A$44,MATCH(B46,B2:B44,0))</f>
        <v>3</v>
      </c>
      <c r="C50" s="10">
        <f t="shared" ref="C50:E50" si="8">INDEX($A$2:$A$44,MATCH(C46,C2:C44,0))</f>
        <v>24</v>
      </c>
      <c r="D50" s="10">
        <f t="shared" si="8"/>
        <v>33</v>
      </c>
      <c r="E50" s="10">
        <f t="shared" si="8"/>
        <v>33</v>
      </c>
      <c r="F50" s="56"/>
      <c r="G50" s="11">
        <f>COUNTIF(G2:G44,$K$50)</f>
        <v>0</v>
      </c>
      <c r="H50" s="11">
        <f t="shared" ref="H50:I50" si="9">COUNTIF(H2:H44,$K$50)</f>
        <v>2</v>
      </c>
      <c r="I50" s="11">
        <f t="shared" si="9"/>
        <v>3</v>
      </c>
      <c r="J50" s="11">
        <f>COUNTIF(J2:J44,$K$50)</f>
        <v>3</v>
      </c>
      <c r="K50" s="59" t="s">
        <v>21</v>
      </c>
    </row>
    <row r="51" spans="1:11" ht="30" customHeight="1" x14ac:dyDescent="0.35">
      <c r="A51" s="13"/>
      <c r="G51">
        <f>SUM(G45:G50)+B47</f>
        <v>43</v>
      </c>
      <c r="H51">
        <f t="shared" ref="H51:J51" si="10">SUM(H45:H50)+C47</f>
        <v>43</v>
      </c>
      <c r="I51">
        <f t="shared" si="10"/>
        <v>43</v>
      </c>
      <c r="J51">
        <f t="shared" si="10"/>
        <v>43</v>
      </c>
    </row>
  </sheetData>
  <mergeCells count="7">
    <mergeCell ref="K30:K33"/>
    <mergeCell ref="K39:K44"/>
    <mergeCell ref="K15:K21"/>
    <mergeCell ref="K24:K25"/>
    <mergeCell ref="K3:K7"/>
    <mergeCell ref="K9:K13"/>
    <mergeCell ref="K27:K28"/>
  </mergeCells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FD892A-746A-4756-B1A5-BD99F1B0A167}">
  <sheetPr codeName="Folha8"/>
  <dimension ref="A1"/>
  <sheetViews>
    <sheetView zoomScale="80" zoomScaleNormal="80" workbookViewId="0">
      <selection activeCell="P31" sqref="P31"/>
    </sheetView>
  </sheetViews>
  <sheetFormatPr defaultRowHeight="14.5" x14ac:dyDescent="0.35"/>
  <sheetData/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0C93D5-A41B-4A19-AAAF-B3454343E5FD}">
  <sheetPr codeName="Folha9"/>
  <dimension ref="A1"/>
  <sheetViews>
    <sheetView zoomScale="80" zoomScaleNormal="80" workbookViewId="0">
      <selection activeCell="J49" sqref="J49"/>
    </sheetView>
  </sheetViews>
  <sheetFormatPr defaultRowHeight="14.5" x14ac:dyDescent="0.35"/>
  <sheetData/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2B86A4-161E-4DDA-8D69-496C4711E39D}">
  <sheetPr codeName="Folha10"/>
  <dimension ref="A1"/>
  <sheetViews>
    <sheetView zoomScale="80" zoomScaleNormal="80" workbookViewId="0"/>
  </sheetViews>
  <sheetFormatPr defaultRowHeight="14.5" x14ac:dyDescent="0.35"/>
  <sheetData/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87B362-5EEB-41E6-8690-81A2A7B467B9}">
  <sheetPr codeName="Folha11"/>
  <dimension ref="A1"/>
  <sheetViews>
    <sheetView zoomScale="80" zoomScaleNormal="80" workbookViewId="0"/>
  </sheetViews>
  <sheetFormatPr defaultRowHeight="14.5" x14ac:dyDescent="0.35"/>
  <sheetData/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A6930E-4176-4367-AF15-7C01F09A0CE1}">
  <sheetPr codeName="Folha12"/>
  <dimension ref="S1:V44"/>
  <sheetViews>
    <sheetView topLeftCell="J1" workbookViewId="0">
      <selection activeCell="V3" sqref="V3"/>
    </sheetView>
  </sheetViews>
  <sheetFormatPr defaultRowHeight="14.5" x14ac:dyDescent="0.35"/>
  <cols>
    <col min="19" max="20" width="8.7265625" style="11"/>
  </cols>
  <sheetData>
    <row r="1" spans="19:22" x14ac:dyDescent="0.35">
      <c r="S1" s="32" t="s">
        <v>54</v>
      </c>
      <c r="T1" s="32" t="s">
        <v>84</v>
      </c>
    </row>
    <row r="2" spans="19:22" x14ac:dyDescent="0.35">
      <c r="S2" s="23">
        <v>0</v>
      </c>
      <c r="T2" s="23">
        <v>0.92</v>
      </c>
      <c r="V2">
        <f>COUNTIF(T2:T44,1)</f>
        <v>3</v>
      </c>
    </row>
    <row r="3" spans="19:22" x14ac:dyDescent="0.35">
      <c r="S3" s="23">
        <v>1</v>
      </c>
      <c r="T3" s="23">
        <v>0.74</v>
      </c>
    </row>
    <row r="4" spans="19:22" x14ac:dyDescent="0.35">
      <c r="S4" s="23">
        <v>2</v>
      </c>
      <c r="T4" s="23">
        <v>0.5</v>
      </c>
    </row>
    <row r="5" spans="19:22" x14ac:dyDescent="0.35">
      <c r="S5" s="23">
        <v>3</v>
      </c>
      <c r="T5" s="23" t="s">
        <v>85</v>
      </c>
    </row>
    <row r="6" spans="19:22" x14ac:dyDescent="0.35">
      <c r="S6" s="23">
        <v>4</v>
      </c>
      <c r="T6" s="23">
        <v>0.74</v>
      </c>
    </row>
    <row r="7" spans="19:22" x14ac:dyDescent="0.35">
      <c r="S7" s="23">
        <v>5</v>
      </c>
      <c r="T7" s="23" t="s">
        <v>85</v>
      </c>
    </row>
    <row r="8" spans="19:22" x14ac:dyDescent="0.35">
      <c r="S8" s="23">
        <v>6</v>
      </c>
      <c r="T8" s="23">
        <v>1</v>
      </c>
    </row>
    <row r="9" spans="19:22" x14ac:dyDescent="0.35">
      <c r="S9" s="23">
        <v>7</v>
      </c>
      <c r="T9" s="23" t="s">
        <v>85</v>
      </c>
    </row>
    <row r="10" spans="19:22" x14ac:dyDescent="0.35">
      <c r="S10" s="23">
        <v>8</v>
      </c>
      <c r="T10" s="23" t="s">
        <v>85</v>
      </c>
    </row>
    <row r="11" spans="19:22" x14ac:dyDescent="0.35">
      <c r="S11" s="23">
        <v>9</v>
      </c>
      <c r="T11" s="23">
        <v>0.5</v>
      </c>
    </row>
    <row r="12" spans="19:22" x14ac:dyDescent="0.35">
      <c r="S12" s="23">
        <v>10</v>
      </c>
      <c r="T12" s="23">
        <v>0.5</v>
      </c>
    </row>
    <row r="13" spans="19:22" x14ac:dyDescent="0.35">
      <c r="S13" s="23">
        <v>11</v>
      </c>
      <c r="T13" s="23" t="s">
        <v>85</v>
      </c>
    </row>
    <row r="14" spans="19:22" x14ac:dyDescent="0.35">
      <c r="S14" s="23">
        <v>12</v>
      </c>
      <c r="T14" s="23">
        <v>0.89</v>
      </c>
    </row>
    <row r="15" spans="19:22" x14ac:dyDescent="0.35">
      <c r="S15" s="23">
        <v>13</v>
      </c>
      <c r="T15" s="23">
        <v>1</v>
      </c>
    </row>
    <row r="16" spans="19:22" x14ac:dyDescent="0.35">
      <c r="S16" s="23">
        <v>14</v>
      </c>
      <c r="T16" s="23">
        <v>0.99</v>
      </c>
    </row>
    <row r="17" spans="19:20" x14ac:dyDescent="0.35">
      <c r="S17" s="23">
        <v>15</v>
      </c>
      <c r="T17" s="23">
        <v>0.5</v>
      </c>
    </row>
    <row r="18" spans="19:20" x14ac:dyDescent="0.35">
      <c r="S18" s="23">
        <v>16</v>
      </c>
      <c r="T18" s="23" t="s">
        <v>85</v>
      </c>
    </row>
    <row r="19" spans="19:20" x14ac:dyDescent="0.35">
      <c r="S19" s="23">
        <v>17</v>
      </c>
      <c r="T19" s="23">
        <v>0.5</v>
      </c>
    </row>
    <row r="20" spans="19:20" x14ac:dyDescent="0.35">
      <c r="S20" s="23">
        <v>18</v>
      </c>
      <c r="T20" s="23" t="s">
        <v>85</v>
      </c>
    </row>
    <row r="21" spans="19:20" x14ac:dyDescent="0.35">
      <c r="S21" s="23">
        <v>19</v>
      </c>
      <c r="T21" s="23" t="s">
        <v>85</v>
      </c>
    </row>
    <row r="22" spans="19:20" x14ac:dyDescent="0.35">
      <c r="S22" s="23">
        <v>20</v>
      </c>
      <c r="T22" s="23">
        <v>0.92</v>
      </c>
    </row>
    <row r="23" spans="19:20" x14ac:dyDescent="0.35">
      <c r="S23" s="23">
        <v>21</v>
      </c>
      <c r="T23" s="23"/>
    </row>
    <row r="24" spans="19:20" x14ac:dyDescent="0.35">
      <c r="S24" s="23">
        <v>22</v>
      </c>
      <c r="T24" s="23" t="s">
        <v>85</v>
      </c>
    </row>
    <row r="25" spans="19:20" x14ac:dyDescent="0.35">
      <c r="S25" s="23">
        <v>23</v>
      </c>
      <c r="T25" s="23" t="s">
        <v>85</v>
      </c>
    </row>
    <row r="26" spans="19:20" x14ac:dyDescent="0.35">
      <c r="S26" s="23">
        <v>24</v>
      </c>
      <c r="T26" s="23">
        <v>1</v>
      </c>
    </row>
    <row r="27" spans="19:20" x14ac:dyDescent="0.35">
      <c r="S27" s="23">
        <v>25</v>
      </c>
      <c r="T27" s="23">
        <v>0.9</v>
      </c>
    </row>
    <row r="28" spans="19:20" x14ac:dyDescent="0.35">
      <c r="S28" s="23">
        <v>26</v>
      </c>
      <c r="T28" s="23">
        <v>0.59</v>
      </c>
    </row>
    <row r="29" spans="19:20" x14ac:dyDescent="0.35">
      <c r="S29" s="23">
        <v>27</v>
      </c>
      <c r="T29" s="23">
        <v>0.79</v>
      </c>
    </row>
    <row r="30" spans="19:20" x14ac:dyDescent="0.35">
      <c r="S30" s="23">
        <v>28</v>
      </c>
      <c r="T30" s="23" t="s">
        <v>85</v>
      </c>
    </row>
    <row r="31" spans="19:20" x14ac:dyDescent="0.35">
      <c r="S31" s="23">
        <v>29</v>
      </c>
      <c r="T31" s="23" t="s">
        <v>85</v>
      </c>
    </row>
    <row r="32" spans="19:20" x14ac:dyDescent="0.35">
      <c r="S32" s="23">
        <v>30</v>
      </c>
      <c r="T32" s="23">
        <v>0.5</v>
      </c>
    </row>
    <row r="33" spans="19:20" x14ac:dyDescent="0.35">
      <c r="S33" s="23">
        <v>31</v>
      </c>
      <c r="T33" s="23">
        <v>0.5</v>
      </c>
    </row>
    <row r="34" spans="19:20" x14ac:dyDescent="0.35">
      <c r="S34" s="23">
        <v>32</v>
      </c>
      <c r="T34" s="23">
        <v>0.8</v>
      </c>
    </row>
    <row r="35" spans="19:20" x14ac:dyDescent="0.35">
      <c r="S35" s="23">
        <v>33</v>
      </c>
      <c r="T35" s="23">
        <v>0.86</v>
      </c>
    </row>
    <row r="36" spans="19:20" x14ac:dyDescent="0.35">
      <c r="S36" s="23">
        <v>34</v>
      </c>
      <c r="T36" s="23">
        <v>0.68</v>
      </c>
    </row>
    <row r="37" spans="19:20" x14ac:dyDescent="0.35">
      <c r="S37" s="23">
        <v>35</v>
      </c>
      <c r="T37" s="23">
        <v>0.82</v>
      </c>
    </row>
    <row r="38" spans="19:20" x14ac:dyDescent="0.35">
      <c r="S38" s="23">
        <v>36</v>
      </c>
      <c r="T38" s="23">
        <v>0.71</v>
      </c>
    </row>
    <row r="39" spans="19:20" x14ac:dyDescent="0.35">
      <c r="S39" s="23">
        <v>37</v>
      </c>
      <c r="T39" s="23" t="s">
        <v>85</v>
      </c>
    </row>
    <row r="40" spans="19:20" x14ac:dyDescent="0.35">
      <c r="S40" s="23">
        <v>38</v>
      </c>
      <c r="T40" s="23">
        <v>0.5</v>
      </c>
    </row>
    <row r="41" spans="19:20" x14ac:dyDescent="0.35">
      <c r="S41" s="23">
        <v>39</v>
      </c>
      <c r="T41" s="23" t="s">
        <v>85</v>
      </c>
    </row>
    <row r="42" spans="19:20" x14ac:dyDescent="0.35">
      <c r="S42" s="23">
        <v>40</v>
      </c>
      <c r="T42" s="23" t="s">
        <v>85</v>
      </c>
    </row>
    <row r="43" spans="19:20" x14ac:dyDescent="0.35">
      <c r="S43" s="23">
        <v>41</v>
      </c>
      <c r="T43" s="23" t="s">
        <v>85</v>
      </c>
    </row>
    <row r="44" spans="19:20" x14ac:dyDescent="0.35">
      <c r="S44" s="23">
        <v>42</v>
      </c>
      <c r="T44" s="23">
        <v>0.5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12</vt:i4>
      </vt:variant>
    </vt:vector>
  </HeadingPairs>
  <TitlesOfParts>
    <vt:vector size="12" baseType="lpstr">
      <vt:lpstr>Geral</vt:lpstr>
      <vt:lpstr>Loss e Accuracy</vt:lpstr>
      <vt:lpstr>Matriz Confusão</vt:lpstr>
      <vt:lpstr>Matriz Confusão 2</vt:lpstr>
      <vt:lpstr>Matriz Confusão 3</vt:lpstr>
      <vt:lpstr>Comentários</vt:lpstr>
      <vt:lpstr>Métricas</vt:lpstr>
      <vt:lpstr>Accuracy</vt:lpstr>
      <vt:lpstr>Precision</vt:lpstr>
      <vt:lpstr>Recall</vt:lpstr>
      <vt:lpstr>F1</vt:lpstr>
      <vt:lpstr>ROC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Beatriz Neves (1201800)</dc:creator>
  <cp:lastModifiedBy>Beatriz Neves (1201800)</cp:lastModifiedBy>
  <dcterms:created xsi:type="dcterms:W3CDTF">2024-09-27T16:57:25Z</dcterms:created>
  <dcterms:modified xsi:type="dcterms:W3CDTF">2024-11-05T18:04:38Z</dcterms:modified>
</cp:coreProperties>
</file>