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\"/>
    </mc:Choice>
  </mc:AlternateContent>
  <xr:revisionPtr revIDLastSave="0" documentId="13_ncr:1_{FDD4B96D-6168-4CAD-A797-558A116C09C1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6" l="1"/>
  <c r="D29" i="16"/>
  <c r="D30" i="16"/>
  <c r="D27" i="16"/>
  <c r="D22" i="16"/>
  <c r="D23" i="16"/>
  <c r="D24" i="16"/>
  <c r="D21" i="16"/>
  <c r="D16" i="16"/>
  <c r="D17" i="16"/>
  <c r="D18" i="16"/>
  <c r="D15" i="16"/>
  <c r="E28" i="16" l="1"/>
  <c r="E29" i="16"/>
  <c r="E30" i="16"/>
  <c r="E27" i="16"/>
  <c r="E22" i="16"/>
  <c r="E23" i="16"/>
  <c r="E24" i="16"/>
  <c r="E21" i="16"/>
  <c r="E16" i="16"/>
  <c r="E17" i="16"/>
  <c r="E18" i="16"/>
  <c r="E15" i="16"/>
  <c r="E10" i="16"/>
  <c r="E11" i="16"/>
  <c r="E12" i="16"/>
  <c r="E9" i="16"/>
  <c r="E4" i="16"/>
  <c r="E5" i="16"/>
  <c r="E6" i="16"/>
  <c r="E3" i="16"/>
  <c r="F3" i="16"/>
  <c r="G3" i="16"/>
  <c r="M2" i="16"/>
  <c r="G30" i="16"/>
  <c r="F30" i="16"/>
  <c r="G29" i="16"/>
  <c r="F29" i="16"/>
  <c r="G28" i="16"/>
  <c r="F28" i="16"/>
  <c r="G27" i="16"/>
  <c r="F27" i="16"/>
  <c r="G26" i="16"/>
  <c r="F26" i="16"/>
  <c r="D26" i="16"/>
  <c r="G24" i="16"/>
  <c r="F24" i="16"/>
  <c r="G23" i="16"/>
  <c r="F23" i="16"/>
  <c r="G22" i="16"/>
  <c r="F22" i="16"/>
  <c r="G21" i="16"/>
  <c r="F21" i="16"/>
  <c r="G20" i="16"/>
  <c r="F20" i="16"/>
  <c r="D20" i="16"/>
  <c r="D14" i="16"/>
  <c r="G18" i="16"/>
  <c r="F18" i="16"/>
  <c r="G17" i="16"/>
  <c r="F17" i="16"/>
  <c r="G16" i="16"/>
  <c r="F16" i="16"/>
  <c r="G15" i="16"/>
  <c r="F15" i="16"/>
  <c r="G14" i="16"/>
  <c r="F14" i="16"/>
  <c r="G8" i="16"/>
  <c r="G12" i="16"/>
  <c r="F12" i="16"/>
  <c r="G11" i="16"/>
  <c r="F11" i="16"/>
  <c r="G10" i="16"/>
  <c r="F10" i="16"/>
  <c r="G9" i="16"/>
  <c r="F9" i="16"/>
  <c r="F8" i="16"/>
  <c r="D10" i="16" s="1"/>
  <c r="D8" i="16"/>
  <c r="D2" i="16"/>
  <c r="D9" i="16" l="1"/>
  <c r="D12" i="16"/>
  <c r="D11" i="16"/>
  <c r="F4" i="16"/>
  <c r="G4" i="16"/>
  <c r="F5" i="16"/>
  <c r="G5" i="16"/>
  <c r="F6" i="16"/>
  <c r="G6" i="16"/>
  <c r="F2" i="16"/>
  <c r="D5" i="16" l="1"/>
  <c r="D4" i="16"/>
  <c r="D6" i="16"/>
  <c r="D3" i="16"/>
  <c r="F5" i="7"/>
  <c r="F6" i="7"/>
  <c r="F2" i="7"/>
  <c r="C9" i="7"/>
  <c r="D9" i="7"/>
  <c r="E9" i="7"/>
  <c r="B9" i="7"/>
  <c r="B10" i="7"/>
  <c r="C10" i="7"/>
  <c r="D10" i="7"/>
  <c r="E10" i="7"/>
  <c r="C8" i="7"/>
  <c r="C12" i="7" s="1"/>
  <c r="D8" i="7"/>
  <c r="D12" i="7"/>
  <c r="E8" i="7"/>
  <c r="E12" i="7" s="1"/>
  <c r="B8" i="7"/>
  <c r="B12" i="7" s="1"/>
  <c r="C7" i="7"/>
  <c r="C11" i="7" s="1"/>
  <c r="D7" i="7"/>
  <c r="D11" i="7" s="1"/>
  <c r="E7" i="7"/>
  <c r="E11" i="7" s="1"/>
  <c r="B7" i="7"/>
  <c r="B11" i="7" s="1"/>
  <c r="G6" i="7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G8" i="9"/>
  <c r="F8" i="9"/>
  <c r="E8" i="9"/>
  <c r="D8" i="9"/>
  <c r="C8" i="9"/>
  <c r="H7" i="9"/>
  <c r="H6" i="9"/>
  <c r="H5" i="9"/>
  <c r="F4" i="7" s="1"/>
  <c r="H4" i="9"/>
  <c r="F3" i="7" s="1"/>
  <c r="H3" i="9"/>
  <c r="A3" i="9"/>
  <c r="M3" i="16" l="1"/>
  <c r="M5" i="16"/>
  <c r="M4" i="16"/>
  <c r="H8" i="9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O3" i="16" l="1"/>
  <c r="O4" i="16"/>
  <c r="I10" i="7"/>
  <c r="I9" i="7"/>
  <c r="I11" i="7"/>
  <c r="I12" i="7"/>
  <c r="I8" i="7"/>
  <c r="I7" i="7"/>
  <c r="J10" i="7"/>
  <c r="J11" i="7"/>
  <c r="J7" i="7"/>
  <c r="J8" i="7"/>
  <c r="J9" i="7"/>
  <c r="J12" i="7"/>
  <c r="H9" i="7"/>
  <c r="H10" i="7"/>
  <c r="H8" i="7"/>
  <c r="H7" i="7"/>
  <c r="H12" i="7"/>
  <c r="H11" i="7"/>
  <c r="G7" i="7"/>
  <c r="G9" i="7"/>
  <c r="G11" i="7"/>
  <c r="G10" i="7"/>
  <c r="G12" i="7"/>
  <c r="G8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3" i="7" l="1"/>
  <c r="J13" i="7"/>
  <c r="G13" i="7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<sst xmlns="http://schemas.openxmlformats.org/spreadsheetml/2006/main" count="60" uniqueCount="46">
  <si>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</si>
  <si>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</si>
  <si>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</si>
  <si>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</si>
  <si>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</si>
  <si>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</si>
  <si>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</si>
  <si>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</si>
  <si>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</si>
  <si>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</si>
  <si>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</si>
  <si>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</si>
  <si>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</si>
  <si>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</si>
  <si>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</si>
  <si>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</si>
  <si>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</si>
  <si>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</si>
  <si>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</si>
  <si>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</si>
  <si>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</si>
  <si>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</si>
  <si>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</si>
  <si>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</si>
  <si>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</si>
  <si>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</si>
  <si>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</si>
  <si>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</si>
  <si>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</si>
  <si>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</si>
  <si>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</si>
  <si>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</si>
  <si>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</si>
  <si>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</si>
  <si>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</si>
  <si>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</si>
  <si>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Ano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</si>
  <si>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</si>
  <si>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</si>
  <si>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</si>
  <si>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</si>
  <si>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</si>
  <si>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</si>
  <si>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</si>
  <si>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</si>
  <si>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1 (Material,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</si>
</sst>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6" totalsRowShown="0" headerRowDxfId="13" dataDxfId="11" headerRowBorderDxfId="12" tableBorderDxfId="10">
  <autoFilter ref="A1:J6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2'!H3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B2" sqref="B2:E1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/>
      <c r="C2" s="2"/>
      <c r="D2" s="2"/>
      <c r="E2" s="2"/>
    </row>
    <row r="3" spans="1:5" x14ac:dyDescent="0.35">
      <c r="A3" s="2">
        <v>2</v>
      </c>
      <c r="B3" s="2"/>
      <c r="C3" s="2"/>
      <c r="D3" s="2"/>
      <c r="E3" s="2"/>
    </row>
    <row r="4" spans="1:5" x14ac:dyDescent="0.35">
      <c r="A4" s="2">
        <v>3</v>
      </c>
      <c r="B4" s="2"/>
      <c r="C4" s="2"/>
      <c r="D4" s="2"/>
      <c r="E4" s="2"/>
    </row>
    <row r="5" spans="1:5" x14ac:dyDescent="0.35">
      <c r="A5" s="2">
        <v>4</v>
      </c>
      <c r="B5" s="2"/>
      <c r="C5" s="2"/>
      <c r="D5" s="2"/>
      <c r="E5" s="2"/>
    </row>
    <row r="6" spans="1:5" x14ac:dyDescent="0.35">
      <c r="A6" s="2">
        <v>5</v>
      </c>
      <c r="B6" s="2"/>
      <c r="C6" s="2"/>
      <c r="D6" s="2"/>
      <c r="E6" s="2"/>
    </row>
    <row r="7" spans="1:5" x14ac:dyDescent="0.35">
      <c r="A7" s="2">
        <v>6</v>
      </c>
      <c r="B7" s="2"/>
      <c r="C7" s="2"/>
      <c r="D7" s="2"/>
      <c r="E7" s="2"/>
    </row>
    <row r="8" spans="1:5" x14ac:dyDescent="0.35">
      <c r="A8" s="2">
        <v>7</v>
      </c>
      <c r="B8" s="2"/>
      <c r="C8" s="2"/>
      <c r="D8" s="2"/>
      <c r="E8" s="2"/>
    </row>
    <row r="9" spans="1:5" x14ac:dyDescent="0.35">
      <c r="A9" s="2">
        <v>8</v>
      </c>
      <c r="B9" s="2"/>
      <c r="C9" s="2"/>
      <c r="D9" s="2"/>
      <c r="E9" s="2"/>
    </row>
    <row r="10" spans="1:5" x14ac:dyDescent="0.35">
      <c r="A10" s="2">
        <v>9</v>
      </c>
      <c r="B10" s="2"/>
      <c r="C10" s="2"/>
      <c r="D10" s="2"/>
      <c r="E10" s="2"/>
    </row>
    <row r="11" spans="1:5" x14ac:dyDescent="0.35">
      <c r="A11" s="2">
        <v>10</v>
      </c>
      <c r="B11" s="2"/>
      <c r="C11" s="2"/>
      <c r="D11" s="2"/>
      <c r="E11" s="2"/>
    </row>
    <row r="12" spans="1:5" x14ac:dyDescent="0.35">
      <c r="A12" s="3" t="s">
        <v>21</v>
      </c>
      <c r="B12" s="48"/>
      <c r="C12" s="48"/>
      <c r="D12" s="48"/>
      <c r="E12" s="48"/>
    </row>
    <row r="13" spans="1:5" x14ac:dyDescent="0.35">
      <c r="A13" s="3" t="s">
        <v>22</v>
      </c>
      <c r="B13" s="48"/>
      <c r="C13" s="48"/>
      <c r="D13" s="48"/>
      <c r="E13" s="48"/>
    </row>
    <row r="14" spans="1:5" x14ac:dyDescent="0.35">
      <c r="A14" s="4" t="s">
        <v>8</v>
      </c>
      <c r="B14" s="5">
        <f>MIN(B2:B11)</f>
        <v>0</v>
      </c>
      <c r="C14" s="5">
        <f>MIN(C2:C11)</f>
        <v>0</v>
      </c>
      <c r="D14" s="5">
        <f>MIN(D2:D11)</f>
        <v>0</v>
      </c>
      <c r="E14" s="5">
        <f>MIN(E2:E11)</f>
        <v>0</v>
      </c>
    </row>
    <row r="15" spans="1:5" x14ac:dyDescent="0.35">
      <c r="A15" s="4" t="s">
        <v>9</v>
      </c>
      <c r="B15" s="6">
        <f>MAX(B2:B11)</f>
        <v>0</v>
      </c>
      <c r="C15" s="6">
        <f>MAX(C2:C11)</f>
        <v>0</v>
      </c>
      <c r="D15" s="6">
        <f>MAX(D2:D11)</f>
        <v>0</v>
      </c>
      <c r="E15" s="6">
        <f>MAX(E2:E11)</f>
        <v>0</v>
      </c>
    </row>
    <row r="16" spans="1:5" x14ac:dyDescent="0.35">
      <c r="A16" s="4" t="s">
        <v>8</v>
      </c>
      <c r="B16" t="e">
        <f>INDEX($A$2:$A$11,MATCH(B14,B2:B11,0))</f>
        <v>#N/A</v>
      </c>
      <c r="C16" t="e">
        <f>INDEX($A$2:$A$11,MATCH(C14,C2:C11,0))</f>
        <v>#N/A</v>
      </c>
      <c r="D16" t="e">
        <f>INDEX($A$2:$A$11,MATCH(D14,D2:D11,0))</f>
        <v>#N/A</v>
      </c>
      <c r="E16" t="e">
        <f>INDEX($A$2:$A$11,MATCH(E14,E2:E11,0))</f>
        <v>#N/A</v>
      </c>
    </row>
    <row r="17" spans="1:5" x14ac:dyDescent="0.35">
      <c r="A17" s="4" t="s">
        <v>9</v>
      </c>
      <c r="B17" t="e">
        <f>INDEX($A$2:$A$11,MATCH(B15,B2:B11,0))</f>
        <v>#N/A</v>
      </c>
      <c r="C17" t="e">
        <f>INDEX($A$2:$A$11,MATCH(C15,C2:C11,0))</f>
        <v>#N/A</v>
      </c>
      <c r="D17" t="e">
        <f>INDEX($A$2:$A$11,MATCH(D15,D2:D11,0))</f>
        <v>#N/A</v>
      </c>
      <c r="E17" t="e">
        <f>INDEX($A$2:$A$11,MATCH(E15,E2:E11,0))</f>
        <v>#N/A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50" zoomScaleNormal="50" workbookViewId="0">
      <selection activeCell="U31" sqref="U31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J8"/>
  <sheetViews>
    <sheetView zoomScaleNormal="100" workbookViewId="0">
      <selection activeCell="J3" sqref="J3:J7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0" x14ac:dyDescent="0.35">
      <c r="C1" s="49" t="s">
        <v>35</v>
      </c>
      <c r="D1" s="49"/>
      <c r="E1" s="49"/>
      <c r="F1" s="49"/>
      <c r="G1" s="49"/>
    </row>
    <row r="2" spans="1:10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</row>
    <row r="3" spans="1:10" ht="20" customHeight="1" x14ac:dyDescent="0.35">
      <c r="A3" s="50" t="str">
        <f>"Verdadeiro"</f>
        <v>Verdadeiro</v>
      </c>
      <c r="B3" s="41">
        <v>0</v>
      </c>
      <c r="C3" s="38"/>
      <c r="D3" s="2"/>
      <c r="E3" s="2"/>
      <c r="F3" s="2"/>
      <c r="G3" s="2"/>
      <c r="H3">
        <f>SUM(C3:G3)</f>
        <v>0</v>
      </c>
      <c r="J3" s="47">
        <v>12</v>
      </c>
    </row>
    <row r="4" spans="1:10" ht="20" customHeight="1" x14ac:dyDescent="0.35">
      <c r="A4" s="50"/>
      <c r="B4" s="41">
        <v>1</v>
      </c>
      <c r="C4" s="2"/>
      <c r="D4" s="38"/>
      <c r="E4" s="2"/>
      <c r="F4" s="2"/>
      <c r="G4" s="2"/>
      <c r="H4">
        <f t="shared" ref="H4:H7" si="0">SUM(C4:G4)</f>
        <v>0</v>
      </c>
      <c r="J4" s="47">
        <v>5</v>
      </c>
    </row>
    <row r="5" spans="1:10" ht="20" customHeight="1" x14ac:dyDescent="0.35">
      <c r="A5" s="50"/>
      <c r="B5" s="41">
        <v>2</v>
      </c>
      <c r="C5" s="2"/>
      <c r="D5" s="2"/>
      <c r="E5" s="38"/>
      <c r="F5" s="2"/>
      <c r="G5" s="2"/>
      <c r="H5">
        <f t="shared" si="0"/>
        <v>0</v>
      </c>
      <c r="J5" s="47">
        <v>10</v>
      </c>
    </row>
    <row r="6" spans="1:10" ht="20" customHeight="1" x14ac:dyDescent="0.35">
      <c r="A6" s="50"/>
      <c r="B6" s="41">
        <v>3</v>
      </c>
      <c r="C6" s="2"/>
      <c r="D6" s="2"/>
      <c r="E6" s="2"/>
      <c r="F6" s="38"/>
      <c r="G6" s="2"/>
      <c r="H6">
        <f t="shared" si="0"/>
        <v>0</v>
      </c>
      <c r="J6" s="47">
        <v>57</v>
      </c>
    </row>
    <row r="7" spans="1:10" ht="20" customHeight="1" x14ac:dyDescent="0.35">
      <c r="A7" s="50"/>
      <c r="B7" s="41">
        <v>4</v>
      </c>
      <c r="C7" s="2"/>
      <c r="D7" s="2"/>
      <c r="E7" s="2"/>
      <c r="F7" s="2"/>
      <c r="G7" s="38"/>
      <c r="H7">
        <f t="shared" si="0"/>
        <v>0</v>
      </c>
      <c r="J7" s="47">
        <v>563</v>
      </c>
    </row>
    <row r="8" spans="1:10" x14ac:dyDescent="0.35">
      <c r="C8">
        <f>SUM(C3:C7)</f>
        <v>0</v>
      </c>
      <c r="D8">
        <f t="shared" ref="D8:G8" si="1">SUM(D3:D7)</f>
        <v>0</v>
      </c>
      <c r="E8">
        <f t="shared" si="1"/>
        <v>0</v>
      </c>
      <c r="F8">
        <f t="shared" si="1"/>
        <v>0</v>
      </c>
      <c r="G8">
        <f t="shared" si="1"/>
        <v>0</v>
      </c>
      <c r="H8">
        <f>SUM(H3:H7)</f>
        <v>0</v>
      </c>
    </row>
  </sheetData>
  <mergeCells count="2">
    <mergeCell ref="C1:G1"/>
    <mergeCell ref="A3:A7"/>
  </mergeCells>
  <pageMargins left="0.7" right="0.7" top="0.75" bottom="0.75" header="0.3" footer="0.3"/>
  <ignoredErrors>
    <ignoredError sqref="C8:H8 H3:H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30"/>
  <sheetViews>
    <sheetView workbookViewId="0">
      <pane ySplit="1" topLeftCell="A2" activePane="bottomLeft" state="frozen"/>
      <selection pane="bottomLeft" activeCell="B26" sqref="B26:B30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5.90625" style="19" bestFit="1" customWidth="1"/>
    <col min="6" max="6" width="9" style="26" bestFit="1" customWidth="1"/>
    <col min="7" max="7" width="9.6328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13.26953125" style="9" bestFit="1" customWidth="1"/>
    <col min="12" max="12" width="8.7265625" style="9"/>
    <col min="13" max="13" width="3.81640625" style="9" bestFit="1" customWidth="1"/>
    <col min="14" max="14" width="11.816406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43</v>
      </c>
      <c r="E1" s="27" t="s">
        <v>42</v>
      </c>
      <c r="F1" s="24"/>
      <c r="G1" s="24"/>
      <c r="I1" s="20" t="s">
        <v>29</v>
      </c>
      <c r="J1" s="20" t="s">
        <v>24</v>
      </c>
      <c r="K1" s="20" t="s">
        <v>36</v>
      </c>
      <c r="M1" s="51" t="s">
        <v>27</v>
      </c>
      <c r="N1" s="51"/>
      <c r="O1" s="51"/>
      <c r="P1" s="51"/>
    </row>
    <row r="2" spans="1:16" ht="20" customHeight="1" x14ac:dyDescent="0.35">
      <c r="A2" s="50" t="s">
        <v>30</v>
      </c>
      <c r="B2" s="22"/>
      <c r="C2" s="22">
        <v>0</v>
      </c>
      <c r="D2" s="23" t="e">
        <f>B2/SUM(B2:B6)</f>
        <v>#DIV/0!</v>
      </c>
      <c r="E2" s="43"/>
      <c r="F2" s="25" t="str">
        <f>VLOOKUP(C2,$I$1:$K$6,2,FALSE)</f>
        <v>Alvenaria</v>
      </c>
      <c r="G2" s="25"/>
      <c r="I2" s="18">
        <v>0</v>
      </c>
      <c r="J2" s="21" t="s">
        <v>34</v>
      </c>
      <c r="K2" s="21"/>
      <c r="M2" s="18">
        <f>B2+B8+B14+B20+B26</f>
        <v>0</v>
      </c>
      <c r="N2" s="21" t="s">
        <v>28</v>
      </c>
      <c r="O2" s="18">
        <v>647</v>
      </c>
      <c r="P2" s="28">
        <f>M2/O2</f>
        <v>0</v>
      </c>
    </row>
    <row r="3" spans="1:16" ht="20" customHeight="1" x14ac:dyDescent="0.35">
      <c r="A3" s="50"/>
      <c r="B3" s="18"/>
      <c r="C3" s="18">
        <v>1</v>
      </c>
      <c r="D3" s="21" t="str">
        <f>COUNTIF(F3,$F$2)+COUNTIF(G3,$G$2)&amp;" ("&amp;IF(F3=$F$2,"Material, ","")&amp;IF(G3=$G$2,"Ano, ","")&amp;IF(OR(F3=$F$2,G3=$G$2),"","Nenhuma")&amp;")"</f>
        <v>0 (Nenhuma)</v>
      </c>
      <c r="E3" s="19" t="e">
        <f>ROUND(B3/SUM($B$2:$B$6)*100,0) &amp;"%"</f>
        <v>#DIV/0!</v>
      </c>
      <c r="F3" s="26" t="str">
        <f t="shared" ref="F3:F6" si="0">VLOOKUP(C3,$I$1:$K$6,2,FALSE)</f>
        <v>Aço</v>
      </c>
      <c r="G3" s="26" t="str">
        <f t="shared" ref="G3:G6" si="1">VLOOKUP(C3,$I$1:$K$6,3,FALSE)</f>
        <v>Antes de 1983</v>
      </c>
      <c r="I3" s="18">
        <v>1</v>
      </c>
      <c r="J3" s="21" t="s">
        <v>26</v>
      </c>
      <c r="K3" s="21" t="s">
        <v>37</v>
      </c>
      <c r="M3" s="18">
        <f>COUNTIFS(D2:D30,N3,B2:B30,"&lt;&gt;0")</f>
        <v>4</v>
      </c>
      <c r="N3" s="21" t="s">
        <v>45</v>
      </c>
      <c r="O3" s="45">
        <f>M3/$M$6</f>
        <v>0.2</v>
      </c>
    </row>
    <row r="4" spans="1:16" ht="20" customHeight="1" x14ac:dyDescent="0.35">
      <c r="A4" s="50"/>
      <c r="B4" s="18"/>
      <c r="C4" s="18">
        <v>2</v>
      </c>
      <c r="D4" s="21" t="str">
        <f t="shared" ref="D4:D6" si="2">COUNTIF(F4,$F$2)+COUNTIF(G4,$G$2)&amp;" ("&amp;IF(F4=$F$2,"Material, ","")&amp;IF(G4=$G$2,"Ano, ","")&amp;IF(OR(F4=$F$2,G4=$G$2),"","Nenhuma")&amp;")"</f>
        <v>0 (Nenhuma)</v>
      </c>
      <c r="E4" s="19" t="e">
        <f t="shared" ref="E4:E6" si="3">ROUND(B4/SUM($B$2:$B$6)*100,0) &amp;"%"</f>
        <v>#DIV/0!</v>
      </c>
      <c r="F4" s="26" t="str">
        <f t="shared" si="0"/>
        <v>Aço</v>
      </c>
      <c r="G4" s="26" t="str">
        <f t="shared" si="1"/>
        <v>Depois de 1983</v>
      </c>
      <c r="I4" s="18">
        <v>2</v>
      </c>
      <c r="J4" s="21" t="s">
        <v>26</v>
      </c>
      <c r="K4" s="21" t="s">
        <v>38</v>
      </c>
      <c r="M4" s="18">
        <f>COUNTIFS(D2:D30,N4,B2:B30,"&lt;&gt;0")</f>
        <v>4</v>
      </c>
      <c r="N4" s="21" t="s">
        <v>41</v>
      </c>
      <c r="O4" s="45">
        <f t="shared" ref="O4:O5" si="4">M4/$M$6</f>
        <v>0.2</v>
      </c>
    </row>
    <row r="5" spans="1:16" ht="20" customHeight="1" x14ac:dyDescent="0.35">
      <c r="A5" s="50"/>
      <c r="B5" s="18"/>
      <c r="C5" s="18">
        <v>3</v>
      </c>
      <c r="D5" s="21" t="str">
        <f t="shared" si="2"/>
        <v>0 (Nenhuma)</v>
      </c>
      <c r="E5" s="19" t="e">
        <f t="shared" si="3"/>
        <v>#DIV/0!</v>
      </c>
      <c r="F5" s="26" t="str">
        <f t="shared" si="0"/>
        <v>Betão Armado</v>
      </c>
      <c r="G5" s="26" t="str">
        <f t="shared" si="1"/>
        <v>Antes de 1983</v>
      </c>
      <c r="I5" s="18">
        <v>3</v>
      </c>
      <c r="J5" s="21" t="s">
        <v>25</v>
      </c>
      <c r="K5" s="21" t="s">
        <v>37</v>
      </c>
      <c r="M5" s="18">
        <f>COUNTIFS(D2:D30,N5,B2:B30,"&lt;&gt;0")</f>
        <v>12</v>
      </c>
      <c r="N5" s="18" t="s">
        <v>44</v>
      </c>
      <c r="O5" s="45">
        <f t="shared" si="4"/>
        <v>0.6</v>
      </c>
    </row>
    <row r="6" spans="1:16" ht="20" customHeight="1" x14ac:dyDescent="0.35">
      <c r="A6" s="50"/>
      <c r="B6" s="18"/>
      <c r="C6" s="18">
        <v>4</v>
      </c>
      <c r="D6" s="21" t="str">
        <f t="shared" si="2"/>
        <v>0 (Nenhuma)</v>
      </c>
      <c r="E6" s="19" t="e">
        <f t="shared" si="3"/>
        <v>#DIV/0!</v>
      </c>
      <c r="F6" s="26" t="str">
        <f t="shared" si="0"/>
        <v>Betão Armado</v>
      </c>
      <c r="G6" s="26" t="str">
        <f t="shared" si="1"/>
        <v>Depois de 1983</v>
      </c>
      <c r="I6" s="18">
        <v>4</v>
      </c>
      <c r="J6" s="21" t="s">
        <v>25</v>
      </c>
      <c r="K6" s="21" t="s">
        <v>38</v>
      </c>
      <c r="M6" s="9">
        <f>SUM(M3:M5)</f>
        <v>20</v>
      </c>
      <c r="N6" s="9"/>
    </row>
    <row r="7" spans="1:16" ht="20" customHeight="1" x14ac:dyDescent="0.35">
      <c r="B7" s="11"/>
      <c r="C7" s="11"/>
      <c r="D7" s="11"/>
      <c r="E7" s="11"/>
      <c r="F7" s="24"/>
      <c r="G7" s="24"/>
      <c r="N7" s="9"/>
    </row>
    <row r="8" spans="1:16" ht="20" customHeight="1" x14ac:dyDescent="0.35">
      <c r="A8" s="50" t="s">
        <v>31</v>
      </c>
      <c r="B8" s="22"/>
      <c r="C8" s="22">
        <v>1</v>
      </c>
      <c r="D8" s="23" t="e">
        <f>B8/SUM(B8:B12)</f>
        <v>#DIV/0!</v>
      </c>
      <c r="E8" s="43"/>
      <c r="F8" s="25" t="str">
        <f>VLOOKUP(C8,$I$1:$K$6,2,FALSE)</f>
        <v>Aço</v>
      </c>
      <c r="G8" s="25" t="str">
        <f t="shared" ref="G8:G12" si="5">VLOOKUP(C8,$I$1:$K$6,3,FALSE)</f>
        <v>Antes de 1983</v>
      </c>
    </row>
    <row r="9" spans="1:16" ht="20" customHeight="1" x14ac:dyDescent="0.35">
      <c r="A9" s="50"/>
      <c r="B9" s="18"/>
      <c r="C9" s="18">
        <v>0</v>
      </c>
      <c r="D9" s="21" t="str">
        <f>COUNTIF(F9,$F$8)+COUNTIF(G9,$G$8)&amp;" ("&amp; IF(F9=$F$8,"Material, ","") &amp; IF(G9=$G$8,"Ano, ","") &amp; IF(OR(F9=$F$8,G9=$G$8),"","Nenhuma") &amp;")"</f>
        <v>0 (Nenhuma)</v>
      </c>
      <c r="E9" s="19" t="e">
        <f>ROUND(B9/SUM($B$8:$B$12)*100,0) &amp;"%"</f>
        <v>#DIV/0!</v>
      </c>
      <c r="F9" s="26" t="str">
        <f t="shared" ref="F9:F12" si="6">VLOOKUP(C9,$I$1:$K$6,2,FALSE)</f>
        <v>Alvenaria</v>
      </c>
      <c r="G9" s="26">
        <f t="shared" si="5"/>
        <v>0</v>
      </c>
    </row>
    <row r="10" spans="1:16" ht="20" customHeight="1" x14ac:dyDescent="0.35">
      <c r="A10" s="50"/>
      <c r="B10" s="18"/>
      <c r="C10" s="18">
        <v>2</v>
      </c>
      <c r="D10" s="21" t="str">
        <f t="shared" ref="D10:D12" si="7">COUNTIF(F10,$F$8)+COUNTIF(G10,$G$8)&amp;" ("&amp; IF(F10=$F$8,"Material, ","") &amp; IF(G10=$G$8,"Ano, ","") &amp; IF(OR(F10=$F$8,G10=$G$8),"","Nenhuma") &amp;")"</f>
        <v>1 (Material, )</v>
      </c>
      <c r="E10" s="19" t="e">
        <f t="shared" ref="E10:E12" si="8">ROUND(B10/SUM($B$8:$B$12)*100,0) &amp;"%"</f>
        <v>#DIV/0!</v>
      </c>
      <c r="F10" s="26" t="str">
        <f t="shared" si="6"/>
        <v>Aço</v>
      </c>
      <c r="G10" s="26" t="str">
        <f t="shared" si="5"/>
        <v>Depois de 1983</v>
      </c>
    </row>
    <row r="11" spans="1:16" ht="20" customHeight="1" x14ac:dyDescent="0.35">
      <c r="A11" s="50"/>
      <c r="B11" s="18"/>
      <c r="C11" s="18">
        <v>3</v>
      </c>
      <c r="D11" s="21" t="str">
        <f t="shared" si="7"/>
        <v>1 (Ano, )</v>
      </c>
      <c r="E11" s="19" t="e">
        <f t="shared" si="8"/>
        <v>#DIV/0!</v>
      </c>
      <c r="F11" s="26" t="str">
        <f t="shared" si="6"/>
        <v>Betão Armado</v>
      </c>
      <c r="G11" s="26" t="str">
        <f t="shared" si="5"/>
        <v>Antes de 1983</v>
      </c>
    </row>
    <row r="12" spans="1:16" ht="20" customHeight="1" x14ac:dyDescent="0.35">
      <c r="A12" s="50"/>
      <c r="B12" s="18"/>
      <c r="C12" s="18">
        <v>4</v>
      </c>
      <c r="D12" s="21" t="str">
        <f t="shared" si="7"/>
        <v>0 (Nenhuma)</v>
      </c>
      <c r="E12" s="19" t="e">
        <f t="shared" si="8"/>
        <v>#DIV/0!</v>
      </c>
      <c r="F12" s="26" t="str">
        <f t="shared" si="6"/>
        <v>Betão Armado</v>
      </c>
      <c r="G12" s="26" t="str">
        <f t="shared" si="5"/>
        <v>Depois de 1983</v>
      </c>
    </row>
    <row r="14" spans="1:16" ht="20" customHeight="1" x14ac:dyDescent="0.35">
      <c r="A14" s="50" t="s">
        <v>32</v>
      </c>
      <c r="B14" s="22"/>
      <c r="C14" s="22">
        <v>2</v>
      </c>
      <c r="D14" s="23" t="e">
        <f>B14/SUM(B14:B18)</f>
        <v>#DIV/0!</v>
      </c>
      <c r="E14" s="43"/>
      <c r="F14" s="25" t="str">
        <f>VLOOKUP(C14,$I$1:$K$6,2,FALSE)</f>
        <v>Aço</v>
      </c>
      <c r="G14" s="25" t="str">
        <f t="shared" ref="G14:G18" si="9">VLOOKUP(C14,$I$1:$K$6,3,FALSE)</f>
        <v>Depois de 1983</v>
      </c>
    </row>
    <row r="15" spans="1:16" ht="20" customHeight="1" x14ac:dyDescent="0.35">
      <c r="A15" s="50"/>
      <c r="B15" s="18"/>
      <c r="C15" s="18">
        <v>0</v>
      </c>
      <c r="D15" s="21" t="str">
        <f>COUNTIF(F15,$F$14)+COUNTIF(G15,$G$14)&amp;" ("&amp; IF(F15=$F$14,"Material, ","") &amp; IF(G15=$G$14,"Ano, ","") &amp; IF(OR(F15=$F$14,G15=$G$14),"","Nenhuma") &amp;")"</f>
        <v>0 (Nenhuma)</v>
      </c>
      <c r="E15" s="19" t="e">
        <f>ROUND(B15/SUM($B$14:$B$18)*100,0) &amp;"%"</f>
        <v>#DIV/0!</v>
      </c>
      <c r="F15" s="26" t="str">
        <f t="shared" ref="F15:F18" si="10">VLOOKUP(C15,$I$1:$K$6,2,FALSE)</f>
        <v>Alvenaria</v>
      </c>
      <c r="G15" s="26">
        <f t="shared" si="9"/>
        <v>0</v>
      </c>
    </row>
    <row r="16" spans="1:16" ht="20" customHeight="1" x14ac:dyDescent="0.35">
      <c r="A16" s="50"/>
      <c r="B16" s="18"/>
      <c r="C16" s="18">
        <v>1</v>
      </c>
      <c r="D16" s="21" t="str">
        <f t="shared" ref="D16:D18" si="11">COUNTIF(F16,$F$14)+COUNTIF(G16,$G$14)&amp;" ("&amp; IF(F16=$F$14,"Material, ","") &amp; IF(G16=$G$14,"Ano, ","") &amp; IF(OR(F16=$F$14,G16=$G$14),"","Nenhuma") &amp;")"</f>
        <v>1 (Material, )</v>
      </c>
      <c r="E16" s="19" t="e">
        <f t="shared" ref="E16:E18" si="12">ROUND(B16/SUM($B$14:$B$18)*100,0) &amp;"%"</f>
        <v>#DIV/0!</v>
      </c>
      <c r="F16" s="26" t="str">
        <f t="shared" si="10"/>
        <v>Aço</v>
      </c>
      <c r="G16" s="26" t="str">
        <f t="shared" si="9"/>
        <v>Antes de 1983</v>
      </c>
    </row>
    <row r="17" spans="1:7" ht="20" customHeight="1" x14ac:dyDescent="0.35">
      <c r="A17" s="50"/>
      <c r="B17" s="18"/>
      <c r="C17" s="18">
        <v>3</v>
      </c>
      <c r="D17" s="21" t="str">
        <f t="shared" si="11"/>
        <v>0 (Nenhuma)</v>
      </c>
      <c r="E17" s="19" t="e">
        <f t="shared" si="12"/>
        <v>#DIV/0!</v>
      </c>
      <c r="F17" s="26" t="str">
        <f t="shared" si="10"/>
        <v>Betão Armado</v>
      </c>
      <c r="G17" s="26" t="str">
        <f t="shared" si="9"/>
        <v>Antes de 1983</v>
      </c>
    </row>
    <row r="18" spans="1:7" ht="20" customHeight="1" x14ac:dyDescent="0.35">
      <c r="A18" s="50"/>
      <c r="B18" s="18"/>
      <c r="C18" s="18">
        <v>4</v>
      </c>
      <c r="D18" s="21" t="str">
        <f t="shared" si="11"/>
        <v>1 (Ano, )</v>
      </c>
      <c r="E18" s="19" t="e">
        <f t="shared" si="12"/>
        <v>#DIV/0!</v>
      </c>
      <c r="F18" s="26" t="str">
        <f t="shared" si="10"/>
        <v>Betão Armado</v>
      </c>
      <c r="G18" s="26" t="str">
        <f t="shared" si="9"/>
        <v>Depois de 1983</v>
      </c>
    </row>
    <row r="20" spans="1:7" ht="20" customHeight="1" x14ac:dyDescent="0.35">
      <c r="A20" s="50" t="s">
        <v>39</v>
      </c>
      <c r="B20" s="22"/>
      <c r="C20" s="22">
        <v>3</v>
      </c>
      <c r="D20" s="23" t="e">
        <f>B20/SUM(B20:B24)</f>
        <v>#DIV/0!</v>
      </c>
      <c r="E20" s="43"/>
      <c r="F20" s="25" t="str">
        <f>VLOOKUP(C20,$I$1:$K$6,2,FALSE)</f>
        <v>Betão Armado</v>
      </c>
      <c r="G20" s="25" t="str">
        <f t="shared" ref="G20:G24" si="13">VLOOKUP(C20,$I$1:$K$6,3,FALSE)</f>
        <v>Antes de 1983</v>
      </c>
    </row>
    <row r="21" spans="1:7" ht="20" customHeight="1" x14ac:dyDescent="0.35">
      <c r="A21" s="50"/>
      <c r="B21" s="18"/>
      <c r="C21" s="18">
        <v>0</v>
      </c>
      <c r="D21" s="21" t="str">
        <f>COUNTIF(F21,$F$20)+COUNTIF(G21,$G$20)&amp;" ("&amp; IF(F21=$F$20,"Material, ","") &amp; IF(G21=$G$20,"Ano, ","") &amp; IF(OR(F21=$F$20,G21=$G$20),"","Nenhuma") &amp;")"</f>
        <v>0 (Nenhuma)</v>
      </c>
      <c r="E21" s="19" t="e">
        <f>ROUND(B21/SUM($B$20:$B$24)*100,0) &amp;"%"</f>
        <v>#DIV/0!</v>
      </c>
      <c r="F21" s="26" t="str">
        <f t="shared" ref="F21:F24" si="14">VLOOKUP(C21,$I$1:$K$6,2,FALSE)</f>
        <v>Alvenaria</v>
      </c>
      <c r="G21" s="26">
        <f t="shared" si="13"/>
        <v>0</v>
      </c>
    </row>
    <row r="22" spans="1:7" ht="20" customHeight="1" x14ac:dyDescent="0.35">
      <c r="A22" s="50"/>
      <c r="B22" s="18"/>
      <c r="C22" s="18">
        <v>1</v>
      </c>
      <c r="D22" s="21" t="str">
        <f t="shared" ref="D22:D24" si="15">COUNTIF(F22,$F$20)+COUNTIF(G22,$G$20)&amp;" ("&amp; IF(F22=$F$20,"Material, ","") &amp; IF(G22=$G$20,"Ano, ","") &amp; IF(OR(F22=$F$20,G22=$G$20),"","Nenhuma") &amp;")"</f>
        <v>1 (Ano, )</v>
      </c>
      <c r="E22" s="19" t="e">
        <f t="shared" ref="E22:E24" si="16">ROUND(B22/SUM($B$20:$B$24)*100,0) &amp;"%"</f>
        <v>#DIV/0!</v>
      </c>
      <c r="F22" s="26" t="str">
        <f t="shared" si="14"/>
        <v>Aço</v>
      </c>
      <c r="G22" s="26" t="str">
        <f t="shared" si="13"/>
        <v>Antes de 1983</v>
      </c>
    </row>
    <row r="23" spans="1:7" ht="20" customHeight="1" x14ac:dyDescent="0.35">
      <c r="A23" s="50"/>
      <c r="B23" s="18"/>
      <c r="C23" s="18">
        <v>2</v>
      </c>
      <c r="D23" s="21" t="str">
        <f t="shared" si="15"/>
        <v>0 (Nenhuma)</v>
      </c>
      <c r="E23" s="19" t="e">
        <f t="shared" si="16"/>
        <v>#DIV/0!</v>
      </c>
      <c r="F23" s="26" t="str">
        <f t="shared" si="14"/>
        <v>Aço</v>
      </c>
      <c r="G23" s="26" t="str">
        <f t="shared" si="13"/>
        <v>Depois de 1983</v>
      </c>
    </row>
    <row r="24" spans="1:7" ht="20" customHeight="1" x14ac:dyDescent="0.35">
      <c r="A24" s="50"/>
      <c r="B24" s="18"/>
      <c r="C24" s="18">
        <v>4</v>
      </c>
      <c r="D24" s="21" t="str">
        <f t="shared" si="15"/>
        <v>1 (Material, )</v>
      </c>
      <c r="E24" s="19" t="e">
        <f t="shared" si="16"/>
        <v>#DIV/0!</v>
      </c>
      <c r="F24" s="26" t="str">
        <f t="shared" si="14"/>
        <v>Betão Armado</v>
      </c>
      <c r="G24" s="26" t="str">
        <f t="shared" si="13"/>
        <v>Depois de 1983</v>
      </c>
    </row>
    <row r="26" spans="1:7" ht="20" customHeight="1" x14ac:dyDescent="0.35">
      <c r="A26" s="50" t="s">
        <v>40</v>
      </c>
      <c r="B26" s="22"/>
      <c r="C26" s="22">
        <v>4</v>
      </c>
      <c r="D26" s="44" t="e">
        <f>B26/SUM(B26:B30)</f>
        <v>#DIV/0!</v>
      </c>
      <c r="E26" s="43"/>
      <c r="F26" s="25" t="str">
        <f>VLOOKUP(C26,$I$1:$K$6,2,FALSE)</f>
        <v>Betão Armado</v>
      </c>
      <c r="G26" s="25" t="str">
        <f t="shared" ref="G26:G30" si="17">VLOOKUP(C26,$I$1:$K$6,3,FALSE)</f>
        <v>Depois de 1983</v>
      </c>
    </row>
    <row r="27" spans="1:7" ht="20" customHeight="1" x14ac:dyDescent="0.35">
      <c r="A27" s="50"/>
      <c r="B27" s="18"/>
      <c r="C27" s="18">
        <v>0</v>
      </c>
      <c r="D27" s="21" t="str">
        <f>COUNTIF(F27,$F$26)+COUNTIF(G27,$G$26)&amp;" ("&amp; IF(F27=$F$26,"Material, ","") &amp; IF(G27=$G$26,"Ano, ","") &amp; IF(OR(F27=$F$26,G27=$G$26),"","Nenhuma") &amp;")"</f>
        <v>0 (Nenhuma)</v>
      </c>
      <c r="E27" s="19" t="e">
        <f>ROUND(B27/SUM($B$26:$B$30)*100,1) &amp;"%"</f>
        <v>#DIV/0!</v>
      </c>
      <c r="F27" s="26" t="str">
        <f t="shared" ref="F27:F30" si="18">VLOOKUP(C27,$I$1:$K$6,2,FALSE)</f>
        <v>Alvenaria</v>
      </c>
      <c r="G27" s="26">
        <f t="shared" si="17"/>
        <v>0</v>
      </c>
    </row>
    <row r="28" spans="1:7" ht="20" customHeight="1" x14ac:dyDescent="0.35">
      <c r="A28" s="50"/>
      <c r="B28" s="18"/>
      <c r="C28" s="18">
        <v>1</v>
      </c>
      <c r="D28" s="21" t="str">
        <f t="shared" ref="D28:D30" si="19">COUNTIF(F28,$F$26)+COUNTIF(G28,$G$26)&amp;" ("&amp; IF(F28=$F$26,"Material, ","") &amp; IF(G28=$G$26,"Ano, ","") &amp; IF(OR(F28=$F$26,G28=$G$26),"","Nenhuma") &amp;")"</f>
        <v>0 (Nenhuma)</v>
      </c>
      <c r="E28" s="19" t="e">
        <f t="shared" ref="E28:E30" si="20">ROUND(B28/SUM($B$26:$B$30)*100,1) &amp;"%"</f>
        <v>#DIV/0!</v>
      </c>
      <c r="F28" s="26" t="str">
        <f t="shared" si="18"/>
        <v>Aço</v>
      </c>
      <c r="G28" s="26" t="str">
        <f t="shared" si="17"/>
        <v>Antes de 1983</v>
      </c>
    </row>
    <row r="29" spans="1:7" ht="20" customHeight="1" x14ac:dyDescent="0.35">
      <c r="A29" s="50"/>
      <c r="B29" s="18"/>
      <c r="C29" s="18">
        <v>2</v>
      </c>
      <c r="D29" s="21" t="str">
        <f t="shared" si="19"/>
        <v>1 (Ano, )</v>
      </c>
      <c r="E29" s="19" t="e">
        <f t="shared" si="20"/>
        <v>#DIV/0!</v>
      </c>
      <c r="F29" s="26" t="str">
        <f t="shared" si="18"/>
        <v>Aço</v>
      </c>
      <c r="G29" s="26" t="str">
        <f t="shared" si="17"/>
        <v>Depois de 1983</v>
      </c>
    </row>
    <row r="30" spans="1:7" ht="20" customHeight="1" x14ac:dyDescent="0.35">
      <c r="A30" s="50"/>
      <c r="B30" s="18"/>
      <c r="C30" s="18">
        <v>3</v>
      </c>
      <c r="D30" s="21" t="str">
        <f t="shared" si="19"/>
        <v>1 (Material, )</v>
      </c>
      <c r="E30" s="19" t="e">
        <f t="shared" si="20"/>
        <v>#DIV/0!</v>
      </c>
      <c r="F30" s="26" t="str">
        <f t="shared" si="18"/>
        <v>Betão Armado</v>
      </c>
      <c r="G30" s="26" t="str">
        <f t="shared" si="17"/>
        <v>Antes de 1983</v>
      </c>
    </row>
  </sheetData>
  <mergeCells count="6">
    <mergeCell ref="M1:P1"/>
    <mergeCell ref="A20:A24"/>
    <mergeCell ref="A26:A30"/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3"/>
  <sheetViews>
    <sheetView workbookViewId="0">
      <pane xSplit="1" topLeftCell="B1" activePane="topRight" state="frozen"/>
      <selection pane="topRight" activeCell="B2" sqref="B2:E6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ht="30" customHeight="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ht="30" customHeight="1" x14ac:dyDescent="0.35">
      <c r="A2" s="15">
        <v>0</v>
      </c>
      <c r="B2" s="2"/>
      <c r="C2" s="2"/>
      <c r="D2" s="2"/>
      <c r="E2" s="2"/>
      <c r="F2" s="30">
        <f>'Matriz Confusão 2'!H3</f>
        <v>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Zero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/>
    </row>
    <row r="3" spans="1:11" ht="30" customHeight="1" x14ac:dyDescent="0.35">
      <c r="A3" s="15">
        <v>1</v>
      </c>
      <c r="B3" s="2"/>
      <c r="C3" s="2"/>
      <c r="D3" s="2"/>
      <c r="E3" s="2"/>
      <c r="F3" s="30">
        <f>'Matriz Confusão 2'!H4</f>
        <v>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Zero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ht="30" customHeight="1" x14ac:dyDescent="0.35">
      <c r="A4" s="39">
        <v>2</v>
      </c>
      <c r="B4" s="46"/>
      <c r="C4" s="46"/>
      <c r="D4" s="46"/>
      <c r="E4" s="46"/>
      <c r="F4" s="30">
        <f>'Matriz Confusão 2'!H5</f>
        <v>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Zero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/>
    </row>
    <row r="5" spans="1:11" ht="30" customHeight="1" x14ac:dyDescent="0.35">
      <c r="A5" s="40">
        <v>3</v>
      </c>
      <c r="B5" s="2"/>
      <c r="C5" s="2"/>
      <c r="D5" s="2"/>
      <c r="E5" s="2"/>
      <c r="F5" s="30">
        <f>'Matriz Confusão 2'!H6</f>
        <v>0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Zero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/>
    </row>
    <row r="6" spans="1:11" ht="30" customHeight="1" x14ac:dyDescent="0.35">
      <c r="A6" s="40">
        <v>4</v>
      </c>
      <c r="B6" s="2"/>
      <c r="C6" s="2"/>
      <c r="D6" s="2"/>
      <c r="E6" s="2"/>
      <c r="F6" s="30">
        <f>'Matriz Confusão 2'!H7</f>
        <v>0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Zero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/>
    </row>
    <row r="7" spans="1:11" ht="14.5" x14ac:dyDescent="0.35">
      <c r="A7" s="7" t="s">
        <v>8</v>
      </c>
      <c r="B7" s="5">
        <f>MIN(B2:B6)</f>
        <v>0</v>
      </c>
      <c r="C7" s="5">
        <f>MIN(C2:C6)</f>
        <v>0</v>
      </c>
      <c r="D7" s="5">
        <f>MIN(D2:D6)</f>
        <v>0</v>
      </c>
      <c r="E7" s="5">
        <f>MIN(E2:E6)</f>
        <v>0</v>
      </c>
      <c r="G7" s="9">
        <f>COUNTIF(G2:G6,$K$7)</f>
        <v>0</v>
      </c>
      <c r="H7" s="9">
        <f>COUNTIF(H2:H6,$K$7)</f>
        <v>0</v>
      </c>
      <c r="I7" s="9">
        <f>COUNTIF(I2:I6,$K$7)</f>
        <v>0</v>
      </c>
      <c r="J7" s="9">
        <f>COUNTIF(J2:J6,$K$7)</f>
        <v>0</v>
      </c>
      <c r="K7" s="33" t="s">
        <v>17</v>
      </c>
    </row>
    <row r="8" spans="1:11" ht="14.5" x14ac:dyDescent="0.35">
      <c r="A8" s="8" t="s">
        <v>9</v>
      </c>
      <c r="B8" s="6">
        <f>MAX(B2:B6)</f>
        <v>0</v>
      </c>
      <c r="C8" s="6">
        <f>MAX(C2:C6)</f>
        <v>0</v>
      </c>
      <c r="D8" s="6">
        <f>MAX(D2:D6)</f>
        <v>0</v>
      </c>
      <c r="E8" s="6">
        <f>MAX(E2:E6)</f>
        <v>0</v>
      </c>
      <c r="G8" s="9">
        <f>COUNTIF(G2:G6,$K$8)</f>
        <v>0</v>
      </c>
      <c r="H8" s="9">
        <f>COUNTIF(H2:H6,$K$8)</f>
        <v>0</v>
      </c>
      <c r="I8" s="9">
        <f>COUNTIF(I2:I6,$K$8)</f>
        <v>0</v>
      </c>
      <c r="J8" s="9">
        <f>COUNTIF(J2:J6,$K$8)</f>
        <v>0</v>
      </c>
      <c r="K8" s="33" t="s">
        <v>14</v>
      </c>
    </row>
    <row r="9" spans="1:11" ht="14.5" x14ac:dyDescent="0.35">
      <c r="A9" s="11">
        <v>0</v>
      </c>
      <c r="B9">
        <f>COUNTIF(B2:B6,"=0")</f>
        <v>0</v>
      </c>
      <c r="C9">
        <f>COUNTIF(C2:C6,"=0")</f>
        <v>0</v>
      </c>
      <c r="D9">
        <f>COUNTIF(D2:D6,"=0")</f>
        <v>0</v>
      </c>
      <c r="E9">
        <f>COUNTIF(E2:E6,"=0")</f>
        <v>0</v>
      </c>
      <c r="G9" s="9">
        <f>COUNTIF(G2:G6,$K$9)</f>
        <v>0</v>
      </c>
      <c r="H9" s="9">
        <f>COUNTIF(H2:H6,$K$9)</f>
        <v>0</v>
      </c>
      <c r="I9" s="9">
        <f>COUNTIF(I2:I6,$K$9)</f>
        <v>0</v>
      </c>
      <c r="J9" s="9">
        <f>COUNTIF(J2:J6,$K$9)</f>
        <v>0</v>
      </c>
      <c r="K9" s="33" t="s">
        <v>19</v>
      </c>
    </row>
    <row r="10" spans="1:11" ht="14.5" x14ac:dyDescent="0.35">
      <c r="A10" s="11">
        <v>1</v>
      </c>
      <c r="B10">
        <f>COUNTIF(B2:B6,"=1")</f>
        <v>0</v>
      </c>
      <c r="C10">
        <f>COUNTIF(C2:C6,"=1")</f>
        <v>0</v>
      </c>
      <c r="D10">
        <f>COUNTIF(D2:D6,"=1")</f>
        <v>0</v>
      </c>
      <c r="E10">
        <f>COUNTIF(E2:E6,"=1")</f>
        <v>0</v>
      </c>
      <c r="G10" s="9">
        <f>COUNTIF(G2:G6,$K$10)</f>
        <v>0</v>
      </c>
      <c r="H10" s="9">
        <f>COUNTIF(H2:H6,$K$10)</f>
        <v>0</v>
      </c>
      <c r="I10" s="9">
        <f>COUNTIF(I2:I6,$K$10)</f>
        <v>0</v>
      </c>
      <c r="J10" s="9">
        <f>COUNTIF(J2:J6,$K$10)</f>
        <v>0</v>
      </c>
      <c r="K10" s="33" t="s">
        <v>15</v>
      </c>
    </row>
    <row r="11" spans="1:11" ht="14.5" x14ac:dyDescent="0.35">
      <c r="A11" s="12" t="s">
        <v>8</v>
      </c>
      <c r="B11" s="5" t="e">
        <f>INDEX($A$2:$A$6,MATCH(B7,B2:B6,0))</f>
        <v>#N/A</v>
      </c>
      <c r="C11" s="5" t="e">
        <f>INDEX($A$2:$A$6,MATCH(C7,C2:C6,0))</f>
        <v>#N/A</v>
      </c>
      <c r="D11" s="5" t="e">
        <f>INDEX($A$2:$A$6,MATCH(D7,D2:D6,0))</f>
        <v>#N/A</v>
      </c>
      <c r="E11" s="5" t="e">
        <f>INDEX($A$2:$A$6,MATCH(E7,E2:E6,0))</f>
        <v>#N/A</v>
      </c>
      <c r="G11" s="9">
        <f>COUNTIF(G2:G6,$K$11)</f>
        <v>0</v>
      </c>
      <c r="H11" s="9">
        <f>COUNTIF(H2:H6,$K$11)</f>
        <v>0</v>
      </c>
      <c r="I11" s="9">
        <f>COUNTIF(I2:I6,$K$11)</f>
        <v>0</v>
      </c>
      <c r="J11" s="9">
        <f>COUNTIF(J2:J6,$K$11)</f>
        <v>0</v>
      </c>
      <c r="K11" s="33" t="s">
        <v>18</v>
      </c>
    </row>
    <row r="12" spans="1:11" ht="14.5" x14ac:dyDescent="0.35">
      <c r="A12" s="13" t="s">
        <v>9</v>
      </c>
      <c r="B12" s="6" t="e">
        <f>INDEX($A$2:$A$6,MATCH(B8,B2:B6,0))</f>
        <v>#N/A</v>
      </c>
      <c r="C12" s="6" t="e">
        <f>INDEX($A$2:$A$6,MATCH(C8,C2:C6,0))</f>
        <v>#N/A</v>
      </c>
      <c r="D12" s="6" t="e">
        <f>INDEX($A$2:$A$6,MATCH(D8,D2:D6,0))</f>
        <v>#N/A</v>
      </c>
      <c r="E12" s="6" t="e">
        <f>INDEX($A$2:$A$6,MATCH(E8,E2:E6,0))</f>
        <v>#N/A</v>
      </c>
      <c r="F12" s="32"/>
      <c r="G12" s="9">
        <f>COUNTIF(G2:G6,$K$12)</f>
        <v>0</v>
      </c>
      <c r="H12" s="9">
        <f>COUNTIF(H2:H6,$K$12)</f>
        <v>0</v>
      </c>
      <c r="I12" s="9">
        <f>COUNTIF(I2:I6,$K$12)</f>
        <v>0</v>
      </c>
      <c r="J12" s="9">
        <f>COUNTIF(J2:J6,$K$12)</f>
        <v>0</v>
      </c>
      <c r="K12" s="33" t="s">
        <v>20</v>
      </c>
    </row>
    <row r="13" spans="1:11" ht="30" customHeight="1" x14ac:dyDescent="0.35">
      <c r="A13" s="11"/>
      <c r="G13">
        <f>SUM(G7:G12)+B9</f>
        <v>0</v>
      </c>
      <c r="H13">
        <f t="shared" ref="H13:J13" si="0">SUM(H7:H12)+C9</f>
        <v>0</v>
      </c>
      <c r="I13">
        <f t="shared" si="0"/>
        <v>0</v>
      </c>
      <c r="J13">
        <f t="shared" si="0"/>
        <v>0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2" sqref="O2:O6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/>
    </row>
    <row r="3" spans="14:15" x14ac:dyDescent="0.35">
      <c r="N3" s="18">
        <v>1</v>
      </c>
      <c r="O3" s="18"/>
    </row>
    <row r="4" spans="14:15" x14ac:dyDescent="0.35">
      <c r="N4" s="18">
        <v>2</v>
      </c>
      <c r="O4" s="18"/>
    </row>
    <row r="5" spans="14:15" x14ac:dyDescent="0.35">
      <c r="N5" s="18">
        <v>3</v>
      </c>
      <c r="O5" s="42"/>
    </row>
    <row r="6" spans="14:15" x14ac:dyDescent="0.35">
      <c r="N6" s="18">
        <v>4</v>
      </c>
      <c r="O6" s="42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2025-01-14T21:56:22Z</dcterms:modified>
</cp:coreProperties>
</file>