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27D5D409-3CC7-4E87-B653-7621A3A895F2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6" l="1"/>
  <c r="D12" i="16"/>
  <c r="D11" i="16"/>
  <c r="D10" i="16"/>
  <c r="D7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<sst xmlns="http://schemas.openxmlformats.org/spreadsheetml/2006/main" count="47" uniqueCount="37">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</sst>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491067</xdr:colOff>
      <xdr:row>17</xdr:row>
      <xdr:rowOff>119943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952B4A5-950F-43F1-E548-FDE2E06B3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317648-E1C7-D7D6-96BD-E163A5FF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CE7AA7-2449-B897-F7DE-0E8E19DC9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617D64-20AC-8411-35E4-0B7402F13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BBE2CB-D4D8-39B6-554B-02E4E996E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4E390A-1099-C799-7703-622DF8B8D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C3061C-61DF-4098-4C26-B5B36BA77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2'!F3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L10" sqref="L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3">
        <v>0.36970734596252441</v>
      </c>
      <c r="C2" s="54">
        <v>0.94348752498626709</v>
      </c>
      <c r="D2" s="53">
        <v>0.21402959525585169</v>
      </c>
      <c r="E2" s="54">
        <v>0.93953490257263184</v>
      </c>
    </row>
    <row r="3" spans="1:5" x14ac:dyDescent="0.35">
      <c r="A3" s="2">
        <v>2</v>
      </c>
      <c r="B3" s="2">
        <v>0.17031741142272949</v>
      </c>
      <c r="C3" s="2">
        <v>0.94987422227859497</v>
      </c>
      <c r="D3" s="2">
        <v>0.14651200175285339</v>
      </c>
      <c r="E3" s="2">
        <v>0.94573640823364258</v>
      </c>
    </row>
    <row r="4" spans="1:5" x14ac:dyDescent="0.35">
      <c r="A4" s="2">
        <v>3</v>
      </c>
      <c r="B4" s="2">
        <v>0.14243344962596891</v>
      </c>
      <c r="C4" s="2">
        <v>0.95297080278396606</v>
      </c>
      <c r="D4" s="2">
        <v>0.1466262489557266</v>
      </c>
      <c r="E4" s="2">
        <v>0.9519379734992981</v>
      </c>
    </row>
    <row r="5" spans="1:5" x14ac:dyDescent="0.35">
      <c r="A5" s="2">
        <v>4</v>
      </c>
      <c r="B5" s="2">
        <v>0.16796277463436129</v>
      </c>
      <c r="C5" s="2">
        <v>0.9554867148399353</v>
      </c>
      <c r="D5" s="2">
        <v>0.17481246590614319</v>
      </c>
      <c r="E5" s="2">
        <v>0.94418603181838989</v>
      </c>
    </row>
    <row r="6" spans="1:5" x14ac:dyDescent="0.35">
      <c r="A6" s="2">
        <v>5</v>
      </c>
      <c r="B6" s="2">
        <v>0.12312716245651251</v>
      </c>
      <c r="C6" s="2">
        <v>0.95684146881103516</v>
      </c>
      <c r="D6" s="2">
        <v>0.1454352289438248</v>
      </c>
      <c r="E6" s="2">
        <v>0.95503878593444824</v>
      </c>
    </row>
    <row r="7" spans="1:5" x14ac:dyDescent="0.35">
      <c r="A7" s="2">
        <v>6</v>
      </c>
      <c r="B7" s="2">
        <v>0.1218240484595299</v>
      </c>
      <c r="C7" s="2">
        <v>0.95819622278213501</v>
      </c>
      <c r="D7" s="2">
        <v>0.1320158839225769</v>
      </c>
      <c r="E7" s="2">
        <v>0.95038759708404541</v>
      </c>
    </row>
    <row r="8" spans="1:5" x14ac:dyDescent="0.35">
      <c r="A8" s="2">
        <v>7</v>
      </c>
      <c r="B8" s="2">
        <v>9.8470486700534821E-2</v>
      </c>
      <c r="C8" s="2">
        <v>0.96380877494812012</v>
      </c>
      <c r="D8" s="2">
        <v>0.12727019190788269</v>
      </c>
      <c r="E8" s="53">
        <v>0.9596899151802063</v>
      </c>
    </row>
    <row r="9" spans="1:5" x14ac:dyDescent="0.35">
      <c r="A9" s="2">
        <v>8</v>
      </c>
      <c r="B9" s="2">
        <v>8.9918568730354309E-2</v>
      </c>
      <c r="C9" s="2">
        <v>0.96884071826934814</v>
      </c>
      <c r="D9" s="2">
        <v>0.18464852869510651</v>
      </c>
      <c r="E9" s="2">
        <v>0.94883722066879272</v>
      </c>
    </row>
    <row r="10" spans="1:5" x14ac:dyDescent="0.35">
      <c r="A10" s="2">
        <v>9</v>
      </c>
      <c r="B10" s="54">
        <v>7.9352341592311859E-2</v>
      </c>
      <c r="C10" s="2">
        <v>0.97058254480361938</v>
      </c>
      <c r="D10" s="54">
        <v>0.1194941774010658</v>
      </c>
      <c r="E10" s="2">
        <v>0.95348834991455078</v>
      </c>
    </row>
    <row r="11" spans="1:5" x14ac:dyDescent="0.35">
      <c r="A11" s="2">
        <v>10</v>
      </c>
      <c r="B11" s="2">
        <v>8.882392942905426E-2</v>
      </c>
      <c r="C11" s="53">
        <v>0.97367912530899048</v>
      </c>
      <c r="D11" s="2">
        <v>0.12614977359771731</v>
      </c>
      <c r="E11" s="2">
        <v>0.9596899151802063</v>
      </c>
    </row>
    <row r="12" spans="1:5" x14ac:dyDescent="0.35">
      <c r="A12" s="3" t="s">
        <v>21</v>
      </c>
      <c r="B12" s="45">
        <v>0.13870543241500799</v>
      </c>
      <c r="C12" s="45"/>
      <c r="D12" s="45"/>
      <c r="E12" s="45"/>
    </row>
    <row r="13" spans="1:5" x14ac:dyDescent="0.35">
      <c r="A13" s="3" t="s">
        <v>22</v>
      </c>
      <c r="B13" s="45">
        <v>0.95981454849243097</v>
      </c>
      <c r="C13" s="45"/>
      <c r="D13" s="45"/>
      <c r="E13" s="45"/>
    </row>
    <row r="14" spans="1:5" x14ac:dyDescent="0.35">
      <c r="A14" s="4" t="s">
        <v>8</v>
      </c>
      <c r="B14" s="5">
        <f>MIN(B2:B11)</f>
        <v>7.9352341592311859E-2</v>
      </c>
      <c r="C14" s="5">
        <f>MIN(C2:C11)</f>
        <v>0.94348752498626709</v>
      </c>
      <c r="D14" s="5">
        <f>MIN(D2:D11)</f>
        <v>0.1194941774010658</v>
      </c>
      <c r="E14" s="5">
        <f>MIN(E2:E11)</f>
        <v>0.93953490257263184</v>
      </c>
    </row>
    <row r="15" spans="1:5" x14ac:dyDescent="0.35">
      <c r="A15" s="4" t="s">
        <v>9</v>
      </c>
      <c r="B15" s="6">
        <f>MAX(B2:B11)</f>
        <v>0.36970734596252441</v>
      </c>
      <c r="C15" s="6">
        <f>MAX(C2:C11)</f>
        <v>0.97367912530899048</v>
      </c>
      <c r="D15" s="6">
        <f>MAX(D2:D11)</f>
        <v>0.21402959525585169</v>
      </c>
      <c r="E15" s="6">
        <f>MAX(E2:E11)</f>
        <v>0.9596899151802063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>
      <selection activeCell="R11" sqref="R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O28" sqref="O2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sqref="A1:F6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>
        <v>12</v>
      </c>
      <c r="D3" s="2">
        <v>0</v>
      </c>
      <c r="E3" s="2">
        <v>5</v>
      </c>
      <c r="F3">
        <f>SUM(C3:E3)</f>
        <v>17</v>
      </c>
      <c r="H3" s="44">
        <v>17</v>
      </c>
    </row>
    <row r="4" spans="1:8" ht="20" customHeight="1" x14ac:dyDescent="0.35">
      <c r="A4" s="47"/>
      <c r="B4" s="1">
        <v>1</v>
      </c>
      <c r="C4" s="2">
        <v>1</v>
      </c>
      <c r="D4" s="40">
        <v>4</v>
      </c>
      <c r="E4" s="2">
        <v>11</v>
      </c>
      <c r="F4">
        <f t="shared" ref="F4:F5" si="0">SUM(C4:E4)</f>
        <v>16</v>
      </c>
      <c r="H4" s="44">
        <v>16</v>
      </c>
    </row>
    <row r="5" spans="1:8" ht="20" customHeight="1" x14ac:dyDescent="0.35">
      <c r="A5" s="47"/>
      <c r="B5" s="1">
        <v>2</v>
      </c>
      <c r="C5" s="2">
        <v>9</v>
      </c>
      <c r="D5" s="2">
        <v>0</v>
      </c>
      <c r="E5" s="40">
        <v>605</v>
      </c>
      <c r="F5">
        <f t="shared" si="0"/>
        <v>614</v>
      </c>
      <c r="H5" s="44">
        <v>614</v>
      </c>
    </row>
    <row r="6" spans="1:8" x14ac:dyDescent="0.35">
      <c r="C6">
        <f>SUM(C3:C5)</f>
        <v>22</v>
      </c>
      <c r="D6">
        <f t="shared" ref="D6:E6" si="1">SUM(D3:D5)</f>
        <v>4</v>
      </c>
      <c r="E6">
        <f t="shared" si="1"/>
        <v>621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4" sqref="D3:D4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>
        <v>12</v>
      </c>
      <c r="C2" s="22">
        <v>0</v>
      </c>
      <c r="D2" s="23">
        <f>B2/SUM($B$2:$B$4)</f>
        <v>0.70588235294117652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621</v>
      </c>
      <c r="K2" s="21" t="s">
        <v>29</v>
      </c>
      <c r="L2" s="18">
        <v>647</v>
      </c>
      <c r="M2" s="30">
        <f>J2/L2</f>
        <v>0.95981452859350846</v>
      </c>
    </row>
    <row r="3" spans="1:13" ht="20" customHeight="1" x14ac:dyDescent="0.35">
      <c r="A3" s="47"/>
      <c r="B3" s="18">
        <v>0</v>
      </c>
      <c r="C3" s="18">
        <v>1</v>
      </c>
      <c r="D3" s="41">
        <f t="shared" ref="D3:D4" si="0">B3/SUM($B$2:$B$4)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>
        <v>5</v>
      </c>
      <c r="C4" s="18">
        <v>2</v>
      </c>
      <c r="D4" s="41">
        <f t="shared" si="0"/>
        <v>0.29411764705882354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>
        <v>4</v>
      </c>
      <c r="C6" s="29">
        <v>1</v>
      </c>
      <c r="D6" s="23">
        <f>B6/SUM($B$6:$B$8)</f>
        <v>0.25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>
        <v>1</v>
      </c>
      <c r="C7" s="18">
        <v>0</v>
      </c>
      <c r="D7" s="41">
        <f t="shared" ref="D7:D8" si="1">B7/SUM($B$6:$B$8)</f>
        <v>6.25E-2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>
        <v>11</v>
      </c>
      <c r="C8" s="18">
        <v>2</v>
      </c>
      <c r="D8" s="41">
        <f t="shared" si="1"/>
        <v>0.6875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>
        <v>605</v>
      </c>
      <c r="C10" s="22">
        <v>2</v>
      </c>
      <c r="D10" s="43">
        <f>B10/SUM($B$10:$B$12)</f>
        <v>0.98534201954397393</v>
      </c>
      <c r="E10" s="25" t="str">
        <f>VLOOKUP(C10,$G$1:$H$4,2,FALSE)</f>
        <v>Betão Armado</v>
      </c>
    </row>
    <row r="11" spans="1:13" ht="20" customHeight="1" x14ac:dyDescent="0.35">
      <c r="A11" s="48"/>
      <c r="B11" s="18">
        <v>9</v>
      </c>
      <c r="C11" s="18">
        <v>0</v>
      </c>
      <c r="D11" s="42">
        <f t="shared" ref="D11:D12" si="2">B11/SUM($B$10:$B$12)</f>
        <v>1.4657980456026058E-2</v>
      </c>
      <c r="E11" s="26" t="str">
        <f>VLOOKUP(C11,$G$1:$H$4,2,FALSE)</f>
        <v>Alvenaria</v>
      </c>
    </row>
    <row r="12" spans="1:13" ht="20" customHeight="1" x14ac:dyDescent="0.35">
      <c r="A12" s="48"/>
      <c r="B12" s="18">
        <v>0</v>
      </c>
      <c r="C12" s="18">
        <v>1</v>
      </c>
      <c r="D12" s="42">
        <f t="shared" si="2"/>
        <v>0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B2" sqref="B2:E4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0.97681607418856264</v>
      </c>
      <c r="C2" s="2">
        <v>0.54545454545454541</v>
      </c>
      <c r="D2" s="2">
        <v>0.70588235294117652</v>
      </c>
      <c r="E2" s="2">
        <v>0.61538461538461531</v>
      </c>
      <c r="F2" s="32">
        <f>'Matriz Confusão 2'!F3</f>
        <v>17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Boa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5">
        <v>1</v>
      </c>
      <c r="B3" s="2">
        <v>0.98145285935085003</v>
      </c>
      <c r="C3" s="2">
        <v>1</v>
      </c>
      <c r="D3" s="2">
        <v>0.25</v>
      </c>
      <c r="E3" s="2">
        <v>0.4</v>
      </c>
      <c r="F3" s="32">
        <f>'Matriz Confusão 2'!F4</f>
        <v>16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15">
        <v>2</v>
      </c>
      <c r="B4" s="2">
        <v>0.96136012364760437</v>
      </c>
      <c r="C4" s="2">
        <v>0.97423510466988728</v>
      </c>
      <c r="D4" s="2">
        <v>0.98534201954397393</v>
      </c>
      <c r="E4" s="2">
        <v>0.97975708502024283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7" t="s">
        <v>8</v>
      </c>
      <c r="B5" s="5">
        <f>MIN(B2:B4)</f>
        <v>0.96136012364760437</v>
      </c>
      <c r="C5" s="5">
        <f>MIN(C2:C4)</f>
        <v>0.54545454545454541</v>
      </c>
      <c r="D5" s="5">
        <f>MIN(D2:D4)</f>
        <v>0.25</v>
      </c>
      <c r="E5" s="5">
        <f>MIN(E2:E4)</f>
        <v>0.4</v>
      </c>
      <c r="G5" s="9">
        <f>COUNTIF(G2:G4,$K$5)</f>
        <v>3</v>
      </c>
      <c r="H5" s="9">
        <f>COUNTIF(H2:H4,$K$5)</f>
        <v>2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ht="14.5" x14ac:dyDescent="0.35">
      <c r="A6" s="8" t="s">
        <v>9</v>
      </c>
      <c r="B6" s="6">
        <f>MAX(B2:B4)</f>
        <v>0.98145285935085003</v>
      </c>
      <c r="C6" s="6">
        <f>MAX(C2:C4)</f>
        <v>1</v>
      </c>
      <c r="D6" s="6">
        <f>MAX(D2:D4)</f>
        <v>0.98534201954397393</v>
      </c>
      <c r="E6" s="6">
        <f>MAX(E2:E4)</f>
        <v>0.97975708502024283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1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1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1</v>
      </c>
      <c r="I8" s="9">
        <f>COUNTIF(I2:I4,$K$8)</f>
        <v>0</v>
      </c>
      <c r="J8" s="9">
        <f>COUNTIF(J2:J4,$K$8)</f>
        <v>1</v>
      </c>
      <c r="K8" s="35" t="s">
        <v>15</v>
      </c>
    </row>
    <row r="9" spans="1:11" ht="14.5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1</v>
      </c>
      <c r="E9" s="5">
        <f>INDEX($A$2:$A$4,MATCH(E5,E2:E4,0))</f>
        <v>1</v>
      </c>
      <c r="G9" s="9">
        <f>COUNTIF(G2:G4,$K$9)</f>
        <v>0</v>
      </c>
      <c r="H9" s="9">
        <f>COUNTIF(H2:H4,$K$9)</f>
        <v>0</v>
      </c>
      <c r="I9" s="9">
        <f>COUNTIF(I2:I4,$K$9)</f>
        <v>1</v>
      </c>
      <c r="J9" s="9">
        <f>COUNTIF(J2:J4,$K$9)</f>
        <v>1</v>
      </c>
      <c r="K9" s="35" t="s">
        <v>18</v>
      </c>
    </row>
    <row r="10" spans="1:11" ht="14.5" x14ac:dyDescent="0.35">
      <c r="A10" s="13" t="s">
        <v>9</v>
      </c>
      <c r="B10" s="6">
        <f>INDEX($A$2:$A$4,MATCH(B6,B2:B4,0))</f>
        <v>1</v>
      </c>
      <c r="C10" s="6">
        <f>INDEX($A$2:$A$4,MATCH(C6,C2:C4,0))</f>
        <v>1</v>
      </c>
      <c r="D10" s="6">
        <f>INDEX($A$2:$A$4,MATCH(D6,D2:D4,0))</f>
        <v>2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0.93</v>
      </c>
    </row>
    <row r="4" spans="14:15" x14ac:dyDescent="0.35">
      <c r="N4" s="18">
        <v>2</v>
      </c>
      <c r="O4" s="18">
        <v>0.96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2024-12-23T16:34:10Z</dcterms:modified>
</cp:coreProperties>
</file>