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ResNet\"/>
    </mc:Choice>
  </mc:AlternateContent>
  <xr:revisionPtr revIDLastSave="0" documentId="13_ncr:1_{250A81E0-D32B-42F9-AB50-FABE16E96F04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6" l="1"/>
  <c r="D3" i="16"/>
  <c r="D11" i="16"/>
  <c r="D4" i="16"/>
  <c r="D8" i="16"/>
  <c r="D7" i="16"/>
  <c r="D6" i="16"/>
  <c r="D6" i="9"/>
  <c r="E6" i="9"/>
  <c r="C6" i="9"/>
  <c r="D10" i="16" l="1"/>
  <c r="J2" i="16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D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<sst xmlns="http://schemas.openxmlformats.org/spreadsheetml/2006/main" count="47" uniqueCount="37">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</sst>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0" fillId="3" borderId="1" xfId="0" applyFill="1" applyBorder="1"/>
    <xf numFmtId="0" fontId="0" fillId="2" borderId="1" xfId="0" applyFill="1" applyBorder="1"/>
    <xf numFmtId="10" fontId="0" fillId="4" borderId="1" xfId="1" applyNumberFormat="1" applyFont="1" applyFill="1" applyBorder="1" applyAlignment="1">
      <alignment horizontal="left" vertical="center"/>
    </xf>
    <xf numFmtId="10" fontId="0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954DDDC-22E4-71AE-3DF3-A279E963D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DCE2CE-F197-F33F-086C-68E12AF66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8887C69-03A8-4D81-F4F0-020489C6A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616ED00-14DE-545D-0149-E053EC4F1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98C3773-E0CF-EFDB-96B6-B64D96680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13D0150-DAB7-341D-9C30-3FBF7E21C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558800</xdr:colOff>
      <xdr:row>17</xdr:row>
      <xdr:rowOff>116678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B9453D0-C08C-C719-CF22-02986E9C0D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379"/>
        <a:stretch/>
      </xdr:blipFill>
      <xdr:spPr>
        <a:xfrm>
          <a:off x="0" y="0"/>
          <a:ext cx="7874000" cy="324722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F18" sqref="F18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1">
        <v>3.8210563659667969</v>
      </c>
      <c r="C2" s="50">
        <v>0.91542482376098633</v>
      </c>
      <c r="D2" s="2">
        <v>6.3564133644104004</v>
      </c>
      <c r="E2" s="50">
        <v>0.74728679656982422</v>
      </c>
    </row>
    <row r="3" spans="1:5" x14ac:dyDescent="0.35">
      <c r="A3" s="2">
        <v>2</v>
      </c>
      <c r="B3" s="2">
        <v>2.584169864654541</v>
      </c>
      <c r="C3" s="2">
        <v>0.93574607372283936</v>
      </c>
      <c r="D3" s="50">
        <v>2.498977899551392</v>
      </c>
      <c r="E3" s="2">
        <v>0.93798446655273438</v>
      </c>
    </row>
    <row r="4" spans="1:5" x14ac:dyDescent="0.35">
      <c r="A4" s="2">
        <v>3</v>
      </c>
      <c r="B4" s="2">
        <v>2.811470746994019</v>
      </c>
      <c r="C4" s="2">
        <v>0.93826204538345337</v>
      </c>
      <c r="D4" s="2">
        <v>6.339726448059082</v>
      </c>
      <c r="E4" s="2">
        <v>0.83720928430557251</v>
      </c>
    </row>
    <row r="5" spans="1:5" x14ac:dyDescent="0.35">
      <c r="A5" s="2">
        <v>4</v>
      </c>
      <c r="B5" s="2">
        <v>2.8622090816497798</v>
      </c>
      <c r="C5" s="2">
        <v>0.94116508960723877</v>
      </c>
      <c r="D5" s="2">
        <v>3.8186357021331792</v>
      </c>
      <c r="E5" s="2">
        <v>0.91162788867950439</v>
      </c>
    </row>
    <row r="6" spans="1:5" x14ac:dyDescent="0.35">
      <c r="A6" s="2">
        <v>5</v>
      </c>
      <c r="B6" s="2">
        <v>3.0335664749145508</v>
      </c>
      <c r="C6" s="2">
        <v>0.93884265422821045</v>
      </c>
      <c r="D6" s="51">
        <v>10.295591354370121</v>
      </c>
      <c r="E6" s="2">
        <v>0.78294575214385986</v>
      </c>
    </row>
    <row r="7" spans="1:5" x14ac:dyDescent="0.35">
      <c r="A7" s="2">
        <v>6</v>
      </c>
      <c r="B7" s="2">
        <v>3.521720170974731</v>
      </c>
      <c r="C7" s="2">
        <v>0.9401974081993103</v>
      </c>
      <c r="D7" s="2">
        <v>5.773613452911377</v>
      </c>
      <c r="E7" s="2">
        <v>0.81550389528274536</v>
      </c>
    </row>
    <row r="8" spans="1:5" x14ac:dyDescent="0.35">
      <c r="A8" s="2">
        <v>7</v>
      </c>
      <c r="B8" s="2">
        <v>2.6580922603607182</v>
      </c>
      <c r="C8" s="2">
        <v>0.94716471433639526</v>
      </c>
      <c r="D8" s="2">
        <v>5.1738357543945313</v>
      </c>
      <c r="E8" s="2">
        <v>0.85581398010253906</v>
      </c>
    </row>
    <row r="9" spans="1:5" x14ac:dyDescent="0.35">
      <c r="A9" s="2">
        <v>8</v>
      </c>
      <c r="B9" s="2">
        <v>2.6539485454559331</v>
      </c>
      <c r="C9" s="2">
        <v>0.94871300458908081</v>
      </c>
      <c r="D9" s="2">
        <v>5.4833159446716309</v>
      </c>
      <c r="E9" s="2">
        <v>0.8868216872215271</v>
      </c>
    </row>
    <row r="10" spans="1:5" x14ac:dyDescent="0.35">
      <c r="A10" s="2">
        <v>9</v>
      </c>
      <c r="B10" s="2">
        <v>2.8495750427246089</v>
      </c>
      <c r="C10" s="2">
        <v>0.95142251253128052</v>
      </c>
      <c r="D10" s="2">
        <v>3.2972557544708252</v>
      </c>
      <c r="E10" s="51">
        <v>0.94573640823364258</v>
      </c>
    </row>
    <row r="11" spans="1:5" x14ac:dyDescent="0.35">
      <c r="A11" s="2">
        <v>10</v>
      </c>
      <c r="B11" s="50">
        <v>2.249397754669189</v>
      </c>
      <c r="C11" s="51">
        <v>0.95335787534713745</v>
      </c>
      <c r="D11" s="2">
        <v>3.918654203414917</v>
      </c>
      <c r="E11" s="2">
        <v>0.92403101921081543</v>
      </c>
    </row>
    <row r="12" spans="1:5" x14ac:dyDescent="0.35">
      <c r="A12" s="3" t="s">
        <v>21</v>
      </c>
      <c r="B12" s="42">
        <v>3.29969930648803</v>
      </c>
      <c r="C12" s="42"/>
      <c r="D12" s="42"/>
      <c r="E12" s="42"/>
    </row>
    <row r="13" spans="1:5" x14ac:dyDescent="0.35">
      <c r="A13" s="3" t="s">
        <v>22</v>
      </c>
      <c r="B13" s="42">
        <v>0.92581140995025601</v>
      </c>
      <c r="C13" s="42"/>
      <c r="D13" s="42"/>
      <c r="E13" s="42"/>
    </row>
    <row r="14" spans="1:5" x14ac:dyDescent="0.35">
      <c r="A14" s="4" t="s">
        <v>8</v>
      </c>
      <c r="B14" s="5">
        <f>MIN(B2:B11)</f>
        <v>2.249397754669189</v>
      </c>
      <c r="C14" s="5">
        <f>MIN(C2:C11)</f>
        <v>0.91542482376098633</v>
      </c>
      <c r="D14" s="5">
        <f>MIN(D2:D11)</f>
        <v>2.498977899551392</v>
      </c>
      <c r="E14" s="5">
        <f>MIN(E2:E11)</f>
        <v>0.74728679656982422</v>
      </c>
    </row>
    <row r="15" spans="1:5" x14ac:dyDescent="0.35">
      <c r="A15" s="4" t="s">
        <v>9</v>
      </c>
      <c r="B15" s="6">
        <f>MAX(B2:B11)</f>
        <v>3.8210563659667969</v>
      </c>
      <c r="C15" s="6">
        <f>MAX(C2:C11)</f>
        <v>0.95335787534713745</v>
      </c>
      <c r="D15" s="6">
        <f>MAX(D2:D11)</f>
        <v>10.295591354370121</v>
      </c>
      <c r="E15" s="6">
        <f>MAX(E2:E11)</f>
        <v>0.94573640823364258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2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5</v>
      </c>
      <c r="E17">
        <f>INDEX($A$2:$A$11,MATCH(E15,E2:E11,0))</f>
        <v>9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U19" sqref="U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F6"/>
  <sheetViews>
    <sheetView zoomScaleNormal="100" workbookViewId="0">
      <selection sqref="A1:F6"/>
    </sheetView>
  </sheetViews>
  <sheetFormatPr defaultRowHeight="14.5" x14ac:dyDescent="0.35"/>
  <cols>
    <col min="1" max="1" width="3.36328125" bestFit="1" customWidth="1"/>
  </cols>
  <sheetData>
    <row r="1" spans="1:6" x14ac:dyDescent="0.35">
      <c r="C1" s="43" t="s">
        <v>23</v>
      </c>
      <c r="D1" s="43"/>
      <c r="E1" s="43"/>
    </row>
    <row r="2" spans="1:6" x14ac:dyDescent="0.35">
      <c r="C2" s="39">
        <v>0</v>
      </c>
      <c r="D2" s="39">
        <v>1</v>
      </c>
      <c r="E2" s="39">
        <v>2</v>
      </c>
    </row>
    <row r="3" spans="1:6" ht="20" customHeight="1" x14ac:dyDescent="0.35">
      <c r="A3" s="44" t="str">
        <f>"Verdadeiro"</f>
        <v>Verdadeiro</v>
      </c>
      <c r="B3" s="1">
        <v>0</v>
      </c>
      <c r="C3" s="40">
        <v>21</v>
      </c>
      <c r="D3" s="2">
        <v>1</v>
      </c>
      <c r="E3" s="2">
        <v>0</v>
      </c>
      <c r="F3">
        <f>SUM(C3:E3)</f>
        <v>22</v>
      </c>
    </row>
    <row r="4" spans="1:6" ht="20" customHeight="1" x14ac:dyDescent="0.35">
      <c r="A4" s="44"/>
      <c r="B4" s="1">
        <v>1</v>
      </c>
      <c r="C4" s="2">
        <v>2</v>
      </c>
      <c r="D4" s="40">
        <v>4</v>
      </c>
      <c r="E4" s="2">
        <v>5</v>
      </c>
      <c r="F4">
        <f t="shared" ref="F4:F5" si="0">SUM(C4:E4)</f>
        <v>11</v>
      </c>
    </row>
    <row r="5" spans="1:6" ht="20" customHeight="1" x14ac:dyDescent="0.35">
      <c r="A5" s="44"/>
      <c r="B5" s="1">
        <v>2</v>
      </c>
      <c r="C5" s="2">
        <v>39</v>
      </c>
      <c r="D5" s="2">
        <v>1</v>
      </c>
      <c r="E5" s="40">
        <v>574</v>
      </c>
      <c r="F5">
        <f t="shared" si="0"/>
        <v>614</v>
      </c>
    </row>
    <row r="6" spans="1:6" x14ac:dyDescent="0.35">
      <c r="C6">
        <f>SUM(C3:C5)</f>
        <v>62</v>
      </c>
      <c r="D6">
        <f t="shared" ref="D6:E6" si="1">SUM(D3:D5)</f>
        <v>6</v>
      </c>
      <c r="E6">
        <f t="shared" si="1"/>
        <v>579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F6" sqref="F6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6.906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6" t="s">
        <v>28</v>
      </c>
      <c r="K1" s="46"/>
      <c r="L1" s="46"/>
    </row>
    <row r="2" spans="1:13" ht="20" customHeight="1" x14ac:dyDescent="0.35">
      <c r="A2" s="44" t="s">
        <v>31</v>
      </c>
      <c r="B2" s="22">
        <v>21</v>
      </c>
      <c r="C2" s="22">
        <v>0</v>
      </c>
      <c r="D2" s="23">
        <f>B2/SUM(B2:B4)</f>
        <v>0.95454545454545459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599</v>
      </c>
      <c r="K2" s="21" t="s">
        <v>29</v>
      </c>
      <c r="L2" s="18">
        <v>647</v>
      </c>
      <c r="M2" s="30">
        <f>J2/L2</f>
        <v>0.92581143740340033</v>
      </c>
    </row>
    <row r="3" spans="1:13" ht="20" customHeight="1" x14ac:dyDescent="0.35">
      <c r="A3" s="44"/>
      <c r="B3" s="18">
        <v>1</v>
      </c>
      <c r="C3" s="18">
        <v>1</v>
      </c>
      <c r="D3" s="41">
        <f>B3/SUM(B2:B4)</f>
        <v>4.5454545454545456E-2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4"/>
      <c r="B4" s="18">
        <v>0</v>
      </c>
      <c r="C4" s="18">
        <v>2</v>
      </c>
      <c r="D4" s="41">
        <f>B4/SUM(B2:B4)</f>
        <v>0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47" t="s">
        <v>32</v>
      </c>
      <c r="B6" s="29">
        <v>4</v>
      </c>
      <c r="C6" s="29">
        <v>1</v>
      </c>
      <c r="D6" s="52">
        <f>B6/SUM($B$6:$B$8)</f>
        <v>0.36363636363636365</v>
      </c>
      <c r="E6" s="27" t="str">
        <f>VLOOKUP(C6,$G$1:$H$4,2,FALSE)</f>
        <v>Aço</v>
      </c>
      <c r="K6" s="9"/>
    </row>
    <row r="7" spans="1:13" ht="20" customHeight="1" x14ac:dyDescent="0.35">
      <c r="A7" s="48"/>
      <c r="B7" s="18">
        <v>2</v>
      </c>
      <c r="C7" s="18">
        <v>0</v>
      </c>
      <c r="D7" s="53">
        <f>B7/SUM($B$6:$B$8)</f>
        <v>0.18181818181818182</v>
      </c>
      <c r="E7" s="26" t="str">
        <f>VLOOKUP(C7,$G$1:$H$4,2,FALSE)</f>
        <v>Alvenaria</v>
      </c>
      <c r="K7" s="9"/>
    </row>
    <row r="8" spans="1:13" ht="20" customHeight="1" x14ac:dyDescent="0.35">
      <c r="A8" s="49"/>
      <c r="B8" s="18">
        <v>5</v>
      </c>
      <c r="C8" s="18">
        <v>2</v>
      </c>
      <c r="D8" s="53">
        <f>B8/SUM($B$6:$B$8)</f>
        <v>0.45454545454545453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5" t="s">
        <v>33</v>
      </c>
      <c r="B10" s="22">
        <v>574</v>
      </c>
      <c r="C10" s="22">
        <v>2</v>
      </c>
      <c r="D10" s="52">
        <f>B10/SUM(B10:B12)</f>
        <v>0.93485342019543971</v>
      </c>
      <c r="E10" s="25" t="str">
        <f>VLOOKUP(C10,$G$1:$H$4,2,FALSE)</f>
        <v>Betão Armado</v>
      </c>
    </row>
    <row r="11" spans="1:13" ht="20" customHeight="1" x14ac:dyDescent="0.35">
      <c r="A11" s="45"/>
      <c r="B11" s="18">
        <v>39</v>
      </c>
      <c r="C11" s="18">
        <v>0</v>
      </c>
      <c r="D11" s="53">
        <f>B11/SUM(B10:B12)</f>
        <v>6.3517915309446255E-2</v>
      </c>
      <c r="E11" s="26" t="str">
        <f>VLOOKUP(C11,$G$1:$H$4,2,FALSE)</f>
        <v>Alvenaria</v>
      </c>
    </row>
    <row r="12" spans="1:13" ht="20" customHeight="1" x14ac:dyDescent="0.35">
      <c r="A12" s="45"/>
      <c r="B12" s="18">
        <v>1</v>
      </c>
      <c r="C12" s="18">
        <v>1</v>
      </c>
      <c r="D12" s="53">
        <f>B12/SUM(B10:B12)</f>
        <v>1.6286644951140066E-3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D11" sqref="D11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0.93508500772797531</v>
      </c>
      <c r="C2" s="50">
        <v>0.33870967741935482</v>
      </c>
      <c r="D2" s="51">
        <v>0.95454545454545459</v>
      </c>
      <c r="E2" s="2">
        <v>0.5</v>
      </c>
      <c r="F2" s="32">
        <f>'Matriz Confusão 2'!F3</f>
        <v>22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Muito Alta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ht="30" customHeight="1" x14ac:dyDescent="0.35">
      <c r="A3" s="15">
        <v>1</v>
      </c>
      <c r="B3" s="51">
        <v>0.98608964451313752</v>
      </c>
      <c r="C3" s="2">
        <v>0.66666666666666663</v>
      </c>
      <c r="D3" s="50">
        <v>0.36363636363636359</v>
      </c>
      <c r="E3" s="50">
        <v>0.4705882352941177</v>
      </c>
      <c r="F3" s="32">
        <f>'Matriz Confusão 2'!F4</f>
        <v>11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Médio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15">
        <v>2</v>
      </c>
      <c r="B4" s="50">
        <v>0.93044822256568782</v>
      </c>
      <c r="C4" s="51">
        <v>0.99136442141623493</v>
      </c>
      <c r="D4" s="2">
        <v>0.93485342019543971</v>
      </c>
      <c r="E4" s="51">
        <v>0.96227996647108127</v>
      </c>
      <c r="F4" s="32">
        <f>'Matriz Confusão 2'!F5</f>
        <v>614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Alta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Alta</v>
      </c>
      <c r="K4"/>
    </row>
    <row r="5" spans="1:11" ht="14.5" x14ac:dyDescent="0.35">
      <c r="A5" s="7" t="s">
        <v>8</v>
      </c>
      <c r="B5" s="5">
        <f>MIN(B2:B4)</f>
        <v>0.93044822256568782</v>
      </c>
      <c r="C5" s="5">
        <f>MIN(C2:C4)</f>
        <v>0.33870967741935482</v>
      </c>
      <c r="D5" s="5">
        <f>MIN(D2:D4)</f>
        <v>0.36363636363636359</v>
      </c>
      <c r="E5" s="5">
        <f>MIN(E2:E4)</f>
        <v>0.4705882352941177</v>
      </c>
      <c r="G5" s="9">
        <f>COUNTIF(G2:G4,$K$5)</f>
        <v>1</v>
      </c>
      <c r="H5" s="9">
        <f>COUNTIF(H2:H4,$K$5)</f>
        <v>1</v>
      </c>
      <c r="I5" s="9">
        <f>COUNTIF(I2:I4,$K$5)</f>
        <v>1</v>
      </c>
      <c r="J5" s="9">
        <f>COUNTIF(J2:J4,$K$5)</f>
        <v>1</v>
      </c>
      <c r="K5" s="35" t="s">
        <v>17</v>
      </c>
    </row>
    <row r="6" spans="1:11" ht="14.5" x14ac:dyDescent="0.35">
      <c r="A6" s="8" t="s">
        <v>9</v>
      </c>
      <c r="B6" s="6">
        <f>MAX(B2:B4)</f>
        <v>0.98608964451313752</v>
      </c>
      <c r="C6" s="6">
        <f>MAX(C2:C4)</f>
        <v>0.99136442141623493</v>
      </c>
      <c r="D6" s="6">
        <f>MAX(D2:D4)</f>
        <v>0.95454545454545459</v>
      </c>
      <c r="E6" s="6">
        <f>MAX(E2:E4)</f>
        <v>0.96227996647108127</v>
      </c>
      <c r="G6" s="9">
        <f>COUNTIF(G2:G4,$K$6)</f>
        <v>2</v>
      </c>
      <c r="H6" s="9">
        <f>COUNTIF(H2:H4,$K$6)</f>
        <v>0</v>
      </c>
      <c r="I6" s="9">
        <f>COUNTIF(I2:I4,$K$6)</f>
        <v>1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1</v>
      </c>
      <c r="I8" s="9">
        <f>COUNTIF(I2:I4,$K$8)</f>
        <v>0</v>
      </c>
      <c r="J8" s="9">
        <f>COUNTIF(J2:J4,$K$8)</f>
        <v>1</v>
      </c>
      <c r="K8" s="35" t="s">
        <v>15</v>
      </c>
    </row>
    <row r="9" spans="1:11" ht="14.5" x14ac:dyDescent="0.35">
      <c r="A9" s="12" t="s">
        <v>8</v>
      </c>
      <c r="B9" s="5">
        <f>INDEX($A$2:$A$4,MATCH(B5,B2:B4,0))</f>
        <v>2</v>
      </c>
      <c r="C9" s="5">
        <f>INDEX($A$2:$A$4,MATCH(C5,C2:C4,0))</f>
        <v>0</v>
      </c>
      <c r="D9" s="5">
        <f>INDEX($A$2:$A$4,MATCH(D5,D2:D4,0))</f>
        <v>1</v>
      </c>
      <c r="E9" s="5">
        <f>INDEX($A$2:$A$4,MATCH(E5,E2:E4,0))</f>
        <v>1</v>
      </c>
      <c r="G9" s="9">
        <f>COUNTIF(G2:G4,$K$9)</f>
        <v>0</v>
      </c>
      <c r="H9" s="9">
        <f>COUNTIF(H2:H4,$K$9)</f>
        <v>1</v>
      </c>
      <c r="I9" s="9">
        <f>COUNTIF(I2:I4,$K$9)</f>
        <v>1</v>
      </c>
      <c r="J9" s="9">
        <f>COUNTIF(J2:J4,$K$9)</f>
        <v>1</v>
      </c>
      <c r="K9" s="35" t="s">
        <v>18</v>
      </c>
    </row>
    <row r="10" spans="1:11" ht="14.5" x14ac:dyDescent="0.35">
      <c r="A10" s="13" t="s">
        <v>9</v>
      </c>
      <c r="B10" s="6">
        <f>INDEX($A$2:$A$4,MATCH(B6,B2:B4,0))</f>
        <v>1</v>
      </c>
      <c r="C10" s="6">
        <f>INDEX($A$2:$A$4,MATCH(C6,C2:C4,0))</f>
        <v>2</v>
      </c>
      <c r="D10" s="6">
        <f>INDEX($A$2:$A$4,MATCH(D6,D2:D4,0))</f>
        <v>0</v>
      </c>
      <c r="E10" s="6">
        <f>INDEX($A$2:$A$4,MATCH(E6,E2:E4,0))</f>
        <v>2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ht="30" customHeight="1" x14ac:dyDescent="0.35">
      <c r="A11" s="11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5" sqref="O5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>
        <v>0.97</v>
      </c>
    </row>
    <row r="3" spans="14:15" x14ac:dyDescent="0.35">
      <c r="N3" s="18">
        <v>1</v>
      </c>
      <c r="O3" s="18">
        <v>0.78</v>
      </c>
    </row>
    <row r="4" spans="14:15" x14ac:dyDescent="0.35">
      <c r="N4" s="18">
        <v>2</v>
      </c>
      <c r="O4" s="18">
        <v>0.9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2024-12-09T14:44:32Z</dcterms:modified>
</cp:coreProperties>
</file>