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ResNet\"/>
    </mc:Choice>
  </mc:AlternateContent>
  <xr:revisionPtr revIDLastSave="0" documentId="13_ncr:1_{A685B8DA-C419-4C7B-8CC9-04E703588D6B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6" l="1"/>
  <c r="D4" i="16"/>
  <c r="D8" i="16"/>
  <c r="D7" i="16"/>
  <c r="D6" i="16"/>
  <c r="D6" i="9"/>
  <c r="E6" i="9"/>
  <c r="C6" i="9"/>
  <c r="F3" i="7" l="1"/>
  <c r="F4" i="7"/>
  <c r="F2" i="7"/>
  <c r="D10" i="16"/>
  <c r="J2" i="16"/>
  <c r="M2" i="16" s="1"/>
  <c r="F6" i="9"/>
  <c r="F4" i="9"/>
  <c r="F5" i="9"/>
  <c r="F3" i="9"/>
  <c r="E12" i="16"/>
  <c r="E11" i="16"/>
  <c r="E10" i="16"/>
  <c r="E8" i="16"/>
  <c r="E7" i="16"/>
  <c r="E6" i="16"/>
  <c r="E4" i="16"/>
  <c r="E3" i="16"/>
  <c r="E2" i="16"/>
  <c r="D2" i="16"/>
  <c r="A3" i="9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<sst xmlns="http://schemas.openxmlformats.org/spreadsheetml/2006/main" count="47" uniqueCount="37">
  <si>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</si>
  <si>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</si>
  <si>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</si>
  <si>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</si>
  <si>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</si>
  <si>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</si>
  <si>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</si>
  <si>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</si>
  <si>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</si>
  <si>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</si>
  <si>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</si>
  <si>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</si>
  <si>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</si>
  <si>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</si>
  <si>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</si>
  <si>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</si>
  <si>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</si>
  <si>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</si>
  <si>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</si>
  <si>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</si>
  <si>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</si>
  <si>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</si>
  <si>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</si>
  <si>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</si>
  <si>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</si>
  <si>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Propriedades Iguais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</si>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</sst>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1" xfId="0" applyFont="1" applyBorder="1" applyAlignment="1">
      <alignment vertical="center"/>
    </xf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ACEC366-E145-1897-6D5D-9BC96395F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3CB34B-4117-B585-036A-CFC64B0AC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764987E-EB29-02A7-1301-F6060452C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18F6E4F-772C-E50E-F58A-09ED371D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FB13BD1-D85A-E57D-7348-197A2BF8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259312</xdr:colOff>
      <xdr:row>19</xdr:row>
      <xdr:rowOff>131312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44BA441-61AB-0D8B-0301-3586B016B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000" cy="36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14</xdr:row>
      <xdr:rowOff>12700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23C23F5-640B-DF1A-EA5C-545D1B042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2590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2'!F3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12" sqref="B12:E12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4.0638976097106934</v>
      </c>
      <c r="C2" s="8">
        <v>0.92955291271209717</v>
      </c>
      <c r="D2" s="5">
        <v>3.8810687065124512</v>
      </c>
      <c r="E2" s="8">
        <v>0.87751936912536621</v>
      </c>
    </row>
    <row r="3" spans="1:5" x14ac:dyDescent="0.35">
      <c r="A3" s="2">
        <v>2</v>
      </c>
      <c r="B3" s="2">
        <v>1.00303065776825</v>
      </c>
      <c r="C3" s="2">
        <v>0.9672924280166626</v>
      </c>
      <c r="D3" s="8">
        <v>1.702562689781189</v>
      </c>
      <c r="E3" s="2">
        <v>0.96434110403060913</v>
      </c>
    </row>
    <row r="4" spans="1:5" x14ac:dyDescent="0.35">
      <c r="A4" s="2">
        <v>3</v>
      </c>
      <c r="B4" s="2">
        <v>0.75226086378097534</v>
      </c>
      <c r="C4" s="2">
        <v>0.97561448812484741</v>
      </c>
      <c r="D4" s="2">
        <v>1.9458967447280879</v>
      </c>
      <c r="E4" s="2">
        <v>0.95348834991455078</v>
      </c>
    </row>
    <row r="5" spans="1:5" x14ac:dyDescent="0.35">
      <c r="A5" s="2">
        <v>4</v>
      </c>
      <c r="B5" s="2">
        <v>0.57839810848236084</v>
      </c>
      <c r="C5" s="2">
        <v>0.98142057657241821</v>
      </c>
      <c r="D5" s="2">
        <v>2.825517892837524</v>
      </c>
      <c r="E5" s="5">
        <v>0.97829455137252808</v>
      </c>
    </row>
    <row r="6" spans="1:5" x14ac:dyDescent="0.35">
      <c r="A6" s="2">
        <v>5</v>
      </c>
      <c r="B6" s="2">
        <v>0.46750926971435552</v>
      </c>
      <c r="C6" s="2">
        <v>0.98664599657058716</v>
      </c>
      <c r="D6" s="2">
        <v>3.3177165985107422</v>
      </c>
      <c r="E6" s="2">
        <v>0.97209304571151733</v>
      </c>
    </row>
    <row r="7" spans="1:5" x14ac:dyDescent="0.35">
      <c r="A7" s="2">
        <v>6</v>
      </c>
      <c r="B7" s="2">
        <v>0.10195066779851911</v>
      </c>
      <c r="C7" s="2">
        <v>0.99612927436828613</v>
      </c>
      <c r="D7" s="2">
        <v>2.6931285858154301</v>
      </c>
      <c r="E7" s="2">
        <v>0.97054260969161987</v>
      </c>
    </row>
    <row r="8" spans="1:5" x14ac:dyDescent="0.35">
      <c r="A8" s="2">
        <v>7</v>
      </c>
      <c r="B8" s="2">
        <v>2.635850198566914E-2</v>
      </c>
      <c r="C8" s="2">
        <v>0.99883878231048584</v>
      </c>
      <c r="D8" s="2">
        <v>2.540137767791748</v>
      </c>
      <c r="E8" s="2">
        <v>0.96434110403060913</v>
      </c>
    </row>
    <row r="9" spans="1:5" x14ac:dyDescent="0.35">
      <c r="A9" s="2">
        <v>8</v>
      </c>
      <c r="B9" s="2">
        <v>1.4956977218389509E-2</v>
      </c>
      <c r="C9" s="2">
        <v>0.99922585487365723</v>
      </c>
      <c r="D9" s="2">
        <v>2.5072939395904541</v>
      </c>
      <c r="E9" s="2">
        <v>0.97054260969161987</v>
      </c>
    </row>
    <row r="10" spans="1:5" x14ac:dyDescent="0.35">
      <c r="A10" s="2">
        <v>9</v>
      </c>
      <c r="B10" s="8">
        <v>6.1476387782022357E-4</v>
      </c>
      <c r="C10" s="5">
        <v>0.99980646371841431</v>
      </c>
      <c r="D10" s="2">
        <v>2.600495338439941</v>
      </c>
      <c r="E10" s="2">
        <v>0.97519379854202271</v>
      </c>
    </row>
    <row r="11" spans="1:5" x14ac:dyDescent="0.35">
      <c r="A11" s="2">
        <v>10</v>
      </c>
      <c r="B11" s="2">
        <v>7.6578633161261678E-4</v>
      </c>
      <c r="C11" s="2">
        <v>0.99961292743682861</v>
      </c>
      <c r="D11" s="2">
        <v>2.6031782627105708</v>
      </c>
      <c r="E11" s="2">
        <v>0.97519379854202271</v>
      </c>
    </row>
    <row r="12" spans="1:5" x14ac:dyDescent="0.35">
      <c r="A12" s="3" t="s">
        <v>21</v>
      </c>
      <c r="B12" s="47">
        <v>2.5315318107604901</v>
      </c>
      <c r="C12" s="47"/>
      <c r="D12" s="47"/>
      <c r="E12" s="47"/>
    </row>
    <row r="13" spans="1:5" x14ac:dyDescent="0.35">
      <c r="A13" s="3" t="s">
        <v>22</v>
      </c>
      <c r="B13" s="47">
        <v>0.96445131301879805</v>
      </c>
      <c r="C13" s="47"/>
      <c r="D13" s="47"/>
      <c r="E13" s="47"/>
    </row>
    <row r="14" spans="1:5" x14ac:dyDescent="0.35">
      <c r="A14" s="4" t="s">
        <v>8</v>
      </c>
      <c r="B14" s="6">
        <f>MIN(B2:B11)</f>
        <v>6.1476387782022357E-4</v>
      </c>
      <c r="C14" s="6">
        <f>MIN(C2:C11)</f>
        <v>0.92955291271209717</v>
      </c>
      <c r="D14" s="6">
        <f>MIN(D2:D11)</f>
        <v>1.702562689781189</v>
      </c>
      <c r="E14" s="6">
        <f>MIN(E2:E11)</f>
        <v>0.87751936912536621</v>
      </c>
    </row>
    <row r="15" spans="1:5" x14ac:dyDescent="0.35">
      <c r="A15" s="4" t="s">
        <v>9</v>
      </c>
      <c r="B15" s="7">
        <f>MAX(B2:B11)</f>
        <v>4.0638976097106934</v>
      </c>
      <c r="C15" s="7">
        <f>MAX(C2:C11)</f>
        <v>0.99980646371841431</v>
      </c>
      <c r="D15" s="7">
        <f>MAX(D2:D11)</f>
        <v>3.8810687065124512</v>
      </c>
      <c r="E15" s="7">
        <f>MAX(E2:E11)</f>
        <v>0.97829455137252808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2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4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topLeftCell="A2" workbookViewId="0">
      <selection activeCell="O10" sqref="O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topLeftCell="A19" zoomScale="80" zoomScaleNormal="80" workbookViewId="0">
      <selection activeCell="P10" sqref="P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F6"/>
  <sheetViews>
    <sheetView zoomScaleNormal="100" workbookViewId="0">
      <selection activeCell="F1" sqref="F1"/>
    </sheetView>
  </sheetViews>
  <sheetFormatPr defaultRowHeight="14.5" x14ac:dyDescent="0.35"/>
  <cols>
    <col min="1" max="1" width="3.36328125" bestFit="1" customWidth="1"/>
  </cols>
  <sheetData>
    <row r="1" spans="1:6" x14ac:dyDescent="0.35">
      <c r="C1" s="48" t="s">
        <v>23</v>
      </c>
      <c r="D1" s="48"/>
      <c r="E1" s="48"/>
    </row>
    <row r="2" spans="1:6" x14ac:dyDescent="0.35">
      <c r="C2" s="41">
        <v>0</v>
      </c>
      <c r="D2" s="41">
        <v>1</v>
      </c>
      <c r="E2" s="41">
        <v>2</v>
      </c>
    </row>
    <row r="3" spans="1:6" ht="20" customHeight="1" x14ac:dyDescent="0.35">
      <c r="A3" s="49" t="str">
        <f>"Verdadeiro"</f>
        <v>Verdadeiro</v>
      </c>
      <c r="B3" s="1">
        <v>0</v>
      </c>
      <c r="C3" s="42">
        <v>9</v>
      </c>
      <c r="D3" s="2">
        <v>0</v>
      </c>
      <c r="E3" s="2">
        <v>13</v>
      </c>
      <c r="F3">
        <f>SUM(C3:E3)</f>
        <v>22</v>
      </c>
    </row>
    <row r="4" spans="1:6" ht="20" customHeight="1" x14ac:dyDescent="0.35">
      <c r="A4" s="49"/>
      <c r="B4" s="1">
        <v>1</v>
      </c>
      <c r="C4" s="2">
        <v>1</v>
      </c>
      <c r="D4" s="42">
        <v>2</v>
      </c>
      <c r="E4" s="2">
        <v>8</v>
      </c>
      <c r="F4">
        <f t="shared" ref="F4:F5" si="0">SUM(C4:E4)</f>
        <v>11</v>
      </c>
    </row>
    <row r="5" spans="1:6" ht="20" customHeight="1" x14ac:dyDescent="0.35">
      <c r="A5" s="49"/>
      <c r="B5" s="1">
        <v>2</v>
      </c>
      <c r="C5" s="2">
        <v>1</v>
      </c>
      <c r="D5" s="2">
        <v>0</v>
      </c>
      <c r="E5" s="42">
        <v>613</v>
      </c>
      <c r="F5">
        <f t="shared" si="0"/>
        <v>614</v>
      </c>
    </row>
    <row r="6" spans="1:6" x14ac:dyDescent="0.35">
      <c r="C6">
        <f>SUM(C3:C5)</f>
        <v>11</v>
      </c>
      <c r="D6">
        <f t="shared" ref="D6:E6" si="1">SUM(D3:D5)</f>
        <v>2</v>
      </c>
      <c r="E6">
        <f t="shared" si="1"/>
        <v>634</v>
      </c>
      <c r="F6">
        <f>SUM(F3:F5)</f>
        <v>647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F8" sqref="F8"/>
    </sheetView>
  </sheetViews>
  <sheetFormatPr defaultRowHeight="20" customHeight="1" x14ac:dyDescent="0.35"/>
  <cols>
    <col min="1" max="1" width="8.6328125" style="30" bestFit="1" customWidth="1"/>
    <col min="2" max="2" width="10.6328125" style="11" bestFit="1" customWidth="1"/>
    <col min="3" max="3" width="6.453125" style="11" bestFit="1" customWidth="1"/>
    <col min="4" max="4" width="18.6328125" style="21" bestFit="1" customWidth="1"/>
    <col min="5" max="5" width="16.26953125" style="28" bestFit="1" customWidth="1"/>
    <col min="6" max="6" width="11.54296875" customWidth="1"/>
    <col min="7" max="7" width="6.453125" style="11" bestFit="1" customWidth="1"/>
    <col min="8" max="8" width="15.81640625" style="11" bestFit="1" customWidth="1"/>
    <col min="9" max="9" width="8.7265625" style="11"/>
    <col min="10" max="10" width="3.81640625" style="11" bestFit="1" customWidth="1"/>
    <col min="11" max="11" width="18.6328125" style="21" bestFit="1" customWidth="1"/>
    <col min="12" max="13" width="4.36328125" style="11" bestFit="1" customWidth="1"/>
    <col min="14" max="16384" width="8.7265625" style="11"/>
  </cols>
  <sheetData>
    <row r="1" spans="1:13" ht="20" customHeight="1" x14ac:dyDescent="0.35">
      <c r="B1" s="22" t="s">
        <v>24</v>
      </c>
      <c r="C1" s="22" t="s">
        <v>31</v>
      </c>
      <c r="D1" s="22" t="s">
        <v>25</v>
      </c>
      <c r="E1" s="26"/>
      <c r="G1" s="22" t="s">
        <v>31</v>
      </c>
      <c r="H1" s="22" t="s">
        <v>26</v>
      </c>
      <c r="J1" s="51" t="s">
        <v>29</v>
      </c>
      <c r="K1" s="51"/>
      <c r="L1" s="51"/>
    </row>
    <row r="2" spans="1:13" ht="20" customHeight="1" x14ac:dyDescent="0.35">
      <c r="A2" s="49" t="s">
        <v>32</v>
      </c>
      <c r="B2" s="24">
        <v>9</v>
      </c>
      <c r="C2" s="24">
        <v>0</v>
      </c>
      <c r="D2" s="25">
        <f>B2/SUM(B2:B4)</f>
        <v>0.40909090909090912</v>
      </c>
      <c r="E2" s="27" t="str">
        <f>VLOOKUP(C2,$G$1:$H$4,2,FALSE)</f>
        <v>Alvenaria</v>
      </c>
      <c r="G2" s="20">
        <v>0</v>
      </c>
      <c r="H2" s="20" t="s">
        <v>36</v>
      </c>
      <c r="J2" s="20">
        <f>B2+B6+B10</f>
        <v>624</v>
      </c>
      <c r="K2" s="23" t="s">
        <v>30</v>
      </c>
      <c r="L2" s="20">
        <v>647</v>
      </c>
      <c r="M2" s="32">
        <f>J2/L2</f>
        <v>0.96445131375579596</v>
      </c>
    </row>
    <row r="3" spans="1:13" ht="20" customHeight="1" x14ac:dyDescent="0.35">
      <c r="A3" s="49"/>
      <c r="B3" s="20">
        <v>0</v>
      </c>
      <c r="C3" s="20">
        <v>1</v>
      </c>
      <c r="D3" s="23"/>
      <c r="E3" s="28" t="str">
        <f>VLOOKUP(C3,$G$1:$H$4,2,FALSE)</f>
        <v>Aço</v>
      </c>
      <c r="G3" s="20">
        <v>1</v>
      </c>
      <c r="H3" s="20" t="s">
        <v>28</v>
      </c>
      <c r="K3" s="11"/>
    </row>
    <row r="4" spans="1:13" ht="20" customHeight="1" x14ac:dyDescent="0.35">
      <c r="A4" s="49"/>
      <c r="B4" s="20">
        <v>13</v>
      </c>
      <c r="C4" s="20">
        <v>2</v>
      </c>
      <c r="D4" s="44">
        <f>B4/SUM(B2:B4)</f>
        <v>0.59090909090909094</v>
      </c>
      <c r="E4" s="28" t="str">
        <f>VLOOKUP(C4,$G$1:$H$4,2,FALSE)</f>
        <v>Betão Armado</v>
      </c>
      <c r="G4" s="20">
        <v>2</v>
      </c>
      <c r="H4" s="20" t="s">
        <v>27</v>
      </c>
      <c r="K4" s="11"/>
    </row>
    <row r="5" spans="1:13" ht="20" customHeight="1" x14ac:dyDescent="0.35">
      <c r="B5" s="13"/>
      <c r="C5" s="13"/>
      <c r="D5" s="13"/>
      <c r="E5" s="26"/>
      <c r="K5" s="11"/>
    </row>
    <row r="6" spans="1:13" ht="20" customHeight="1" x14ac:dyDescent="0.35">
      <c r="A6" s="52" t="s">
        <v>33</v>
      </c>
      <c r="B6" s="31">
        <v>2</v>
      </c>
      <c r="C6" s="31">
        <v>1</v>
      </c>
      <c r="D6" s="25">
        <f>B6/SUM($B$6:$B$8)</f>
        <v>0.18181818181818182</v>
      </c>
      <c r="E6" s="29" t="str">
        <f>VLOOKUP(C6,$G$1:$H$4,2,FALSE)</f>
        <v>Aço</v>
      </c>
      <c r="K6" s="11"/>
    </row>
    <row r="7" spans="1:13" ht="20" customHeight="1" x14ac:dyDescent="0.35">
      <c r="A7" s="53"/>
      <c r="B7" s="20">
        <v>1</v>
      </c>
      <c r="C7" s="20">
        <v>0</v>
      </c>
      <c r="D7" s="44">
        <f>B7/SUM($B$6:$B$8)</f>
        <v>9.0909090909090912E-2</v>
      </c>
      <c r="E7" s="28" t="str">
        <f>VLOOKUP(C7,$G$1:$H$4,2,FALSE)</f>
        <v>Alvenaria</v>
      </c>
      <c r="K7" s="11"/>
    </row>
    <row r="8" spans="1:13" ht="20" customHeight="1" x14ac:dyDescent="0.35">
      <c r="A8" s="54"/>
      <c r="B8" s="20">
        <v>8</v>
      </c>
      <c r="C8" s="20">
        <v>1</v>
      </c>
      <c r="D8" s="44">
        <f>B8/SUM($B$6:$B$8)</f>
        <v>0.72727272727272729</v>
      </c>
      <c r="E8" s="28" t="str">
        <f>VLOOKUP(C8,$G$1:$H$4,2,FALSE)</f>
        <v>Aço</v>
      </c>
    </row>
    <row r="9" spans="1:13" ht="20" customHeight="1" x14ac:dyDescent="0.35">
      <c r="B9" s="13"/>
      <c r="C9" s="13"/>
      <c r="D9" s="13"/>
      <c r="E9" s="26"/>
    </row>
    <row r="10" spans="1:13" ht="20" customHeight="1" x14ac:dyDescent="0.35">
      <c r="A10" s="50" t="s">
        <v>34</v>
      </c>
      <c r="B10" s="24">
        <v>613</v>
      </c>
      <c r="C10" s="24">
        <v>2</v>
      </c>
      <c r="D10" s="46">
        <f>B10/SUM(B10:B12)</f>
        <v>0.99837133550488599</v>
      </c>
      <c r="E10" s="27" t="str">
        <f>VLOOKUP(C10,$G$1:$H$4,2,FALSE)</f>
        <v>Betão Armado</v>
      </c>
    </row>
    <row r="11" spans="1:13" ht="20" customHeight="1" x14ac:dyDescent="0.35">
      <c r="A11" s="50"/>
      <c r="B11" s="20">
        <v>1</v>
      </c>
      <c r="C11" s="20">
        <v>0</v>
      </c>
      <c r="D11" s="45">
        <f>B11/SUM(B10:B12)</f>
        <v>1.6286644951140066E-3</v>
      </c>
      <c r="E11" s="28" t="str">
        <f>VLOOKUP(C11,$G$1:$H$4,2,FALSE)</f>
        <v>Alvenaria</v>
      </c>
    </row>
    <row r="12" spans="1:13" ht="20" customHeight="1" x14ac:dyDescent="0.35">
      <c r="A12" s="50"/>
      <c r="B12" s="20">
        <v>0</v>
      </c>
      <c r="C12" s="20">
        <v>1</v>
      </c>
      <c r="D12" s="43"/>
      <c r="E12" s="28" t="str">
        <f>VLOOKUP(C12,$G$1:$H$4,2,FALSE)</f>
        <v>Aço</v>
      </c>
    </row>
    <row r="13" spans="1:13" ht="20" customHeight="1" x14ac:dyDescent="0.35">
      <c r="B13" s="13"/>
      <c r="C13" s="13"/>
      <c r="D13" s="13"/>
      <c r="E13" s="26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4" sqref="E4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5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37" bestFit="1" customWidth="1"/>
  </cols>
  <sheetData>
    <row r="1" spans="1:11" ht="30" customHeight="1" x14ac:dyDescent="0.35">
      <c r="A1" s="38" t="s">
        <v>31</v>
      </c>
      <c r="B1" s="39" t="s">
        <v>2</v>
      </c>
      <c r="C1" s="39" t="s">
        <v>5</v>
      </c>
      <c r="D1" s="39" t="s">
        <v>6</v>
      </c>
      <c r="E1" s="39" t="s">
        <v>7</v>
      </c>
      <c r="F1" s="33" t="s">
        <v>16</v>
      </c>
      <c r="G1" s="40" t="s">
        <v>10</v>
      </c>
      <c r="H1" s="40" t="s">
        <v>11</v>
      </c>
      <c r="I1" s="40" t="s">
        <v>12</v>
      </c>
      <c r="J1" s="19" t="s">
        <v>13</v>
      </c>
      <c r="K1"/>
    </row>
    <row r="2" spans="1:11" ht="30" customHeight="1" x14ac:dyDescent="0.35">
      <c r="A2" s="17">
        <v>0</v>
      </c>
      <c r="B2" s="2">
        <v>0.97681607418856264</v>
      </c>
      <c r="C2" s="8">
        <v>0.81818181818181823</v>
      </c>
      <c r="D2" s="2">
        <v>0.40909090909090912</v>
      </c>
      <c r="E2" s="2">
        <v>0.54545454545454553</v>
      </c>
      <c r="F2" s="34">
        <f>'Matriz Confusão 2'!F3</f>
        <v>22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ht="30" customHeight="1" x14ac:dyDescent="0.35">
      <c r="A3" s="17">
        <v>1</v>
      </c>
      <c r="B3" s="5">
        <v>0.98608964451313752</v>
      </c>
      <c r="C3" s="5">
        <v>1</v>
      </c>
      <c r="D3" s="8">
        <v>0.1818181818181818</v>
      </c>
      <c r="E3" s="8">
        <v>0.30769230769230771</v>
      </c>
      <c r="F3" s="34">
        <f>'Matriz Confusão 2'!F4</f>
        <v>11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17">
        <v>2</v>
      </c>
      <c r="B4" s="8">
        <v>0.96599690880989186</v>
      </c>
      <c r="C4" s="2">
        <v>0.96687697160883279</v>
      </c>
      <c r="D4" s="5">
        <v>0.99837133550488599</v>
      </c>
      <c r="E4" s="5">
        <v>0.98237179487179482</v>
      </c>
      <c r="F4" s="34">
        <f>'Matriz Confusão 2'!F5</f>
        <v>614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Muito Alta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Muito Alta</v>
      </c>
      <c r="K4"/>
    </row>
    <row r="5" spans="1:11" ht="14.5" x14ac:dyDescent="0.35">
      <c r="A5" s="9" t="s">
        <v>8</v>
      </c>
      <c r="B5" s="6">
        <f>MIN(B2:B4)</f>
        <v>0.96599690880989186</v>
      </c>
      <c r="C5" s="6">
        <f>MIN(C2:C4)</f>
        <v>0.81818181818181823</v>
      </c>
      <c r="D5" s="6">
        <f>MIN(D2:D4)</f>
        <v>0.1818181818181818</v>
      </c>
      <c r="E5" s="6">
        <f>MIN(E2:E4)</f>
        <v>0.30769230769230771</v>
      </c>
      <c r="G5" s="11">
        <f>COUNTIF(G2:G4,$K$5)</f>
        <v>3</v>
      </c>
      <c r="H5" s="11">
        <f>COUNTIF(H2:H4,$K$5)</f>
        <v>2</v>
      </c>
      <c r="I5" s="11">
        <f>COUNTIF(I2:I4,$K$5)</f>
        <v>1</v>
      </c>
      <c r="J5" s="11">
        <f>COUNTIF(J2:J4,$K$5)</f>
        <v>1</v>
      </c>
      <c r="K5" s="37" t="s">
        <v>17</v>
      </c>
    </row>
    <row r="6" spans="1:11" ht="14.5" x14ac:dyDescent="0.35">
      <c r="A6" s="10" t="s">
        <v>9</v>
      </c>
      <c r="B6" s="7">
        <f>MAX(B2:B4)</f>
        <v>0.98608964451313752</v>
      </c>
      <c r="C6" s="7">
        <f>MAX(C2:C4)</f>
        <v>1</v>
      </c>
      <c r="D6" s="7">
        <f>MAX(D2:D4)</f>
        <v>0.99837133550488599</v>
      </c>
      <c r="E6" s="7">
        <f>MAX(E2:E4)</f>
        <v>0.98237179487179482</v>
      </c>
      <c r="G6" s="11">
        <f>COUNTIF(G2:G4,$K$6)</f>
        <v>0</v>
      </c>
      <c r="H6" s="11">
        <f>COUNTIF(H2:H4,$K$6)</f>
        <v>0</v>
      </c>
      <c r="I6" s="11">
        <f>COUNTIF(I2:I4,$K$6)</f>
        <v>0</v>
      </c>
      <c r="J6" s="11">
        <f>COUNTIF(J2:J4,$K$6)</f>
        <v>0</v>
      </c>
      <c r="K6" s="37" t="s">
        <v>14</v>
      </c>
    </row>
    <row r="7" spans="1:11" ht="14.5" x14ac:dyDescent="0.35">
      <c r="A7" s="13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11">
        <f>COUNTIF(G2:G4,$K$7)</f>
        <v>0</v>
      </c>
      <c r="H7" s="11">
        <f>COUNTIF(H2:H4,$K$7)</f>
        <v>1</v>
      </c>
      <c r="I7" s="11">
        <f>COUNTIF(I2:I4,$K$7)</f>
        <v>0</v>
      </c>
      <c r="J7" s="11">
        <f>COUNTIF(J2:J4,$K$7)</f>
        <v>0</v>
      </c>
      <c r="K7" s="37" t="s">
        <v>19</v>
      </c>
    </row>
    <row r="8" spans="1:11" ht="14.5" x14ac:dyDescent="0.35">
      <c r="A8" s="13">
        <v>1</v>
      </c>
      <c r="B8">
        <f>COUNTIF(B2:B4,"=1")</f>
        <v>0</v>
      </c>
      <c r="C8">
        <f>COUNTIF(C2:C4,"=1")</f>
        <v>1</v>
      </c>
      <c r="D8">
        <f>COUNTIF(D2:D4,"=1")</f>
        <v>0</v>
      </c>
      <c r="E8">
        <f>COUNTIF(E2:E4,"=1")</f>
        <v>0</v>
      </c>
      <c r="G8" s="11">
        <f>COUNTIF(G2:G4,$K$8)</f>
        <v>0</v>
      </c>
      <c r="H8" s="11">
        <f>COUNTIF(H2:H4,$K$8)</f>
        <v>0</v>
      </c>
      <c r="I8" s="11">
        <f>COUNTIF(I2:I4,$K$8)</f>
        <v>0</v>
      </c>
      <c r="J8" s="11">
        <f>COUNTIF(J2:J4,$K$8)</f>
        <v>1</v>
      </c>
      <c r="K8" s="37" t="s">
        <v>15</v>
      </c>
    </row>
    <row r="9" spans="1:11" ht="14.5" x14ac:dyDescent="0.35">
      <c r="A9" s="14" t="s">
        <v>8</v>
      </c>
      <c r="B9" s="6">
        <f>INDEX($A$2:$A$4,MATCH(B5,B2:B4,0))</f>
        <v>2</v>
      </c>
      <c r="C9" s="6">
        <f>INDEX($A$2:$A$4,MATCH(C5,C2:C4,0))</f>
        <v>0</v>
      </c>
      <c r="D9" s="6">
        <f>INDEX($A$2:$A$4,MATCH(D5,D2:D4,0))</f>
        <v>1</v>
      </c>
      <c r="E9" s="6">
        <f>INDEX($A$2:$A$4,MATCH(E5,E2:E4,0))</f>
        <v>1</v>
      </c>
      <c r="G9" s="11">
        <f>COUNTIF(G2:G4,$K$9)</f>
        <v>0</v>
      </c>
      <c r="H9" s="11">
        <f>COUNTIF(H2:H4,$K$9)</f>
        <v>0</v>
      </c>
      <c r="I9" s="11">
        <f>COUNTIF(I2:I4,$K$9)</f>
        <v>1</v>
      </c>
      <c r="J9" s="11">
        <f>COUNTIF(J2:J4,$K$9)</f>
        <v>1</v>
      </c>
      <c r="K9" s="37" t="s">
        <v>18</v>
      </c>
    </row>
    <row r="10" spans="1:11" ht="14.5" x14ac:dyDescent="0.35">
      <c r="A10" s="15" t="s">
        <v>9</v>
      </c>
      <c r="B10" s="7">
        <f>INDEX($A$2:$A$4,MATCH(B6,B2:B4,0))</f>
        <v>1</v>
      </c>
      <c r="C10" s="7">
        <f>INDEX($A$2:$A$4,MATCH(C6,C2:C4,0))</f>
        <v>1</v>
      </c>
      <c r="D10" s="7">
        <f>INDEX($A$2:$A$4,MATCH(D6,D2:D4,0))</f>
        <v>2</v>
      </c>
      <c r="E10" s="7">
        <f>INDEX($A$2:$A$4,MATCH(E6,E2:E4,0))</f>
        <v>2</v>
      </c>
      <c r="F10" s="36"/>
      <c r="G10" s="11">
        <f>COUNTIF(G2:G4,$K$10)</f>
        <v>0</v>
      </c>
      <c r="H10" s="11">
        <f>COUNTIF(H2:H4,$K$10)</f>
        <v>0</v>
      </c>
      <c r="I10" s="11">
        <f>COUNTIF(I2:I4,$K$10)</f>
        <v>1</v>
      </c>
      <c r="J10" s="11">
        <f>COUNTIF(J2:J4,$K$10)</f>
        <v>0</v>
      </c>
      <c r="K10" s="37" t="s">
        <v>20</v>
      </c>
    </row>
    <row r="11" spans="1:11" ht="30" customHeight="1" x14ac:dyDescent="0.35">
      <c r="A11" s="13"/>
      <c r="G11">
        <f>SUM(G5:G10)+B7</f>
        <v>3</v>
      </c>
      <c r="H11">
        <f t="shared" ref="H11:J11" si="0">SUM(H5:H10)+C7</f>
        <v>3</v>
      </c>
      <c r="I11">
        <f t="shared" si="0"/>
        <v>3</v>
      </c>
      <c r="J11">
        <f t="shared" si="0"/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5" sqref="O5"/>
    </sheetView>
  </sheetViews>
  <sheetFormatPr defaultRowHeight="14.5" x14ac:dyDescent="0.35"/>
  <cols>
    <col min="14" max="15" width="8.7265625" style="11"/>
  </cols>
  <sheetData>
    <row r="1" spans="14:15" x14ac:dyDescent="0.35">
      <c r="N1" s="22" t="s">
        <v>31</v>
      </c>
      <c r="O1" s="22" t="s">
        <v>35</v>
      </c>
    </row>
    <row r="2" spans="14:15" x14ac:dyDescent="0.35">
      <c r="N2" s="20">
        <v>0</v>
      </c>
      <c r="O2" s="20">
        <v>0.9</v>
      </c>
    </row>
    <row r="3" spans="14:15" x14ac:dyDescent="0.35">
      <c r="N3" s="20">
        <v>1</v>
      </c>
      <c r="O3" s="20">
        <v>0.85</v>
      </c>
    </row>
    <row r="4" spans="14:15" x14ac:dyDescent="0.35">
      <c r="N4" s="20">
        <v>2</v>
      </c>
      <c r="O4" s="20">
        <v>0.71</v>
      </c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2024-12-13T12:32:13Z</dcterms:modified>
</cp:coreProperties>
</file>