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"/>
    </mc:Choice>
  </mc:AlternateContent>
  <xr:revisionPtr revIDLastSave="0" documentId="13_ncr:1_{E14C49E3-B28B-4C99-A710-C881458875A2}" xr6:coauthVersionLast="47" xr6:coauthVersionMax="47" xr10:uidLastSave="{00000000-0000-0000-0000-000000000000}"/>
  <bookViews>
    <workbookView xWindow="-110" yWindow="-110" windowWidth="19420" windowHeight="10300" activeTab="1" xr2:uid="{42296CBA-51D4-41C3-92BE-67861E1004E6}"/>
  </bookViews>
  <sheets>
    <sheet name="Material" sheetId="1" r:id="rId1"/>
    <sheet name="Material + Ano" sheetId="2" r:id="rId2"/>
    <sheet name="Material + Ano + Estrutura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2" l="1" a="1"/>
  <c r="N8" i="2" s="1"/>
  <c r="Z7" i="3" l="1" a="1"/>
  <c r="Z7" i="3" s="1"/>
  <c r="Y7" i="3" l="1" a="1"/>
  <c r="Y7" i="3" s="1"/>
  <c r="M7" i="3" a="1"/>
  <c r="M7" i="3" s="1"/>
  <c r="O7" i="3" a="1"/>
  <c r="O7" i="3" s="1"/>
  <c r="P7" i="3" a="1"/>
  <c r="P7" i="3" s="1"/>
  <c r="Q7" i="3" a="1"/>
  <c r="Q7" i="3" s="1"/>
  <c r="N7" i="3" a="1"/>
  <c r="N7" i="3" s="1"/>
  <c r="R7" i="3" a="1"/>
  <c r="R7" i="3" s="1"/>
  <c r="S7" i="3" a="1"/>
  <c r="S7" i="3" s="1"/>
  <c r="T7" i="3" a="1"/>
  <c r="T7" i="3" s="1"/>
  <c r="P7" i="1" l="1" a="1"/>
  <c r="P7" i="1" s="1"/>
  <c r="O7" i="1" a="1"/>
  <c r="O7" i="1" s="1"/>
  <c r="O8" i="2" l="1" a="1"/>
  <c r="O8" i="2" s="1"/>
  <c r="M8" i="2" a="1"/>
  <c r="M8" i="2" s="1"/>
  <c r="P8" i="2" a="1"/>
  <c r="P8" i="2" s="1"/>
  <c r="Q8" i="2" a="1"/>
  <c r="Q8" i="2" s="1"/>
  <c r="U8" i="2" l="1" a="1"/>
  <c r="U8" i="2" s="1"/>
  <c r="V7" i="3" l="1" a="1"/>
  <c r="V7" i="3" s="1"/>
  <c r="W7" i="3" a="1"/>
  <c r="W7" i="3" s="1"/>
  <c r="X7" i="3" a="1"/>
  <c r="X7" i="3" s="1"/>
  <c r="U7" i="3" a="1"/>
  <c r="U7" i="3" s="1"/>
  <c r="J7" i="3" a="1"/>
  <c r="J7" i="3" s="1"/>
  <c r="H7" i="3" a="1"/>
  <c r="H7" i="3" s="1"/>
  <c r="I7" i="3" a="1"/>
  <c r="I7" i="3" s="1"/>
  <c r="G7" i="3" a="1"/>
  <c r="G7" i="3" s="1"/>
  <c r="F7" i="3" a="1"/>
  <c r="F7" i="3" s="1"/>
  <c r="R8" i="2" a="1"/>
  <c r="R8" i="2" s="1"/>
  <c r="S8" i="2" a="1"/>
  <c r="S8" i="2" s="1"/>
  <c r="T8" i="2" a="1"/>
  <c r="T8" i="2" s="1"/>
  <c r="K8" i="2" a="1"/>
  <c r="K8" i="2" s="1"/>
  <c r="L8" i="2" a="1"/>
  <c r="L8" i="2" s="1"/>
  <c r="J8" i="2" a="1"/>
  <c r="J8" i="2" s="1"/>
  <c r="H8" i="2" a="1"/>
  <c r="H8" i="2" s="1"/>
  <c r="I8" i="2" a="1"/>
  <c r="I8" i="2" s="1"/>
  <c r="G8" i="2" a="1"/>
  <c r="G8" i="2" s="1"/>
  <c r="F8" i="2" a="1"/>
  <c r="F8" i="2" s="1"/>
  <c r="L7" i="1" a="1"/>
  <c r="L7" i="1" s="1"/>
  <c r="M7" i="1" a="1"/>
  <c r="M7" i="1" s="1"/>
  <c r="N7" i="1" a="1"/>
  <c r="N7" i="1" s="1"/>
  <c r="K7" i="1" a="1"/>
  <c r="K7" i="1" s="1"/>
  <c r="I7" i="1" a="1"/>
  <c r="I7" i="1" s="1"/>
  <c r="J7" i="1" a="1"/>
  <c r="J7" i="1" s="1"/>
  <c r="H7" i="1" a="1"/>
  <c r="H7" i="1" s="1"/>
  <c r="F7" i="1" a="1"/>
  <c r="F7" i="1" s="1"/>
  <c r="G7" i="1" a="1"/>
  <c r="G7" i="1" s="1"/>
  <c r="E7" i="1" a="1"/>
  <c r="E7" i="1" s="1"/>
  <c r="D7" i="1" a="1"/>
  <c r="D7" i="1" s="1"/>
  <c r="L7" i="3" a="1"/>
  <c r="L7" i="3" s="1"/>
  <c r="K5" i="3"/>
  <c r="K7" i="3" s="1" a="1"/>
  <c r="K7" i="3" s="1"/>
  <c r="V8" i="2" l="1" a="1"/>
  <c r="V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<sst xmlns="http://schemas.openxmlformats.org/spreadsheetml/2006/main" count="100" uniqueCount="35">
  <si>
    <t>Accuracy</t>
  </si>
  <si>
    <t>Loss</t>
  </si>
  <si>
    <t>Tentativa 1</t>
  </si>
  <si>
    <t>Tempo (min)</t>
  </si>
  <si>
    <t>Do Zero</t>
  </si>
  <si>
    <t>Teste</t>
  </si>
  <si>
    <t>Treino</t>
  </si>
  <si>
    <t>Validação</t>
  </si>
  <si>
    <t>Métricas</t>
  </si>
  <si>
    <t>Exatidão</t>
  </si>
  <si>
    <t>Maior accuracy nos dados</t>
  </si>
  <si>
    <t>Métricas superiores a 0,9</t>
  </si>
  <si>
    <t>Precisão</t>
  </si>
  <si>
    <t>Recuperação</t>
  </si>
  <si>
    <t>F1</t>
  </si>
  <si>
    <t>ResNet50</t>
  </si>
  <si>
    <t>Maior accuracy, menor loss nos dados treino e validação</t>
  </si>
  <si>
    <t>Tentativa 2</t>
  </si>
  <si>
    <t>Xception</t>
  </si>
  <si>
    <t>Matriz de Confusão</t>
  </si>
  <si>
    <t>Total</t>
  </si>
  <si>
    <t>1 (Material)</t>
  </si>
  <si>
    <t>0 (Nenhuma)</t>
  </si>
  <si>
    <t>1 (Ano)</t>
  </si>
  <si>
    <t>Com Tentativa 1 - Material + Ano (Com Tentativa 1 - Material)</t>
  </si>
  <si>
    <t>Com Tentativa 1 - Material + Ano (Do zero)</t>
  </si>
  <si>
    <t>ROC</t>
  </si>
  <si>
    <t>Com Tentativa 1 - Material</t>
  </si>
  <si>
    <t>Com Tentativa 2 - Material</t>
  </si>
  <si>
    <t>1 (Estrutura)</t>
  </si>
  <si>
    <t>2 (Estrutura, Ano)</t>
  </si>
  <si>
    <t>2 (Estrutura, Material)</t>
  </si>
  <si>
    <t>2 (Ano, Material)</t>
  </si>
  <si>
    <t>Métricas superiores ou iguais a 0,9</t>
  </si>
  <si>
    <t>ROC superiores ou iguais a 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</si>
</sst>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eatr\Documents\GitHub\SAFENET-Bea\Resultados\Material%20+%20Ano%20+%20Estrutura\ResNet\Tentativa%201\Com%20Modelo%20Tentativa%201%20-%20Material%20+%20Ano%20(aprendido%20com%20Tentativa%201%20-Material).xlsx" TargetMode="External"/><Relationship Id="rId1" Type="http://schemas.openxmlformats.org/officeDocument/2006/relationships/externalLinkPath" Target="Material%20+%20Ano%20+%20Estrutura/ResNet/Tentativa%201/Com%20Modelo%20Tentativa%201%20-%20Material%20+%20Ano%20(aprendido%20com%20Tentativa%201%20-Materi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ral"/>
      <sheetName val="Loss e Accuracy"/>
      <sheetName val="Matriz Confusão"/>
      <sheetName val="Matriz Confusão 2"/>
      <sheetName val="Comentários"/>
      <sheetName val="Métricas"/>
      <sheetName val="Accuracy"/>
      <sheetName val="Precision"/>
      <sheetName val="Recall"/>
      <sheetName val="F1"/>
      <sheetName val="ROC"/>
    </sheetNames>
    <sheetDataSet>
      <sheetData sheetId="0">
        <row r="10">
          <cell r="B10">
            <v>0.28702113032340998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D5B6-6FD1-4CEE-888B-32B16A089BB5}">
  <dimension ref="A1:Q8"/>
  <sheetViews>
    <sheetView workbookViewId="0">
      <selection activeCell="O5" sqref="O5"/>
    </sheetView>
  </sheetViews>
  <sheetFormatPr defaultRowHeight="14.5" x14ac:dyDescent="0.35"/>
  <cols>
    <col min="2" max="2" width="0" hidden="1" customWidth="1"/>
    <col min="3" max="3" width="9.90625" bestFit="1" customWidth="1"/>
    <col min="4" max="4" width="11.36328125" bestFit="1" customWidth="1"/>
    <col min="5" max="12" width="9.6328125" bestFit="1" customWidth="1"/>
    <col min="13" max="13" width="11.81640625" bestFit="1" customWidth="1"/>
    <col min="14" max="14" width="9.6328125" bestFit="1" customWidth="1"/>
    <col min="15" max="15" width="9.6328125" customWidth="1"/>
    <col min="16" max="16" width="9.6328125" bestFit="1" customWidth="1"/>
    <col min="17" max="17" width="22" bestFit="1" customWidth="1"/>
  </cols>
  <sheetData>
    <row r="1" spans="1:17" x14ac:dyDescent="0.35">
      <c r="C1" s="2"/>
      <c r="D1" s="18" t="s">
        <v>3</v>
      </c>
      <c r="E1" s="15" t="s">
        <v>0</v>
      </c>
      <c r="F1" s="16"/>
      <c r="G1" s="17"/>
      <c r="H1" s="20" t="s">
        <v>1</v>
      </c>
      <c r="I1" s="20"/>
      <c r="J1" s="20"/>
      <c r="K1" s="21" t="s">
        <v>8</v>
      </c>
      <c r="L1" s="21"/>
      <c r="M1" s="21"/>
      <c r="N1" s="21"/>
      <c r="O1" s="20" t="s">
        <v>26</v>
      </c>
      <c r="Q1" t="s">
        <v>10</v>
      </c>
    </row>
    <row r="2" spans="1:17" x14ac:dyDescent="0.35">
      <c r="C2" s="2"/>
      <c r="D2" s="19"/>
      <c r="E2" s="4" t="s">
        <v>5</v>
      </c>
      <c r="F2" s="4" t="s">
        <v>6</v>
      </c>
      <c r="G2" s="4" t="s">
        <v>7</v>
      </c>
      <c r="H2" s="4" t="s">
        <v>5</v>
      </c>
      <c r="I2" s="4" t="s">
        <v>6</v>
      </c>
      <c r="J2" s="4" t="s">
        <v>7</v>
      </c>
      <c r="K2" s="4" t="s">
        <v>9</v>
      </c>
      <c r="L2" s="4" t="s">
        <v>12</v>
      </c>
      <c r="M2" s="4" t="s">
        <v>13</v>
      </c>
      <c r="N2" s="4" t="s">
        <v>14</v>
      </c>
      <c r="O2" s="20"/>
      <c r="Q2" t="s">
        <v>11</v>
      </c>
    </row>
    <row r="3" spans="1:17" x14ac:dyDescent="0.35">
      <c r="A3" s="37" t="s">
        <v>15</v>
      </c>
      <c r="B3" t="s">
        <v>15</v>
      </c>
      <c r="C3" s="4" t="s">
        <v>2</v>
      </c>
      <c r="D3" s="3">
        <v>45.82</v>
      </c>
      <c r="E3" s="3">
        <v>0.96450000000000002</v>
      </c>
      <c r="F3" s="3">
        <v>0.99980000000000002</v>
      </c>
      <c r="G3" s="3">
        <v>0.9738</v>
      </c>
      <c r="H3" s="3">
        <v>2.5299999999999998</v>
      </c>
      <c r="I3" s="3">
        <v>5.9999999999999995E-4</v>
      </c>
      <c r="J3" s="3">
        <v>1.7</v>
      </c>
      <c r="K3" s="3">
        <v>3</v>
      </c>
      <c r="L3" s="3">
        <v>2</v>
      </c>
      <c r="M3" s="3">
        <v>1</v>
      </c>
      <c r="N3" s="3">
        <v>1</v>
      </c>
      <c r="O3" s="3">
        <v>1</v>
      </c>
    </row>
    <row r="4" spans="1:17" x14ac:dyDescent="0.35">
      <c r="A4" s="37"/>
      <c r="B4" t="s">
        <v>15</v>
      </c>
      <c r="C4" s="5" t="s">
        <v>17</v>
      </c>
      <c r="D4" s="6">
        <v>46.53</v>
      </c>
      <c r="E4" s="7">
        <v>0.92581140995025601</v>
      </c>
      <c r="F4" s="7">
        <v>0.95335787534713745</v>
      </c>
      <c r="G4" s="7">
        <v>0.94573640823364258</v>
      </c>
      <c r="H4" s="8">
        <v>3.29969930648803</v>
      </c>
      <c r="I4" s="8">
        <v>2.249397754669189</v>
      </c>
      <c r="J4" s="8">
        <v>2.498977899551392</v>
      </c>
      <c r="K4" s="6">
        <v>3</v>
      </c>
      <c r="L4" s="6">
        <v>1</v>
      </c>
      <c r="M4" s="6">
        <v>2</v>
      </c>
      <c r="N4" s="6">
        <v>1</v>
      </c>
      <c r="O4" s="6">
        <v>2</v>
      </c>
    </row>
    <row r="5" spans="1:17" x14ac:dyDescent="0.35">
      <c r="A5" s="38" t="s">
        <v>18</v>
      </c>
      <c r="B5" t="s">
        <v>18</v>
      </c>
      <c r="C5" s="5" t="s">
        <v>2</v>
      </c>
      <c r="D5" s="34"/>
      <c r="E5" s="35"/>
      <c r="F5" s="35"/>
      <c r="G5" s="35"/>
      <c r="H5" s="36"/>
      <c r="I5" s="36"/>
      <c r="J5" s="36"/>
      <c r="K5" s="34"/>
      <c r="L5" s="34"/>
      <c r="M5" s="34"/>
      <c r="N5" s="34"/>
      <c r="O5" s="34"/>
    </row>
    <row r="6" spans="1:17" x14ac:dyDescent="0.35">
      <c r="A6" s="38"/>
      <c r="C6" s="33"/>
      <c r="D6" s="34"/>
      <c r="E6" s="35"/>
      <c r="F6" s="35"/>
      <c r="G6" s="35"/>
      <c r="H6" s="36"/>
      <c r="I6" s="36"/>
      <c r="J6" s="36"/>
      <c r="K6" s="34"/>
      <c r="L6" s="34"/>
      <c r="M6" s="34"/>
      <c r="N6" s="34"/>
      <c r="O6" s="34"/>
    </row>
    <row r="7" spans="1:17" s="23" customFormat="1" ht="21" x14ac:dyDescent="0.35">
      <c r="D7" s="23" t="str" cm="1">
        <f t="array" ref="D7">IF(COUNTIF(D3:D6,MIN(D3:D6))&gt;1, "-", INDEX($B$3:$B$6&amp; " - " &amp;$C$3:$C$6,MATCH(MIN(D3:D6),D3:D6,0)))</f>
        <v>ResNet50 - Tentativa 1</v>
      </c>
      <c r="E7" s="23" t="str" cm="1">
        <f t="array" ref="E7">IF(COUNTIF(E3:E6,MAX(E3:E6))&gt;1, "-", INDEX($B$3:$B$6&amp; " - " &amp;$C$3:$C$6,MATCH(MAX(E3:E6),E3:E6,0)))</f>
        <v>ResNet50 - Tentativa 1</v>
      </c>
      <c r="F7" s="23" t="str" cm="1">
        <f t="array" ref="F7">IF(COUNTIF(F3:F6,MAX(F3:F6))&gt;1, "-", INDEX($B$3:$B$6&amp; " - " &amp;$C$3:$C$6,MATCH(MAX(F3:F6),F3:F6,0)))</f>
        <v>ResNet50 - Tentativa 1</v>
      </c>
      <c r="G7" s="23" t="str" cm="1">
        <f t="array" ref="G7">IF(COUNTIF(G3:G6,MAX(G3:G6))&gt;1, "-", INDEX($B$3:$B$6&amp; " - " &amp;$C$3:$C$6,MATCH(MAX(G3:G6),G3:G6,0)))</f>
        <v>ResNet50 - Tentativa 1</v>
      </c>
      <c r="H7" s="23" t="str" cm="1">
        <f t="array" ref="H7">IF(COUNTIF(H3:H6,MIN(H3:H6))&gt;1, "-", INDEX($B$3:$B$6&amp; " - " &amp;$C$3:$C$6,MATCH(MIN(H3:H6),H3:H6,0)))</f>
        <v>ResNet50 - Tentativa 1</v>
      </c>
      <c r="I7" s="23" t="str" cm="1">
        <f t="array" ref="I7">IF(COUNTIF(I3:I6,MIN(I3:I6))&gt;1, "-", INDEX($B$3:$B$6&amp; " - " &amp;$C$3:$C$6,MATCH(MIN(I3:I6),I3:I6,0)))</f>
        <v>ResNet50 - Tentativa 1</v>
      </c>
      <c r="J7" s="23" t="str" cm="1">
        <f t="array" ref="J7">IF(COUNTIF(J3:J6,MIN(J3:J6))&gt;1, "-", INDEX($B$3:$B$6&amp; " - " &amp;$C$3:$C$6,MATCH(MIN(J3:J6),J3:J6,0)))</f>
        <v>ResNet50 - Tentativa 1</v>
      </c>
      <c r="K7" s="23" t="str" cm="1">
        <f t="array" ref="K7">IF(COUNTIF(K3:K6,MAX(K3:K6))&gt;1, "-", INDEX($B$3:$B$6&amp; " - " &amp;$C$3:$C$6,MATCH(MAX(K3:K6),K3:K6,0)))</f>
        <v>-</v>
      </c>
      <c r="L7" s="23" t="str" cm="1">
        <f t="array" ref="L7">IF(COUNTIF(L3:L6,MAX(L3:L6))&gt;1, "-", INDEX($B$3:$B$6&amp; " - " &amp;$C$3:$C$6,MATCH(MAX(L3:L6),L3:L6,0)))</f>
        <v>ResNet50 - Tentativa 1</v>
      </c>
      <c r="M7" s="23" t="str" cm="1">
        <f t="array" ref="M7">IF(COUNTIF(M3:M6,MAX(M3:M6))&gt;1, "-", INDEX($B$3:$B$6&amp; " - " &amp;$C$3:$C$6,MATCH(MAX(M3:M6),M3:M6,0)))</f>
        <v>ResNet50 - Tentativa 2</v>
      </c>
      <c r="N7" s="23" t="str" cm="1">
        <f t="array" ref="N7">IF(COUNTIF(N3:N6,MAX(N3:N6))&gt;1, "-", INDEX($B$3:$B$6&amp; " - " &amp;$C$3:$C$6,MATCH(MAX(N3:N6),N3:N6,0)))</f>
        <v>-</v>
      </c>
      <c r="O7" s="23" t="str" cm="1">
        <f t="array" ref="O7">IF(COUNTIF(O3:O6,MAX(O3:O6))&gt;1, "-", INDEX($B$3:$B$6&amp; " - " &amp;$C$3:$C$6,MATCH(MAX(O3:O6),O3:O6,0)))</f>
        <v>ResNet50 - Tentativa 2</v>
      </c>
      <c r="P7" s="24" t="str" cm="1">
        <f t="array" ref="P7">INDEX(D7:O7,MODE(MATCH(D7:N7,D7:N7,0)))</f>
        <v>ResNet50 - Tentativa 1</v>
      </c>
    </row>
    <row r="8" spans="1:17" ht="14" customHeight="1" x14ac:dyDescent="0.35"/>
  </sheetData>
  <mergeCells count="6">
    <mergeCell ref="O1:O2"/>
    <mergeCell ref="E1:G1"/>
    <mergeCell ref="D1:D2"/>
    <mergeCell ref="H1:J1"/>
    <mergeCell ref="K1:N1"/>
    <mergeCell ref="A3:A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D01A-1FD4-424E-90C2-02670CB55CFF}">
  <dimension ref="A1:W8"/>
  <sheetViews>
    <sheetView tabSelected="1" workbookViewId="0">
      <pane xSplit="5" topLeftCell="F1" activePane="topRight" state="frozen"/>
      <selection pane="topRight" activeCell="F9" sqref="F9"/>
    </sheetView>
  </sheetViews>
  <sheetFormatPr defaultRowHeight="14.5" x14ac:dyDescent="0.35"/>
  <cols>
    <col min="2" max="2" width="0" hidden="1" customWidth="1"/>
    <col min="3" max="3" width="9.90625" bestFit="1" customWidth="1"/>
    <col min="4" max="4" width="9.90625" hidden="1" customWidth="1"/>
    <col min="5" max="5" width="22.6328125" bestFit="1" customWidth="1"/>
    <col min="6" max="6" width="11.36328125" bestFit="1" customWidth="1"/>
    <col min="7" max="7" width="8.36328125" bestFit="1" customWidth="1"/>
    <col min="8" max="8" width="9" bestFit="1" customWidth="1"/>
    <col min="9" max="9" width="9.08984375" bestFit="1" customWidth="1"/>
    <col min="10" max="10" width="6.1796875" bestFit="1" customWidth="1"/>
    <col min="11" max="11" width="7.81640625" bestFit="1" customWidth="1"/>
    <col min="12" max="12" width="9.08984375" bestFit="1" customWidth="1"/>
    <col min="13" max="13" width="6.36328125" bestFit="1" customWidth="1"/>
    <col min="14" max="14" width="11.6328125" bestFit="1" customWidth="1"/>
    <col min="15" max="15" width="10.26953125" bestFit="1" customWidth="1"/>
    <col min="16" max="16" width="6.6328125" bestFit="1" customWidth="1"/>
    <col min="17" max="18" width="8" bestFit="1" customWidth="1"/>
    <col min="19" max="19" width="11.81640625" bestFit="1" customWidth="1"/>
    <col min="20" max="20" width="7.08984375" bestFit="1" customWidth="1"/>
    <col min="21" max="21" width="7.08984375" customWidth="1"/>
    <col min="22" max="22" width="7.81640625" bestFit="1" customWidth="1"/>
    <col min="23" max="23" width="46.81640625" bestFit="1" customWidth="1"/>
  </cols>
  <sheetData>
    <row r="1" spans="1:23" x14ac:dyDescent="0.35">
      <c r="F1" s="18" t="s">
        <v>3</v>
      </c>
      <c r="G1" s="15" t="s">
        <v>0</v>
      </c>
      <c r="H1" s="16"/>
      <c r="I1" s="17"/>
      <c r="J1" s="20" t="s">
        <v>1</v>
      </c>
      <c r="K1" s="20"/>
      <c r="L1" s="20"/>
      <c r="M1" s="15" t="s">
        <v>19</v>
      </c>
      <c r="N1" s="16"/>
      <c r="O1" s="16"/>
      <c r="P1" s="17"/>
      <c r="Q1" s="21" t="s">
        <v>8</v>
      </c>
      <c r="R1" s="21"/>
      <c r="S1" s="21"/>
      <c r="T1" s="21"/>
      <c r="U1" s="20" t="s">
        <v>26</v>
      </c>
      <c r="W1" t="s">
        <v>16</v>
      </c>
    </row>
    <row r="2" spans="1:23" x14ac:dyDescent="0.35">
      <c r="F2" s="1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21</v>
      </c>
      <c r="P2" s="4" t="s">
        <v>23</v>
      </c>
      <c r="Q2" s="4" t="s">
        <v>9</v>
      </c>
      <c r="R2" s="4" t="s">
        <v>12</v>
      </c>
      <c r="S2" s="4" t="s">
        <v>13</v>
      </c>
      <c r="T2" s="4" t="s">
        <v>14</v>
      </c>
      <c r="U2" s="20"/>
      <c r="W2" t="s">
        <v>11</v>
      </c>
    </row>
    <row r="3" spans="1:23" x14ac:dyDescent="0.35">
      <c r="A3" s="37" t="s">
        <v>15</v>
      </c>
      <c r="B3" t="s">
        <v>15</v>
      </c>
      <c r="C3" s="18" t="s">
        <v>2</v>
      </c>
      <c r="D3" s="14" t="s">
        <v>2</v>
      </c>
      <c r="E3" s="5" t="s">
        <v>4</v>
      </c>
      <c r="F3" s="3">
        <v>45.3</v>
      </c>
      <c r="G3" s="3">
        <v>0.80369999999999997</v>
      </c>
      <c r="H3" s="3">
        <v>0.9698</v>
      </c>
      <c r="I3" s="3">
        <v>0.86980000000000002</v>
      </c>
      <c r="J3" s="3">
        <v>11.11</v>
      </c>
      <c r="K3" s="3">
        <v>0.96740000000000004</v>
      </c>
      <c r="L3" s="3">
        <v>10.38</v>
      </c>
      <c r="M3" s="3">
        <v>520</v>
      </c>
      <c r="N3" s="3">
        <v>7</v>
      </c>
      <c r="O3" s="3">
        <v>2</v>
      </c>
      <c r="P3" s="3">
        <v>2</v>
      </c>
      <c r="Q3" s="3">
        <v>3</v>
      </c>
      <c r="R3" s="3">
        <v>2</v>
      </c>
      <c r="S3" s="3">
        <v>0</v>
      </c>
      <c r="T3" s="3">
        <v>0</v>
      </c>
      <c r="U3" s="3">
        <v>1</v>
      </c>
    </row>
    <row r="4" spans="1:23" s="1" customFormat="1" x14ac:dyDescent="0.35">
      <c r="A4" s="37"/>
      <c r="B4" t="s">
        <v>15</v>
      </c>
      <c r="C4" s="19"/>
      <c r="D4" s="14" t="s">
        <v>2</v>
      </c>
      <c r="E4" s="5" t="s">
        <v>27</v>
      </c>
      <c r="F4" s="6">
        <v>45.7</v>
      </c>
      <c r="G4" s="7">
        <v>0.74343121051788297</v>
      </c>
      <c r="H4" s="7">
        <v>0.97619509696960449</v>
      </c>
      <c r="I4" s="7">
        <v>0.87131780385971069</v>
      </c>
      <c r="J4" s="8">
        <v>13.8674259185791</v>
      </c>
      <c r="K4" s="7">
        <v>0.79718124866485596</v>
      </c>
      <c r="L4" s="8">
        <v>9.7732210159301758</v>
      </c>
      <c r="M4" s="41">
        <v>481</v>
      </c>
      <c r="N4" s="41">
        <v>6</v>
      </c>
      <c r="O4" s="41">
        <v>2</v>
      </c>
      <c r="P4" s="41">
        <v>2</v>
      </c>
      <c r="Q4" s="6">
        <v>3</v>
      </c>
      <c r="R4" s="6">
        <v>3</v>
      </c>
      <c r="S4" s="6">
        <v>0</v>
      </c>
      <c r="T4" s="6">
        <v>0</v>
      </c>
      <c r="U4" s="6">
        <v>0</v>
      </c>
    </row>
    <row r="5" spans="1:23" x14ac:dyDescent="0.35">
      <c r="A5" s="37"/>
      <c r="B5" t="s">
        <v>15</v>
      </c>
      <c r="C5" s="18" t="s">
        <v>17</v>
      </c>
      <c r="D5" s="14" t="s">
        <v>17</v>
      </c>
      <c r="E5" s="5" t="s">
        <v>4</v>
      </c>
      <c r="F5" s="3">
        <v>54.81</v>
      </c>
      <c r="G5" s="9">
        <v>0.84544050693511896</v>
      </c>
      <c r="H5" s="9">
        <v>0.81865686178207397</v>
      </c>
      <c r="I5" s="9">
        <v>0.85271316766738892</v>
      </c>
      <c r="J5" s="10">
        <v>9.3030242919921804</v>
      </c>
      <c r="K5" s="10">
        <v>13.698649406433111</v>
      </c>
      <c r="L5" s="10">
        <v>10.42210102081299</v>
      </c>
      <c r="M5" s="40">
        <v>547</v>
      </c>
      <c r="N5" s="40">
        <v>4</v>
      </c>
      <c r="O5" s="40">
        <v>2</v>
      </c>
      <c r="P5" s="40">
        <v>3</v>
      </c>
      <c r="Q5" s="3">
        <v>3</v>
      </c>
      <c r="R5" s="3">
        <v>2</v>
      </c>
      <c r="S5" s="3">
        <v>1</v>
      </c>
      <c r="T5" s="3">
        <v>1</v>
      </c>
      <c r="U5" s="3">
        <v>3</v>
      </c>
    </row>
    <row r="6" spans="1:23" x14ac:dyDescent="0.35">
      <c r="A6" s="37"/>
      <c r="B6" t="s">
        <v>15</v>
      </c>
      <c r="C6" s="19"/>
      <c r="D6" s="4" t="s">
        <v>17</v>
      </c>
      <c r="E6" s="5" t="s">
        <v>28</v>
      </c>
      <c r="F6" s="3">
        <v>58.41</v>
      </c>
      <c r="G6" s="9">
        <v>0.83771252632141102</v>
      </c>
      <c r="H6" s="9">
        <v>0.82465648651123047</v>
      </c>
      <c r="I6" s="9">
        <v>0.86046510934829712</v>
      </c>
      <c r="J6" s="10">
        <v>9.0306262969970703</v>
      </c>
      <c r="K6" s="10">
        <v>11.478946685791019</v>
      </c>
      <c r="L6" s="10">
        <v>11.088134765625</v>
      </c>
      <c r="M6" s="40">
        <v>542</v>
      </c>
      <c r="N6" s="40">
        <v>5</v>
      </c>
      <c r="O6" s="40">
        <v>2</v>
      </c>
      <c r="P6" s="40">
        <v>3</v>
      </c>
      <c r="Q6" s="3">
        <v>3</v>
      </c>
      <c r="R6" s="3">
        <v>2</v>
      </c>
      <c r="S6" s="3">
        <v>1</v>
      </c>
      <c r="T6" s="3">
        <v>1</v>
      </c>
      <c r="U6" s="3">
        <v>1</v>
      </c>
    </row>
    <row r="7" spans="1:23" x14ac:dyDescent="0.35">
      <c r="A7" s="39"/>
      <c r="C7" s="26"/>
      <c r="D7" s="26"/>
      <c r="E7" s="33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</row>
    <row r="8" spans="1:23" s="23" customFormat="1" ht="73.5" x14ac:dyDescent="0.35">
      <c r="F8" s="23" t="str" cm="1">
        <f t="array" ref="F8">IF(COUNTIF(F3:F7,MIN(F3:F7))&gt;1, "-", INDEX($B$3:$B$7&amp; " - " &amp;$D$3:$D$7&amp;" "&amp;$E$3:$E$7,MATCH(MIN(F3:F7),F3:F7,0)))</f>
        <v>ResNet50 - Tentativa 1 Do Zero</v>
      </c>
      <c r="G8" s="23" t="str" cm="1">
        <f t="array" ref="G8">IF(COUNTIF(G3:G7,MAX(G3:G7))&gt;1, "-", INDEX($B$3:$B$7&amp; " - " &amp;$D$3:$D$7&amp;" "&amp;$E$3:$E$7,MATCH(MAX(G3:G7),G3:G7,0)))</f>
        <v>ResNet50 - Tentativa 2 Do Zero</v>
      </c>
      <c r="H8" s="23" t="str" cm="1">
        <f t="array" ref="H8">IF(COUNTIF(H3:H7,MAX(H3:H7))&gt;1, "-", INDEX($B$3:$B$7&amp; " - " &amp;$D$3:$D$7&amp;" "&amp;$E$3:$E$7,MATCH(MAX(H3:H7),H3:H7,0)))</f>
        <v>ResNet50 - Tentativa 1 Com Tentativa 1 - Material</v>
      </c>
      <c r="I8" s="23" t="str" cm="1">
        <f t="array" ref="I8">IF(COUNTIF(I3:I7,MAX(I3:I7))&gt;1, "-", INDEX($B$3:$B$7&amp; " - " &amp;$D$3:$D$7&amp;" "&amp;$E$3:$E$7,MATCH(MAX(I3:I7),I3:I7,0)))</f>
        <v>ResNet50 - Tentativa 1 Com Tentativa 1 - Material</v>
      </c>
      <c r="J8" s="23" t="str" cm="1">
        <f t="array" ref="J8">IF(COUNTIF(J3:J7,MIN(J3:J7))&gt;1, "-", INDEX($B$3:$B$7&amp; " - " &amp;$D$3:$D$7&amp;" "&amp;$E$3:$E$7,MATCH(MIN(J3:J7),J3:J7,0)))</f>
        <v>ResNet50 - Tentativa 2 Com Tentativa 2 - Material</v>
      </c>
      <c r="K8" s="23" t="str" cm="1">
        <f t="array" ref="K8">IF(COUNTIF(K3:K7,MIN(K3:K7))&gt;1, "-", INDEX($B$3:$B$7&amp; " - " &amp;$D$3:$D$7&amp;" "&amp;$E$3:$E$7,MATCH(MIN(K3:K7),K3:K7,0)))</f>
        <v>ResNet50 - Tentativa 1 Com Tentativa 1 - Material</v>
      </c>
      <c r="L8" s="23" t="str" cm="1">
        <f t="array" ref="L8">IF(COUNTIF(L3:L7,MIN(L3:L7))&gt;1, "-", INDEX($B$3:$B$7&amp; " - " &amp;$D$3:$D$7&amp;" "&amp;$E$3:$E$7,MATCH(MIN(L3:L7),L3:L7,0)))</f>
        <v>ResNet50 - Tentativa 1 Com Tentativa 1 - Material</v>
      </c>
      <c r="M8" s="23" t="str" cm="1">
        <f t="array" ref="M8">IF(COUNTIF(M3:M7,MAX(M3:M7))&gt;1, "-", INDEX($B$3:$B$7&amp; " - " &amp;$D$3:$D$7&amp;" "&amp;$E$3:$E$7,MATCH(MAX(M3:M7),M3:M7,0)))</f>
        <v>ResNet50 - Tentativa 2 Do Zero</v>
      </c>
      <c r="N8" s="23" t="str" cm="1">
        <f t="array" ref="N8">IF(COUNTIF(N3:N7,MIN(N3:N7))&gt;1, "-", INDEX($B$3:$B$7&amp; " - " &amp;$D$3:$D$7&amp;" "&amp;$E$3:$E$7,MATCH(MIN(N3:N7),N3:N7,0)))</f>
        <v>ResNet50 - Tentativa 2 Do Zero</v>
      </c>
      <c r="O8" s="23" t="str" cm="1">
        <f t="array" ref="O8">IF(COUNTIF(O3:O7,MAX(O3:O7))&gt;1, "-", INDEX($B$3:$B$7&amp; " - " &amp;$D$3:$D$7&amp;" "&amp;$E$3:$E$7,MATCH(MAX(O3:O7),O3:O7,0)))</f>
        <v>-</v>
      </c>
      <c r="P8" s="23" t="str" cm="1">
        <f t="array" ref="P8">IF(COUNTIF(P3:P7,MAX(P3:P7))&gt;1, "-", INDEX($B$3:$B$7&amp; " - " &amp;$D$3:$D$7&amp;" "&amp;$E$3:$E$7,MATCH(MAX(P3:P7),P3:P7,0)))</f>
        <v>-</v>
      </c>
      <c r="Q8" s="23" t="str" cm="1">
        <f t="array" ref="Q8">IF(COUNTIF(Q3:Q7,MAX(Q3:Q7))&gt;1, "-", INDEX($B$3:$B$7&amp; " - " &amp;$D$3:$D$7&amp;" "&amp;$E$3:$E$7,MATCH(MAX(Q3:Q7),Q3:Q7,0)))</f>
        <v>-</v>
      </c>
      <c r="R8" s="23" t="str" cm="1">
        <f t="array" ref="R8">IF(COUNTIF(R3:R7,MAX(R3:R7))&gt;1, "-", INDEX($B$3:$B$7&amp; " - " &amp;$D$3:$D$7&amp;" "&amp;$E$3:$E$7,MATCH(MAX(R3:R7),R3:R7,0)))</f>
        <v>ResNet50 - Tentativa 1 Com Tentativa 1 - Material</v>
      </c>
      <c r="S8" s="23" t="str" cm="1">
        <f t="array" ref="S8">IF(COUNTIF(S3:S7,MAX(S3:S7))&gt;1, "-", INDEX($B$3:$B$7&amp; " - " &amp;$D$3:$D$7&amp;" "&amp;$E$3:$E$7,MATCH(MAX(S3:S7),S3:S7,0)))</f>
        <v>-</v>
      </c>
      <c r="T8" s="23" t="str" cm="1">
        <f t="array" ref="T8">IF(COUNTIF(T3:T7,MAX(T3:T7))&gt;1, "-", INDEX($B$3:$B$7&amp; " - " &amp;$D$3:$D$7&amp;" "&amp;$E$3:$E$7,MATCH(MAX(T3:T7),T3:T7,0)))</f>
        <v>-</v>
      </c>
      <c r="U8" s="23" t="str" cm="1">
        <f t="array" ref="U8">IF(COUNTIF(U3:U7,MAX(U3:U7))&gt;1, "-", INDEX($B$3:$B$7&amp; " - " &amp;$D$3:$D$7&amp;" "&amp;$E$3:$E$7,MATCH(MAX(U3:U7),U3:U7,0)))</f>
        <v>ResNet50 - Tentativa 2 Do Zero</v>
      </c>
      <c r="V8" s="24" t="str" cm="1">
        <f t="array" ref="V8">INDEX(F8:U8,MODE(MATCH(F8:T8,F8:T8,0)))</f>
        <v>ResNet50 - Tentativa 1 Com Tentativa 1 - Material</v>
      </c>
    </row>
  </sheetData>
  <mergeCells count="9">
    <mergeCell ref="Q1:T1"/>
    <mergeCell ref="A3:A6"/>
    <mergeCell ref="M1:P1"/>
    <mergeCell ref="U1:U2"/>
    <mergeCell ref="C5:C6"/>
    <mergeCell ref="C3:C4"/>
    <mergeCell ref="F1:F2"/>
    <mergeCell ref="G1:I1"/>
    <mergeCell ref="J1:L1"/>
  </mergeCells>
  <pageMargins left="0.7" right="0.7" top="0.75" bottom="0.75" header="0.3" footer="0.3"/>
  <ignoredErrors>
    <ignoredError sqref="M8:N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5A55-3C06-4E61-8437-99FEA8335048}">
  <dimension ref="A1:AA7"/>
  <sheetViews>
    <sheetView workbookViewId="0">
      <selection activeCell="Y4" sqref="Y4"/>
    </sheetView>
  </sheetViews>
  <sheetFormatPr defaultRowHeight="14.5" x14ac:dyDescent="0.35"/>
  <cols>
    <col min="1" max="1" width="8.7265625" style="2"/>
    <col min="2" max="2" width="0" style="2" hidden="1" customWidth="1"/>
    <col min="3" max="3" width="3.36328125" style="2" bestFit="1" customWidth="1"/>
    <col min="4" max="4" width="10.7265625" style="2" hidden="1" customWidth="1"/>
    <col min="5" max="5" width="22.36328125" style="2" customWidth="1"/>
    <col min="6" max="6" width="11.36328125" style="2" bestFit="1" customWidth="1"/>
    <col min="7" max="8" width="7.81640625" style="2" bestFit="1" customWidth="1"/>
    <col min="9" max="9" width="9.08984375" style="2" bestFit="1" customWidth="1"/>
    <col min="10" max="10" width="11.81640625" style="2" bestFit="1" customWidth="1"/>
    <col min="11" max="11" width="7.81640625" style="2" bestFit="1" customWidth="1"/>
    <col min="12" max="12" width="9.08984375" style="2" bestFit="1" customWidth="1"/>
    <col min="13" max="13" width="8" style="2" bestFit="1" customWidth="1"/>
    <col min="14" max="14" width="11.6328125" style="2" bestFit="1" customWidth="1"/>
    <col min="15" max="15" width="11.08984375" style="2" bestFit="1" customWidth="1"/>
    <col min="16" max="16" width="8" style="2" bestFit="1" customWidth="1"/>
    <col min="17" max="17" width="10.26953125" style="2" bestFit="1" customWidth="1"/>
    <col min="18" max="18" width="15.26953125" style="2" bestFit="1" customWidth="1"/>
    <col min="19" max="19" width="19" style="2" bestFit="1" customWidth="1"/>
    <col min="20" max="20" width="14.453125" style="2" bestFit="1" customWidth="1"/>
    <col min="21" max="22" width="8" style="2" bestFit="1" customWidth="1"/>
    <col min="23" max="23" width="11.81640625" style="2" bestFit="1" customWidth="1"/>
    <col min="24" max="24" width="2.81640625" style="2" bestFit="1" customWidth="1"/>
    <col min="25" max="25" width="8" style="2" bestFit="1" customWidth="1"/>
    <col min="26" max="26" width="8.7265625" style="2"/>
    <col min="27" max="27" width="46.81640625" style="2" bestFit="1" customWidth="1"/>
    <col min="28" max="16384" width="8.7265625" style="2"/>
  </cols>
  <sheetData>
    <row r="1" spans="1:27" x14ac:dyDescent="0.35">
      <c r="F1" s="18" t="s">
        <v>3</v>
      </c>
      <c r="G1" s="15" t="s">
        <v>0</v>
      </c>
      <c r="H1" s="16"/>
      <c r="I1" s="17"/>
      <c r="J1" s="20" t="s">
        <v>1</v>
      </c>
      <c r="K1" s="20"/>
      <c r="L1" s="20"/>
      <c r="M1" s="15" t="s">
        <v>19</v>
      </c>
      <c r="N1" s="16"/>
      <c r="O1" s="16"/>
      <c r="P1" s="16"/>
      <c r="Q1" s="16"/>
      <c r="R1" s="16"/>
      <c r="S1" s="16"/>
      <c r="T1" s="17"/>
      <c r="U1" s="21" t="s">
        <v>8</v>
      </c>
      <c r="V1" s="21"/>
      <c r="W1" s="21"/>
      <c r="X1" s="21"/>
      <c r="Y1" s="18" t="s">
        <v>26</v>
      </c>
      <c r="AA1" t="s">
        <v>16</v>
      </c>
    </row>
    <row r="2" spans="1:27" x14ac:dyDescent="0.35">
      <c r="F2" s="19"/>
      <c r="G2" s="4" t="s">
        <v>5</v>
      </c>
      <c r="H2" s="4" t="s">
        <v>6</v>
      </c>
      <c r="I2" s="4" t="s">
        <v>7</v>
      </c>
      <c r="J2" s="4" t="s">
        <v>5</v>
      </c>
      <c r="K2" s="4" t="s">
        <v>6</v>
      </c>
      <c r="L2" s="4" t="s">
        <v>7</v>
      </c>
      <c r="M2" s="4" t="s">
        <v>20</v>
      </c>
      <c r="N2" s="4" t="s">
        <v>22</v>
      </c>
      <c r="O2" s="4" t="s">
        <v>29</v>
      </c>
      <c r="P2" s="4" t="s">
        <v>23</v>
      </c>
      <c r="Q2" s="4" t="s">
        <v>21</v>
      </c>
      <c r="R2" s="4" t="s">
        <v>30</v>
      </c>
      <c r="S2" s="4" t="s">
        <v>31</v>
      </c>
      <c r="T2" s="4" t="s">
        <v>32</v>
      </c>
      <c r="U2" s="4" t="s">
        <v>9</v>
      </c>
      <c r="V2" s="4" t="s">
        <v>12</v>
      </c>
      <c r="W2" s="4" t="s">
        <v>13</v>
      </c>
      <c r="X2" s="4" t="s">
        <v>14</v>
      </c>
      <c r="Y2" s="19"/>
      <c r="AA2" t="s">
        <v>33</v>
      </c>
    </row>
    <row r="3" spans="1:27" x14ac:dyDescent="0.35">
      <c r="A3" s="37" t="s">
        <v>15</v>
      </c>
      <c r="B3" t="s">
        <v>15</v>
      </c>
      <c r="C3" s="22" t="s">
        <v>2</v>
      </c>
      <c r="D3" s="4" t="s">
        <v>2</v>
      </c>
      <c r="E3" s="11" t="s">
        <v>4</v>
      </c>
      <c r="F3" s="3">
        <v>53.14</v>
      </c>
      <c r="G3" s="9">
        <v>0.78018575906753496</v>
      </c>
      <c r="H3" s="9">
        <v>0.98119062185287476</v>
      </c>
      <c r="I3" s="9">
        <v>0.80590063333511353</v>
      </c>
      <c r="J3" s="10">
        <v>15.499626159667899</v>
      </c>
      <c r="K3" s="9">
        <v>0.40975356101989752</v>
      </c>
      <c r="L3" s="10">
        <v>13.315666198730471</v>
      </c>
      <c r="M3" s="40">
        <v>503</v>
      </c>
      <c r="N3" s="40">
        <v>8</v>
      </c>
      <c r="O3" s="40">
        <v>0</v>
      </c>
      <c r="P3" s="40">
        <v>3</v>
      </c>
      <c r="Q3" s="40">
        <v>12</v>
      </c>
      <c r="R3" s="40">
        <v>0</v>
      </c>
      <c r="S3" s="40">
        <v>5</v>
      </c>
      <c r="T3" s="40">
        <v>13</v>
      </c>
      <c r="U3" s="3">
        <v>10</v>
      </c>
      <c r="V3" s="3">
        <v>2</v>
      </c>
      <c r="W3" s="3">
        <v>2</v>
      </c>
      <c r="X3" s="3">
        <v>1</v>
      </c>
      <c r="Y3" s="3">
        <v>3</v>
      </c>
      <c r="AA3" s="42" t="s">
        <v>34</v>
      </c>
    </row>
    <row r="4" spans="1:27" ht="29" x14ac:dyDescent="0.35">
      <c r="A4" s="37"/>
      <c r="B4" t="s">
        <v>15</v>
      </c>
      <c r="C4" s="22"/>
      <c r="D4" s="4" t="s">
        <v>2</v>
      </c>
      <c r="E4" s="12" t="s">
        <v>25</v>
      </c>
      <c r="F4" s="3">
        <v>54.81</v>
      </c>
      <c r="G4" s="9">
        <v>0.78482973575591997</v>
      </c>
      <c r="H4" s="9">
        <v>0.97459763288497925</v>
      </c>
      <c r="I4" s="9">
        <v>0.8090062141418457</v>
      </c>
      <c r="J4" s="10">
        <v>16.450542449951101</v>
      </c>
      <c r="K4" s="9">
        <v>0.55339562892913818</v>
      </c>
      <c r="L4" s="10">
        <v>15.13919162750244</v>
      </c>
      <c r="M4" s="40">
        <v>506</v>
      </c>
      <c r="N4" s="40">
        <v>8</v>
      </c>
      <c r="O4" s="40">
        <v>0</v>
      </c>
      <c r="P4" s="40">
        <v>4</v>
      </c>
      <c r="Q4" s="40">
        <v>8</v>
      </c>
      <c r="R4" s="40">
        <v>0</v>
      </c>
      <c r="S4" s="40">
        <v>6</v>
      </c>
      <c r="T4" s="40">
        <v>11</v>
      </c>
      <c r="U4" s="3">
        <v>10</v>
      </c>
      <c r="V4" s="3">
        <v>1</v>
      </c>
      <c r="W4" s="3">
        <v>1</v>
      </c>
      <c r="X4" s="3">
        <v>1</v>
      </c>
      <c r="Y4" s="3">
        <v>3</v>
      </c>
    </row>
    <row r="5" spans="1:27" ht="43.5" x14ac:dyDescent="0.35">
      <c r="A5" s="37"/>
      <c r="B5" t="s">
        <v>15</v>
      </c>
      <c r="C5" s="22"/>
      <c r="D5" s="4" t="s">
        <v>2</v>
      </c>
      <c r="E5" s="13" t="s">
        <v>24</v>
      </c>
      <c r="F5" s="3">
        <v>46.59</v>
      </c>
      <c r="G5" s="9">
        <v>0.79256963729858398</v>
      </c>
      <c r="H5" s="9">
        <v>0.98409926891326904</v>
      </c>
      <c r="I5" s="9">
        <v>0.81055903434753418</v>
      </c>
      <c r="J5" s="3">
        <v>15.1154222488403</v>
      </c>
      <c r="K5" s="9">
        <f>[1]Geral!$B$10</f>
        <v>0.28702113032340998</v>
      </c>
      <c r="L5" s="10">
        <v>13.91117095947266</v>
      </c>
      <c r="M5" s="40">
        <v>512</v>
      </c>
      <c r="N5" s="40">
        <v>11</v>
      </c>
      <c r="O5" s="40">
        <v>0</v>
      </c>
      <c r="P5" s="40">
        <v>3</v>
      </c>
      <c r="Q5" s="40">
        <v>9</v>
      </c>
      <c r="R5" s="40">
        <v>0</v>
      </c>
      <c r="S5" s="40">
        <v>5</v>
      </c>
      <c r="T5" s="40">
        <v>8</v>
      </c>
      <c r="U5" s="3">
        <v>10</v>
      </c>
      <c r="V5" s="3">
        <v>2</v>
      </c>
      <c r="W5" s="3">
        <v>2</v>
      </c>
      <c r="X5" s="3">
        <v>1</v>
      </c>
      <c r="Y5" s="3">
        <v>3</v>
      </c>
    </row>
    <row r="6" spans="1:27" x14ac:dyDescent="0.35">
      <c r="A6" s="39"/>
      <c r="B6"/>
      <c r="C6" s="25"/>
      <c r="D6" s="26"/>
      <c r="E6" s="27"/>
      <c r="F6" s="28"/>
      <c r="G6" s="29"/>
      <c r="H6" s="29"/>
      <c r="I6" s="29"/>
      <c r="J6" s="28"/>
      <c r="K6" s="29"/>
      <c r="L6" s="30"/>
      <c r="M6" s="30"/>
      <c r="N6" s="30"/>
      <c r="O6" s="30"/>
      <c r="P6" s="30"/>
      <c r="Q6" s="30"/>
      <c r="R6" s="30"/>
      <c r="S6" s="30"/>
      <c r="T6" s="30"/>
      <c r="U6" s="28"/>
      <c r="V6" s="28"/>
      <c r="W6" s="28"/>
      <c r="X6" s="28"/>
      <c r="Y6" s="28"/>
    </row>
    <row r="7" spans="1:27" s="31" customFormat="1" ht="76" x14ac:dyDescent="0.35">
      <c r="F7" s="31" t="str" cm="1">
        <f t="array" ref="F7">IF(COUNTIF(F3:F6,MIN(F3:F6))&gt;1, "-", INDEX($B$3:$B$6&amp; " - " &amp;$D$3:$D$6&amp;" "&amp;$E$3:$E$6,MATCH(MIN(F3:F6),F3:F6,0)))</f>
        <v>ResNet50 - Tentativa 1 Com Tentativa 1 - Material + Ano (Com Tentativa 1 - Material)</v>
      </c>
      <c r="G7" s="31" t="str" cm="1">
        <f t="array" ref="G7">IF(COUNTIF(G3:G6,MAX(G3:G6))&gt;1, "-", INDEX($B$3:$B$6&amp; " - " &amp;$D$3:$D$6&amp;" "&amp;$E$3:$E$6,MATCH(MAX(G3:G6),G3:G6,0)))</f>
        <v>ResNet50 - Tentativa 1 Com Tentativa 1 - Material + Ano (Com Tentativa 1 - Material)</v>
      </c>
      <c r="H7" s="31" t="str" cm="1">
        <f t="array" ref="H7">IF(COUNTIF(H3:H6,MAX(H3:H6))&gt;1, "-", INDEX($B$3:$B$6&amp; " - " &amp;$D$3:$D$6&amp;" "&amp;$E$3:$E$6,MATCH(MAX(H3:H6),H3:H6,0)))</f>
        <v>ResNet50 - Tentativa 1 Com Tentativa 1 - Material + Ano (Com Tentativa 1 - Material)</v>
      </c>
      <c r="I7" s="31" t="str" cm="1">
        <f t="array" ref="I7">IF(COUNTIF(I3:I6,MAX(I3:I6))&gt;1, "-", INDEX($B$3:$B$6&amp; " - " &amp;$D$3:$D$6&amp;" "&amp;$E$3:$E$6,MATCH(MAX(I3:I6),I3:I6,0)))</f>
        <v>ResNet50 - Tentativa 1 Com Tentativa 1 - Material + Ano (Com Tentativa 1 - Material)</v>
      </c>
      <c r="J7" s="31" t="str" cm="1">
        <f t="array" ref="J7">IF(COUNTIF(J3:J6,MIN(J3:J6))&gt;1, "-", INDEX($B$3:$B$6&amp; " - " &amp;$D$3:$D$6&amp;" "&amp;$E$3:$E$6,MATCH(MIN(J3:J6),J3:J6,0)))</f>
        <v>ResNet50 - Tentativa 1 Com Tentativa 1 - Material + Ano (Com Tentativa 1 - Material)</v>
      </c>
      <c r="K7" s="31" t="str" cm="1">
        <f t="array" ref="K7">IF(COUNTIF(K3:K5,MIN(K3:K5))&gt;1, "-", INDEX($A$3&amp; " - " &amp;$D$3:$D$5&amp;" "&amp;$E$3:$E$5,MATCH(MIN(K3:K5),K3:K5,0)))</f>
        <v>ResNet50 - Tentativa 1 Com Tentativa 1 - Material + Ano (Com Tentativa 1 - Material)</v>
      </c>
      <c r="L7" s="31" t="str" cm="1">
        <f t="array" ref="L7">IF(COUNTIF(L3:L5,MIN(L3:L5))&gt;1, "-", INDEX($A$3&amp; " - " &amp;$D$3:$D$5&amp;" "&amp;$E$3:$E$5,MATCH(MIN(L3:L5),L3:L5,0)))</f>
        <v>ResNet50 - Tentativa 1 Do Zero</v>
      </c>
      <c r="M7" s="31" t="str" cm="1">
        <f t="array" ref="M7">IF(COUNTIF(M3:M6,MAX(M3:M6))&gt;1, "-", INDEX($B$3:$B$6&amp; " - " &amp;$D$3:$D$6&amp;" "&amp;$E$3:$E$6,MATCH(MAX(M3:M6),M3:M6,0)))</f>
        <v>ResNet50 - Tentativa 1 Com Tentativa 1 - Material + Ano (Com Tentativa 1 - Material)</v>
      </c>
      <c r="N7" s="31" t="str" cm="1">
        <f t="array" ref="N7">IF(COUNTIF(N3:N6,MIN(N3:N6))&gt;1, "-", INDEX($B$3:$B$6&amp; " - " &amp;$D$3:$D$6&amp;" "&amp;$E$3:$E$6,MATCH(MIN(N3:N6),N3:N6,0)))</f>
        <v>-</v>
      </c>
      <c r="O7" s="31" t="str" cm="1">
        <f t="array" ref="O7">IF(COUNTIF(O3:O6,MIN(O3:O6))&gt;1, "-", INDEX($B$3:$B$6&amp; " - " &amp;$D$3:$D$6&amp;" "&amp;$E$3:$E$6,MATCH(MIN(O3:O6),O3:O6,0)))</f>
        <v>-</v>
      </c>
      <c r="P7" s="31" t="str" cm="1">
        <f t="array" ref="P7">IF(COUNTIF(P3:P6,MIN(P3:P6))&gt;1, "-", INDEX($B$3:$B$6&amp; " - " &amp;$D$3:$D$6&amp;" "&amp;$E$3:$E$6,MATCH(MIN(P3:P6),P3:P6,0)))</f>
        <v>-</v>
      </c>
      <c r="Q7" s="31" t="str" cm="1">
        <f t="array" ref="Q7">IF(COUNTIF(Q3:Q6,MIN(Q3:Q6))&gt;1, "-", INDEX($B$3:$B$6&amp; " - " &amp;$D$3:$D$6&amp;" "&amp;$E$3:$E$6,MATCH(MIN(Q3:Q6),Q3:Q6,0)))</f>
        <v>ResNet50 - Tentativa 1 Com Tentativa 1 - Material + Ano (Do zero)</v>
      </c>
      <c r="R7" s="31" t="str" cm="1">
        <f t="array" ref="R7">IF(COUNTIF(R3:R6,MAX(R3:R6))&gt;1, "-", INDEX($B$3:$B$6&amp; " - " &amp;$D$3:$D$6&amp;" "&amp;$E$3:$E$6,MATCH(MAX(R3:R6),R3:R6,0)))</f>
        <v>-</v>
      </c>
      <c r="S7" s="31" t="str" cm="1">
        <f t="array" ref="S7">IF(COUNTIF(S3:S6,MAX(S3:S6))&gt;1, "-", INDEX($B$3:$B$6&amp; " - " &amp;$D$3:$D$6&amp;" "&amp;$E$3:$E$6,MATCH(MAX(S3:S6),S3:S6,0)))</f>
        <v>ResNet50 - Tentativa 1 Com Tentativa 1 - Material + Ano (Do zero)</v>
      </c>
      <c r="T7" s="31" t="str" cm="1">
        <f t="array" ref="T7">IF(COUNTIF(T3:T6,MAX(T3:T6))&gt;1, "-", INDEX($B$3:$B$6&amp; " - " &amp;$D$3:$D$6&amp;" "&amp;$E$3:$E$6,MATCH(MAX(T3:T6),T3:T6,0)))</f>
        <v>ResNet50 - Tentativa 1 Do Zero</v>
      </c>
      <c r="U7" s="31" t="str" cm="1">
        <f t="array" ref="U7">IF(COUNTIF(U3:U6,MAX(U3:U6))&gt;1, "-", INDEX($B$3:$B$6&amp; " - " &amp;$D$3:$D$6&amp;" "&amp;$E$3:$E$6,MATCH(MAX(U3:U6),U3:U6,0)))</f>
        <v>-</v>
      </c>
      <c r="V7" s="31" t="str" cm="1">
        <f t="array" ref="V7">IF(COUNTIF(V3:V6,MAX(V3:V6))&gt;1, "-", INDEX($B$3:$B$6&amp; " - " &amp;$D$3:$D$6&amp;" "&amp;$E$3:$E$6,MATCH(MAX(V3:V6),V3:V6,0)))</f>
        <v>-</v>
      </c>
      <c r="W7" s="31" t="str" cm="1">
        <f t="array" ref="W7">IF(COUNTIF(W3:W6,MAX(W3:W6))&gt;1, "-", INDEX($B$3:$B$6&amp; " - " &amp;$D$3:$D$6&amp;" "&amp;$E$3:$E$6,MATCH(MAX(W3:W6),W3:W6,0)))</f>
        <v>-</v>
      </c>
      <c r="X7" s="31" t="str" cm="1">
        <f t="array" ref="X7">IF(COUNTIF(X3:X6,MAX(X3:X6))&gt;1, "-", INDEX($B$3:$B$6&amp; " - " &amp;$D$3:$D$6&amp;" "&amp;$E$3:$E$6,MATCH(MAX(X3:X6),X3:X6,0)))</f>
        <v>-</v>
      </c>
      <c r="Y7" s="31" t="str" cm="1">
        <f t="array" ref="Y7">IF(COUNTIF(Y3:Y6,MAX(Y3:Y6))&gt;1, "-", INDEX($B$3:$B$6&amp; " - " &amp;$D$3:$D$6&amp;" "&amp;$E$3:$E$6,MATCH(MAX(Y3:Y6),Y3:Y6,0)))</f>
        <v>-</v>
      </c>
      <c r="Z7" s="32" t="str" cm="1">
        <f t="array" ref="Z7">INDEX(F7:Y7,MODE(MATCH(F7:X7,F7:X7,0)))</f>
        <v>-</v>
      </c>
    </row>
  </sheetData>
  <mergeCells count="8">
    <mergeCell ref="A3:A5"/>
    <mergeCell ref="Y1:Y2"/>
    <mergeCell ref="M1:T1"/>
    <mergeCell ref="C3:C5"/>
    <mergeCell ref="F1:F2"/>
    <mergeCell ref="G1:I1"/>
    <mergeCell ref="J1:L1"/>
    <mergeCell ref="U1:X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Material</vt:lpstr>
      <vt:lpstr>Material + Ano</vt:lpstr>
      <vt:lpstr>Material + Ano + 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2024-11-21T11:21:06Z</dcterms:created>
  <dcterms:modified xsi:type="dcterms:W3CDTF">2024-12-13T16:22:00Z</dcterms:modified>
</cp:coreProperties>
</file>