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ResNet\"/>
    </mc:Choice>
  </mc:AlternateContent>
  <xr:revisionPtr revIDLastSave="0" documentId="13_ncr:1_{9CEEB61D-93ED-4951-9811-37E67F481A71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6" l="1"/>
  <c r="D7" i="16"/>
  <c r="D3" i="16"/>
  <c r="D11" i="16"/>
  <c r="D10" i="16"/>
  <c r="D8" i="16"/>
  <c r="D6" i="16"/>
  <c r="D4" i="16"/>
  <c r="D2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<sst xmlns="http://schemas.openxmlformats.org/spreadsheetml/2006/main" count="47" uniqueCount="37">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</sst>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491067</xdr:colOff>
      <xdr:row>17</xdr:row>
      <xdr:rowOff>119943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2594984-F015-BF85-09BB-2A16042B3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F173C3F-CA4C-D38A-EA02-A7D5410A7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007BC16-9AC0-59B5-3463-5A9F37F3A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396340D-4978-3EAC-BF7A-2FCB6BF30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FB4417E-66AD-B09A-8698-98D729C01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4C3BA8E-1FCA-3BAC-5E04-B2CC020EC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14</xdr:row>
      <xdr:rowOff>12700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5C292D7-48EF-35D8-7D32-F253EA1F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9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H6" sqref="H6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5">
        <v>3.5313634872436519</v>
      </c>
      <c r="C2" s="46">
        <v>0.92993998527526855</v>
      </c>
      <c r="D2" s="2">
        <v>3.665995836257935</v>
      </c>
      <c r="E2" s="46">
        <v>0.87131780385971069</v>
      </c>
    </row>
    <row r="3" spans="1:5" x14ac:dyDescent="0.35">
      <c r="A3" s="2">
        <v>2</v>
      </c>
      <c r="B3" s="2">
        <v>0.72036224603652954</v>
      </c>
      <c r="C3" s="2">
        <v>0.97406619787216187</v>
      </c>
      <c r="D3" s="46">
        <v>1.8943938016891479</v>
      </c>
      <c r="E3" s="45">
        <v>0.95813953876495361</v>
      </c>
    </row>
    <row r="4" spans="1:5" x14ac:dyDescent="0.35">
      <c r="A4" s="2">
        <v>3</v>
      </c>
      <c r="B4" s="2">
        <v>0.60572439432144165</v>
      </c>
      <c r="C4" s="2">
        <v>0.97929167747497559</v>
      </c>
      <c r="D4" s="2">
        <v>2.661788702011108</v>
      </c>
      <c r="E4" s="2">
        <v>0.95503878593444824</v>
      </c>
    </row>
    <row r="5" spans="1:5" x14ac:dyDescent="0.35">
      <c r="A5" s="2">
        <v>4</v>
      </c>
      <c r="B5" s="2">
        <v>0.6347925066947937</v>
      </c>
      <c r="C5" s="2">
        <v>0.98354947566986084</v>
      </c>
      <c r="D5" s="2">
        <v>3.0226349830627441</v>
      </c>
      <c r="E5" s="2">
        <v>0.95503878593444824</v>
      </c>
    </row>
    <row r="6" spans="1:5" x14ac:dyDescent="0.35">
      <c r="A6" s="2">
        <v>5</v>
      </c>
      <c r="B6" s="2">
        <v>0.28830713033676147</v>
      </c>
      <c r="C6" s="2">
        <v>0.99148440361022949</v>
      </c>
      <c r="D6" s="2">
        <v>3.8807468414306641</v>
      </c>
      <c r="E6" s="2">
        <v>0.95503878593444824</v>
      </c>
    </row>
    <row r="7" spans="1:5" x14ac:dyDescent="0.35">
      <c r="A7" s="2">
        <v>6</v>
      </c>
      <c r="B7" s="2">
        <v>8.3611249923706055E-2</v>
      </c>
      <c r="C7" s="2">
        <v>0.99477452039718628</v>
      </c>
      <c r="D7" s="45">
        <v>5.049830436706543</v>
      </c>
      <c r="E7" s="2">
        <v>0.94418603181838989</v>
      </c>
    </row>
    <row r="8" spans="1:5" x14ac:dyDescent="0.35">
      <c r="A8" s="2">
        <v>7</v>
      </c>
      <c r="B8" s="2">
        <v>2.672931365668774E-2</v>
      </c>
      <c r="C8" s="2">
        <v>0.99845170974731445</v>
      </c>
      <c r="D8" s="2">
        <v>4.4838542938232422</v>
      </c>
      <c r="E8" s="2">
        <v>0.95038759708404541</v>
      </c>
    </row>
    <row r="9" spans="1:5" x14ac:dyDescent="0.35">
      <c r="A9" s="2">
        <v>8</v>
      </c>
      <c r="B9" s="46">
        <v>5.7292762212455273E-3</v>
      </c>
      <c r="C9" s="45">
        <v>0.99922585487365723</v>
      </c>
      <c r="D9" s="2">
        <v>4.255340576171875</v>
      </c>
      <c r="E9" s="2">
        <v>0.95658916234970093</v>
      </c>
    </row>
    <row r="10" spans="1:5" x14ac:dyDescent="0.35">
      <c r="A10" s="2">
        <v>9</v>
      </c>
      <c r="B10" s="2">
        <v>1.0213919915258879E-2</v>
      </c>
      <c r="C10" s="2">
        <v>0.99922585487365723</v>
      </c>
      <c r="D10" s="2">
        <v>4.5958652496337891</v>
      </c>
      <c r="E10" s="2">
        <v>0.95348834991455078</v>
      </c>
    </row>
    <row r="11" spans="1:5" x14ac:dyDescent="0.35">
      <c r="A11" s="2">
        <v>10</v>
      </c>
      <c r="B11" s="2">
        <v>4.5668579638004303E-2</v>
      </c>
      <c r="C11" s="2">
        <v>0.99729049205780029</v>
      </c>
      <c r="D11" s="2">
        <v>4.4155030250549316</v>
      </c>
      <c r="E11" s="2">
        <v>0.9519379734992981</v>
      </c>
    </row>
    <row r="12" spans="1:5" x14ac:dyDescent="0.35">
      <c r="A12" s="3" t="s">
        <v>21</v>
      </c>
      <c r="B12" s="47">
        <v>3.60284996032714</v>
      </c>
      <c r="C12" s="47"/>
      <c r="D12" s="47"/>
      <c r="E12" s="47"/>
    </row>
    <row r="13" spans="1:5" x14ac:dyDescent="0.35">
      <c r="A13" s="3" t="s">
        <v>22</v>
      </c>
      <c r="B13" s="47">
        <v>0.95826894044876099</v>
      </c>
      <c r="C13" s="47"/>
      <c r="D13" s="47"/>
      <c r="E13" s="47"/>
    </row>
    <row r="14" spans="1:5" x14ac:dyDescent="0.35">
      <c r="A14" s="4" t="s">
        <v>8</v>
      </c>
      <c r="B14" s="5">
        <f>MIN(B2:B11)</f>
        <v>5.7292762212455273E-3</v>
      </c>
      <c r="C14" s="5">
        <f>MIN(C2:C11)</f>
        <v>0.92993998527526855</v>
      </c>
      <c r="D14" s="5">
        <f>MIN(D2:D11)</f>
        <v>1.8943938016891479</v>
      </c>
      <c r="E14" s="5">
        <f>MIN(E2:E11)</f>
        <v>0.87131780385971069</v>
      </c>
    </row>
    <row r="15" spans="1:5" x14ac:dyDescent="0.35">
      <c r="A15" s="4" t="s">
        <v>9</v>
      </c>
      <c r="B15" s="6">
        <f>MAX(B2:B11)</f>
        <v>3.5313634872436519</v>
      </c>
      <c r="C15" s="6">
        <f>MAX(C2:C11)</f>
        <v>0.99922585487365723</v>
      </c>
      <c r="D15" s="6">
        <f>MAX(D2:D11)</f>
        <v>5.049830436706543</v>
      </c>
      <c r="E15" s="6">
        <f>MAX(E2:E11)</f>
        <v>0.95813953876495361</v>
      </c>
    </row>
    <row r="16" spans="1:5" x14ac:dyDescent="0.35">
      <c r="A16" s="4" t="s">
        <v>8</v>
      </c>
      <c r="B16">
        <f>INDEX($A$2:$A$11,MATCH(B14,B2:B11,0))</f>
        <v>8</v>
      </c>
      <c r="C16">
        <f>INDEX($A$2:$A$11,MATCH(C14,C2:C11,0))</f>
        <v>1</v>
      </c>
      <c r="D16">
        <f>INDEX($A$2:$A$11,MATCH(D14,D2:D11,0))</f>
        <v>2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8</v>
      </c>
      <c r="D17">
        <f>INDEX($A$2:$A$11,MATCH(D15,D2:D11,0))</f>
        <v>6</v>
      </c>
      <c r="E17">
        <f>INDEX($A$2:$A$11,MATCH(E15,E2:E11,0))</f>
        <v>2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="90" zoomScaleNormal="9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sqref="A1:F6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8" t="s">
        <v>23</v>
      </c>
      <c r="D1" s="48"/>
      <c r="E1" s="48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9" t="str">
        <f>"Verdadeiro"</f>
        <v>Verdadeiro</v>
      </c>
      <c r="B3" s="1">
        <v>0</v>
      </c>
      <c r="C3" s="40">
        <v>5</v>
      </c>
      <c r="D3" s="2">
        <v>0</v>
      </c>
      <c r="E3" s="2">
        <v>12</v>
      </c>
      <c r="F3">
        <f>SUM(C3:E3)</f>
        <v>17</v>
      </c>
      <c r="H3" s="44">
        <v>17</v>
      </c>
    </row>
    <row r="4" spans="1:8" ht="20" customHeight="1" x14ac:dyDescent="0.35">
      <c r="A4" s="49"/>
      <c r="B4" s="1">
        <v>1</v>
      </c>
      <c r="C4" s="2">
        <v>0</v>
      </c>
      <c r="D4" s="40">
        <v>5</v>
      </c>
      <c r="E4" s="2">
        <v>11</v>
      </c>
      <c r="F4">
        <f t="shared" ref="F4:F5" si="0">SUM(C4:E4)</f>
        <v>16</v>
      </c>
      <c r="H4" s="44">
        <v>16</v>
      </c>
    </row>
    <row r="5" spans="1:8" ht="20" customHeight="1" x14ac:dyDescent="0.35">
      <c r="A5" s="49"/>
      <c r="B5" s="1">
        <v>2</v>
      </c>
      <c r="C5" s="2">
        <v>2</v>
      </c>
      <c r="D5" s="2">
        <v>2</v>
      </c>
      <c r="E5" s="40">
        <v>610</v>
      </c>
      <c r="F5">
        <f t="shared" si="0"/>
        <v>614</v>
      </c>
      <c r="H5" s="44">
        <v>614</v>
      </c>
    </row>
    <row r="6" spans="1:8" x14ac:dyDescent="0.35">
      <c r="C6">
        <f>SUM(C3:C5)</f>
        <v>7</v>
      </c>
      <c r="D6">
        <f t="shared" ref="D6:E6" si="1">SUM(D3:D5)</f>
        <v>7</v>
      </c>
      <c r="E6">
        <f t="shared" si="1"/>
        <v>633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B13" sqref="B13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51" t="s">
        <v>28</v>
      </c>
      <c r="K1" s="51"/>
      <c r="L1" s="51"/>
    </row>
    <row r="2" spans="1:13" ht="20" customHeight="1" x14ac:dyDescent="0.35">
      <c r="A2" s="49" t="s">
        <v>31</v>
      </c>
      <c r="B2" s="22">
        <v>5</v>
      </c>
      <c r="C2" s="22">
        <v>0</v>
      </c>
      <c r="D2" s="23">
        <f>B2/SUM($B$2:$B$4)</f>
        <v>0.29411764705882354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620</v>
      </c>
      <c r="K2" s="21" t="s">
        <v>29</v>
      </c>
      <c r="L2" s="18">
        <v>647</v>
      </c>
      <c r="M2" s="30">
        <f>J2/L2</f>
        <v>0.95826893353941267</v>
      </c>
    </row>
    <row r="3" spans="1:13" ht="20" customHeight="1" x14ac:dyDescent="0.35">
      <c r="A3" s="49"/>
      <c r="B3" s="18">
        <v>0</v>
      </c>
      <c r="C3" s="18">
        <v>1</v>
      </c>
      <c r="D3" s="41">
        <f t="shared" ref="D3:D4" si="0">B3/SUM($B$2:$B$4)</f>
        <v>0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9"/>
      <c r="B4" s="18">
        <v>12</v>
      </c>
      <c r="C4" s="18">
        <v>2</v>
      </c>
      <c r="D4" s="41">
        <f t="shared" si="0"/>
        <v>0.70588235294117652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2" t="s">
        <v>32</v>
      </c>
      <c r="B6" s="29">
        <v>5</v>
      </c>
      <c r="C6" s="29">
        <v>1</v>
      </c>
      <c r="D6" s="23">
        <f>B6/SUM($B$6:$B$8)</f>
        <v>0.3125</v>
      </c>
      <c r="E6" s="27" t="str">
        <f>VLOOKUP(C6,$G$1:$H$4,2,FALSE)</f>
        <v>Aço</v>
      </c>
      <c r="K6" s="9"/>
    </row>
    <row r="7" spans="1:13" ht="20" customHeight="1" x14ac:dyDescent="0.35">
      <c r="A7" s="53"/>
      <c r="B7" s="18">
        <v>0</v>
      </c>
      <c r="C7" s="18">
        <v>0</v>
      </c>
      <c r="D7" s="41">
        <f t="shared" ref="D7:D8" si="1">B7/SUM($B$6:$B$8)</f>
        <v>0</v>
      </c>
      <c r="E7" s="26" t="str">
        <f>VLOOKUP(C7,$G$1:$H$4,2,FALSE)</f>
        <v>Alvenaria</v>
      </c>
      <c r="K7" s="9"/>
    </row>
    <row r="8" spans="1:13" ht="20" customHeight="1" x14ac:dyDescent="0.35">
      <c r="A8" s="54"/>
      <c r="B8" s="18">
        <v>11</v>
      </c>
      <c r="C8" s="18">
        <v>2</v>
      </c>
      <c r="D8" s="41">
        <f t="shared" si="1"/>
        <v>0.6875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50" t="s">
        <v>33</v>
      </c>
      <c r="B10" s="22">
        <v>610</v>
      </c>
      <c r="C10" s="22">
        <v>2</v>
      </c>
      <c r="D10" s="43">
        <f>B10/SUM($B$10:$B$12)</f>
        <v>0.99348534201954397</v>
      </c>
      <c r="E10" s="25" t="str">
        <f>VLOOKUP(C10,$G$1:$H$4,2,FALSE)</f>
        <v>Betão Armado</v>
      </c>
    </row>
    <row r="11" spans="1:13" ht="20" customHeight="1" x14ac:dyDescent="0.35">
      <c r="A11" s="50"/>
      <c r="B11" s="18">
        <v>2</v>
      </c>
      <c r="C11" s="18">
        <v>0</v>
      </c>
      <c r="D11" s="42">
        <f t="shared" ref="D11:D12" si="2">B11/SUM($B$10:$B$12)</f>
        <v>3.2573289902280132E-3</v>
      </c>
      <c r="E11" s="26" t="str">
        <f>VLOOKUP(C11,$G$1:$H$4,2,FALSE)</f>
        <v>Alvenaria</v>
      </c>
    </row>
    <row r="12" spans="1:13" ht="20" customHeight="1" x14ac:dyDescent="0.35">
      <c r="A12" s="50"/>
      <c r="B12" s="18">
        <v>2</v>
      </c>
      <c r="C12" s="18">
        <v>1</v>
      </c>
      <c r="D12" s="42">
        <f t="shared" si="2"/>
        <v>3.2573289902280132E-3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H8" sqref="H8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0.97836166924265844</v>
      </c>
      <c r="C2" s="2">
        <v>0.7142857142857143</v>
      </c>
      <c r="D2" s="2">
        <v>0.29411764705882348</v>
      </c>
      <c r="E2" s="2">
        <v>0.41666666666666669</v>
      </c>
      <c r="F2" s="32">
        <f>'Matriz Confusão 2'!F3</f>
        <v>17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5">
        <v>1</v>
      </c>
      <c r="B3" s="2">
        <v>0.97990726429675423</v>
      </c>
      <c r="C3" s="2">
        <v>0.7142857142857143</v>
      </c>
      <c r="D3" s="2">
        <v>0.3125</v>
      </c>
      <c r="E3" s="2">
        <v>0.43478260869565222</v>
      </c>
      <c r="F3" s="32">
        <f>'Matriz Confusão 2'!F4</f>
        <v>16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Boa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15">
        <v>2</v>
      </c>
      <c r="B4" s="2">
        <v>0.95826893353941267</v>
      </c>
      <c r="C4" s="2">
        <v>0.9636650868878357</v>
      </c>
      <c r="D4" s="2">
        <v>0.99348534201954397</v>
      </c>
      <c r="E4" s="2">
        <v>0.97834803528468317</v>
      </c>
      <c r="F4" s="32">
        <f>'Matriz Confusão 2'!F5</f>
        <v>614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Alta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Alta</v>
      </c>
      <c r="K4"/>
    </row>
    <row r="5" spans="1:11" ht="14.5" x14ac:dyDescent="0.35">
      <c r="A5" s="7" t="s">
        <v>8</v>
      </c>
      <c r="B5" s="5">
        <f>MIN(B2:B4)</f>
        <v>0.95826893353941267</v>
      </c>
      <c r="C5" s="5">
        <f>MIN(C2:C4)</f>
        <v>0.7142857142857143</v>
      </c>
      <c r="D5" s="5">
        <f>MIN(D2:D4)</f>
        <v>0.29411764705882348</v>
      </c>
      <c r="E5" s="5">
        <f>MIN(E2:E4)</f>
        <v>0.41666666666666669</v>
      </c>
      <c r="G5" s="9">
        <f>COUNTIF(G2:G4,$K$5)</f>
        <v>3</v>
      </c>
      <c r="H5" s="9">
        <f>COUNTIF(H2:H4,$K$5)</f>
        <v>1</v>
      </c>
      <c r="I5" s="9">
        <f>COUNTIF(I2:I4,$K$5)</f>
        <v>1</v>
      </c>
      <c r="J5" s="9">
        <f>COUNTIF(J2:J4,$K$5)</f>
        <v>1</v>
      </c>
      <c r="K5" s="35" t="s">
        <v>17</v>
      </c>
    </row>
    <row r="6" spans="1:11" ht="14.5" x14ac:dyDescent="0.35">
      <c r="A6" s="8" t="s">
        <v>9</v>
      </c>
      <c r="B6" s="6">
        <f>MAX(B2:B4)</f>
        <v>0.97990726429675423</v>
      </c>
      <c r="C6" s="6">
        <f>MAX(C2:C4)</f>
        <v>0.9636650868878357</v>
      </c>
      <c r="D6" s="6">
        <f>MAX(D2:D4)</f>
        <v>0.99348534201954397</v>
      </c>
      <c r="E6" s="6">
        <f>MAX(E2:E4)</f>
        <v>0.97834803528468317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2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0</v>
      </c>
      <c r="I8" s="9">
        <f>COUNTIF(I2:I4,$K$8)</f>
        <v>0</v>
      </c>
      <c r="J8" s="9">
        <f>COUNTIF(J2:J4,$K$8)</f>
        <v>0</v>
      </c>
      <c r="K8" s="35" t="s">
        <v>15</v>
      </c>
    </row>
    <row r="9" spans="1:11" ht="14.5" x14ac:dyDescent="0.35">
      <c r="A9" s="12" t="s">
        <v>8</v>
      </c>
      <c r="B9" s="5">
        <f>INDEX($A$2:$A$4,MATCH(B5,B2:B4,0))</f>
        <v>2</v>
      </c>
      <c r="C9" s="5">
        <f>INDEX($A$2:$A$4,MATCH(C5,C2:C4,0))</f>
        <v>0</v>
      </c>
      <c r="D9" s="5">
        <f>INDEX($A$2:$A$4,MATCH(D5,D2:D4,0))</f>
        <v>0</v>
      </c>
      <c r="E9" s="5">
        <f>INDEX($A$2:$A$4,MATCH(E5,E2:E4,0))</f>
        <v>0</v>
      </c>
      <c r="G9" s="9">
        <f>COUNTIF(G2:G4,$K$9)</f>
        <v>0</v>
      </c>
      <c r="H9" s="9">
        <f>COUNTIF(H2:H4,$K$9)</f>
        <v>0</v>
      </c>
      <c r="I9" s="9">
        <f>COUNTIF(I2:I4,$K$9)</f>
        <v>2</v>
      </c>
      <c r="J9" s="9">
        <f>COUNTIF(J2:J4,$K$9)</f>
        <v>2</v>
      </c>
      <c r="K9" s="35" t="s">
        <v>18</v>
      </c>
    </row>
    <row r="10" spans="1:11" ht="14.5" x14ac:dyDescent="0.35">
      <c r="A10" s="13" t="s">
        <v>9</v>
      </c>
      <c r="B10" s="6">
        <f>INDEX($A$2:$A$4,MATCH(B6,B2:B4,0))</f>
        <v>1</v>
      </c>
      <c r="C10" s="6">
        <f>INDEX($A$2:$A$4,MATCH(C6,C2:C4,0))</f>
        <v>2</v>
      </c>
      <c r="D10" s="6">
        <f>INDEX($A$2:$A$4,MATCH(D6,D2:D4,0))</f>
        <v>2</v>
      </c>
      <c r="E10" s="6">
        <f>INDEX($A$2:$A$4,MATCH(E6,E2:E4,0))</f>
        <v>2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ht="30" customHeight="1" x14ac:dyDescent="0.35">
      <c r="A11" s="11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5" sqref="O5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>
        <v>0.76</v>
      </c>
    </row>
    <row r="3" spans="14:15" x14ac:dyDescent="0.35">
      <c r="N3" s="18">
        <v>1</v>
      </c>
      <c r="O3" s="18">
        <v>0.86</v>
      </c>
    </row>
    <row r="4" spans="14:15" x14ac:dyDescent="0.35">
      <c r="N4" s="18">
        <v>2</v>
      </c>
      <c r="O4" s="18">
        <v>0.66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2024-12-30T11:18:01Z</dcterms:modified>
</cp:coreProperties>
</file>