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"/>
    </mc:Choice>
  </mc:AlternateContent>
  <xr:revisionPtr revIDLastSave="0" documentId="13_ncr:1_{95C8833D-40C3-4DF6-A562-77319F59B86F}" xr6:coauthVersionLast="47" xr6:coauthVersionMax="47" xr10:uidLastSave="{00000000-0000-0000-0000-000000000000}"/>
  <bookViews>
    <workbookView xWindow="28680" yWindow="-120" windowWidth="29040" windowHeight="15720" activeTab="1" xr2:uid="{42296CBA-51D4-41C3-92BE-67861E1004E6}"/>
  </bookViews>
  <sheets>
    <sheet name="Material" sheetId="1" r:id="rId1"/>
    <sheet name="Material + Ano" sheetId="2" r:id="rId2"/>
    <sheet name="Material + Ano + Estru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 a="1"/>
  <c r="P7" i="1" s="1"/>
  <c r="Z8" i="3" a="1"/>
  <c r="Z8" i="3" s="1"/>
  <c r="N8" i="2" l="1" a="1"/>
  <c r="N8" i="2" s="1"/>
  <c r="Y8" i="3" l="1" a="1"/>
  <c r="Y8" i="3" s="1"/>
  <c r="M8" i="3" a="1"/>
  <c r="M8" i="3" s="1"/>
  <c r="O8" i="3" a="1"/>
  <c r="O8" i="3" s="1"/>
  <c r="P8" i="3" a="1"/>
  <c r="P8" i="3" s="1"/>
  <c r="Q8" i="3" a="1"/>
  <c r="Q8" i="3" s="1"/>
  <c r="N8" i="3" a="1"/>
  <c r="N8" i="3" s="1"/>
  <c r="R8" i="3" a="1"/>
  <c r="R8" i="3" s="1"/>
  <c r="S8" i="3" a="1"/>
  <c r="S8" i="3" s="1"/>
  <c r="T8" i="3" a="1"/>
  <c r="T8" i="3" s="1"/>
  <c r="O7" i="1" l="1" a="1"/>
  <c r="O7" i="1" s="1"/>
  <c r="O8" i="2" l="1" a="1"/>
  <c r="O8" i="2" s="1"/>
  <c r="M8" i="2" a="1"/>
  <c r="M8" i="2" s="1"/>
  <c r="P8" i="2" a="1"/>
  <c r="P8" i="2" s="1"/>
  <c r="Q8" i="2" a="1"/>
  <c r="Q8" i="2" s="1"/>
  <c r="U8" i="2" l="1" a="1"/>
  <c r="U8" i="2" s="1"/>
  <c r="V8" i="3" l="1" a="1"/>
  <c r="V8" i="3" s="1"/>
  <c r="W8" i="3" a="1"/>
  <c r="W8" i="3" s="1"/>
  <c r="X8" i="3" a="1"/>
  <c r="X8" i="3" s="1"/>
  <c r="U8" i="3" a="1"/>
  <c r="U8" i="3" s="1"/>
  <c r="J8" i="3" a="1"/>
  <c r="J8" i="3" s="1"/>
  <c r="H8" i="3" a="1"/>
  <c r="H8" i="3" s="1"/>
  <c r="I8" i="3" a="1"/>
  <c r="I8" i="3" s="1"/>
  <c r="G8" i="3" a="1"/>
  <c r="G8" i="3" s="1"/>
  <c r="F8" i="3" a="1"/>
  <c r="F8" i="3" s="1"/>
  <c r="R8" i="2" a="1"/>
  <c r="R8" i="2" s="1"/>
  <c r="S8" i="2" a="1"/>
  <c r="S8" i="2" s="1"/>
  <c r="T8" i="2" a="1"/>
  <c r="T8" i="2" s="1"/>
  <c r="K8" i="2" a="1"/>
  <c r="K8" i="2" s="1"/>
  <c r="L8" i="2" a="1"/>
  <c r="L8" i="2" s="1"/>
  <c r="J8" i="2" a="1"/>
  <c r="J8" i="2" s="1"/>
  <c r="H8" i="2" a="1"/>
  <c r="H8" i="2" s="1"/>
  <c r="I8" i="2" a="1"/>
  <c r="I8" i="2" s="1"/>
  <c r="G8" i="2" a="1"/>
  <c r="G8" i="2" s="1"/>
  <c r="F8" i="2" a="1"/>
  <c r="F8" i="2" s="1"/>
  <c r="L7" i="1" a="1"/>
  <c r="L7" i="1" s="1"/>
  <c r="M7" i="1" a="1"/>
  <c r="M7" i="1" s="1"/>
  <c r="N7" i="1" a="1"/>
  <c r="N7" i="1" s="1"/>
  <c r="K7" i="1" a="1"/>
  <c r="K7" i="1" s="1"/>
  <c r="I7" i="1" a="1"/>
  <c r="I7" i="1" s="1"/>
  <c r="J7" i="1" a="1"/>
  <c r="J7" i="1" s="1"/>
  <c r="H7" i="1" a="1"/>
  <c r="H7" i="1" s="1"/>
  <c r="F7" i="1" a="1"/>
  <c r="F7" i="1" s="1"/>
  <c r="G7" i="1" a="1"/>
  <c r="G7" i="1" s="1"/>
  <c r="E7" i="1" a="1"/>
  <c r="E7" i="1" s="1"/>
  <c r="D7" i="1" a="1"/>
  <c r="D7" i="1" s="1"/>
  <c r="L8" i="3" a="1"/>
  <c r="L8" i="3" s="1"/>
  <c r="K8" i="3" a="1"/>
  <c r="K8" i="3" s="1"/>
  <c r="V8" i="2" l="1" a="1"/>
  <c r="V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<sst xmlns="http://schemas.openxmlformats.org/spreadsheetml/2006/main" count="105" uniqueCount="35">
  <si>
    <t>Accuracy</t>
  </si>
  <si>
    <t>Loss</t>
  </si>
  <si>
    <t>Tentativa 1</t>
  </si>
  <si>
    <t>Tempo (min)</t>
  </si>
  <si>
    <t>Do Zero</t>
  </si>
  <si>
    <t>Teste</t>
  </si>
  <si>
    <t>Treino</t>
  </si>
  <si>
    <t>Validação</t>
  </si>
  <si>
    <t>Métricas</t>
  </si>
  <si>
    <t>Exatidão</t>
  </si>
  <si>
    <t>Maior accuracy nos dados</t>
  </si>
  <si>
    <t>Métricas superiores a 0,9</t>
  </si>
  <si>
    <t>Precisão</t>
  </si>
  <si>
    <t>Recuperação</t>
  </si>
  <si>
    <t>F1</t>
  </si>
  <si>
    <t>ResNet50</t>
  </si>
  <si>
    <t>Maior accuracy, menor loss nos dados treino e validação</t>
  </si>
  <si>
    <t>Tentativa 2</t>
  </si>
  <si>
    <t>Xception</t>
  </si>
  <si>
    <t>Matriz de Confusão</t>
  </si>
  <si>
    <t>Total</t>
  </si>
  <si>
    <t>1 (Material)</t>
  </si>
  <si>
    <t>0 (Nenhuma)</t>
  </si>
  <si>
    <t>1 (Ano)</t>
  </si>
  <si>
    <t>Com Tentativa 1 - Material + Ano (Com Tentativa 1 - Material)</t>
  </si>
  <si>
    <t>ROC</t>
  </si>
  <si>
    <t>Com Tentativa 1 - Material</t>
  </si>
  <si>
    <t>Com Tentativa 2 - Material</t>
  </si>
  <si>
    <t>1 (Estrutura)</t>
  </si>
  <si>
    <t>2 (Estrutura, Ano)</t>
  </si>
  <si>
    <t>2 (Estrutura, Material)</t>
  </si>
  <si>
    <t>2 (Ano, Material)</t>
  </si>
  <si>
    <t>Métricas superiores ou iguais a 0,9</t>
  </si>
  <si>
    <t>AUC superior ou igual a 0,9</t>
  </si>
  <si>
    <t>Com Tentativa 1 - Material + Ano (Do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</si>
</sst>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D5B6-6FD1-4CEE-888B-32B16A089BB5}">
  <dimension ref="A1:Q8"/>
  <sheetViews>
    <sheetView workbookViewId="0">
      <selection activeCell="P8" sqref="P8"/>
    </sheetView>
  </sheetViews>
  <sheetFormatPr defaultRowHeight="14.5" x14ac:dyDescent="0.35"/>
  <cols>
    <col min="1" max="1" width="9.26953125" bestFit="1" customWidth="1"/>
    <col min="2" max="2" width="0" hidden="1" customWidth="1"/>
    <col min="3" max="3" width="9.90625" bestFit="1" customWidth="1"/>
    <col min="4" max="4" width="11.36328125" bestFit="1" customWidth="1"/>
    <col min="5" max="8" width="9.6328125" bestFit="1" customWidth="1"/>
    <col min="9" max="9" width="7.453125" bestFit="1" customWidth="1"/>
    <col min="10" max="12" width="9.6328125" bestFit="1" customWidth="1"/>
    <col min="13" max="13" width="11.81640625" bestFit="1" customWidth="1"/>
    <col min="14" max="14" width="9.6328125" bestFit="1" customWidth="1"/>
    <col min="15" max="15" width="9.6328125" customWidth="1"/>
    <col min="16" max="16" width="9.6328125" bestFit="1" customWidth="1"/>
    <col min="17" max="17" width="23.81640625" bestFit="1" customWidth="1"/>
  </cols>
  <sheetData>
    <row r="1" spans="1:17" x14ac:dyDescent="0.35">
      <c r="C1" s="2"/>
      <c r="D1" s="38" t="s">
        <v>3</v>
      </c>
      <c r="E1" s="35" t="s">
        <v>0</v>
      </c>
      <c r="F1" s="36"/>
      <c r="G1" s="37"/>
      <c r="H1" s="34" t="s">
        <v>1</v>
      </c>
      <c r="I1" s="34"/>
      <c r="J1" s="34"/>
      <c r="K1" s="40" t="s">
        <v>8</v>
      </c>
      <c r="L1" s="40"/>
      <c r="M1" s="40"/>
      <c r="N1" s="40"/>
      <c r="O1" s="34" t="s">
        <v>25</v>
      </c>
      <c r="Q1" t="s">
        <v>10</v>
      </c>
    </row>
    <row r="2" spans="1:17" x14ac:dyDescent="0.35">
      <c r="C2" s="2"/>
      <c r="D2" s="39"/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12</v>
      </c>
      <c r="M2" s="4" t="s">
        <v>13</v>
      </c>
      <c r="N2" s="4" t="s">
        <v>14</v>
      </c>
      <c r="O2" s="34"/>
      <c r="Q2" t="s">
        <v>11</v>
      </c>
    </row>
    <row r="3" spans="1:17" x14ac:dyDescent="0.35">
      <c r="A3" s="33" t="s">
        <v>15</v>
      </c>
      <c r="B3" t="s">
        <v>15</v>
      </c>
      <c r="C3" s="4" t="s">
        <v>2</v>
      </c>
      <c r="D3" s="3">
        <v>48.9</v>
      </c>
      <c r="E3" s="26">
        <v>0.95826894044876099</v>
      </c>
      <c r="F3" s="26">
        <v>0.99922585487365723</v>
      </c>
      <c r="G3" s="26">
        <v>0.95813953876495361</v>
      </c>
      <c r="H3" s="27">
        <v>3.60284996032714</v>
      </c>
      <c r="I3" s="26">
        <v>5.7292762212455273E-3</v>
      </c>
      <c r="J3" s="27">
        <v>1.8943938016891479</v>
      </c>
      <c r="K3" s="3">
        <v>3</v>
      </c>
      <c r="L3" s="3">
        <v>1</v>
      </c>
      <c r="M3" s="3">
        <v>1</v>
      </c>
      <c r="N3" s="3">
        <v>1</v>
      </c>
      <c r="O3" s="3"/>
      <c r="Q3" t="s">
        <v>33</v>
      </c>
    </row>
    <row r="4" spans="1:17" x14ac:dyDescent="0.35">
      <c r="A4" s="33"/>
      <c r="B4" t="s">
        <v>15</v>
      </c>
      <c r="C4" s="21" t="s">
        <v>17</v>
      </c>
      <c r="D4" s="22">
        <v>56.77</v>
      </c>
      <c r="E4" s="23">
        <v>0.95981454849243097</v>
      </c>
      <c r="F4" s="23">
        <v>0.97367912530899048</v>
      </c>
      <c r="G4" s="23">
        <v>0.9596899151802063</v>
      </c>
      <c r="H4" s="23">
        <v>0.13870543241500799</v>
      </c>
      <c r="I4" s="23">
        <v>7.9352341592311859E-2</v>
      </c>
      <c r="J4" s="23">
        <v>0.1194941774010658</v>
      </c>
      <c r="K4" s="22">
        <v>3</v>
      </c>
      <c r="L4" s="22">
        <v>2</v>
      </c>
      <c r="M4" s="22">
        <v>1</v>
      </c>
      <c r="N4" s="22">
        <v>1</v>
      </c>
      <c r="O4" s="22">
        <v>3</v>
      </c>
    </row>
    <row r="5" spans="1:17" x14ac:dyDescent="0.35">
      <c r="A5" s="17" t="s">
        <v>18</v>
      </c>
      <c r="B5" t="s">
        <v>18</v>
      </c>
      <c r="C5" s="21" t="s">
        <v>2</v>
      </c>
      <c r="D5" s="22"/>
      <c r="E5" s="23"/>
      <c r="F5" s="23"/>
      <c r="G5" s="23"/>
      <c r="H5" s="24"/>
      <c r="I5" s="23"/>
      <c r="J5" s="23"/>
      <c r="K5" s="22"/>
      <c r="L5" s="22"/>
      <c r="M5" s="22"/>
      <c r="N5" s="22"/>
      <c r="O5" s="22"/>
    </row>
    <row r="6" spans="1:17" x14ac:dyDescent="0.35">
      <c r="A6" s="17"/>
      <c r="C6" s="14"/>
      <c r="D6" s="1"/>
      <c r="E6" s="15"/>
      <c r="F6" s="15"/>
      <c r="G6" s="15"/>
      <c r="H6" s="16"/>
      <c r="I6" s="16"/>
      <c r="J6" s="16"/>
      <c r="K6" s="1"/>
      <c r="L6" s="1"/>
      <c r="M6" s="1"/>
      <c r="N6" s="1"/>
      <c r="O6" s="1"/>
    </row>
    <row r="7" spans="1:17" s="5" customFormat="1" ht="21" x14ac:dyDescent="0.35">
      <c r="D7" s="5" t="str" cm="1">
        <f t="array" ref="D7">IF(COUNTIF(D3:D6,MIN(D3:D6))&gt;1, "-", INDEX($B$3:$B$6&amp; " - " &amp;$C$3:$C$6,MATCH(MIN(D3:D6),D3:D6,0)))</f>
        <v>ResNet50 - Tentativa 1</v>
      </c>
      <c r="E7" s="5" t="str" cm="1">
        <f t="array" ref="E7">IF(COUNTIF(E3:E6,MAX(E3:E6))&gt;1, "-", INDEX($B$3:$B$6&amp; " - " &amp;$C$3:$C$6,MATCH(MAX(E3:E6),E3:E6,0)))</f>
        <v>ResNet50 - Tentativa 2</v>
      </c>
      <c r="F7" s="5" t="str" cm="1">
        <f t="array" ref="F7">IF(COUNTIF(F3:F6,MAX(F3:F6))&gt;1, "-", INDEX($B$3:$B$6&amp; " - " &amp;$C$3:$C$6,MATCH(MAX(F3:F6),F3:F6,0)))</f>
        <v>ResNet50 - Tentativa 1</v>
      </c>
      <c r="G7" s="5" t="str" cm="1">
        <f t="array" ref="G7">IF(COUNTIF(G3:G6,MAX(G3:G6))&gt;1, "-", INDEX($B$3:$B$6&amp; " - " &amp;$C$3:$C$6,MATCH(MAX(G3:G6),G3:G6,0)))</f>
        <v>ResNet50 - Tentativa 2</v>
      </c>
      <c r="H7" s="5" t="str" cm="1">
        <f t="array" ref="H7">IF(COUNTIF(H3:H6,MIN(H3:H6))&gt;1, "-", INDEX($B$3:$B$6&amp; " - " &amp;$C$3:$C$6,MATCH(MIN(H3:H6),H3:H6,0)))</f>
        <v>ResNet50 - Tentativa 2</v>
      </c>
      <c r="I7" s="5" t="str" cm="1">
        <f t="array" ref="I7">IF(COUNTIF(I3:I6,MIN(I3:I6))&gt;1, "-", INDEX($B$3:$B$6&amp; " - " &amp;$C$3:$C$6,MATCH(MIN(I3:I6),I3:I6,0)))</f>
        <v>ResNet50 - Tentativa 1</v>
      </c>
      <c r="J7" s="5" t="str" cm="1">
        <f t="array" ref="J7">IF(COUNTIF(J3:J6,MIN(J3:J6))&gt;1, "-", INDEX($B$3:$B$6&amp; " - " &amp;$C$3:$C$6,MATCH(MIN(J3:J6),J3:J6,0)))</f>
        <v>ResNet50 - Tentativa 2</v>
      </c>
      <c r="K7" s="5" t="str" cm="1">
        <f t="array" ref="K7">IF(COUNTIF(K3:K6,MAX(K3:K6))&gt;1, "-", INDEX($B$3:$B$6&amp; " - " &amp;$C$3:$C$6,MATCH(MAX(K3:K6),K3:K6,0)))</f>
        <v>-</v>
      </c>
      <c r="L7" s="5" t="str" cm="1">
        <f t="array" ref="L7">IF(COUNTIF(L3:L6,MAX(L3:L6))&gt;1, "-", INDEX($B$3:$B$6&amp; " - " &amp;$C$3:$C$6,MATCH(MAX(L3:L6),L3:L6,0)))</f>
        <v>ResNet50 - Tentativa 2</v>
      </c>
      <c r="M7" s="5" t="str" cm="1">
        <f t="array" ref="M7">IF(COUNTIF(M3:M6,MAX(M3:M6))&gt;1, "-", INDEX($B$3:$B$6&amp; " - " &amp;$C$3:$C$6,MATCH(MAX(M3:M6),M3:M6,0)))</f>
        <v>-</v>
      </c>
      <c r="N7" s="5" t="str" cm="1">
        <f t="array" ref="N7">IF(COUNTIF(N3:N6,MAX(N3:N6))&gt;1, "-", INDEX($B$3:$B$6&amp; " - " &amp;$C$3:$C$6,MATCH(MAX(N3:N6),N3:N6,0)))</f>
        <v>-</v>
      </c>
      <c r="O7" s="5" t="str" cm="1">
        <f t="array" ref="O7">IF(COUNTIF(O3:O6,MAX(O3:O6))&gt;1, "-", INDEX($B$3:$B$6&amp; " - " &amp;$C$3:$C$6,MATCH(MAX(O3:O6),O3:O6,0)))</f>
        <v>ResNet50 - Tentativa 2</v>
      </c>
      <c r="P7" s="6" t="str" cm="1">
        <f t="array" ref="P7">INDEX(D7:O7,MODE(MATCH(D7:O7,D7:O7,0)))</f>
        <v>ResNet50 - Tentativa 2</v>
      </c>
    </row>
    <row r="8" spans="1:17" ht="14" customHeight="1" x14ac:dyDescent="0.35"/>
  </sheetData>
  <mergeCells count="6">
    <mergeCell ref="A3:A4"/>
    <mergeCell ref="O1:O2"/>
    <mergeCell ref="E1:G1"/>
    <mergeCell ref="D1:D2"/>
    <mergeCell ref="H1:J1"/>
    <mergeCell ref="K1:N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01A-1FD4-424E-90C2-02670CB55CFF}">
  <dimension ref="A1:W8"/>
  <sheetViews>
    <sheetView tabSelected="1" workbookViewId="0">
      <pane xSplit="5" topLeftCell="F1" activePane="topRight" state="frozen"/>
      <selection pane="topRight" activeCell="U7" sqref="U7"/>
    </sheetView>
  </sheetViews>
  <sheetFormatPr defaultRowHeight="14.5" x14ac:dyDescent="0.35"/>
  <cols>
    <col min="2" max="2" width="0" hidden="1" customWidth="1"/>
    <col min="3" max="3" width="9.90625" bestFit="1" customWidth="1"/>
    <col min="4" max="4" width="9.90625" hidden="1" customWidth="1"/>
    <col min="5" max="5" width="23.54296875" bestFit="1" customWidth="1"/>
    <col min="6" max="6" width="11.81640625" bestFit="1" customWidth="1"/>
    <col min="7" max="10" width="9.36328125" bestFit="1" customWidth="1"/>
    <col min="11" max="11" width="7.453125" bestFit="1" customWidth="1"/>
    <col min="12" max="12" width="9.08984375" bestFit="1" customWidth="1"/>
    <col min="13" max="13" width="7.453125" bestFit="1" customWidth="1"/>
    <col min="14" max="14" width="12" bestFit="1" customWidth="1"/>
    <col min="15" max="15" width="10.6328125" bestFit="1" customWidth="1"/>
    <col min="16" max="16" width="6.90625" bestFit="1" customWidth="1"/>
    <col min="17" max="18" width="8.26953125" bestFit="1" customWidth="1"/>
    <col min="19" max="19" width="12.08984375" bestFit="1" customWidth="1"/>
    <col min="20" max="20" width="7.08984375" bestFit="1" customWidth="1"/>
    <col min="21" max="21" width="7.08984375" customWidth="1"/>
    <col min="22" max="22" width="7.81640625" bestFit="1" customWidth="1"/>
    <col min="23" max="23" width="46.81640625" bestFit="1" customWidth="1"/>
  </cols>
  <sheetData>
    <row r="1" spans="1:23" x14ac:dyDescent="0.35">
      <c r="F1" s="38" t="s">
        <v>3</v>
      </c>
      <c r="G1" s="35" t="s">
        <v>0</v>
      </c>
      <c r="H1" s="36"/>
      <c r="I1" s="37"/>
      <c r="J1" s="34" t="s">
        <v>1</v>
      </c>
      <c r="K1" s="34"/>
      <c r="L1" s="34"/>
      <c r="M1" s="35" t="s">
        <v>19</v>
      </c>
      <c r="N1" s="36"/>
      <c r="O1" s="36"/>
      <c r="P1" s="37"/>
      <c r="Q1" s="40" t="s">
        <v>8</v>
      </c>
      <c r="R1" s="40"/>
      <c r="S1" s="40"/>
      <c r="T1" s="40"/>
      <c r="U1" s="34" t="s">
        <v>25</v>
      </c>
      <c r="W1" t="s">
        <v>16</v>
      </c>
    </row>
    <row r="2" spans="1:23" x14ac:dyDescent="0.35">
      <c r="F2" s="39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21</v>
      </c>
      <c r="P2" s="4" t="s">
        <v>23</v>
      </c>
      <c r="Q2" s="4" t="s">
        <v>9</v>
      </c>
      <c r="R2" s="4" t="s">
        <v>12</v>
      </c>
      <c r="S2" s="4" t="s">
        <v>13</v>
      </c>
      <c r="T2" s="4" t="s">
        <v>14</v>
      </c>
      <c r="U2" s="34"/>
      <c r="W2" t="s">
        <v>11</v>
      </c>
    </row>
    <row r="3" spans="1:23" x14ac:dyDescent="0.35">
      <c r="A3" s="33" t="s">
        <v>15</v>
      </c>
      <c r="B3" t="s">
        <v>15</v>
      </c>
      <c r="C3" s="38" t="s">
        <v>2</v>
      </c>
      <c r="D3" s="20" t="s">
        <v>2</v>
      </c>
      <c r="E3" s="21" t="s">
        <v>4</v>
      </c>
      <c r="F3" s="3">
        <v>53.78</v>
      </c>
      <c r="G3" s="26">
        <v>0.88562595844268799</v>
      </c>
      <c r="H3" s="26">
        <v>0.87071800231933594</v>
      </c>
      <c r="I3" s="26">
        <v>0.87596899271011353</v>
      </c>
      <c r="J3" s="26">
        <v>0.40723124146461398</v>
      </c>
      <c r="K3" s="26">
        <v>0.43201828002929688</v>
      </c>
      <c r="L3" s="26">
        <v>0.44156357645988459</v>
      </c>
      <c r="M3" s="3">
        <v>573</v>
      </c>
      <c r="N3" s="3">
        <v>6</v>
      </c>
      <c r="O3" s="3">
        <v>2</v>
      </c>
      <c r="P3" s="3">
        <v>3</v>
      </c>
      <c r="Q3" s="3">
        <v>4</v>
      </c>
      <c r="R3" s="3">
        <v>2</v>
      </c>
      <c r="S3" s="3">
        <v>1</v>
      </c>
      <c r="T3" s="3">
        <v>1</v>
      </c>
      <c r="U3" s="3">
        <v>3</v>
      </c>
      <c r="W3" t="s">
        <v>33</v>
      </c>
    </row>
    <row r="4" spans="1:23" s="1" customFormat="1" x14ac:dyDescent="0.35">
      <c r="A4" s="33"/>
      <c r="B4" t="s">
        <v>15</v>
      </c>
      <c r="C4" s="39"/>
      <c r="D4" s="20" t="s">
        <v>2</v>
      </c>
      <c r="E4" s="21" t="s">
        <v>26</v>
      </c>
      <c r="F4" s="22">
        <v>61.23</v>
      </c>
      <c r="G4" s="23">
        <v>0.87789797782897905</v>
      </c>
      <c r="H4" s="23">
        <v>0.96361523866653442</v>
      </c>
      <c r="I4" s="23">
        <v>0.87441861629486084</v>
      </c>
      <c r="J4" s="24">
        <v>10.602006912231399</v>
      </c>
      <c r="K4" s="24">
        <v>1.056615352630615</v>
      </c>
      <c r="L4" s="24">
        <v>10.918642044067379</v>
      </c>
      <c r="M4" s="25">
        <v>568</v>
      </c>
      <c r="N4" s="25">
        <v>6</v>
      </c>
      <c r="O4" s="25">
        <v>2</v>
      </c>
      <c r="P4" s="25">
        <v>2</v>
      </c>
      <c r="Q4" s="22">
        <v>3</v>
      </c>
      <c r="R4" s="22">
        <v>3</v>
      </c>
      <c r="S4" s="22">
        <v>1</v>
      </c>
      <c r="T4" s="22">
        <v>1</v>
      </c>
      <c r="U4" s="22">
        <v>0</v>
      </c>
    </row>
    <row r="5" spans="1:23" x14ac:dyDescent="0.35">
      <c r="A5" s="33"/>
      <c r="B5" t="s">
        <v>15</v>
      </c>
      <c r="C5" s="38" t="s">
        <v>17</v>
      </c>
      <c r="D5" s="20" t="s">
        <v>17</v>
      </c>
      <c r="E5" s="21" t="s">
        <v>4</v>
      </c>
      <c r="F5" s="3">
        <v>61.96</v>
      </c>
      <c r="G5" s="26">
        <v>0.87635236978530795</v>
      </c>
      <c r="H5" s="26">
        <v>0.87613701820373535</v>
      </c>
      <c r="I5" s="26">
        <v>0.86976742744445801</v>
      </c>
      <c r="J5" s="26">
        <v>0.39954149723052901</v>
      </c>
      <c r="K5" s="26">
        <v>0.40130078792572021</v>
      </c>
      <c r="L5" s="26">
        <v>0.38770806789398188</v>
      </c>
      <c r="M5" s="28">
        <v>567</v>
      </c>
      <c r="N5" s="28">
        <v>6</v>
      </c>
      <c r="O5" s="28">
        <v>2</v>
      </c>
      <c r="P5" s="28">
        <v>2</v>
      </c>
      <c r="Q5" s="3">
        <v>4</v>
      </c>
      <c r="R5" s="3">
        <v>1</v>
      </c>
      <c r="S5" s="3">
        <v>1</v>
      </c>
      <c r="T5" s="3">
        <v>1</v>
      </c>
      <c r="U5" s="3">
        <v>2</v>
      </c>
    </row>
    <row r="6" spans="1:23" x14ac:dyDescent="0.35">
      <c r="A6" s="33"/>
      <c r="B6" t="s">
        <v>15</v>
      </c>
      <c r="C6" s="39"/>
      <c r="D6" s="4" t="s">
        <v>17</v>
      </c>
      <c r="E6" s="21" t="s">
        <v>27</v>
      </c>
      <c r="F6" s="3">
        <v>95.62</v>
      </c>
      <c r="G6" s="26">
        <v>0.89180833101272505</v>
      </c>
      <c r="H6" s="26">
        <v>0.88871687650680542</v>
      </c>
      <c r="I6" s="26">
        <v>0.88992249965667725</v>
      </c>
      <c r="J6" s="26">
        <v>0.48432782292366</v>
      </c>
      <c r="K6" s="26">
        <v>0.41999000310897833</v>
      </c>
      <c r="L6" s="26">
        <v>0.45322072505950928</v>
      </c>
      <c r="M6" s="28">
        <v>577</v>
      </c>
      <c r="N6" s="28">
        <v>5</v>
      </c>
      <c r="O6" s="28">
        <v>2</v>
      </c>
      <c r="P6" s="28">
        <v>3</v>
      </c>
      <c r="Q6" s="3">
        <v>5</v>
      </c>
      <c r="R6" s="3">
        <v>2</v>
      </c>
      <c r="S6" s="3">
        <v>1</v>
      </c>
      <c r="T6" s="3">
        <v>1</v>
      </c>
      <c r="U6" s="3">
        <v>3</v>
      </c>
    </row>
    <row r="7" spans="1:23" x14ac:dyDescent="0.35">
      <c r="A7" s="8"/>
      <c r="C7" s="8"/>
      <c r="D7" s="8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s="5" customFormat="1" ht="73.5" x14ac:dyDescent="0.35">
      <c r="F8" s="5" t="str" cm="1">
        <f t="array" ref="F8">IF(COUNTIF(F3:F7,MIN(F3:F7))&gt;1, "-", INDEX($B$3:$B$7&amp; " - " &amp;$D$3:$D$7&amp;" "&amp;$E$3:$E$7,MATCH(MIN(F3:F7),F3:F7,0)))</f>
        <v>ResNet50 - Tentativa 1 Do Zero</v>
      </c>
      <c r="G8" s="5" t="str" cm="1">
        <f t="array" ref="G8">IF(COUNTIF(G3:G7,MAX(G3:G7))&gt;1, "-", INDEX($B$3:$B$7&amp; " - " &amp;$D$3:$D$7&amp;" "&amp;$E$3:$E$7,MATCH(MAX(G3:G7),G3:G7,0)))</f>
        <v>ResNet50 - Tentativa 2 Com Tentativa 2 - Material</v>
      </c>
      <c r="H8" s="5" t="str" cm="1">
        <f t="array" ref="H8">IF(COUNTIF(H3:H7,MAX(H3:H7))&gt;1, "-", INDEX($B$3:$B$7&amp; " - " &amp;$D$3:$D$7&amp;" "&amp;$E$3:$E$7,MATCH(MAX(H3:H7),H3:H7,0)))</f>
        <v>ResNet50 - Tentativa 1 Com Tentativa 1 - Material</v>
      </c>
      <c r="I8" s="5" t="str" cm="1">
        <f t="array" ref="I8">IF(COUNTIF(I3:I7,MAX(I3:I7))&gt;1, "-", INDEX($B$3:$B$7&amp; " - " &amp;$D$3:$D$7&amp;" "&amp;$E$3:$E$7,MATCH(MAX(I3:I7),I3:I7,0)))</f>
        <v>ResNet50 - Tentativa 2 Com Tentativa 2 - Material</v>
      </c>
      <c r="J8" s="5" t="str" cm="1">
        <f t="array" ref="J8">IF(COUNTIF(J3:J7,MIN(J3:J7))&gt;1, "-", INDEX($B$3:$B$7&amp; " - " &amp;$D$3:$D$7&amp;" "&amp;$E$3:$E$7,MATCH(MIN(J3:J7),J3:J7,0)))</f>
        <v>ResNet50 - Tentativa 2 Do Zero</v>
      </c>
      <c r="K8" s="5" t="str" cm="1">
        <f t="array" ref="K8">IF(COUNTIF(K3:K7,MIN(K3:K7))&gt;1, "-", INDEX($B$3:$B$7&amp; " - " &amp;$D$3:$D$7&amp;" "&amp;$E$3:$E$7,MATCH(MIN(K3:K7),K3:K7,0)))</f>
        <v>ResNet50 - Tentativa 2 Do Zero</v>
      </c>
      <c r="L8" s="5" t="str" cm="1">
        <f t="array" ref="L8">IF(COUNTIF(L3:L7,MIN(L3:L7))&gt;1, "-", INDEX($B$3:$B$7&amp; " - " &amp;$D$3:$D$7&amp;" "&amp;$E$3:$E$7,MATCH(MIN(L3:L7),L3:L7,0)))</f>
        <v>ResNet50 - Tentativa 2 Do Zero</v>
      </c>
      <c r="M8" s="5" t="str" cm="1">
        <f t="array" ref="M8">IF(COUNTIF(M3:M7,MAX(M3:M7))&gt;1, "-", INDEX($B$3:$B$7&amp; " - " &amp;$D$3:$D$7&amp;" "&amp;$E$3:$E$7,MATCH(MAX(M3:M7),M3:M7,0)))</f>
        <v>ResNet50 - Tentativa 2 Com Tentativa 2 - Material</v>
      </c>
      <c r="N8" s="5" t="str" cm="1">
        <f t="array" ref="N8">IF(COUNTIF(N3:N7,MIN(N3:N7))&gt;1, "-", INDEX($B$3:$B$7&amp; " - " &amp;$D$3:$D$7&amp;" "&amp;$E$3:$E$7,MATCH(MIN(N3:N7),N3:N7,0)))</f>
        <v>ResNet50 - Tentativa 2 Com Tentativa 2 - Material</v>
      </c>
      <c r="O8" s="5" t="str" cm="1">
        <f t="array" ref="O8">IF(COUNTIF(O3:O7,MAX(O3:O7))&gt;1, "-", INDEX($B$3:$B$7&amp; " - " &amp;$D$3:$D$7&amp;" "&amp;$E$3:$E$7,MATCH(MAX(O3:O7),O3:O7,0)))</f>
        <v>-</v>
      </c>
      <c r="P8" s="5" t="str" cm="1">
        <f t="array" ref="P8">IF(COUNTIF(P3:P7,MAX(P3:P7))&gt;1, "-", INDEX($B$3:$B$7&amp; " - " &amp;$D$3:$D$7&amp;" "&amp;$E$3:$E$7,MATCH(MAX(P3:P7),P3:P7,0)))</f>
        <v>-</v>
      </c>
      <c r="Q8" s="5" t="str" cm="1">
        <f t="array" ref="Q8">IF(COUNTIF(Q3:Q7,MAX(Q3:Q7))&gt;1, "-", INDEX($B$3:$B$7&amp; " - " &amp;$D$3:$D$7&amp;" "&amp;$E$3:$E$7,MATCH(MAX(Q3:Q7),Q3:Q7,0)))</f>
        <v>ResNet50 - Tentativa 2 Com Tentativa 2 - Material</v>
      </c>
      <c r="R8" s="5" t="str" cm="1">
        <f t="array" ref="R8">IF(COUNTIF(R3:R7,MAX(R3:R7))&gt;1, "-", INDEX($B$3:$B$7&amp; " - " &amp;$D$3:$D$7&amp;" "&amp;$E$3:$E$7,MATCH(MAX(R3:R7),R3:R7,0)))</f>
        <v>ResNet50 - Tentativa 1 Com Tentativa 1 - Material</v>
      </c>
      <c r="S8" s="5" t="str" cm="1">
        <f t="array" ref="S8">IF(COUNTIF(S3:S7,MAX(S3:S7))&gt;1, "-", INDEX($B$3:$B$7&amp; " - " &amp;$D$3:$D$7&amp;" "&amp;$E$3:$E$7,MATCH(MAX(S3:S7),S3:S7,0)))</f>
        <v>-</v>
      </c>
      <c r="T8" s="5" t="str" cm="1">
        <f t="array" ref="T8">IF(COUNTIF(T3:T7,MAX(T3:T7))&gt;1, "-", INDEX($B$3:$B$7&amp; " - " &amp;$D$3:$D$7&amp;" "&amp;$E$3:$E$7,MATCH(MAX(T3:T7),T3:T7,0)))</f>
        <v>-</v>
      </c>
      <c r="U8" s="5" t="str" cm="1">
        <f t="array" ref="U8">IF(COUNTIF(U3:U7,MAX(U3:U7))&gt;1, "-", INDEX($B$3:$B$7&amp; " - " &amp;$D$3:$D$7&amp;" "&amp;$E$3:$E$7,MATCH(MAX(U3:U7),U3:U7,0)))</f>
        <v>-</v>
      </c>
      <c r="V8" s="6" t="str" cm="1">
        <f t="array" ref="V8">INDEX(F8:U8,MODE(MATCH(F8:U8,F8:U8,0)))</f>
        <v>ResNet50 - Tentativa 2 Com Tentativa 2 - Material</v>
      </c>
    </row>
  </sheetData>
  <mergeCells count="9">
    <mergeCell ref="Q1:T1"/>
    <mergeCell ref="A3:A6"/>
    <mergeCell ref="M1:P1"/>
    <mergeCell ref="U1:U2"/>
    <mergeCell ref="C5:C6"/>
    <mergeCell ref="C3:C4"/>
    <mergeCell ref="F1:F2"/>
    <mergeCell ref="G1:I1"/>
    <mergeCell ref="J1:L1"/>
  </mergeCells>
  <pageMargins left="0.7" right="0.7" top="0.75" bottom="0.75" header="0.3" footer="0.3"/>
  <ignoredErrors>
    <ignoredError sqref="M8:N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5A55-3C06-4E61-8437-99FEA8335048}">
  <dimension ref="A1:AA8"/>
  <sheetViews>
    <sheetView topLeftCell="F1" workbookViewId="0">
      <selection activeCell="Z9" sqref="Z9"/>
    </sheetView>
  </sheetViews>
  <sheetFormatPr defaultRowHeight="14.5" x14ac:dyDescent="0.35"/>
  <cols>
    <col min="1" max="1" width="8.81640625" style="2" bestFit="1" customWidth="1"/>
    <col min="2" max="2" width="6.36328125" style="18" bestFit="1" customWidth="1"/>
    <col min="3" max="3" width="3.36328125" style="2" bestFit="1" customWidth="1"/>
    <col min="4" max="4" width="7.08984375" style="18" bestFit="1" customWidth="1"/>
    <col min="5" max="5" width="22.36328125" style="2" customWidth="1"/>
    <col min="6" max="6" width="11.36328125" style="2" bestFit="1" customWidth="1"/>
    <col min="7" max="8" width="7.81640625" style="2" bestFit="1" customWidth="1"/>
    <col min="9" max="9" width="9.08984375" style="2" bestFit="1" customWidth="1"/>
    <col min="10" max="10" width="12.08984375" style="2" bestFit="1" customWidth="1"/>
    <col min="11" max="11" width="7.81640625" style="2" bestFit="1" customWidth="1"/>
    <col min="12" max="12" width="9.08984375" style="2" bestFit="1" customWidth="1"/>
    <col min="13" max="13" width="8" style="2" bestFit="1" customWidth="1"/>
    <col min="14" max="14" width="11.6328125" style="2" bestFit="1" customWidth="1"/>
    <col min="15" max="15" width="11.08984375" style="2" bestFit="1" customWidth="1"/>
    <col min="16" max="16" width="8" style="2" bestFit="1" customWidth="1"/>
    <col min="17" max="17" width="10.26953125" style="2" bestFit="1" customWidth="1"/>
    <col min="18" max="18" width="15.26953125" style="2" bestFit="1" customWidth="1"/>
    <col min="19" max="19" width="19" style="2" bestFit="1" customWidth="1"/>
    <col min="20" max="20" width="14.453125" style="2" bestFit="1" customWidth="1"/>
    <col min="21" max="22" width="8" style="2" bestFit="1" customWidth="1"/>
    <col min="23" max="23" width="11.81640625" style="2" bestFit="1" customWidth="1"/>
    <col min="24" max="24" width="2.81640625" style="2" bestFit="1" customWidth="1"/>
    <col min="25" max="25" width="8" style="2" bestFit="1" customWidth="1"/>
    <col min="26" max="26" width="8.7265625" style="2"/>
    <col min="27" max="27" width="46.81640625" style="2" bestFit="1" customWidth="1"/>
    <col min="28" max="16384" width="8.7265625" style="2"/>
  </cols>
  <sheetData>
    <row r="1" spans="1:27" x14ac:dyDescent="0.35">
      <c r="F1" s="38" t="s">
        <v>3</v>
      </c>
      <c r="G1" s="35" t="s">
        <v>0</v>
      </c>
      <c r="H1" s="36"/>
      <c r="I1" s="37"/>
      <c r="J1" s="34" t="s">
        <v>1</v>
      </c>
      <c r="K1" s="34"/>
      <c r="L1" s="34"/>
      <c r="M1" s="35" t="s">
        <v>19</v>
      </c>
      <c r="N1" s="36"/>
      <c r="O1" s="36"/>
      <c r="P1" s="36"/>
      <c r="Q1" s="36"/>
      <c r="R1" s="36"/>
      <c r="S1" s="36"/>
      <c r="T1" s="37"/>
      <c r="U1" s="40" t="s">
        <v>8</v>
      </c>
      <c r="V1" s="40"/>
      <c r="W1" s="40"/>
      <c r="X1" s="40"/>
      <c r="Y1" s="38" t="s">
        <v>25</v>
      </c>
      <c r="AA1" t="s">
        <v>16</v>
      </c>
    </row>
    <row r="2" spans="1:27" x14ac:dyDescent="0.35">
      <c r="F2" s="39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28</v>
      </c>
      <c r="P2" s="4" t="s">
        <v>23</v>
      </c>
      <c r="Q2" s="4" t="s">
        <v>21</v>
      </c>
      <c r="R2" s="4" t="s">
        <v>29</v>
      </c>
      <c r="S2" s="4" t="s">
        <v>30</v>
      </c>
      <c r="T2" s="4" t="s">
        <v>31</v>
      </c>
      <c r="U2" s="4" t="s">
        <v>9</v>
      </c>
      <c r="V2" s="4" t="s">
        <v>12</v>
      </c>
      <c r="W2" s="4" t="s">
        <v>13</v>
      </c>
      <c r="X2" s="4" t="s">
        <v>14</v>
      </c>
      <c r="Y2" s="39"/>
      <c r="AA2" t="s">
        <v>32</v>
      </c>
    </row>
    <row r="3" spans="1:27" x14ac:dyDescent="0.35">
      <c r="A3" s="33" t="s">
        <v>15</v>
      </c>
      <c r="B3" s="19" t="s">
        <v>15</v>
      </c>
      <c r="C3" s="41" t="s">
        <v>2</v>
      </c>
      <c r="D3" s="29" t="s">
        <v>2</v>
      </c>
      <c r="E3" s="30" t="s">
        <v>4</v>
      </c>
      <c r="F3" s="3"/>
      <c r="G3" s="26"/>
      <c r="H3" s="26"/>
      <c r="I3" s="26"/>
      <c r="J3" s="27"/>
      <c r="K3" s="26"/>
      <c r="L3" s="27"/>
      <c r="M3" s="28"/>
      <c r="N3" s="28"/>
      <c r="O3" s="28"/>
      <c r="P3" s="28"/>
      <c r="Q3" s="28"/>
      <c r="R3" s="28"/>
      <c r="S3" s="28"/>
      <c r="T3" s="28"/>
      <c r="U3" s="3"/>
      <c r="V3" s="3"/>
      <c r="W3" s="3"/>
      <c r="X3" s="3"/>
      <c r="Y3" s="3"/>
      <c r="AA3" t="s">
        <v>33</v>
      </c>
    </row>
    <row r="4" spans="1:27" ht="29" x14ac:dyDescent="0.25">
      <c r="A4" s="33"/>
      <c r="B4" s="19" t="s">
        <v>15</v>
      </c>
      <c r="C4" s="41"/>
      <c r="D4" s="29" t="s">
        <v>2</v>
      </c>
      <c r="E4" s="31" t="s">
        <v>34</v>
      </c>
      <c r="F4" s="3"/>
      <c r="G4" s="26"/>
      <c r="H4" s="26"/>
      <c r="I4" s="26"/>
      <c r="J4" s="27"/>
      <c r="K4" s="26"/>
      <c r="L4" s="27"/>
      <c r="M4" s="28"/>
      <c r="N4" s="28"/>
      <c r="O4" s="28"/>
      <c r="P4" s="28"/>
      <c r="Q4" s="28"/>
      <c r="R4" s="28"/>
      <c r="S4" s="28"/>
      <c r="T4" s="28"/>
      <c r="U4" s="3"/>
      <c r="V4" s="3"/>
      <c r="W4" s="3"/>
      <c r="X4" s="3"/>
      <c r="Y4" s="3"/>
    </row>
    <row r="5" spans="1:27" ht="43.5" x14ac:dyDescent="0.25">
      <c r="A5" s="33"/>
      <c r="B5" s="19" t="s">
        <v>15</v>
      </c>
      <c r="C5" s="41"/>
      <c r="D5" s="29" t="s">
        <v>2</v>
      </c>
      <c r="E5" s="32" t="s">
        <v>24</v>
      </c>
      <c r="F5" s="3"/>
      <c r="G5" s="26"/>
      <c r="H5" s="26"/>
      <c r="I5" s="26"/>
      <c r="J5" s="27"/>
      <c r="K5" s="26"/>
      <c r="L5" s="27"/>
      <c r="M5" s="28"/>
      <c r="N5" s="28"/>
      <c r="O5" s="28"/>
      <c r="P5" s="28"/>
      <c r="Q5" s="28"/>
      <c r="R5" s="28"/>
      <c r="S5" s="28"/>
      <c r="T5" s="28"/>
      <c r="U5" s="3"/>
      <c r="V5" s="3"/>
      <c r="W5" s="3"/>
      <c r="X5" s="3"/>
      <c r="Y5" s="3"/>
    </row>
    <row r="6" spans="1:27" x14ac:dyDescent="0.25">
      <c r="A6" s="8"/>
      <c r="B6" s="19" t="s">
        <v>15</v>
      </c>
      <c r="C6" s="7"/>
      <c r="D6" s="18" t="s">
        <v>17</v>
      </c>
      <c r="E6" s="32" t="s">
        <v>4</v>
      </c>
      <c r="F6" s="3"/>
      <c r="G6" s="26"/>
      <c r="H6" s="26"/>
      <c r="I6" s="26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3"/>
      <c r="V6" s="3"/>
      <c r="W6" s="3"/>
      <c r="X6" s="3"/>
      <c r="Y6" s="3"/>
    </row>
    <row r="7" spans="1:27" x14ac:dyDescent="0.25">
      <c r="A7" s="8"/>
      <c r="B7" s="19"/>
      <c r="C7" s="7"/>
      <c r="E7" s="9"/>
      <c r="G7" s="10"/>
      <c r="H7" s="10"/>
      <c r="I7" s="10"/>
      <c r="K7" s="10"/>
      <c r="L7" s="11"/>
      <c r="M7" s="11"/>
      <c r="N7" s="11"/>
      <c r="O7" s="11"/>
      <c r="P7" s="11"/>
      <c r="Q7" s="11"/>
      <c r="R7" s="11"/>
      <c r="S7" s="11"/>
      <c r="T7" s="11"/>
    </row>
    <row r="8" spans="1:27" s="12" customFormat="1" ht="76" x14ac:dyDescent="0.35">
      <c r="B8" s="5"/>
      <c r="D8" s="5"/>
      <c r="F8" s="12" t="e" cm="1">
        <f t="array" ref="F8">IF(COUNTIF(F3:F7,MIN(F3:F7))&gt;1, "-", INDEX($B$3:$B$7&amp; " - " &amp;$D$3:$D$7&amp;" "&amp;$E$3:$E$7,MATCH(MIN(F3:F7),F3:F7,0)))</f>
        <v>#N/A</v>
      </c>
      <c r="G8" s="12" t="e" cm="1">
        <f t="array" ref="G8">IF(COUNTIF(G3:G7,MAX(G3:G7))&gt;1, "-", INDEX($B$3:$B$7&amp; " - " &amp;$D$3:$D$7&amp;" "&amp;$E$3:$E$7,MATCH(MAX(G3:G7),G3:G7,0)))</f>
        <v>#N/A</v>
      </c>
      <c r="H8" s="12" t="e" cm="1">
        <f t="array" ref="H8">IF(COUNTIF(H3:H7,MAX(H3:H7))&gt;1, "-", INDEX($B$3:$B$7&amp; " - " &amp;$D$3:$D$7&amp;" "&amp;$E$3:$E$7,MATCH(MAX(H3:H7),H3:H7,0)))</f>
        <v>#N/A</v>
      </c>
      <c r="I8" s="12" t="e" cm="1">
        <f t="array" ref="I8">IF(COUNTIF(I3:I7,MAX(I3:I7))&gt;1, "-", INDEX($B$3:$B$7&amp; " - " &amp;$D$3:$D$7&amp;" "&amp;$E$3:$E$7,MATCH(MAX(I3:I7),I3:I7,0)))</f>
        <v>#N/A</v>
      </c>
      <c r="J8" s="12" t="e" cm="1">
        <f t="array" ref="J8">IF(COUNTIF(J3:J7,MIN(J3:J7))&gt;1, "-", INDEX($B$3:$B$7&amp; " - " &amp;$D$3:$D$7&amp;" "&amp;$E$3:$E$7,MATCH(MIN(J3:J7),J3:J7,0)))</f>
        <v>#N/A</v>
      </c>
      <c r="K8" s="12" t="e" cm="1">
        <f t="array" ref="K8">IF(COUNTIF(K3:K5,MIN(K3:K5))&gt;1, "-", INDEX($A$3&amp; " - " &amp;$D$3:$D$5&amp;" "&amp;$E$3:$E$5,MATCH(MIN(K3:K5),K3:K5,0)))</f>
        <v>#N/A</v>
      </c>
      <c r="L8" s="12" t="e" cm="1">
        <f t="array" ref="L8">IF(COUNTIF(L3:L5,MIN(L3:L5))&gt;1, "-", INDEX($A$3&amp; " - " &amp;$D$3:$D$5&amp;" "&amp;$E$3:$E$5,MATCH(MIN(L3:L5),L3:L5,0)))</f>
        <v>#N/A</v>
      </c>
      <c r="M8" s="12" t="e" cm="1">
        <f t="array" ref="M8">IF(COUNTIF(M3:M7,MAX(M3:M7))&gt;1, "-", INDEX($B$3:$B$7&amp; " - " &amp;$D$3:$D$7&amp;" "&amp;$E$3:$E$7,MATCH(MAX(M3:M7),M3:M7,0)))</f>
        <v>#N/A</v>
      </c>
      <c r="N8" s="12" t="e" cm="1">
        <f t="array" ref="N8">IF(COUNTIF(N3:N7,MIN(N3:N7))&gt;1, "-", INDEX($B$3:$B$7&amp; " - " &amp;$D$3:$D$7&amp;" "&amp;$E$3:$E$7,MATCH(MIN(N3:N7),N3:N7,0)))</f>
        <v>#N/A</v>
      </c>
      <c r="O8" s="12" t="e" cm="1">
        <f t="array" ref="O8">IF(COUNTIF(O3:O7,MIN(O3:O7))&gt;1, "-", INDEX($B$3:$B$7&amp; " - " &amp;$D$3:$D$7&amp;" "&amp;$E$3:$E$7,MATCH(MIN(O3:O7),O3:O7,0)))</f>
        <v>#N/A</v>
      </c>
      <c r="P8" s="12" t="e" cm="1">
        <f t="array" ref="P8">IF(COUNTIF(P3:P7,MIN(P3:P7))&gt;1, "-", INDEX($B$3:$B$7&amp; " - " &amp;$D$3:$D$7&amp;" "&amp;$E$3:$E$7,MATCH(MIN(P3:P7),P3:P7,0)))</f>
        <v>#N/A</v>
      </c>
      <c r="Q8" s="12" t="e" cm="1">
        <f t="array" ref="Q8">IF(COUNTIF(Q3:Q7,MIN(Q3:Q7))&gt;1, "-", INDEX($B$3:$B$7&amp; " - " &amp;$D$3:$D$7&amp;" "&amp;$E$3:$E$7,MATCH(MIN(Q3:Q7),Q3:Q7,0)))</f>
        <v>#N/A</v>
      </c>
      <c r="R8" s="12" t="e" cm="1">
        <f t="array" ref="R8">IF(COUNTIF(R3:R7,MAX(R3:R7))&gt;1, "-", INDEX($B$3:$B$7&amp; " - " &amp;$D$3:$D$7&amp;" "&amp;$E$3:$E$7,MATCH(MAX(R3:R7),R3:R7,0)))</f>
        <v>#N/A</v>
      </c>
      <c r="S8" s="12" t="e" cm="1">
        <f t="array" ref="S8">IF(COUNTIF(S3:S7,MAX(S3:S7))&gt;1, "-", INDEX($B$3:$B$7&amp; " - " &amp;$D$3:$D$7&amp;" "&amp;$E$3:$E$7,MATCH(MAX(S3:S7),S3:S7,0)))</f>
        <v>#N/A</v>
      </c>
      <c r="T8" s="12" t="e" cm="1">
        <f t="array" ref="T8">IF(COUNTIF(T3:T7,MAX(T3:T7))&gt;1, "-", INDEX($B$3:$B$7&amp; " - " &amp;$D$3:$D$7&amp;" "&amp;$E$3:$E$7,MATCH(MAX(T3:T7),T3:T7,0)))</f>
        <v>#N/A</v>
      </c>
      <c r="U8" s="12" t="e" cm="1">
        <f t="array" ref="U8">IF(COUNTIF(U3:U7,MAX(U3:U7))&gt;1, "-", INDEX($B$3:$B$7&amp; " - " &amp;$D$3:$D$7&amp;" "&amp;$E$3:$E$7,MATCH(MAX(U3:U7),U3:U7,0)))</f>
        <v>#N/A</v>
      </c>
      <c r="V8" s="12" t="e" cm="1">
        <f t="array" ref="V8">IF(COUNTIF(V3:V7,MAX(V3:V7))&gt;1, "-", INDEX($B$3:$B$7&amp; " - " &amp;$D$3:$D$7&amp;" "&amp;$E$3:$E$7,MATCH(MAX(V3:V7),V3:V7,0)))</f>
        <v>#N/A</v>
      </c>
      <c r="W8" s="12" t="e" cm="1">
        <f t="array" ref="W8">IF(COUNTIF(W3:W7,MAX(W3:W7))&gt;1, "-", INDEX($B$3:$B$7&amp; " - " &amp;$D$3:$D$7&amp;" "&amp;$E$3:$E$7,MATCH(MAX(W3:W7),W3:W7,0)))</f>
        <v>#N/A</v>
      </c>
      <c r="X8" s="12" t="e" cm="1">
        <f t="array" ref="X8">IF(COUNTIF(X3:X7,MAX(X3:X7))&gt;1, "-", INDEX($B$3:$B$7&amp; " - " &amp;$D$3:$D$7&amp;" "&amp;$E$3:$E$7,MATCH(MAX(X3:X7),X3:X7,0)))</f>
        <v>#N/A</v>
      </c>
      <c r="Y8" s="12" t="e" cm="1">
        <f t="array" ref="Y8">IF(COUNTIF(Y3:Y7,MAX(Y3:Y7))&gt;1, "-", INDEX($B$3:$B$7&amp; " - " &amp;$D$3:$D$7&amp;" "&amp;$E$3:$E$7,MATCH(MAX(Y3:Y7),Y3:Y7,0)))</f>
        <v>#N/A</v>
      </c>
      <c r="Z8" s="13" t="e" cm="1">
        <f t="array" ref="Z8">INDEX(F8:Y8,MODE(MATCH(F8:Y8,F8:Y8,0)))</f>
        <v>#N/A</v>
      </c>
    </row>
  </sheetData>
  <mergeCells count="8">
    <mergeCell ref="A3:A5"/>
    <mergeCell ref="Y1:Y2"/>
    <mergeCell ref="M1:T1"/>
    <mergeCell ref="C3:C5"/>
    <mergeCell ref="F1:F2"/>
    <mergeCell ref="G1:I1"/>
    <mergeCell ref="J1:L1"/>
    <mergeCell ref="U1:X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Material</vt:lpstr>
      <vt:lpstr>Material + Ano</vt:lpstr>
      <vt:lpstr>Material + Ano + 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2024-11-21T11:21:06Z</dcterms:created>
  <dcterms:modified xsi:type="dcterms:W3CDTF">2025-01-02T20:26:33Z</dcterms:modified>
</cp:coreProperties>
</file>