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788E2001-5FD0-4CBD-B973-019DDF572D4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ral" sheetId="2" r:id="rId1"/>
    <sheet name="Resultados" sheetId="1" r:id="rId2"/>
    <sheet name="Folha1" sheetId="3" r:id="rId3"/>
  </sheets>
  <definedNames>
    <definedName name="_xlnm._FilterDatabase" localSheetId="1" hidden="1">Resultados!$C$1:$AA$1687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 a="1"/>
  <c r="AB2" i="1" s="1"/>
  <c r="AC2" i="1" s="1"/>
  <c r="AB3" i="1" a="1"/>
  <c r="AB3" i="1" s="1"/>
  <c r="AC3" i="1" s="1"/>
  <c r="AB4" i="1" a="1"/>
  <c r="AB4" i="1" s="1"/>
  <c r="AC4" i="1" s="1"/>
  <c r="AB5" i="1" a="1"/>
  <c r="AB5" i="1" s="1"/>
  <c r="AC5" i="1" s="1"/>
  <c r="AB6" i="1" a="1"/>
  <c r="AB6" i="1" s="1"/>
  <c r="AC6" i="1" s="1"/>
  <c r="AB7" i="1" a="1"/>
  <c r="AB7" i="1" s="1"/>
  <c r="AC7" i="1" s="1"/>
  <c r="AB8" i="1" a="1"/>
  <c r="AB8" i="1" s="1"/>
  <c r="AC8" i="1" s="1"/>
  <c r="AB9" i="1" a="1"/>
  <c r="AB9" i="1" s="1"/>
  <c r="AC9" i="1" s="1"/>
  <c r="AB10" i="1" a="1"/>
  <c r="AB10" i="1" s="1"/>
  <c r="AC10" i="1" s="1"/>
  <c r="AB11" i="1" a="1"/>
  <c r="AB11" i="1" s="1"/>
  <c r="AC11" i="1" s="1"/>
  <c r="AB12" i="1" a="1"/>
  <c r="AB12" i="1" s="1"/>
  <c r="AC12" i="1" s="1"/>
  <c r="AB13" i="1" a="1"/>
  <c r="AB13" i="1" s="1"/>
  <c r="AC13" i="1" s="1"/>
  <c r="AB14" i="1" a="1"/>
  <c r="AB14" i="1" s="1"/>
  <c r="AC14" i="1" s="1"/>
  <c r="AB15" i="1" a="1"/>
  <c r="AB15" i="1" s="1"/>
  <c r="AC15" i="1" s="1"/>
  <c r="AB16" i="1" a="1"/>
  <c r="AB16" i="1" s="1"/>
  <c r="AC16" i="1" s="1"/>
  <c r="AB17" i="1" a="1"/>
  <c r="AB17" i="1" s="1"/>
  <c r="AC17" i="1" s="1"/>
  <c r="AB18" i="1" a="1"/>
  <c r="AB18" i="1" s="1"/>
  <c r="AC18" i="1" s="1"/>
  <c r="AB19" i="1" a="1"/>
  <c r="AB19" i="1" s="1"/>
  <c r="AC19" i="1" s="1"/>
  <c r="AB20" i="1" a="1"/>
  <c r="AB20" i="1" s="1"/>
  <c r="AC20" i="1" s="1"/>
  <c r="AB21" i="1" a="1"/>
  <c r="AB21" i="1" s="1"/>
  <c r="AC21" i="1" s="1"/>
  <c r="AB22" i="1" a="1"/>
  <c r="AB22" i="1" s="1"/>
  <c r="AC22" i="1" s="1"/>
  <c r="AB23" i="1" a="1"/>
  <c r="AB23" i="1" s="1"/>
  <c r="AC23" i="1" s="1"/>
  <c r="AB24" i="1" a="1"/>
  <c r="AB24" i="1" s="1"/>
  <c r="AC24" i="1" s="1"/>
  <c r="AB25" i="1" a="1"/>
  <c r="AB25" i="1" s="1"/>
  <c r="AC25" i="1" s="1"/>
  <c r="AB26" i="1" a="1"/>
  <c r="AB26" i="1" s="1"/>
  <c r="AC26" i="1" s="1"/>
  <c r="AB27" i="1" a="1"/>
  <c r="AB27" i="1" s="1"/>
  <c r="AC27" i="1" s="1"/>
  <c r="AB28" i="1" a="1"/>
  <c r="AB28" i="1" s="1"/>
  <c r="AC28" i="1" s="1"/>
  <c r="AB29" i="1" a="1"/>
  <c r="AB29" i="1" s="1"/>
  <c r="AC29" i="1" s="1"/>
  <c r="AB30" i="1" a="1"/>
  <c r="AB30" i="1" s="1"/>
  <c r="AC30" i="1" s="1"/>
  <c r="AB31" i="1" a="1"/>
  <c r="AB31" i="1" s="1"/>
  <c r="AC31" i="1" s="1"/>
  <c r="AB32" i="1" a="1"/>
  <c r="AB32" i="1" s="1"/>
  <c r="AC32" i="1" s="1"/>
  <c r="AB33" i="1" a="1"/>
  <c r="AB33" i="1" s="1"/>
  <c r="AC33" i="1" s="1"/>
  <c r="AB34" i="1" a="1"/>
  <c r="AB34" i="1" s="1"/>
  <c r="AC34" i="1" s="1"/>
  <c r="AB35" i="1" a="1"/>
  <c r="AB35" i="1" s="1"/>
  <c r="AC35" i="1" s="1"/>
  <c r="AB36" i="1" a="1"/>
  <c r="AB36" i="1" s="1"/>
  <c r="AC36" i="1" s="1"/>
  <c r="AB37" i="1" a="1"/>
  <c r="AB37" i="1" s="1"/>
  <c r="AC37" i="1" s="1"/>
  <c r="AB38" i="1" a="1"/>
  <c r="AB38" i="1" s="1"/>
  <c r="AC38" i="1" s="1"/>
  <c r="AB39" i="1" a="1"/>
  <c r="AB39" i="1" s="1"/>
  <c r="AC39" i="1" s="1"/>
  <c r="AB40" i="1" a="1"/>
  <c r="AB40" i="1" s="1"/>
  <c r="AC40" i="1" s="1"/>
  <c r="AB41" i="1" a="1"/>
  <c r="AB41" i="1" s="1"/>
  <c r="AC41" i="1" s="1"/>
  <c r="AB42" i="1" a="1"/>
  <c r="AB42" i="1" s="1"/>
  <c r="AC42" i="1" s="1"/>
  <c r="AB43" i="1" a="1"/>
  <c r="AB43" i="1" s="1"/>
  <c r="AC43" i="1" s="1"/>
  <c r="AB44" i="1" a="1"/>
  <c r="AB44" i="1" s="1"/>
  <c r="AC44" i="1" s="1"/>
  <c r="AB45" i="1" a="1"/>
  <c r="AB45" i="1" s="1"/>
  <c r="AC45" i="1" s="1"/>
  <c r="AB46" i="1" a="1"/>
  <c r="AB46" i="1" s="1"/>
  <c r="AC46" i="1" s="1"/>
  <c r="AB47" i="1" a="1"/>
  <c r="AB47" i="1" s="1"/>
  <c r="AC47" i="1" s="1"/>
  <c r="AB48" i="1" a="1"/>
  <c r="AB48" i="1" s="1"/>
  <c r="AC48" i="1" s="1"/>
  <c r="AB49" i="1" a="1"/>
  <c r="AB49" i="1" s="1"/>
  <c r="AC49" i="1" s="1"/>
  <c r="AB50" i="1" a="1"/>
  <c r="AB50" i="1" s="1"/>
  <c r="AC50" i="1" s="1"/>
  <c r="AB51" i="1" a="1"/>
  <c r="AB51" i="1" s="1"/>
  <c r="AC51" i="1" s="1"/>
  <c r="AB52" i="1" a="1"/>
  <c r="AB52" i="1" s="1"/>
  <c r="AC52" i="1" s="1"/>
  <c r="AB53" i="1" a="1"/>
  <c r="AB53" i="1" s="1"/>
  <c r="AC53" i="1" s="1"/>
  <c r="AB54" i="1" a="1"/>
  <c r="AB54" i="1" s="1"/>
  <c r="AC54" i="1" s="1"/>
  <c r="AB55" i="1" a="1"/>
  <c r="AB55" i="1" s="1"/>
  <c r="AC55" i="1" s="1"/>
  <c r="AB56" i="1" a="1"/>
  <c r="AB56" i="1" s="1"/>
  <c r="AC56" i="1" s="1"/>
  <c r="AB57" i="1" a="1"/>
  <c r="AB57" i="1" s="1"/>
  <c r="AC57" i="1" s="1"/>
  <c r="AB58" i="1" a="1"/>
  <c r="AB58" i="1" s="1"/>
  <c r="AC58" i="1" s="1"/>
  <c r="AB59" i="1" a="1"/>
  <c r="AB59" i="1" s="1"/>
  <c r="AC59" i="1" s="1"/>
  <c r="AB60" i="1" a="1"/>
  <c r="AB60" i="1" s="1"/>
  <c r="AC60" i="1" s="1"/>
  <c r="AB61" i="1" a="1"/>
  <c r="AB61" i="1" s="1"/>
  <c r="AC61" i="1" s="1"/>
  <c r="AB62" i="1" a="1"/>
  <c r="AB62" i="1" s="1"/>
  <c r="AC62" i="1" s="1"/>
  <c r="AB63" i="1" a="1"/>
  <c r="AB63" i="1" s="1"/>
  <c r="AC63" i="1" s="1"/>
  <c r="AB64" i="1" a="1"/>
  <c r="AB64" i="1" s="1"/>
  <c r="AC64" i="1" s="1"/>
  <c r="AB65" i="1" a="1"/>
  <c r="AB65" i="1" s="1"/>
  <c r="AC65" i="1" s="1"/>
  <c r="AB66" i="1" a="1"/>
  <c r="AB66" i="1" s="1"/>
  <c r="AC66" i="1" s="1"/>
  <c r="AB67" i="1" a="1"/>
  <c r="AB67" i="1" s="1"/>
  <c r="AC67" i="1" s="1"/>
  <c r="AB68" i="1" a="1"/>
  <c r="AB68" i="1" s="1"/>
  <c r="AC68" i="1" s="1"/>
  <c r="AB69" i="1" a="1"/>
  <c r="AB69" i="1" s="1"/>
  <c r="AC69" i="1" s="1"/>
  <c r="AB70" i="1" a="1"/>
  <c r="AB70" i="1" s="1"/>
  <c r="AC70" i="1" s="1"/>
  <c r="AB71" i="1" a="1"/>
  <c r="AB71" i="1" s="1"/>
  <c r="AC71" i="1" s="1"/>
  <c r="AB72" i="1" a="1"/>
  <c r="AB72" i="1" s="1"/>
  <c r="AC72" i="1" s="1"/>
  <c r="AB73" i="1" a="1"/>
  <c r="AB73" i="1" s="1"/>
  <c r="AC73" i="1" s="1"/>
  <c r="AB74" i="1" a="1"/>
  <c r="AB74" i="1" s="1"/>
  <c r="AC74" i="1" s="1"/>
  <c r="AB75" i="1" a="1"/>
  <c r="AB75" i="1" s="1"/>
  <c r="AC75" i="1" s="1"/>
  <c r="AB76" i="1" a="1"/>
  <c r="AB76" i="1" s="1"/>
  <c r="AC76" i="1" s="1"/>
  <c r="AB77" i="1" a="1"/>
  <c r="AB77" i="1" s="1"/>
  <c r="AC77" i="1" s="1"/>
  <c r="AB78" i="1" a="1"/>
  <c r="AB78" i="1" s="1"/>
  <c r="AC78" i="1" s="1"/>
  <c r="AB79" i="1" a="1"/>
  <c r="AB79" i="1" s="1"/>
  <c r="AC79" i="1" s="1"/>
  <c r="AB80" i="1" a="1"/>
  <c r="AB80" i="1" s="1"/>
  <c r="AC80" i="1" s="1"/>
  <c r="AB81" i="1" a="1"/>
  <c r="AB81" i="1" s="1"/>
  <c r="AC81" i="1" s="1"/>
  <c r="AB82" i="1" a="1"/>
  <c r="AB82" i="1" s="1"/>
  <c r="AC82" i="1" s="1"/>
  <c r="AB83" i="1" a="1"/>
  <c r="AB83" i="1" s="1"/>
  <c r="AC83" i="1" s="1"/>
  <c r="AB84" i="1" a="1"/>
  <c r="AB84" i="1" s="1"/>
  <c r="AC84" i="1" s="1"/>
  <c r="AB85" i="1" a="1"/>
  <c r="AB85" i="1" s="1"/>
  <c r="AC85" i="1" s="1"/>
  <c r="AB86" i="1" a="1"/>
  <c r="AB86" i="1" s="1"/>
  <c r="AC86" i="1" s="1"/>
  <c r="AB87" i="1" a="1"/>
  <c r="AB87" i="1" s="1"/>
  <c r="AC87" i="1" s="1"/>
  <c r="AB88" i="1" a="1"/>
  <c r="AB88" i="1" s="1"/>
  <c r="AC88" i="1" s="1"/>
  <c r="AB89" i="1" a="1"/>
  <c r="AB89" i="1" s="1"/>
  <c r="AC89" i="1" s="1"/>
  <c r="AB90" i="1" a="1"/>
  <c r="AB90" i="1" s="1"/>
  <c r="AC90" i="1" s="1"/>
  <c r="AB91" i="1" a="1"/>
  <c r="AB91" i="1" s="1"/>
  <c r="AC91" i="1" s="1"/>
  <c r="AB92" i="1" a="1"/>
  <c r="AB92" i="1" s="1"/>
  <c r="AC92" i="1" s="1"/>
  <c r="AB93" i="1" a="1"/>
  <c r="AB93" i="1" s="1"/>
  <c r="AC93" i="1" s="1"/>
  <c r="AB94" i="1" a="1"/>
  <c r="AB94" i="1" s="1"/>
  <c r="AC94" i="1" s="1"/>
  <c r="AB95" i="1" a="1"/>
  <c r="AB95" i="1" s="1"/>
  <c r="AC95" i="1" s="1"/>
  <c r="AB96" i="1" a="1"/>
  <c r="AB96" i="1" s="1"/>
  <c r="AC96" i="1" s="1"/>
  <c r="AB97" i="1" a="1"/>
  <c r="AB97" i="1" s="1"/>
  <c r="AC97" i="1" s="1"/>
  <c r="AB98" i="1" a="1"/>
  <c r="AB98" i="1" s="1"/>
  <c r="AC98" i="1" s="1"/>
  <c r="AB99" i="1" a="1"/>
  <c r="AB99" i="1" s="1"/>
  <c r="AC99" i="1" s="1"/>
  <c r="AB100" i="1" a="1"/>
  <c r="AB100" i="1" s="1"/>
  <c r="AC100" i="1" s="1"/>
  <c r="AB101" i="1" a="1"/>
  <c r="AB101" i="1" s="1"/>
  <c r="AC101" i="1" s="1"/>
  <c r="AB102" i="1" a="1"/>
  <c r="AB102" i="1" s="1"/>
  <c r="AC102" i="1" s="1"/>
  <c r="AB103" i="1" a="1"/>
  <c r="AB103" i="1" s="1"/>
  <c r="AC103" i="1" s="1"/>
  <c r="AB104" i="1" a="1"/>
  <c r="AB104" i="1" s="1"/>
  <c r="AC104" i="1" s="1"/>
  <c r="AB105" i="1" a="1"/>
  <c r="AB105" i="1" s="1"/>
  <c r="AC105" i="1" s="1"/>
  <c r="AB106" i="1" a="1"/>
  <c r="AB106" i="1" s="1"/>
  <c r="AC106" i="1" s="1"/>
  <c r="AB107" i="1" a="1"/>
  <c r="AB107" i="1" s="1"/>
  <c r="AC107" i="1" s="1"/>
  <c r="AB108" i="1" a="1"/>
  <c r="AB108" i="1" s="1"/>
  <c r="AC108" i="1" s="1"/>
  <c r="AB109" i="1" a="1"/>
  <c r="AB109" i="1" s="1"/>
  <c r="AC109" i="1" s="1"/>
  <c r="AB110" i="1" a="1"/>
  <c r="AB110" i="1" s="1"/>
  <c r="AC110" i="1" s="1"/>
  <c r="AB111" i="1" a="1"/>
  <c r="AB111" i="1" s="1"/>
  <c r="AC111" i="1" s="1"/>
  <c r="AB112" i="1" a="1"/>
  <c r="AB112" i="1" s="1"/>
  <c r="AC112" i="1" s="1"/>
  <c r="AB113" i="1" a="1"/>
  <c r="AB113" i="1" s="1"/>
  <c r="AC113" i="1" s="1"/>
  <c r="AB114" i="1" a="1"/>
  <c r="AB114" i="1" s="1"/>
  <c r="AC114" i="1" s="1"/>
  <c r="AB115" i="1" a="1"/>
  <c r="AB115" i="1" s="1"/>
  <c r="AC115" i="1" s="1"/>
  <c r="AB116" i="1" a="1"/>
  <c r="AB116" i="1" s="1"/>
  <c r="AC116" i="1" s="1"/>
  <c r="AB117" i="1" a="1"/>
  <c r="AB117" i="1" s="1"/>
  <c r="AC117" i="1" s="1"/>
  <c r="AB118" i="1" a="1"/>
  <c r="AB118" i="1" s="1"/>
  <c r="AC118" i="1" s="1"/>
  <c r="AB119" i="1" a="1"/>
  <c r="AB119" i="1" s="1"/>
  <c r="AC119" i="1" s="1"/>
  <c r="AB120" i="1" a="1"/>
  <c r="AB120" i="1" s="1"/>
  <c r="AC120" i="1" s="1"/>
  <c r="AB121" i="1" a="1"/>
  <c r="AB121" i="1" s="1"/>
  <c r="AC121" i="1" s="1"/>
  <c r="AB122" i="1" a="1"/>
  <c r="AB122" i="1" s="1"/>
  <c r="AC122" i="1" s="1"/>
  <c r="AB123" i="1" a="1"/>
  <c r="AB123" i="1" s="1"/>
  <c r="AC123" i="1" s="1"/>
  <c r="AB124" i="1" a="1"/>
  <c r="AB124" i="1" s="1"/>
  <c r="AC124" i="1" s="1"/>
  <c r="AB125" i="1" a="1"/>
  <c r="AB125" i="1" s="1"/>
  <c r="AC125" i="1" s="1"/>
  <c r="AB126" i="1" a="1"/>
  <c r="AB126" i="1" s="1"/>
  <c r="AC126" i="1" s="1"/>
  <c r="AB127" i="1" a="1"/>
  <c r="AB127" i="1" s="1"/>
  <c r="AC127" i="1" s="1"/>
  <c r="AB128" i="1" a="1"/>
  <c r="AB128" i="1" s="1"/>
  <c r="AC128" i="1" s="1"/>
  <c r="AB129" i="1" a="1"/>
  <c r="AB129" i="1" s="1"/>
  <c r="AC129" i="1" s="1"/>
  <c r="AB130" i="1" a="1"/>
  <c r="AB130" i="1" s="1"/>
  <c r="AC130" i="1" s="1"/>
  <c r="AB131" i="1" a="1"/>
  <c r="AB131" i="1" s="1"/>
  <c r="AC131" i="1" s="1"/>
  <c r="AB132" i="1" a="1"/>
  <c r="AB132" i="1" s="1"/>
  <c r="AC132" i="1" s="1"/>
  <c r="AB133" i="1" a="1"/>
  <c r="AB133" i="1" s="1"/>
  <c r="AC133" i="1" s="1"/>
  <c r="AB134" i="1" a="1"/>
  <c r="AB134" i="1" s="1"/>
  <c r="AC134" i="1" s="1"/>
  <c r="AB135" i="1" a="1"/>
  <c r="AB135" i="1" s="1"/>
  <c r="AC135" i="1" s="1"/>
  <c r="AB136" i="1" a="1"/>
  <c r="AB136" i="1" s="1"/>
  <c r="AC136" i="1" s="1"/>
  <c r="AB137" i="1" a="1"/>
  <c r="AB137" i="1" s="1"/>
  <c r="AC137" i="1" s="1"/>
  <c r="AB138" i="1" a="1"/>
  <c r="AB138" i="1" s="1"/>
  <c r="AC138" i="1" s="1"/>
  <c r="AB139" i="1" a="1"/>
  <c r="AB139" i="1" s="1"/>
  <c r="AC139" i="1" s="1"/>
  <c r="AB140" i="1" a="1"/>
  <c r="AB140" i="1" s="1"/>
  <c r="AC140" i="1" s="1"/>
  <c r="AB141" i="1" a="1"/>
  <c r="AB141" i="1" s="1"/>
  <c r="AC141" i="1" s="1"/>
  <c r="AB142" i="1" a="1"/>
  <c r="AB142" i="1" s="1"/>
  <c r="AC142" i="1" s="1"/>
  <c r="AB143" i="1" a="1"/>
  <c r="AB143" i="1" s="1"/>
  <c r="AC143" i="1" s="1"/>
  <c r="AB144" i="1" a="1"/>
  <c r="AB144" i="1" s="1"/>
  <c r="AC144" i="1" s="1"/>
  <c r="AB145" i="1" a="1"/>
  <c r="AB145" i="1" s="1"/>
  <c r="AC145" i="1" s="1"/>
  <c r="AB146" i="1" a="1"/>
  <c r="AB146" i="1" s="1"/>
  <c r="AC146" i="1" s="1"/>
  <c r="AB147" i="1" a="1"/>
  <c r="AB147" i="1" s="1"/>
  <c r="AC147" i="1" s="1"/>
  <c r="AB148" i="1" a="1"/>
  <c r="AB148" i="1" s="1"/>
  <c r="AC148" i="1" s="1"/>
  <c r="AB149" i="1" a="1"/>
  <c r="AB149" i="1" s="1"/>
  <c r="AC149" i="1" s="1"/>
  <c r="AB150" i="1" a="1"/>
  <c r="AB150" i="1" s="1"/>
  <c r="AC150" i="1" s="1"/>
  <c r="AB151" i="1" a="1"/>
  <c r="AB151" i="1" s="1"/>
  <c r="AC151" i="1" s="1"/>
  <c r="AB152" i="1" a="1"/>
  <c r="AB152" i="1" s="1"/>
  <c r="AC152" i="1" s="1"/>
  <c r="AB153" i="1" a="1"/>
  <c r="AB153" i="1" s="1"/>
  <c r="AC153" i="1" s="1"/>
  <c r="AB154" i="1" a="1"/>
  <c r="AB154" i="1" s="1"/>
  <c r="AC154" i="1" s="1"/>
  <c r="AB155" i="1" a="1"/>
  <c r="AB155" i="1" s="1"/>
  <c r="AC155" i="1" s="1"/>
  <c r="AB156" i="1" a="1"/>
  <c r="AB156" i="1" s="1"/>
  <c r="AC156" i="1" s="1"/>
  <c r="AB157" i="1" a="1"/>
  <c r="AB157" i="1" s="1"/>
  <c r="AC157" i="1" s="1"/>
  <c r="AB158" i="1" a="1"/>
  <c r="AB158" i="1" s="1"/>
  <c r="AC158" i="1" s="1"/>
  <c r="AB159" i="1" a="1"/>
  <c r="AB159" i="1" s="1"/>
  <c r="AC159" i="1" s="1"/>
  <c r="AB160" i="1" a="1"/>
  <c r="AB160" i="1" s="1"/>
  <c r="AC160" i="1" s="1"/>
  <c r="AB161" i="1" a="1"/>
  <c r="AB161" i="1" s="1"/>
  <c r="AC161" i="1" s="1"/>
  <c r="AB162" i="1" a="1"/>
  <c r="AB162" i="1" s="1"/>
  <c r="AC162" i="1" s="1"/>
  <c r="AB163" i="1" a="1"/>
  <c r="AB163" i="1" s="1"/>
  <c r="AC163" i="1" s="1"/>
  <c r="AB164" i="1" a="1"/>
  <c r="AB164" i="1" s="1"/>
  <c r="AC164" i="1" s="1"/>
  <c r="AB165" i="1" a="1"/>
  <c r="AB165" i="1" s="1"/>
  <c r="AC165" i="1" s="1"/>
  <c r="AB166" i="1" a="1"/>
  <c r="AB166" i="1" s="1"/>
  <c r="AC166" i="1" s="1"/>
  <c r="AB167" i="1" a="1"/>
  <c r="AB167" i="1" s="1"/>
  <c r="AC167" i="1" s="1"/>
  <c r="AB168" i="1" a="1"/>
  <c r="AB168" i="1" s="1"/>
  <c r="AC168" i="1" s="1"/>
  <c r="AB169" i="1" a="1"/>
  <c r="AB169" i="1" s="1"/>
  <c r="AC169" i="1" s="1"/>
  <c r="AB170" i="1" a="1"/>
  <c r="AB170" i="1" s="1"/>
  <c r="AC170" i="1" s="1"/>
  <c r="AB171" i="1" a="1"/>
  <c r="AB171" i="1" s="1"/>
  <c r="AC171" i="1" s="1"/>
  <c r="AB172" i="1" a="1"/>
  <c r="AB172" i="1" s="1"/>
  <c r="AC172" i="1" s="1"/>
  <c r="AB173" i="1" a="1"/>
  <c r="AB173" i="1" s="1"/>
  <c r="AC173" i="1" s="1"/>
  <c r="AB174" i="1" a="1"/>
  <c r="AB174" i="1" s="1"/>
  <c r="AC174" i="1" s="1"/>
  <c r="AB175" i="1" a="1"/>
  <c r="AB175" i="1" s="1"/>
  <c r="AC175" i="1" s="1"/>
  <c r="AB176" i="1" a="1"/>
  <c r="AB176" i="1" s="1"/>
  <c r="AC176" i="1" s="1"/>
  <c r="AB177" i="1" a="1"/>
  <c r="AB177" i="1" s="1"/>
  <c r="AC177" i="1" s="1"/>
  <c r="AB178" i="1" a="1"/>
  <c r="AB178" i="1" s="1"/>
  <c r="AC178" i="1" s="1"/>
  <c r="AB179" i="1" a="1"/>
  <c r="AB179" i="1" s="1"/>
  <c r="AC179" i="1" s="1"/>
  <c r="AB180" i="1" a="1"/>
  <c r="AB180" i="1" s="1"/>
  <c r="AC180" i="1" s="1"/>
  <c r="AB181" i="1" a="1"/>
  <c r="AB181" i="1" s="1"/>
  <c r="AC181" i="1" s="1"/>
  <c r="AB182" i="1" a="1"/>
  <c r="AB182" i="1" s="1"/>
  <c r="AC182" i="1" s="1"/>
  <c r="AB183" i="1" a="1"/>
  <c r="AB183" i="1" s="1"/>
  <c r="AC183" i="1" s="1"/>
  <c r="AB184" i="1" a="1"/>
  <c r="AB184" i="1" s="1"/>
  <c r="AC184" i="1" s="1"/>
  <c r="AB185" i="1" a="1"/>
  <c r="AB185" i="1" s="1"/>
  <c r="AC185" i="1" s="1"/>
  <c r="AB186" i="1" a="1"/>
  <c r="AB186" i="1" s="1"/>
  <c r="AC186" i="1" s="1"/>
  <c r="AB187" i="1" a="1"/>
  <c r="AB187" i="1" s="1"/>
  <c r="AC187" i="1" s="1"/>
  <c r="AB188" i="1" a="1"/>
  <c r="AB188" i="1" s="1"/>
  <c r="AC188" i="1" s="1"/>
  <c r="AB189" i="1" a="1"/>
  <c r="AB189" i="1" s="1"/>
  <c r="AC189" i="1" s="1"/>
  <c r="AB190" i="1" a="1"/>
  <c r="AB190" i="1" s="1"/>
  <c r="AC190" i="1" s="1"/>
  <c r="AB191" i="1" a="1"/>
  <c r="AB191" i="1" s="1"/>
  <c r="AC191" i="1" s="1"/>
  <c r="AB192" i="1" a="1"/>
  <c r="AB192" i="1" s="1"/>
  <c r="AC192" i="1" s="1"/>
  <c r="AB193" i="1" a="1"/>
  <c r="AB193" i="1" s="1"/>
  <c r="AC193" i="1" s="1"/>
  <c r="AB194" i="1" a="1"/>
  <c r="AB194" i="1" s="1"/>
  <c r="AC194" i="1" s="1"/>
  <c r="AB195" i="1" a="1"/>
  <c r="AB195" i="1" s="1"/>
  <c r="AC195" i="1" s="1"/>
  <c r="AB196" i="1" a="1"/>
  <c r="AB196" i="1" s="1"/>
  <c r="AC196" i="1" s="1"/>
  <c r="AB197" i="1" a="1"/>
  <c r="AB197" i="1" s="1"/>
  <c r="AC197" i="1" s="1"/>
  <c r="AB198" i="1" a="1"/>
  <c r="AB198" i="1" s="1"/>
  <c r="AC198" i="1" s="1"/>
  <c r="AB199" i="1" a="1"/>
  <c r="AB199" i="1" s="1"/>
  <c r="AC199" i="1" s="1"/>
  <c r="AB200" i="1" a="1"/>
  <c r="AB200" i="1" s="1"/>
  <c r="AC200" i="1" s="1"/>
  <c r="AB201" i="1" a="1"/>
  <c r="AB201" i="1" s="1"/>
  <c r="AC201" i="1" s="1"/>
  <c r="AB202" i="1" a="1"/>
  <c r="AB202" i="1" s="1"/>
  <c r="AC202" i="1" s="1"/>
  <c r="AB203" i="1" a="1"/>
  <c r="AB203" i="1" s="1"/>
  <c r="AC203" i="1" s="1"/>
  <c r="AB204" i="1" a="1"/>
  <c r="AB204" i="1" s="1"/>
  <c r="AC204" i="1" s="1"/>
  <c r="AB205" i="1" a="1"/>
  <c r="AB205" i="1" s="1"/>
  <c r="AC205" i="1" s="1"/>
  <c r="AB206" i="1" a="1"/>
  <c r="AB206" i="1" s="1"/>
  <c r="AC206" i="1" s="1"/>
  <c r="AB207" i="1" a="1"/>
  <c r="AB207" i="1" s="1"/>
  <c r="AC207" i="1" s="1"/>
  <c r="AB208" i="1" a="1"/>
  <c r="AB208" i="1" s="1"/>
  <c r="AC208" i="1" s="1"/>
  <c r="AB209" i="1" a="1"/>
  <c r="AB209" i="1" s="1"/>
  <c r="AC209" i="1" s="1"/>
  <c r="AB210" i="1" a="1"/>
  <c r="AB210" i="1" s="1"/>
  <c r="AC210" i="1" s="1"/>
  <c r="AB211" i="1" a="1"/>
  <c r="AB211" i="1" s="1"/>
  <c r="AC211" i="1" s="1"/>
  <c r="AB212" i="1" a="1"/>
  <c r="AB212" i="1" s="1"/>
  <c r="AC212" i="1" s="1"/>
  <c r="AB213" i="1" a="1"/>
  <c r="AB213" i="1" s="1"/>
  <c r="AC213" i="1" s="1"/>
  <c r="AB214" i="1" a="1"/>
  <c r="AB214" i="1" s="1"/>
  <c r="AC214" i="1" s="1"/>
  <c r="AB215" i="1" a="1"/>
  <c r="AB215" i="1" s="1"/>
  <c r="AC215" i="1" s="1"/>
  <c r="AB216" i="1" a="1"/>
  <c r="AB216" i="1" s="1"/>
  <c r="AC216" i="1" s="1"/>
  <c r="AB217" i="1" a="1"/>
  <c r="AB217" i="1" s="1"/>
  <c r="AC217" i="1" s="1"/>
  <c r="AB218" i="1" a="1"/>
  <c r="AB218" i="1" s="1"/>
  <c r="AC218" i="1" s="1"/>
  <c r="AB219" i="1" a="1"/>
  <c r="AB219" i="1" s="1"/>
  <c r="AC219" i="1" s="1"/>
  <c r="AB220" i="1" a="1"/>
  <c r="AB220" i="1" s="1"/>
  <c r="AC220" i="1" s="1"/>
  <c r="AB221" i="1" a="1"/>
  <c r="AB221" i="1" s="1"/>
  <c r="AC221" i="1" s="1"/>
  <c r="AB222" i="1" a="1"/>
  <c r="AB222" i="1" s="1"/>
  <c r="AC222" i="1" s="1"/>
  <c r="AB223" i="1" a="1"/>
  <c r="AB223" i="1" s="1"/>
  <c r="AC223" i="1" s="1"/>
  <c r="AB224" i="1" a="1"/>
  <c r="AB224" i="1" s="1"/>
  <c r="AC224" i="1" s="1"/>
  <c r="AB225" i="1" a="1"/>
  <c r="AB225" i="1" s="1"/>
  <c r="AC225" i="1" s="1"/>
  <c r="AB226" i="1" a="1"/>
  <c r="AB226" i="1" s="1"/>
  <c r="AC226" i="1" s="1"/>
  <c r="AB227" i="1" a="1"/>
  <c r="AB227" i="1" s="1"/>
  <c r="AC227" i="1" s="1"/>
  <c r="AB228" i="1" a="1"/>
  <c r="AB228" i="1" s="1"/>
  <c r="AC228" i="1" s="1"/>
  <c r="AB229" i="1" a="1"/>
  <c r="AB229" i="1" s="1"/>
  <c r="AC229" i="1" s="1"/>
  <c r="AB230" i="1" a="1"/>
  <c r="AB230" i="1" s="1"/>
  <c r="AC230" i="1" s="1"/>
  <c r="AB231" i="1" a="1"/>
  <c r="AB231" i="1" s="1"/>
  <c r="AC231" i="1" s="1"/>
  <c r="AB232" i="1" a="1"/>
  <c r="AB232" i="1" s="1"/>
  <c r="AC232" i="1" s="1"/>
  <c r="AB233" i="1" a="1"/>
  <c r="AB233" i="1" s="1"/>
  <c r="AC233" i="1" s="1"/>
  <c r="AB234" i="1" a="1"/>
  <c r="AB234" i="1" s="1"/>
  <c r="AC234" i="1" s="1"/>
  <c r="AB235" i="1" a="1"/>
  <c r="AB235" i="1" s="1"/>
  <c r="AC235" i="1" s="1"/>
  <c r="AB236" i="1" a="1"/>
  <c r="AB236" i="1" s="1"/>
  <c r="AC236" i="1" s="1"/>
  <c r="AB237" i="1" a="1"/>
  <c r="AB237" i="1" s="1"/>
  <c r="AC237" i="1" s="1"/>
  <c r="AB238" i="1" a="1"/>
  <c r="AB238" i="1" s="1"/>
  <c r="AC238" i="1" s="1"/>
  <c r="AB239" i="1" a="1"/>
  <c r="AB239" i="1" s="1"/>
  <c r="AC239" i="1" s="1"/>
  <c r="AB240" i="1" a="1"/>
  <c r="AB240" i="1" s="1"/>
  <c r="AC240" i="1" s="1"/>
  <c r="AB241" i="1" a="1"/>
  <c r="AB241" i="1" s="1"/>
  <c r="AC241" i="1" s="1"/>
  <c r="AB242" i="1" a="1"/>
  <c r="AB242" i="1" s="1"/>
  <c r="AC242" i="1" s="1"/>
  <c r="AB243" i="1" a="1"/>
  <c r="AB243" i="1" s="1"/>
  <c r="AC243" i="1" s="1"/>
  <c r="AB244" i="1" a="1"/>
  <c r="AB244" i="1" s="1"/>
  <c r="AC244" i="1" s="1"/>
  <c r="AB245" i="1" a="1"/>
  <c r="AB245" i="1" s="1"/>
  <c r="AC245" i="1" s="1"/>
  <c r="AB246" i="1" a="1"/>
  <c r="AB246" i="1" s="1"/>
  <c r="AC246" i="1" s="1"/>
  <c r="AB247" i="1" a="1"/>
  <c r="AB247" i="1" s="1"/>
  <c r="AC247" i="1" s="1"/>
  <c r="AB248" i="1" a="1"/>
  <c r="AB248" i="1" s="1"/>
  <c r="AC248" i="1" s="1"/>
  <c r="AB249" i="1" a="1"/>
  <c r="AB249" i="1" s="1"/>
  <c r="AC249" i="1" s="1"/>
  <c r="AB250" i="1" a="1"/>
  <c r="AB250" i="1" s="1"/>
  <c r="AC250" i="1" s="1"/>
  <c r="AB251" i="1" a="1"/>
  <c r="AB251" i="1" s="1"/>
  <c r="AC251" i="1" s="1"/>
  <c r="AB252" i="1" a="1"/>
  <c r="AB252" i="1" s="1"/>
  <c r="AC252" i="1" s="1"/>
  <c r="AB253" i="1" a="1"/>
  <c r="AB253" i="1" s="1"/>
  <c r="AC253" i="1" s="1"/>
  <c r="AB254" i="1" a="1"/>
  <c r="AB254" i="1" s="1"/>
  <c r="AC254" i="1" s="1"/>
  <c r="AB255" i="1" a="1"/>
  <c r="AB255" i="1" s="1"/>
  <c r="AC255" i="1" s="1"/>
  <c r="AB256" i="1" a="1"/>
  <c r="AB256" i="1" s="1"/>
  <c r="AC256" i="1" s="1"/>
  <c r="AB257" i="1" a="1"/>
  <c r="AB257" i="1" s="1"/>
  <c r="AC257" i="1" s="1"/>
  <c r="AB258" i="1" a="1"/>
  <c r="AB258" i="1" s="1"/>
  <c r="AC258" i="1" s="1"/>
  <c r="AB259" i="1" a="1"/>
  <c r="AB259" i="1" s="1"/>
  <c r="AC259" i="1" s="1"/>
  <c r="AB260" i="1" a="1"/>
  <c r="AB260" i="1" s="1"/>
  <c r="AC260" i="1" s="1"/>
  <c r="AB261" i="1" a="1"/>
  <c r="AB261" i="1" s="1"/>
  <c r="AC261" i="1" s="1"/>
  <c r="AB262" i="1" a="1"/>
  <c r="AB262" i="1" s="1"/>
  <c r="AC262" i="1" s="1"/>
  <c r="AB263" i="1" a="1"/>
  <c r="AB263" i="1" s="1"/>
  <c r="AC263" i="1" s="1"/>
  <c r="AB264" i="1" a="1"/>
  <c r="AB264" i="1" s="1"/>
  <c r="AC264" i="1" s="1"/>
  <c r="AB265" i="1" a="1"/>
  <c r="AB265" i="1" s="1"/>
  <c r="AC265" i="1" s="1"/>
  <c r="AB266" i="1" a="1"/>
  <c r="AB266" i="1" s="1"/>
  <c r="AC266" i="1" s="1"/>
  <c r="AB267" i="1" a="1"/>
  <c r="AB267" i="1" s="1"/>
  <c r="AC267" i="1" s="1"/>
  <c r="AB268" i="1" a="1"/>
  <c r="AB268" i="1" s="1"/>
  <c r="AC268" i="1" s="1"/>
  <c r="AB269" i="1" a="1"/>
  <c r="AB269" i="1" s="1"/>
  <c r="AC269" i="1" s="1"/>
  <c r="AB270" i="1" a="1"/>
  <c r="AB270" i="1" s="1"/>
  <c r="AC270" i="1" s="1"/>
  <c r="AB271" i="1" a="1"/>
  <c r="AB271" i="1" s="1"/>
  <c r="AC271" i="1" s="1"/>
  <c r="AB272" i="1" a="1"/>
  <c r="AB272" i="1" s="1"/>
  <c r="AC272" i="1" s="1"/>
  <c r="AB273" i="1" a="1"/>
  <c r="AB273" i="1" s="1"/>
  <c r="AC273" i="1" s="1"/>
  <c r="AB274" i="1" a="1"/>
  <c r="AB274" i="1" s="1"/>
  <c r="AC274" i="1" s="1"/>
  <c r="AB275" i="1" a="1"/>
  <c r="AB275" i="1" s="1"/>
  <c r="AC275" i="1" s="1"/>
  <c r="AB276" i="1" a="1"/>
  <c r="AB276" i="1" s="1"/>
  <c r="AC276" i="1" s="1"/>
  <c r="AB277" i="1" a="1"/>
  <c r="AB277" i="1" s="1"/>
  <c r="AC277" i="1" s="1"/>
  <c r="AB278" i="1" a="1"/>
  <c r="AB278" i="1" s="1"/>
  <c r="AC278" i="1" s="1"/>
  <c r="AB279" i="1" a="1"/>
  <c r="AB279" i="1" s="1"/>
  <c r="AC279" i="1" s="1"/>
  <c r="AB280" i="1" a="1"/>
  <c r="AB280" i="1" s="1"/>
  <c r="AC280" i="1" s="1"/>
  <c r="AB281" i="1" a="1"/>
  <c r="AB281" i="1" s="1"/>
  <c r="AC281" i="1" s="1"/>
  <c r="AB282" i="1" a="1"/>
  <c r="AB282" i="1" s="1"/>
  <c r="AC282" i="1" s="1"/>
  <c r="AB283" i="1" a="1"/>
  <c r="AB283" i="1" s="1"/>
  <c r="AC283" i="1" s="1"/>
  <c r="AB284" i="1" a="1"/>
  <c r="AB284" i="1" s="1"/>
  <c r="AC284" i="1" s="1"/>
  <c r="AB285" i="1" a="1"/>
  <c r="AB285" i="1" s="1"/>
  <c r="AC285" i="1" s="1"/>
  <c r="AB286" i="1" a="1"/>
  <c r="AB286" i="1" s="1"/>
  <c r="AC286" i="1" s="1"/>
  <c r="AB287" i="1" a="1"/>
  <c r="AB287" i="1" s="1"/>
  <c r="AC287" i="1" s="1"/>
  <c r="AB288" i="1" a="1"/>
  <c r="AB288" i="1" s="1"/>
  <c r="AC288" i="1" s="1"/>
  <c r="AB289" i="1" a="1"/>
  <c r="AB289" i="1" s="1"/>
  <c r="AC289" i="1" s="1"/>
  <c r="AB290" i="1" a="1"/>
  <c r="AB290" i="1" s="1"/>
  <c r="AC290" i="1" s="1"/>
  <c r="AB291" i="1" a="1"/>
  <c r="AB291" i="1" s="1"/>
  <c r="AC291" i="1" s="1"/>
  <c r="AB292" i="1" a="1"/>
  <c r="AB292" i="1" s="1"/>
  <c r="AC292" i="1" s="1"/>
  <c r="AB293" i="1" a="1"/>
  <c r="AB293" i="1" s="1"/>
  <c r="AC293" i="1" s="1"/>
  <c r="AB294" i="1" a="1"/>
  <c r="AB294" i="1" s="1"/>
  <c r="AC294" i="1" s="1"/>
  <c r="AB295" i="1" a="1"/>
  <c r="AB295" i="1" s="1"/>
  <c r="AC295" i="1" s="1"/>
  <c r="AB296" i="1" a="1"/>
  <c r="AB296" i="1" s="1"/>
  <c r="AC296" i="1" s="1"/>
  <c r="AB297" i="1" a="1"/>
  <c r="AB297" i="1" s="1"/>
  <c r="AC297" i="1" s="1"/>
  <c r="AB298" i="1" a="1"/>
  <c r="AB298" i="1" s="1"/>
  <c r="AC298" i="1" s="1"/>
  <c r="AB299" i="1" a="1"/>
  <c r="AB299" i="1" s="1"/>
  <c r="AC299" i="1" s="1"/>
  <c r="AB300" i="1" a="1"/>
  <c r="AB300" i="1" s="1"/>
  <c r="AC300" i="1" s="1"/>
  <c r="AB301" i="1" a="1"/>
  <c r="AB301" i="1" s="1"/>
  <c r="AC301" i="1" s="1"/>
  <c r="AB302" i="1" a="1"/>
  <c r="AB302" i="1" s="1"/>
  <c r="AC302" i="1" s="1"/>
  <c r="AB303" i="1" a="1"/>
  <c r="AB303" i="1" s="1"/>
  <c r="AC303" i="1" s="1"/>
  <c r="AB304" i="1" a="1"/>
  <c r="AB304" i="1" s="1"/>
  <c r="AC304" i="1" s="1"/>
  <c r="AB305" i="1" a="1"/>
  <c r="AB305" i="1" s="1"/>
  <c r="AC305" i="1" s="1"/>
  <c r="AB306" i="1" a="1"/>
  <c r="AB306" i="1" s="1"/>
  <c r="AC306" i="1" s="1"/>
  <c r="AB307" i="1" a="1"/>
  <c r="AB307" i="1" s="1"/>
  <c r="AC307" i="1" s="1"/>
  <c r="AB308" i="1" a="1"/>
  <c r="AB308" i="1" s="1"/>
  <c r="AC308" i="1" s="1"/>
  <c r="AB309" i="1" a="1"/>
  <c r="AB309" i="1" s="1"/>
  <c r="AC309" i="1" s="1"/>
  <c r="AB310" i="1" a="1"/>
  <c r="AB310" i="1" s="1"/>
  <c r="AC310" i="1" s="1"/>
  <c r="AB311" i="1" a="1"/>
  <c r="AB311" i="1" s="1"/>
  <c r="AC311" i="1" s="1"/>
  <c r="AB312" i="1" a="1"/>
  <c r="AB312" i="1" s="1"/>
  <c r="AC312" i="1" s="1"/>
  <c r="AB313" i="1" a="1"/>
  <c r="AB313" i="1" s="1"/>
  <c r="AC313" i="1" s="1"/>
  <c r="AB314" i="1" a="1"/>
  <c r="AB314" i="1" s="1"/>
  <c r="AC314" i="1" s="1"/>
  <c r="AB315" i="1" a="1"/>
  <c r="AB315" i="1" s="1"/>
  <c r="AC315" i="1" s="1"/>
  <c r="AB316" i="1" a="1"/>
  <c r="AB316" i="1" s="1"/>
  <c r="AC316" i="1" s="1"/>
  <c r="AB317" i="1" a="1"/>
  <c r="AB317" i="1" s="1"/>
  <c r="AC317" i="1" s="1"/>
  <c r="AB318" i="1" a="1"/>
  <c r="AB318" i="1" s="1"/>
  <c r="AC318" i="1" s="1"/>
  <c r="AB319" i="1" a="1"/>
  <c r="AB319" i="1" s="1"/>
  <c r="AC319" i="1" s="1"/>
  <c r="AB320" i="1" a="1"/>
  <c r="AB320" i="1" s="1"/>
  <c r="AC320" i="1" s="1"/>
  <c r="AB321" i="1" a="1"/>
  <c r="AB321" i="1" s="1"/>
  <c r="AC321" i="1" s="1"/>
  <c r="AB322" i="1" a="1"/>
  <c r="AB322" i="1" s="1"/>
  <c r="AC322" i="1" s="1"/>
  <c r="AB323" i="1" a="1"/>
  <c r="AB323" i="1" s="1"/>
  <c r="AC323" i="1" s="1"/>
  <c r="AB324" i="1" a="1"/>
  <c r="AB324" i="1" s="1"/>
  <c r="AC324" i="1" s="1"/>
  <c r="AB325" i="1" a="1"/>
  <c r="AB325" i="1" s="1"/>
  <c r="AC325" i="1" s="1"/>
  <c r="AB326" i="1" a="1"/>
  <c r="AB326" i="1" s="1"/>
  <c r="AC326" i="1" s="1"/>
  <c r="AB327" i="1" a="1"/>
  <c r="AB327" i="1" s="1"/>
  <c r="AC327" i="1" s="1"/>
  <c r="AB328" i="1" a="1"/>
  <c r="AB328" i="1" s="1"/>
  <c r="AC328" i="1" s="1"/>
  <c r="AB329" i="1" a="1"/>
  <c r="AB329" i="1" s="1"/>
  <c r="AC329" i="1" s="1"/>
  <c r="AB330" i="1" a="1"/>
  <c r="AB330" i="1" s="1"/>
  <c r="AC330" i="1" s="1"/>
  <c r="AB331" i="1" a="1"/>
  <c r="AB331" i="1" s="1"/>
  <c r="AC331" i="1" s="1"/>
  <c r="AB332" i="1" a="1"/>
  <c r="AB332" i="1" s="1"/>
  <c r="AC332" i="1" s="1"/>
  <c r="AB333" i="1" a="1"/>
  <c r="AB333" i="1" s="1"/>
  <c r="AC333" i="1" s="1"/>
  <c r="AB334" i="1" a="1"/>
  <c r="AB334" i="1" s="1"/>
  <c r="AC334" i="1" s="1"/>
  <c r="AB335" i="1" a="1"/>
  <c r="AB335" i="1" s="1"/>
  <c r="AC335" i="1" s="1"/>
  <c r="AB336" i="1" a="1"/>
  <c r="AB336" i="1" s="1"/>
  <c r="AC336" i="1" s="1"/>
  <c r="AB337" i="1" a="1"/>
  <c r="AB337" i="1" s="1"/>
  <c r="AC337" i="1" s="1"/>
  <c r="AB338" i="1" a="1"/>
  <c r="AB338" i="1" s="1"/>
  <c r="AC338" i="1" s="1"/>
  <c r="AB339" i="1" a="1"/>
  <c r="AB339" i="1" s="1"/>
  <c r="AC339" i="1" s="1"/>
  <c r="AB340" i="1" a="1"/>
  <c r="AB340" i="1" s="1"/>
  <c r="AC340" i="1" s="1"/>
  <c r="AB341" i="1" a="1"/>
  <c r="AB341" i="1" s="1"/>
  <c r="AC341" i="1" s="1"/>
  <c r="AB342" i="1" a="1"/>
  <c r="AB342" i="1" s="1"/>
  <c r="AC342" i="1" s="1"/>
  <c r="AB343" i="1" a="1"/>
  <c r="AB343" i="1" s="1"/>
  <c r="AC343" i="1" s="1"/>
  <c r="AB344" i="1" a="1"/>
  <c r="AB344" i="1" s="1"/>
  <c r="AC344" i="1" s="1"/>
  <c r="AB345" i="1" a="1"/>
  <c r="AB345" i="1" s="1"/>
  <c r="AC345" i="1" s="1"/>
  <c r="AB346" i="1" a="1"/>
  <c r="AB346" i="1" s="1"/>
  <c r="AC346" i="1" s="1"/>
  <c r="AB347" i="1" a="1"/>
  <c r="AB347" i="1" s="1"/>
  <c r="AC347" i="1" s="1"/>
  <c r="AB348" i="1" a="1"/>
  <c r="AB348" i="1" s="1"/>
  <c r="AC348" i="1" s="1"/>
  <c r="AB349" i="1" a="1"/>
  <c r="AB349" i="1" s="1"/>
  <c r="AC349" i="1" s="1"/>
  <c r="AB350" i="1" a="1"/>
  <c r="AB350" i="1" s="1"/>
  <c r="AC350" i="1" s="1"/>
  <c r="AB351" i="1" a="1"/>
  <c r="AB351" i="1" s="1"/>
  <c r="AC351" i="1" s="1"/>
  <c r="AB352" i="1" a="1"/>
  <c r="AB352" i="1" s="1"/>
  <c r="AC352" i="1" s="1"/>
  <c r="AB353" i="1" a="1"/>
  <c r="AB353" i="1" s="1"/>
  <c r="AC353" i="1" s="1"/>
  <c r="AB354" i="1" a="1"/>
  <c r="AB354" i="1" s="1"/>
  <c r="AC354" i="1" s="1"/>
  <c r="AB355" i="1" a="1"/>
  <c r="AB355" i="1" s="1"/>
  <c r="AC355" i="1" s="1"/>
  <c r="AB356" i="1" a="1"/>
  <c r="AB356" i="1" s="1"/>
  <c r="AC356" i="1" s="1"/>
  <c r="AB357" i="1" a="1"/>
  <c r="AB357" i="1" s="1"/>
  <c r="AC357" i="1" s="1"/>
  <c r="AB358" i="1" a="1"/>
  <c r="AB358" i="1" s="1"/>
  <c r="AC358" i="1" s="1"/>
  <c r="AB359" i="1" a="1"/>
  <c r="AB359" i="1" s="1"/>
  <c r="AC359" i="1" s="1"/>
  <c r="AB360" i="1" a="1"/>
  <c r="AB360" i="1" s="1"/>
  <c r="AC360" i="1" s="1"/>
  <c r="AB361" i="1" a="1"/>
  <c r="AB361" i="1" s="1"/>
  <c r="AC361" i="1" s="1"/>
  <c r="AB362" i="1" a="1"/>
  <c r="AB362" i="1" s="1"/>
  <c r="AC362" i="1" s="1"/>
  <c r="AB363" i="1" a="1"/>
  <c r="AB363" i="1" s="1"/>
  <c r="AC363" i="1" s="1"/>
  <c r="AB364" i="1" a="1"/>
  <c r="AB364" i="1" s="1"/>
  <c r="AC364" i="1" s="1"/>
  <c r="AB365" i="1" a="1"/>
  <c r="AB365" i="1" s="1"/>
  <c r="AC365" i="1" s="1"/>
  <c r="AB366" i="1" a="1"/>
  <c r="AB366" i="1" s="1"/>
  <c r="AC366" i="1" s="1"/>
  <c r="AB367" i="1" a="1"/>
  <c r="AB367" i="1" s="1"/>
  <c r="AC367" i="1" s="1"/>
  <c r="AB368" i="1" a="1"/>
  <c r="AB368" i="1" s="1"/>
  <c r="AC368" i="1" s="1"/>
  <c r="AB369" i="1" a="1"/>
  <c r="AB369" i="1" s="1"/>
  <c r="AC369" i="1" s="1"/>
  <c r="AB370" i="1" a="1"/>
  <c r="AB370" i="1" s="1"/>
  <c r="AC370" i="1" s="1"/>
  <c r="AB371" i="1" a="1"/>
  <c r="AB371" i="1" s="1"/>
  <c r="AC371" i="1" s="1"/>
  <c r="AB372" i="1" a="1"/>
  <c r="AB372" i="1" s="1"/>
  <c r="AC372" i="1" s="1"/>
  <c r="AB373" i="1" a="1"/>
  <c r="AB373" i="1" s="1"/>
  <c r="AC373" i="1" s="1"/>
  <c r="AB374" i="1" a="1"/>
  <c r="AB374" i="1" s="1"/>
  <c r="AC374" i="1" s="1"/>
  <c r="AB375" i="1" a="1"/>
  <c r="AB375" i="1" s="1"/>
  <c r="AC375" i="1" s="1"/>
  <c r="AB376" i="1" a="1"/>
  <c r="AB376" i="1" s="1"/>
  <c r="AC376" i="1" s="1"/>
  <c r="AB377" i="1" a="1"/>
  <c r="AB377" i="1" s="1"/>
  <c r="AC377" i="1" s="1"/>
  <c r="AB378" i="1" a="1"/>
  <c r="AB378" i="1" s="1"/>
  <c r="AC378" i="1" s="1"/>
  <c r="AB379" i="1" a="1"/>
  <c r="AB379" i="1" s="1"/>
  <c r="AC379" i="1" s="1"/>
  <c r="AB380" i="1" a="1"/>
  <c r="AB380" i="1" s="1"/>
  <c r="AC380" i="1" s="1"/>
  <c r="AB381" i="1" a="1"/>
  <c r="AB381" i="1" s="1"/>
  <c r="AC381" i="1" s="1"/>
  <c r="AB382" i="1" a="1"/>
  <c r="AB382" i="1" s="1"/>
  <c r="AC382" i="1" s="1"/>
  <c r="AB383" i="1" a="1"/>
  <c r="AB383" i="1" s="1"/>
  <c r="AC383" i="1" s="1"/>
  <c r="AB384" i="1" a="1"/>
  <c r="AB384" i="1" s="1"/>
  <c r="AC384" i="1" s="1"/>
  <c r="AB385" i="1" a="1"/>
  <c r="AB385" i="1" s="1"/>
  <c r="AC385" i="1" s="1"/>
  <c r="AB386" i="1" a="1"/>
  <c r="AB386" i="1" s="1"/>
  <c r="AC386" i="1" s="1"/>
  <c r="AB387" i="1" a="1"/>
  <c r="AB387" i="1" s="1"/>
  <c r="AC387" i="1" s="1"/>
  <c r="AB388" i="1" a="1"/>
  <c r="AB388" i="1" s="1"/>
  <c r="AC388" i="1" s="1"/>
  <c r="AB389" i="1" a="1"/>
  <c r="AB389" i="1" s="1"/>
  <c r="AC389" i="1" s="1"/>
  <c r="AB390" i="1" a="1"/>
  <c r="AB390" i="1" s="1"/>
  <c r="AC390" i="1" s="1"/>
  <c r="AB391" i="1" a="1"/>
  <c r="AB391" i="1" s="1"/>
  <c r="AC391" i="1" s="1"/>
  <c r="AB392" i="1" a="1"/>
  <c r="AB392" i="1" s="1"/>
  <c r="AC392" i="1" s="1"/>
  <c r="AB393" i="1" a="1"/>
  <c r="AB393" i="1" s="1"/>
  <c r="AC393" i="1" s="1"/>
  <c r="AB394" i="1" a="1"/>
  <c r="AB394" i="1" s="1"/>
  <c r="AC394" i="1" s="1"/>
  <c r="AB395" i="1" a="1"/>
  <c r="AB395" i="1" s="1"/>
  <c r="AC395" i="1" s="1"/>
  <c r="AB396" i="1" a="1"/>
  <c r="AB396" i="1" s="1"/>
  <c r="AC396" i="1" s="1"/>
  <c r="AB397" i="1" a="1"/>
  <c r="AB397" i="1" s="1"/>
  <c r="AC397" i="1" s="1"/>
  <c r="AB398" i="1" a="1"/>
  <c r="AB398" i="1" s="1"/>
  <c r="AC398" i="1" s="1"/>
  <c r="AB399" i="1" a="1"/>
  <c r="AB399" i="1" s="1"/>
  <c r="AC399" i="1" s="1"/>
  <c r="AB400" i="1" a="1"/>
  <c r="AB400" i="1" s="1"/>
  <c r="AC400" i="1" s="1"/>
  <c r="AB401" i="1" a="1"/>
  <c r="AB401" i="1" s="1"/>
  <c r="AC401" i="1" s="1"/>
  <c r="AB402" i="1" a="1"/>
  <c r="AB402" i="1" s="1"/>
  <c r="AC402" i="1" s="1"/>
  <c r="AB403" i="1" a="1"/>
  <c r="AB403" i="1" s="1"/>
  <c r="AC403" i="1" s="1"/>
  <c r="AB404" i="1" a="1"/>
  <c r="AB404" i="1" s="1"/>
  <c r="AC404" i="1" s="1"/>
  <c r="AB405" i="1" a="1"/>
  <c r="AB405" i="1" s="1"/>
  <c r="AC405" i="1" s="1"/>
  <c r="AB406" i="1" a="1"/>
  <c r="AB406" i="1" s="1"/>
  <c r="AC406" i="1" s="1"/>
  <c r="AB407" i="1" a="1"/>
  <c r="AB407" i="1" s="1"/>
  <c r="AC407" i="1" s="1"/>
  <c r="AB408" i="1" a="1"/>
  <c r="AB408" i="1" s="1"/>
  <c r="AC408" i="1" s="1"/>
  <c r="AB409" i="1" a="1"/>
  <c r="AB409" i="1" s="1"/>
  <c r="AC409" i="1" s="1"/>
  <c r="AB410" i="1" a="1"/>
  <c r="AB410" i="1" s="1"/>
  <c r="AC410" i="1" s="1"/>
  <c r="AB411" i="1" a="1"/>
  <c r="AB411" i="1" s="1"/>
  <c r="AC411" i="1" s="1"/>
  <c r="AB412" i="1" a="1"/>
  <c r="AB412" i="1" s="1"/>
  <c r="AC412" i="1" s="1"/>
  <c r="AB413" i="1" a="1"/>
  <c r="AB413" i="1" s="1"/>
  <c r="AC413" i="1" s="1"/>
  <c r="AB414" i="1" a="1"/>
  <c r="AB414" i="1" s="1"/>
  <c r="AC414" i="1" s="1"/>
  <c r="AB415" i="1" a="1"/>
  <c r="AB415" i="1" s="1"/>
  <c r="AC415" i="1" s="1"/>
  <c r="AB416" i="1" a="1"/>
  <c r="AB416" i="1" s="1"/>
  <c r="AC416" i="1" s="1"/>
  <c r="AB417" i="1" a="1"/>
  <c r="AB417" i="1" s="1"/>
  <c r="AC417" i="1" s="1"/>
  <c r="AB418" i="1" a="1"/>
  <c r="AB418" i="1" s="1"/>
  <c r="AC418" i="1" s="1"/>
  <c r="AB419" i="1" a="1"/>
  <c r="AB419" i="1" s="1"/>
  <c r="AC419" i="1" s="1"/>
  <c r="AB420" i="1" a="1"/>
  <c r="AB420" i="1" s="1"/>
  <c r="AC420" i="1" s="1"/>
  <c r="AB421" i="1" a="1"/>
  <c r="AB421" i="1" s="1"/>
  <c r="AC421" i="1" s="1"/>
  <c r="AB422" i="1" a="1"/>
  <c r="AB422" i="1" s="1"/>
  <c r="AC422" i="1" s="1"/>
  <c r="AB423" i="1" a="1"/>
  <c r="AB423" i="1" s="1"/>
  <c r="AC423" i="1" s="1"/>
  <c r="AB424" i="1" a="1"/>
  <c r="AB424" i="1" s="1"/>
  <c r="AC424" i="1" s="1"/>
  <c r="AB425" i="1" a="1"/>
  <c r="AB425" i="1" s="1"/>
  <c r="AC425" i="1" s="1"/>
  <c r="AB426" i="1" a="1"/>
  <c r="AB426" i="1" s="1"/>
  <c r="AC426" i="1" s="1"/>
  <c r="AB427" i="1" a="1"/>
  <c r="AB427" i="1" s="1"/>
  <c r="AC427" i="1" s="1"/>
  <c r="AB428" i="1" a="1"/>
  <c r="AB428" i="1" s="1"/>
  <c r="AC428" i="1" s="1"/>
  <c r="AB429" i="1" a="1"/>
  <c r="AB429" i="1" s="1"/>
  <c r="AC429" i="1" s="1"/>
  <c r="AB430" i="1" a="1"/>
  <c r="AB430" i="1" s="1"/>
  <c r="AC430" i="1" s="1"/>
  <c r="AB431" i="1" a="1"/>
  <c r="AB431" i="1" s="1"/>
  <c r="AC431" i="1" s="1"/>
  <c r="AB432" i="1" a="1"/>
  <c r="AB432" i="1" s="1"/>
  <c r="AC432" i="1" s="1"/>
  <c r="AB433" i="1" a="1"/>
  <c r="AB433" i="1" s="1"/>
  <c r="AC433" i="1" s="1"/>
  <c r="AB434" i="1" a="1"/>
  <c r="AB434" i="1" s="1"/>
  <c r="AC434" i="1" s="1"/>
  <c r="AB435" i="1" a="1"/>
  <c r="AB435" i="1" s="1"/>
  <c r="AC435" i="1" s="1"/>
  <c r="AB436" i="1" a="1"/>
  <c r="AB436" i="1" s="1"/>
  <c r="AC436" i="1" s="1"/>
  <c r="AB437" i="1" a="1"/>
  <c r="AB437" i="1" s="1"/>
  <c r="AC437" i="1" s="1"/>
  <c r="AB438" i="1" a="1"/>
  <c r="AB438" i="1" s="1"/>
  <c r="AC438" i="1" s="1"/>
  <c r="AB439" i="1" a="1"/>
  <c r="AB439" i="1" s="1"/>
  <c r="AC439" i="1" s="1"/>
  <c r="AB440" i="1" a="1"/>
  <c r="AB440" i="1" s="1"/>
  <c r="AC440" i="1" s="1"/>
  <c r="AB441" i="1" a="1"/>
  <c r="AB441" i="1" s="1"/>
  <c r="AC441" i="1" s="1"/>
  <c r="AB442" i="1" a="1"/>
  <c r="AB442" i="1" s="1"/>
  <c r="AC442" i="1" s="1"/>
  <c r="AB443" i="1" a="1"/>
  <c r="AB443" i="1" s="1"/>
  <c r="AC443" i="1" s="1"/>
  <c r="AB444" i="1" a="1"/>
  <c r="AB444" i="1" s="1"/>
  <c r="AC444" i="1" s="1"/>
  <c r="AB445" i="1" a="1"/>
  <c r="AB445" i="1" s="1"/>
  <c r="AC445" i="1" s="1"/>
  <c r="AB446" i="1" a="1"/>
  <c r="AB446" i="1" s="1"/>
  <c r="AC446" i="1" s="1"/>
  <c r="AB447" i="1" a="1"/>
  <c r="AB447" i="1" s="1"/>
  <c r="AC447" i="1" s="1"/>
  <c r="AB448" i="1" a="1"/>
  <c r="AB448" i="1" s="1"/>
  <c r="AC448" i="1" s="1"/>
  <c r="AB449" i="1" a="1"/>
  <c r="AB449" i="1" s="1"/>
  <c r="AC449" i="1" s="1"/>
  <c r="AB450" i="1" a="1"/>
  <c r="AB450" i="1" s="1"/>
  <c r="AC450" i="1" s="1"/>
  <c r="AB451" i="1" a="1"/>
  <c r="AB451" i="1" s="1"/>
  <c r="AC451" i="1" s="1"/>
  <c r="AB452" i="1" a="1"/>
  <c r="AB452" i="1" s="1"/>
  <c r="AC452" i="1" s="1"/>
  <c r="AB453" i="1" a="1"/>
  <c r="AB453" i="1" s="1"/>
  <c r="AC453" i="1" s="1"/>
  <c r="AB454" i="1" a="1"/>
  <c r="AB454" i="1" s="1"/>
  <c r="AC454" i="1" s="1"/>
  <c r="AB455" i="1" a="1"/>
  <c r="AB455" i="1" s="1"/>
  <c r="AC455" i="1" s="1"/>
  <c r="AB456" i="1" a="1"/>
  <c r="AB456" i="1" s="1"/>
  <c r="AC456" i="1" s="1"/>
  <c r="AB457" i="1" a="1"/>
  <c r="AB457" i="1" s="1"/>
  <c r="AC457" i="1" s="1"/>
  <c r="AB458" i="1" a="1"/>
  <c r="AB458" i="1" s="1"/>
  <c r="AC458" i="1" s="1"/>
  <c r="AB459" i="1" a="1"/>
  <c r="AB459" i="1" s="1"/>
  <c r="AC459" i="1" s="1"/>
  <c r="AB460" i="1" a="1"/>
  <c r="AB460" i="1" s="1"/>
  <c r="AC460" i="1" s="1"/>
  <c r="AB461" i="1" a="1"/>
  <c r="AB461" i="1" s="1"/>
  <c r="AC461" i="1" s="1"/>
  <c r="AB462" i="1" a="1"/>
  <c r="AB462" i="1" s="1"/>
  <c r="AC462" i="1" s="1"/>
  <c r="AB463" i="1" a="1"/>
  <c r="AB463" i="1" s="1"/>
  <c r="AC463" i="1" s="1"/>
  <c r="AB464" i="1" a="1"/>
  <c r="AB464" i="1" s="1"/>
  <c r="AC464" i="1" s="1"/>
  <c r="AB465" i="1" a="1"/>
  <c r="AB465" i="1" s="1"/>
  <c r="AC465" i="1" s="1"/>
  <c r="AB466" i="1" a="1"/>
  <c r="AB466" i="1" s="1"/>
  <c r="AC466" i="1" s="1"/>
  <c r="AB467" i="1" a="1"/>
  <c r="AB467" i="1" s="1"/>
  <c r="AC467" i="1" s="1"/>
  <c r="AB468" i="1" a="1"/>
  <c r="AB468" i="1" s="1"/>
  <c r="AC468" i="1" s="1"/>
  <c r="AB469" i="1" a="1"/>
  <c r="AB469" i="1" s="1"/>
  <c r="AC469" i="1" s="1"/>
  <c r="AB470" i="1" a="1"/>
  <c r="AB470" i="1" s="1"/>
  <c r="AC470" i="1" s="1"/>
  <c r="AB471" i="1" a="1"/>
  <c r="AB471" i="1" s="1"/>
  <c r="AC471" i="1" s="1"/>
  <c r="AB472" i="1" a="1"/>
  <c r="AB472" i="1" s="1"/>
  <c r="AC472" i="1" s="1"/>
  <c r="AB473" i="1" a="1"/>
  <c r="AB473" i="1" s="1"/>
  <c r="AC473" i="1" s="1"/>
  <c r="AB474" i="1" a="1"/>
  <c r="AB474" i="1" s="1"/>
  <c r="AC474" i="1" s="1"/>
  <c r="AB475" i="1" a="1"/>
  <c r="AB475" i="1" s="1"/>
  <c r="AC475" i="1" s="1"/>
  <c r="AB476" i="1" a="1"/>
  <c r="AB476" i="1" s="1"/>
  <c r="AC476" i="1" s="1"/>
  <c r="AB477" i="1" a="1"/>
  <c r="AB477" i="1" s="1"/>
  <c r="AC477" i="1" s="1"/>
  <c r="AB478" i="1" a="1"/>
  <c r="AB478" i="1" s="1"/>
  <c r="AC478" i="1" s="1"/>
  <c r="AB479" i="1" a="1"/>
  <c r="AB479" i="1" s="1"/>
  <c r="AC479" i="1" s="1"/>
  <c r="AB480" i="1" a="1"/>
  <c r="AB480" i="1" s="1"/>
  <c r="AC480" i="1" s="1"/>
  <c r="AB481" i="1" a="1"/>
  <c r="AB481" i="1" s="1"/>
  <c r="AC481" i="1" s="1"/>
  <c r="AB482" i="1" a="1"/>
  <c r="AB482" i="1" s="1"/>
  <c r="AC482" i="1" s="1"/>
  <c r="AB483" i="1" a="1"/>
  <c r="AB483" i="1" s="1"/>
  <c r="AC483" i="1" s="1"/>
  <c r="AB484" i="1" a="1"/>
  <c r="AB484" i="1" s="1"/>
  <c r="AC484" i="1" s="1"/>
  <c r="AB485" i="1" a="1"/>
  <c r="AB485" i="1" s="1"/>
  <c r="AC485" i="1" s="1"/>
  <c r="AB486" i="1" a="1"/>
  <c r="AB486" i="1" s="1"/>
  <c r="AC486" i="1" s="1"/>
  <c r="AB487" i="1" a="1"/>
  <c r="AB487" i="1" s="1"/>
  <c r="AC487" i="1" s="1"/>
  <c r="AB488" i="1" a="1"/>
  <c r="AB488" i="1" s="1"/>
  <c r="AC488" i="1" s="1"/>
  <c r="AB489" i="1" a="1"/>
  <c r="AB489" i="1" s="1"/>
  <c r="AC489" i="1" s="1"/>
  <c r="AB490" i="1" a="1"/>
  <c r="AB490" i="1" s="1"/>
  <c r="AC490" i="1" s="1"/>
  <c r="AB491" i="1" a="1"/>
  <c r="AB491" i="1" s="1"/>
  <c r="AC491" i="1" s="1"/>
  <c r="AB492" i="1" a="1"/>
  <c r="AB492" i="1" s="1"/>
  <c r="AC492" i="1" s="1"/>
  <c r="AB493" i="1" a="1"/>
  <c r="AB493" i="1" s="1"/>
  <c r="AC493" i="1" s="1"/>
  <c r="AB494" i="1" a="1"/>
  <c r="AB494" i="1" s="1"/>
  <c r="AC494" i="1" s="1"/>
  <c r="AB495" i="1" a="1"/>
  <c r="AB495" i="1" s="1"/>
  <c r="AC495" i="1" s="1"/>
  <c r="AB496" i="1" a="1"/>
  <c r="AB496" i="1" s="1"/>
  <c r="AC496" i="1" s="1"/>
  <c r="AB497" i="1" a="1"/>
  <c r="AB497" i="1" s="1"/>
  <c r="AC497" i="1" s="1"/>
  <c r="AB498" i="1" a="1"/>
  <c r="AB498" i="1" s="1"/>
  <c r="AC498" i="1" s="1"/>
  <c r="AB499" i="1" a="1"/>
  <c r="AB499" i="1" s="1"/>
  <c r="AC499" i="1" s="1"/>
  <c r="AB500" i="1" a="1"/>
  <c r="AB500" i="1" s="1"/>
  <c r="AC500" i="1" s="1"/>
  <c r="AB501" i="1" a="1"/>
  <c r="AB501" i="1" s="1"/>
  <c r="AC501" i="1" s="1"/>
  <c r="AB502" i="1" a="1"/>
  <c r="AB502" i="1" s="1"/>
  <c r="AC502" i="1" s="1"/>
  <c r="AB503" i="1" a="1"/>
  <c r="AB503" i="1" s="1"/>
  <c r="AC503" i="1" s="1"/>
  <c r="AB504" i="1" a="1"/>
  <c r="AB504" i="1" s="1"/>
  <c r="AC504" i="1" s="1"/>
  <c r="AB505" i="1" a="1"/>
  <c r="AB505" i="1" s="1"/>
  <c r="AC505" i="1" s="1"/>
  <c r="AB506" i="1" a="1"/>
  <c r="AB506" i="1" s="1"/>
  <c r="AC506" i="1" s="1"/>
  <c r="AB507" i="1" a="1"/>
  <c r="AB507" i="1" s="1"/>
  <c r="AC507" i="1" s="1"/>
  <c r="AB508" i="1" a="1"/>
  <c r="AB508" i="1" s="1"/>
  <c r="AC508" i="1" s="1"/>
  <c r="AB509" i="1" a="1"/>
  <c r="AB509" i="1" s="1"/>
  <c r="AC509" i="1" s="1"/>
  <c r="AB510" i="1" a="1"/>
  <c r="AB510" i="1" s="1"/>
  <c r="AC510" i="1" s="1"/>
  <c r="AB511" i="1" a="1"/>
  <c r="AB511" i="1" s="1"/>
  <c r="AC511" i="1" s="1"/>
  <c r="AB512" i="1" a="1"/>
  <c r="AB512" i="1" s="1"/>
  <c r="AC512" i="1" s="1"/>
  <c r="AB513" i="1" a="1"/>
  <c r="AB513" i="1" s="1"/>
  <c r="AC513" i="1" s="1"/>
  <c r="AB514" i="1" a="1"/>
  <c r="AB514" i="1" s="1"/>
  <c r="AC514" i="1" s="1"/>
  <c r="AB515" i="1" a="1"/>
  <c r="AB515" i="1" s="1"/>
  <c r="AC515" i="1" s="1"/>
  <c r="AB516" i="1" a="1"/>
  <c r="AB516" i="1" s="1"/>
  <c r="AC516" i="1" s="1"/>
  <c r="AB517" i="1" a="1"/>
  <c r="AB517" i="1" s="1"/>
  <c r="AC517" i="1" s="1"/>
  <c r="AB518" i="1" a="1"/>
  <c r="AB518" i="1" s="1"/>
  <c r="AC518" i="1" s="1"/>
  <c r="AB519" i="1" a="1"/>
  <c r="AB519" i="1" s="1"/>
  <c r="AC519" i="1" s="1"/>
  <c r="AB520" i="1" a="1"/>
  <c r="AB520" i="1" s="1"/>
  <c r="AC520" i="1" s="1"/>
  <c r="AB521" i="1" a="1"/>
  <c r="AB521" i="1" s="1"/>
  <c r="AC521" i="1" s="1"/>
  <c r="AB522" i="1" a="1"/>
  <c r="AB522" i="1" s="1"/>
  <c r="AC522" i="1" s="1"/>
  <c r="AB523" i="1" a="1"/>
  <c r="AB523" i="1" s="1"/>
  <c r="AC523" i="1" s="1"/>
  <c r="AB524" i="1" a="1"/>
  <c r="AB524" i="1" s="1"/>
  <c r="AC524" i="1" s="1"/>
  <c r="AB525" i="1" a="1"/>
  <c r="AB525" i="1" s="1"/>
  <c r="AC525" i="1" s="1"/>
  <c r="AB526" i="1" a="1"/>
  <c r="AB526" i="1" s="1"/>
  <c r="AC526" i="1" s="1"/>
  <c r="AB527" i="1" a="1"/>
  <c r="AB527" i="1" s="1"/>
  <c r="AC527" i="1" s="1"/>
  <c r="AB528" i="1" a="1"/>
  <c r="AB528" i="1" s="1"/>
  <c r="AC528" i="1" s="1"/>
  <c r="AB529" i="1" a="1"/>
  <c r="AB529" i="1" s="1"/>
  <c r="AC529" i="1" s="1"/>
  <c r="AB530" i="1" a="1"/>
  <c r="AB530" i="1" s="1"/>
  <c r="AC530" i="1" s="1"/>
  <c r="AB531" i="1" a="1"/>
  <c r="AB531" i="1" s="1"/>
  <c r="AC531" i="1" s="1"/>
  <c r="AB532" i="1" a="1"/>
  <c r="AB532" i="1" s="1"/>
  <c r="AC532" i="1" s="1"/>
  <c r="AB533" i="1" a="1"/>
  <c r="AB533" i="1" s="1"/>
  <c r="AC533" i="1" s="1"/>
  <c r="AB534" i="1" a="1"/>
  <c r="AB534" i="1" s="1"/>
  <c r="AC534" i="1" s="1"/>
  <c r="AB535" i="1" a="1"/>
  <c r="AB535" i="1" s="1"/>
  <c r="AC535" i="1" s="1"/>
  <c r="AB536" i="1" a="1"/>
  <c r="AB536" i="1" s="1"/>
  <c r="AC536" i="1" s="1"/>
  <c r="AB537" i="1" a="1"/>
  <c r="AB537" i="1" s="1"/>
  <c r="AC537" i="1" s="1"/>
  <c r="AB538" i="1" a="1"/>
  <c r="AB538" i="1" s="1"/>
  <c r="AC538" i="1" s="1"/>
  <c r="AB539" i="1" a="1"/>
  <c r="AB539" i="1" s="1"/>
  <c r="AC539" i="1" s="1"/>
  <c r="AB540" i="1" a="1"/>
  <c r="AB540" i="1" s="1"/>
  <c r="AC540" i="1" s="1"/>
  <c r="AB541" i="1" a="1"/>
  <c r="AB541" i="1" s="1"/>
  <c r="AC541" i="1" s="1"/>
  <c r="AB542" i="1" a="1"/>
  <c r="AB542" i="1" s="1"/>
  <c r="AC542" i="1" s="1"/>
  <c r="AB543" i="1" a="1"/>
  <c r="AB543" i="1" s="1"/>
  <c r="AC543" i="1" s="1"/>
  <c r="AB544" i="1" a="1"/>
  <c r="AB544" i="1" s="1"/>
  <c r="AC544" i="1" s="1"/>
  <c r="AB545" i="1" a="1"/>
  <c r="AB545" i="1" s="1"/>
  <c r="AC545" i="1" s="1"/>
  <c r="AB546" i="1" a="1"/>
  <c r="AB546" i="1" s="1"/>
  <c r="AC546" i="1" s="1"/>
  <c r="AB547" i="1" a="1"/>
  <c r="AB547" i="1" s="1"/>
  <c r="AC547" i="1" s="1"/>
  <c r="AB548" i="1" a="1"/>
  <c r="AB548" i="1" s="1"/>
  <c r="AC548" i="1" s="1"/>
  <c r="AB549" i="1" a="1"/>
  <c r="AB549" i="1" s="1"/>
  <c r="AC549" i="1" s="1"/>
  <c r="AB550" i="1" a="1"/>
  <c r="AB550" i="1" s="1"/>
  <c r="AC550" i="1" s="1"/>
  <c r="AB551" i="1" a="1"/>
  <c r="AB551" i="1" s="1"/>
  <c r="AC551" i="1" s="1"/>
  <c r="AB552" i="1" a="1"/>
  <c r="AB552" i="1" s="1"/>
  <c r="AC552" i="1" s="1"/>
  <c r="AB553" i="1" a="1"/>
  <c r="AB553" i="1" s="1"/>
  <c r="AC553" i="1" s="1"/>
  <c r="AB554" i="1" a="1"/>
  <c r="AB554" i="1" s="1"/>
  <c r="AC554" i="1" s="1"/>
  <c r="AB555" i="1" a="1"/>
  <c r="AB555" i="1" s="1"/>
  <c r="AC555" i="1" s="1"/>
  <c r="AB556" i="1" a="1"/>
  <c r="AB556" i="1" s="1"/>
  <c r="AC556" i="1" s="1"/>
  <c r="AB557" i="1" a="1"/>
  <c r="AB557" i="1" s="1"/>
  <c r="AC557" i="1" s="1"/>
  <c r="AB558" i="1" a="1"/>
  <c r="AB558" i="1" s="1"/>
  <c r="AC558" i="1" s="1"/>
  <c r="AB559" i="1" a="1"/>
  <c r="AB559" i="1" s="1"/>
  <c r="AC559" i="1" s="1"/>
  <c r="AB560" i="1" a="1"/>
  <c r="AB560" i="1" s="1"/>
  <c r="AC560" i="1" s="1"/>
  <c r="AB561" i="1" a="1"/>
  <c r="AB561" i="1" s="1"/>
  <c r="AC561" i="1" s="1"/>
  <c r="AB562" i="1" a="1"/>
  <c r="AB562" i="1" s="1"/>
  <c r="AC562" i="1" s="1"/>
  <c r="AB563" i="1" a="1"/>
  <c r="AB563" i="1" s="1"/>
  <c r="AC563" i="1" s="1"/>
  <c r="AB564" i="1" a="1"/>
  <c r="AB564" i="1" s="1"/>
  <c r="AC564" i="1" s="1"/>
  <c r="AB565" i="1" a="1"/>
  <c r="AB565" i="1" s="1"/>
  <c r="AC565" i="1" s="1"/>
  <c r="AB566" i="1" a="1"/>
  <c r="AB566" i="1" s="1"/>
  <c r="AC566" i="1" s="1"/>
  <c r="AB567" i="1" a="1"/>
  <c r="AB567" i="1" s="1"/>
  <c r="AC567" i="1" s="1"/>
  <c r="AB568" i="1" a="1"/>
  <c r="AB568" i="1" s="1"/>
  <c r="AC568" i="1" s="1"/>
  <c r="AB569" i="1" a="1"/>
  <c r="AB569" i="1" s="1"/>
  <c r="AC569" i="1" s="1"/>
  <c r="AB570" i="1" a="1"/>
  <c r="AB570" i="1" s="1"/>
  <c r="AC570" i="1" s="1"/>
  <c r="AB571" i="1" a="1"/>
  <c r="AB571" i="1" s="1"/>
  <c r="AC571" i="1" s="1"/>
  <c r="AB572" i="1" a="1"/>
  <c r="AB572" i="1" s="1"/>
  <c r="AC572" i="1" s="1"/>
  <c r="AB573" i="1" a="1"/>
  <c r="AB573" i="1" s="1"/>
  <c r="AC573" i="1" s="1"/>
  <c r="AB574" i="1" a="1"/>
  <c r="AB574" i="1" s="1"/>
  <c r="AC574" i="1" s="1"/>
  <c r="AB575" i="1" a="1"/>
  <c r="AB575" i="1" s="1"/>
  <c r="AC575" i="1" s="1"/>
  <c r="AB576" i="1" a="1"/>
  <c r="AB576" i="1" s="1"/>
  <c r="AC576" i="1" s="1"/>
  <c r="AB577" i="1" a="1"/>
  <c r="AB577" i="1" s="1"/>
  <c r="AC577" i="1" s="1"/>
  <c r="AB578" i="1" a="1"/>
  <c r="AB578" i="1" s="1"/>
  <c r="AC578" i="1" s="1"/>
  <c r="AB579" i="1" a="1"/>
  <c r="AB579" i="1" s="1"/>
  <c r="AC579" i="1" s="1"/>
  <c r="AB580" i="1" a="1"/>
  <c r="AB580" i="1" s="1"/>
  <c r="AC580" i="1" s="1"/>
  <c r="AB581" i="1" a="1"/>
  <c r="AB581" i="1" s="1"/>
  <c r="AC581" i="1" s="1"/>
  <c r="AB582" i="1" a="1"/>
  <c r="AB582" i="1" s="1"/>
  <c r="AC582" i="1" s="1"/>
  <c r="AB583" i="1" a="1"/>
  <c r="AB583" i="1" s="1"/>
  <c r="AC583" i="1" s="1"/>
  <c r="AB584" i="1" a="1"/>
  <c r="AB584" i="1" s="1"/>
  <c r="AC584" i="1" s="1"/>
  <c r="AB585" i="1" a="1"/>
  <c r="AB585" i="1" s="1"/>
  <c r="AC585" i="1" s="1"/>
  <c r="AB586" i="1" a="1"/>
  <c r="AB586" i="1" s="1"/>
  <c r="AC586" i="1" s="1"/>
  <c r="AB587" i="1" a="1"/>
  <c r="AB587" i="1" s="1"/>
  <c r="AC587" i="1" s="1"/>
  <c r="AB588" i="1" a="1"/>
  <c r="AB588" i="1" s="1"/>
  <c r="AC588" i="1" s="1"/>
  <c r="AB589" i="1" a="1"/>
  <c r="AB589" i="1" s="1"/>
  <c r="AC589" i="1" s="1"/>
  <c r="AB590" i="1" a="1"/>
  <c r="AB590" i="1" s="1"/>
  <c r="AC590" i="1" s="1"/>
  <c r="AB591" i="1" a="1"/>
  <c r="AB591" i="1" s="1"/>
  <c r="AC591" i="1" s="1"/>
  <c r="AB592" i="1" a="1"/>
  <c r="AB592" i="1" s="1"/>
  <c r="AC592" i="1" s="1"/>
  <c r="AB593" i="1" a="1"/>
  <c r="AB593" i="1" s="1"/>
  <c r="AC593" i="1" s="1"/>
  <c r="AB594" i="1" a="1"/>
  <c r="AB594" i="1" s="1"/>
  <c r="AC594" i="1" s="1"/>
  <c r="AB595" i="1" a="1"/>
  <c r="AB595" i="1" s="1"/>
  <c r="AC595" i="1" s="1"/>
  <c r="AB596" i="1" a="1"/>
  <c r="AB596" i="1" s="1"/>
  <c r="AC596" i="1" s="1"/>
  <c r="AB597" i="1" a="1"/>
  <c r="AB597" i="1" s="1"/>
  <c r="AC597" i="1" s="1"/>
  <c r="AB598" i="1" a="1"/>
  <c r="AB598" i="1" s="1"/>
  <c r="AC598" i="1" s="1"/>
  <c r="AB599" i="1" a="1"/>
  <c r="AB599" i="1" s="1"/>
  <c r="AC599" i="1" s="1"/>
  <c r="AB600" i="1" a="1"/>
  <c r="AB600" i="1" s="1"/>
  <c r="AC600" i="1" s="1"/>
  <c r="AB601" i="1" a="1"/>
  <c r="AB601" i="1" s="1"/>
  <c r="AC601" i="1" s="1"/>
  <c r="AB602" i="1" a="1"/>
  <c r="AB602" i="1" s="1"/>
  <c r="AC602" i="1" s="1"/>
  <c r="AB603" i="1" a="1"/>
  <c r="AB603" i="1" s="1"/>
  <c r="AC603" i="1" s="1"/>
  <c r="AB604" i="1" a="1"/>
  <c r="AB604" i="1" s="1"/>
  <c r="AC604" i="1" s="1"/>
  <c r="AB605" i="1" a="1"/>
  <c r="AB605" i="1" s="1"/>
  <c r="AC605" i="1" s="1"/>
  <c r="AB606" i="1" a="1"/>
  <c r="AB606" i="1" s="1"/>
  <c r="AC606" i="1" s="1"/>
  <c r="AB607" i="1" a="1"/>
  <c r="AB607" i="1" s="1"/>
  <c r="AC607" i="1" s="1"/>
  <c r="AB608" i="1" a="1"/>
  <c r="AB608" i="1" s="1"/>
  <c r="AC608" i="1" s="1"/>
  <c r="AB609" i="1" a="1"/>
  <c r="AB609" i="1" s="1"/>
  <c r="AC609" i="1" s="1"/>
  <c r="AB610" i="1" a="1"/>
  <c r="AB610" i="1" s="1"/>
  <c r="AC610" i="1" s="1"/>
  <c r="AB611" i="1" a="1"/>
  <c r="AB611" i="1" s="1"/>
  <c r="AC611" i="1" s="1"/>
  <c r="AB612" i="1" a="1"/>
  <c r="AB612" i="1" s="1"/>
  <c r="AC612" i="1" s="1"/>
  <c r="AB613" i="1" a="1"/>
  <c r="AB613" i="1" s="1"/>
  <c r="AC613" i="1" s="1"/>
  <c r="AB614" i="1" a="1"/>
  <c r="AB614" i="1" s="1"/>
  <c r="AC614" i="1" s="1"/>
  <c r="AB615" i="1" a="1"/>
  <c r="AB615" i="1" s="1"/>
  <c r="AC615" i="1" s="1"/>
  <c r="AB616" i="1" a="1"/>
  <c r="AB616" i="1" s="1"/>
  <c r="AC616" i="1" s="1"/>
  <c r="AB617" i="1" a="1"/>
  <c r="AB617" i="1" s="1"/>
  <c r="AC617" i="1" s="1"/>
  <c r="AB618" i="1" a="1"/>
  <c r="AB618" i="1" s="1"/>
  <c r="AC618" i="1" s="1"/>
  <c r="AB619" i="1" a="1"/>
  <c r="AB619" i="1" s="1"/>
  <c r="AC619" i="1" s="1"/>
  <c r="AB620" i="1" a="1"/>
  <c r="AB620" i="1" s="1"/>
  <c r="AC620" i="1" s="1"/>
  <c r="AB621" i="1" a="1"/>
  <c r="AB621" i="1" s="1"/>
  <c r="AC621" i="1" s="1"/>
  <c r="AB622" i="1" a="1"/>
  <c r="AB622" i="1" s="1"/>
  <c r="AC622" i="1" s="1"/>
  <c r="AB623" i="1" a="1"/>
  <c r="AB623" i="1" s="1"/>
  <c r="AC623" i="1" s="1"/>
  <c r="AB624" i="1" a="1"/>
  <c r="AB624" i="1" s="1"/>
  <c r="AC624" i="1" s="1"/>
  <c r="AB625" i="1" a="1"/>
  <c r="AB625" i="1" s="1"/>
  <c r="AC625" i="1" s="1"/>
  <c r="AB626" i="1" a="1"/>
  <c r="AB626" i="1" s="1"/>
  <c r="AC626" i="1" s="1"/>
  <c r="AB627" i="1" a="1"/>
  <c r="AB627" i="1" s="1"/>
  <c r="AC627" i="1" s="1"/>
  <c r="AB628" i="1" a="1"/>
  <c r="AB628" i="1" s="1"/>
  <c r="AC628" i="1" s="1"/>
  <c r="AB629" i="1" a="1"/>
  <c r="AB629" i="1" s="1"/>
  <c r="AC629" i="1" s="1"/>
  <c r="AB630" i="1" a="1"/>
  <c r="AB630" i="1" s="1"/>
  <c r="AC630" i="1" s="1"/>
  <c r="AB631" i="1" a="1"/>
  <c r="AB631" i="1" s="1"/>
  <c r="AC631" i="1" s="1"/>
  <c r="AB632" i="1" a="1"/>
  <c r="AB632" i="1" s="1"/>
  <c r="AC632" i="1" s="1"/>
  <c r="AB633" i="1" a="1"/>
  <c r="AB633" i="1" s="1"/>
  <c r="AC633" i="1" s="1"/>
  <c r="AB634" i="1" a="1"/>
  <c r="AB634" i="1" s="1"/>
  <c r="AC634" i="1" s="1"/>
  <c r="AB635" i="1" a="1"/>
  <c r="AB635" i="1" s="1"/>
  <c r="AC635" i="1" s="1"/>
  <c r="AB636" i="1" a="1"/>
  <c r="AB636" i="1" s="1"/>
  <c r="AC636" i="1" s="1"/>
  <c r="AB637" i="1" a="1"/>
  <c r="AB637" i="1" s="1"/>
  <c r="AC637" i="1" s="1"/>
  <c r="AB638" i="1" a="1"/>
  <c r="AB638" i="1" s="1"/>
  <c r="AC638" i="1" s="1"/>
  <c r="AB639" i="1" a="1"/>
  <c r="AB639" i="1" s="1"/>
  <c r="AC639" i="1" s="1"/>
  <c r="AB640" i="1" a="1"/>
  <c r="AB640" i="1" s="1"/>
  <c r="AC640" i="1" s="1"/>
  <c r="AB641" i="1" a="1"/>
  <c r="AB641" i="1" s="1"/>
  <c r="AC641" i="1" s="1"/>
  <c r="AB642" i="1" a="1"/>
  <c r="AB642" i="1" s="1"/>
  <c r="AC642" i="1" s="1"/>
  <c r="AB643" i="1" a="1"/>
  <c r="AB643" i="1" s="1"/>
  <c r="AC643" i="1" s="1"/>
  <c r="AB644" i="1" a="1"/>
  <c r="AB644" i="1" s="1"/>
  <c r="AC644" i="1" s="1"/>
  <c r="AB645" i="1" a="1"/>
  <c r="AB645" i="1" s="1"/>
  <c r="AC645" i="1" s="1"/>
  <c r="AB646" i="1" a="1"/>
  <c r="AB646" i="1" s="1"/>
  <c r="AC646" i="1" s="1"/>
  <c r="AB647" i="1" a="1"/>
  <c r="AB647" i="1" s="1"/>
  <c r="AC647" i="1" s="1"/>
  <c r="AB648" i="1" a="1"/>
  <c r="AB648" i="1" s="1"/>
  <c r="AC648" i="1" s="1"/>
  <c r="AB649" i="1" a="1"/>
  <c r="AB649" i="1" s="1"/>
  <c r="AC649" i="1" s="1"/>
  <c r="AB650" i="1" a="1"/>
  <c r="AB650" i="1" s="1"/>
  <c r="AC650" i="1" s="1"/>
  <c r="AB651" i="1" a="1"/>
  <c r="AB651" i="1" s="1"/>
  <c r="AC651" i="1" s="1"/>
  <c r="AB652" i="1" a="1"/>
  <c r="AB652" i="1" s="1"/>
  <c r="AC652" i="1" s="1"/>
  <c r="AB653" i="1" a="1"/>
  <c r="AB653" i="1" s="1"/>
  <c r="AC653" i="1" s="1"/>
  <c r="AB654" i="1" a="1"/>
  <c r="AB654" i="1" s="1"/>
  <c r="AC654" i="1" s="1"/>
  <c r="AB655" i="1" a="1"/>
  <c r="AB655" i="1" s="1"/>
  <c r="AC655" i="1" s="1"/>
  <c r="AB656" i="1" a="1"/>
  <c r="AB656" i="1" s="1"/>
  <c r="AC656" i="1" s="1"/>
  <c r="AB657" i="1" a="1"/>
  <c r="AB657" i="1" s="1"/>
  <c r="AC657" i="1" s="1"/>
  <c r="AB658" i="1" a="1"/>
  <c r="AB658" i="1" s="1"/>
  <c r="AC658" i="1" s="1"/>
  <c r="AB659" i="1" a="1"/>
  <c r="AB659" i="1" s="1"/>
  <c r="AC659" i="1" s="1"/>
  <c r="AB660" i="1" a="1"/>
  <c r="AB660" i="1" s="1"/>
  <c r="AC660" i="1" s="1"/>
  <c r="AB661" i="1" a="1"/>
  <c r="AB661" i="1" s="1"/>
  <c r="AC661" i="1" s="1"/>
  <c r="AB662" i="1" a="1"/>
  <c r="AB662" i="1" s="1"/>
  <c r="AC662" i="1" s="1"/>
  <c r="AB663" i="1" a="1"/>
  <c r="AB663" i="1" s="1"/>
  <c r="AC663" i="1" s="1"/>
  <c r="AB664" i="1" a="1"/>
  <c r="AB664" i="1" s="1"/>
  <c r="AC664" i="1" s="1"/>
  <c r="AB665" i="1" a="1"/>
  <c r="AB665" i="1" s="1"/>
  <c r="AC665" i="1" s="1"/>
  <c r="AB666" i="1" a="1"/>
  <c r="AB666" i="1" s="1"/>
  <c r="AC666" i="1" s="1"/>
  <c r="AB667" i="1" a="1"/>
  <c r="AB667" i="1" s="1"/>
  <c r="AC667" i="1" s="1"/>
  <c r="AB668" i="1" a="1"/>
  <c r="AB668" i="1" s="1"/>
  <c r="AC668" i="1" s="1"/>
  <c r="AB669" i="1" a="1"/>
  <c r="AB669" i="1" s="1"/>
  <c r="AC669" i="1" s="1"/>
  <c r="AB670" i="1" a="1"/>
  <c r="AB670" i="1" s="1"/>
  <c r="AC670" i="1" s="1"/>
  <c r="AB671" i="1" a="1"/>
  <c r="AB671" i="1" s="1"/>
  <c r="AC671" i="1" s="1"/>
  <c r="AB672" i="1" a="1"/>
  <c r="AB672" i="1" s="1"/>
  <c r="AC672" i="1" s="1"/>
  <c r="AB673" i="1" a="1"/>
  <c r="AB673" i="1" s="1"/>
  <c r="AC673" i="1" s="1"/>
  <c r="AB674" i="1" a="1"/>
  <c r="AB674" i="1" s="1"/>
  <c r="AC674" i="1" s="1"/>
  <c r="AB675" i="1" a="1"/>
  <c r="AB675" i="1" s="1"/>
  <c r="AC675" i="1" s="1"/>
  <c r="AB676" i="1" a="1"/>
  <c r="AB676" i="1" s="1"/>
  <c r="AC676" i="1" s="1"/>
  <c r="AB677" i="1" a="1"/>
  <c r="AB677" i="1" s="1"/>
  <c r="AC677" i="1" s="1"/>
  <c r="AB678" i="1" a="1"/>
  <c r="AB678" i="1" s="1"/>
  <c r="AC678" i="1" s="1"/>
  <c r="AB679" i="1" a="1"/>
  <c r="AB679" i="1" s="1"/>
  <c r="AC679" i="1" s="1"/>
  <c r="AB680" i="1" a="1"/>
  <c r="AB680" i="1" s="1"/>
  <c r="AC680" i="1" s="1"/>
  <c r="AB681" i="1" a="1"/>
  <c r="AB681" i="1" s="1"/>
  <c r="AC681" i="1" s="1"/>
  <c r="AB682" i="1" a="1"/>
  <c r="AB682" i="1" s="1"/>
  <c r="AC682" i="1" s="1"/>
  <c r="AB683" i="1" a="1"/>
  <c r="AB683" i="1" s="1"/>
  <c r="AC683" i="1" s="1"/>
  <c r="AB684" i="1" a="1"/>
  <c r="AB684" i="1" s="1"/>
  <c r="AC684" i="1" s="1"/>
  <c r="AB685" i="1" a="1"/>
  <c r="AB685" i="1" s="1"/>
  <c r="AC685" i="1" s="1"/>
  <c r="AB686" i="1" a="1"/>
  <c r="AB686" i="1" s="1"/>
  <c r="AC686" i="1" s="1"/>
  <c r="AB687" i="1" a="1"/>
  <c r="AB687" i="1" s="1"/>
  <c r="AC687" i="1" s="1"/>
  <c r="AB688" i="1" a="1"/>
  <c r="AB688" i="1" s="1"/>
  <c r="AC688" i="1" s="1"/>
  <c r="AB689" i="1" a="1"/>
  <c r="AB689" i="1" s="1"/>
  <c r="AC689" i="1" s="1"/>
  <c r="AB690" i="1" a="1"/>
  <c r="AB690" i="1" s="1"/>
  <c r="AC690" i="1" s="1"/>
  <c r="AB691" i="1" a="1"/>
  <c r="AB691" i="1" s="1"/>
  <c r="AC691" i="1" s="1"/>
  <c r="AB692" i="1" a="1"/>
  <c r="AB692" i="1" s="1"/>
  <c r="AC692" i="1" s="1"/>
  <c r="AB693" i="1" a="1"/>
  <c r="AB693" i="1" s="1"/>
  <c r="AC693" i="1" s="1"/>
  <c r="AB694" i="1" a="1"/>
  <c r="AB694" i="1" s="1"/>
  <c r="AC694" i="1" s="1"/>
  <c r="AB695" i="1" a="1"/>
  <c r="AB695" i="1" s="1"/>
  <c r="AC695" i="1" s="1"/>
  <c r="AB696" i="1" a="1"/>
  <c r="AB696" i="1" s="1"/>
  <c r="AC696" i="1" s="1"/>
  <c r="AB697" i="1" a="1"/>
  <c r="AB697" i="1" s="1"/>
  <c r="AC697" i="1" s="1"/>
  <c r="AB698" i="1" a="1"/>
  <c r="AB698" i="1" s="1"/>
  <c r="AC698" i="1" s="1"/>
  <c r="AB699" i="1" a="1"/>
  <c r="AB699" i="1" s="1"/>
  <c r="AC699" i="1" s="1"/>
  <c r="AB700" i="1" a="1"/>
  <c r="AB700" i="1" s="1"/>
  <c r="AC700" i="1" s="1"/>
  <c r="AB701" i="1" a="1"/>
  <c r="AB701" i="1" s="1"/>
  <c r="AC701" i="1" s="1"/>
  <c r="AB702" i="1" a="1"/>
  <c r="AB702" i="1" s="1"/>
  <c r="AC702" i="1" s="1"/>
  <c r="AB703" i="1" a="1"/>
  <c r="AB703" i="1" s="1"/>
  <c r="AC703" i="1" s="1"/>
  <c r="AB704" i="1" a="1"/>
  <c r="AB704" i="1" s="1"/>
  <c r="AC704" i="1" s="1"/>
  <c r="AB705" i="1" a="1"/>
  <c r="AB705" i="1" s="1"/>
  <c r="AC705" i="1" s="1"/>
  <c r="AB706" i="1" a="1"/>
  <c r="AB706" i="1" s="1"/>
  <c r="AC706" i="1" s="1"/>
  <c r="AB707" i="1" a="1"/>
  <c r="AB707" i="1" s="1"/>
  <c r="AC707" i="1" s="1"/>
  <c r="AB708" i="1" a="1"/>
  <c r="AB708" i="1" s="1"/>
  <c r="AC708" i="1" s="1"/>
  <c r="AB709" i="1" a="1"/>
  <c r="AB709" i="1" s="1"/>
  <c r="AC709" i="1" s="1"/>
  <c r="AB710" i="1" a="1"/>
  <c r="AB710" i="1" s="1"/>
  <c r="AC710" i="1" s="1"/>
  <c r="AB711" i="1" a="1"/>
  <c r="AB711" i="1" s="1"/>
  <c r="AC711" i="1" s="1"/>
  <c r="AB712" i="1" a="1"/>
  <c r="AB712" i="1" s="1"/>
  <c r="AC712" i="1" s="1"/>
  <c r="AB713" i="1" a="1"/>
  <c r="AB713" i="1" s="1"/>
  <c r="AC713" i="1" s="1"/>
  <c r="AB714" i="1" a="1"/>
  <c r="AB714" i="1" s="1"/>
  <c r="AC714" i="1" s="1"/>
  <c r="AB715" i="1" a="1"/>
  <c r="AB715" i="1" s="1"/>
  <c r="AC715" i="1" s="1"/>
  <c r="AB716" i="1" a="1"/>
  <c r="AB716" i="1" s="1"/>
  <c r="AC716" i="1" s="1"/>
  <c r="AB717" i="1" a="1"/>
  <c r="AB717" i="1" s="1"/>
  <c r="AC717" i="1" s="1"/>
  <c r="AB718" i="1" a="1"/>
  <c r="AB718" i="1" s="1"/>
  <c r="AC718" i="1" s="1"/>
  <c r="AB719" i="1" a="1"/>
  <c r="AB719" i="1" s="1"/>
  <c r="AC719" i="1" s="1"/>
  <c r="AB720" i="1" a="1"/>
  <c r="AB720" i="1" s="1"/>
  <c r="AC720" i="1" s="1"/>
  <c r="AB721" i="1" a="1"/>
  <c r="AB721" i="1" s="1"/>
  <c r="AC721" i="1" s="1"/>
  <c r="AB722" i="1" a="1"/>
  <c r="AB722" i="1" s="1"/>
  <c r="AC722" i="1" s="1"/>
  <c r="AB723" i="1" a="1"/>
  <c r="AB723" i="1" s="1"/>
  <c r="AC723" i="1" s="1"/>
  <c r="AB724" i="1" a="1"/>
  <c r="AB724" i="1" s="1"/>
  <c r="AC724" i="1" s="1"/>
  <c r="AB725" i="1" a="1"/>
  <c r="AB725" i="1" s="1"/>
  <c r="AC725" i="1" s="1"/>
  <c r="AB726" i="1" a="1"/>
  <c r="AB726" i="1" s="1"/>
  <c r="AC726" i="1" s="1"/>
  <c r="AB727" i="1" a="1"/>
  <c r="AB727" i="1" s="1"/>
  <c r="AC727" i="1" s="1"/>
  <c r="AB728" i="1" a="1"/>
  <c r="AB728" i="1" s="1"/>
  <c r="AC728" i="1" s="1"/>
  <c r="AB729" i="1" a="1"/>
  <c r="AB729" i="1" s="1"/>
  <c r="AC729" i="1" s="1"/>
  <c r="AB730" i="1" a="1"/>
  <c r="AB730" i="1" s="1"/>
  <c r="AC730" i="1" s="1"/>
  <c r="AB731" i="1" a="1"/>
  <c r="AB731" i="1" s="1"/>
  <c r="AC731" i="1" s="1"/>
  <c r="AB732" i="1" a="1"/>
  <c r="AB732" i="1" s="1"/>
  <c r="AC732" i="1" s="1"/>
  <c r="AB733" i="1" a="1"/>
  <c r="AB733" i="1" s="1"/>
  <c r="AC733" i="1" s="1"/>
  <c r="AB734" i="1" a="1"/>
  <c r="AB734" i="1" s="1"/>
  <c r="AC734" i="1" s="1"/>
  <c r="AB735" i="1" a="1"/>
  <c r="AB735" i="1" s="1"/>
  <c r="AC735" i="1" s="1"/>
  <c r="AB736" i="1" a="1"/>
  <c r="AB736" i="1" s="1"/>
  <c r="AC736" i="1" s="1"/>
  <c r="AB737" i="1" a="1"/>
  <c r="AB737" i="1" s="1"/>
  <c r="AC737" i="1" s="1"/>
  <c r="AB738" i="1" a="1"/>
  <c r="AB738" i="1" s="1"/>
  <c r="AC738" i="1" s="1"/>
  <c r="AB739" i="1" a="1"/>
  <c r="AB739" i="1" s="1"/>
  <c r="AC739" i="1" s="1"/>
  <c r="AB740" i="1" a="1"/>
  <c r="AB740" i="1" s="1"/>
  <c r="AC740" i="1" s="1"/>
  <c r="AB741" i="1" a="1"/>
  <c r="AB741" i="1" s="1"/>
  <c r="AC741" i="1" s="1"/>
  <c r="AB742" i="1" a="1"/>
  <c r="AB742" i="1" s="1"/>
  <c r="AC742" i="1" s="1"/>
  <c r="AB743" i="1" a="1"/>
  <c r="AB743" i="1" s="1"/>
  <c r="AC743" i="1" s="1"/>
  <c r="AB744" i="1" a="1"/>
  <c r="AB744" i="1" s="1"/>
  <c r="AC744" i="1" s="1"/>
  <c r="AB745" i="1" a="1"/>
  <c r="AB745" i="1" s="1"/>
  <c r="AC745" i="1" s="1"/>
  <c r="AB746" i="1" a="1"/>
  <c r="AB746" i="1" s="1"/>
  <c r="AC746" i="1" s="1"/>
  <c r="AB747" i="1" a="1"/>
  <c r="AB747" i="1" s="1"/>
  <c r="AC747" i="1" s="1"/>
  <c r="AB748" i="1" a="1"/>
  <c r="AB748" i="1" s="1"/>
  <c r="AC748" i="1" s="1"/>
  <c r="AB749" i="1" a="1"/>
  <c r="AB749" i="1" s="1"/>
  <c r="AC749" i="1" s="1"/>
  <c r="AB750" i="1" a="1"/>
  <c r="AB750" i="1" s="1"/>
  <c r="AC750" i="1" s="1"/>
  <c r="AB751" i="1" a="1"/>
  <c r="AB751" i="1" s="1"/>
  <c r="AC751" i="1" s="1"/>
  <c r="AB752" i="1" a="1"/>
  <c r="AB752" i="1" s="1"/>
  <c r="AC752" i="1" s="1"/>
  <c r="AB753" i="1" a="1"/>
  <c r="AB753" i="1" s="1"/>
  <c r="AC753" i="1" s="1"/>
  <c r="AB754" i="1" a="1"/>
  <c r="AB754" i="1" s="1"/>
  <c r="AC754" i="1" s="1"/>
  <c r="AB755" i="1" a="1"/>
  <c r="AB755" i="1" s="1"/>
  <c r="AC755" i="1" s="1"/>
  <c r="AB756" i="1" a="1"/>
  <c r="AB756" i="1" s="1"/>
  <c r="AC756" i="1" s="1"/>
  <c r="AB757" i="1" a="1"/>
  <c r="AB757" i="1" s="1"/>
  <c r="AC757" i="1" s="1"/>
  <c r="AB758" i="1" a="1"/>
  <c r="AB758" i="1" s="1"/>
  <c r="AC758" i="1" s="1"/>
  <c r="AB759" i="1" a="1"/>
  <c r="AB759" i="1" s="1"/>
  <c r="AC759" i="1" s="1"/>
  <c r="AB760" i="1" a="1"/>
  <c r="AB760" i="1" s="1"/>
  <c r="AC760" i="1" s="1"/>
  <c r="AB761" i="1" a="1"/>
  <c r="AB761" i="1" s="1"/>
  <c r="AC761" i="1" s="1"/>
  <c r="AB762" i="1" a="1"/>
  <c r="AB762" i="1" s="1"/>
  <c r="AC762" i="1" s="1"/>
  <c r="AB763" i="1" a="1"/>
  <c r="AB763" i="1" s="1"/>
  <c r="AC763" i="1" s="1"/>
  <c r="AB764" i="1" a="1"/>
  <c r="AB764" i="1" s="1"/>
  <c r="AC764" i="1" s="1"/>
  <c r="AB765" i="1" a="1"/>
  <c r="AB765" i="1" s="1"/>
  <c r="AC765" i="1" s="1"/>
  <c r="AB766" i="1" a="1"/>
  <c r="AB766" i="1" s="1"/>
  <c r="AC766" i="1" s="1"/>
  <c r="AB767" i="1" a="1"/>
  <c r="AB767" i="1" s="1"/>
  <c r="AC767" i="1" s="1"/>
  <c r="AB768" i="1" a="1"/>
  <c r="AB768" i="1" s="1"/>
  <c r="AC768" i="1" s="1"/>
  <c r="AB769" i="1" a="1"/>
  <c r="AB769" i="1" s="1"/>
  <c r="AC769" i="1" s="1"/>
  <c r="AB770" i="1" a="1"/>
  <c r="AB770" i="1" s="1"/>
  <c r="AC770" i="1" s="1"/>
  <c r="AB771" i="1" a="1"/>
  <c r="AB771" i="1" s="1"/>
  <c r="AC771" i="1" s="1"/>
  <c r="AB772" i="1" a="1"/>
  <c r="AB772" i="1" s="1"/>
  <c r="AC772" i="1" s="1"/>
  <c r="AB773" i="1" a="1"/>
  <c r="AB773" i="1" s="1"/>
  <c r="AC773" i="1" s="1"/>
  <c r="AB774" i="1" a="1"/>
  <c r="AB774" i="1" s="1"/>
  <c r="AC774" i="1" s="1"/>
  <c r="AB775" i="1" a="1"/>
  <c r="AB775" i="1" s="1"/>
  <c r="AC775" i="1" s="1"/>
  <c r="AB776" i="1" a="1"/>
  <c r="AB776" i="1" s="1"/>
  <c r="AC776" i="1" s="1"/>
  <c r="AB777" i="1" a="1"/>
  <c r="AB777" i="1" s="1"/>
  <c r="AC777" i="1" s="1"/>
  <c r="AB778" i="1" a="1"/>
  <c r="AB778" i="1" s="1"/>
  <c r="AC778" i="1" s="1"/>
  <c r="AB779" i="1" a="1"/>
  <c r="AB779" i="1" s="1"/>
  <c r="AC779" i="1" s="1"/>
  <c r="AB780" i="1" a="1"/>
  <c r="AB780" i="1" s="1"/>
  <c r="AC780" i="1" s="1"/>
  <c r="AB781" i="1" a="1"/>
  <c r="AB781" i="1" s="1"/>
  <c r="AC781" i="1" s="1"/>
  <c r="AB782" i="1" a="1"/>
  <c r="AB782" i="1" s="1"/>
  <c r="AC782" i="1" s="1"/>
  <c r="AB783" i="1" a="1"/>
  <c r="AB783" i="1" s="1"/>
  <c r="AC783" i="1" s="1"/>
  <c r="AB784" i="1" a="1"/>
  <c r="AB784" i="1" s="1"/>
  <c r="AC784" i="1" s="1"/>
  <c r="AB785" i="1" a="1"/>
  <c r="AB785" i="1" s="1"/>
  <c r="AC785" i="1" s="1"/>
  <c r="AB786" i="1" a="1"/>
  <c r="AB786" i="1" s="1"/>
  <c r="AC786" i="1" s="1"/>
  <c r="AB787" i="1" a="1"/>
  <c r="AB787" i="1" s="1"/>
  <c r="AC787" i="1" s="1"/>
  <c r="AB788" i="1" a="1"/>
  <c r="AB788" i="1" s="1"/>
  <c r="AC788" i="1" s="1"/>
  <c r="AB789" i="1" a="1"/>
  <c r="AB789" i="1" s="1"/>
  <c r="AC789" i="1" s="1"/>
  <c r="AB790" i="1" a="1"/>
  <c r="AB790" i="1" s="1"/>
  <c r="AC790" i="1" s="1"/>
  <c r="AB791" i="1" a="1"/>
  <c r="AB791" i="1" s="1"/>
  <c r="AC791" i="1" s="1"/>
  <c r="AB792" i="1" a="1"/>
  <c r="AB792" i="1" s="1"/>
  <c r="AC792" i="1" s="1"/>
  <c r="AB793" i="1" a="1"/>
  <c r="AB793" i="1" s="1"/>
  <c r="AC793" i="1" s="1"/>
  <c r="AB794" i="1" a="1"/>
  <c r="AB794" i="1" s="1"/>
  <c r="AC794" i="1" s="1"/>
  <c r="AB795" i="1" a="1"/>
  <c r="AB795" i="1" s="1"/>
  <c r="AC795" i="1" s="1"/>
  <c r="AB796" i="1" a="1"/>
  <c r="AB796" i="1" s="1"/>
  <c r="AC796" i="1" s="1"/>
  <c r="AB797" i="1" a="1"/>
  <c r="AB797" i="1" s="1"/>
  <c r="AC797" i="1" s="1"/>
  <c r="AB798" i="1" a="1"/>
  <c r="AB798" i="1" s="1"/>
  <c r="AC798" i="1" s="1"/>
  <c r="AB799" i="1" a="1"/>
  <c r="AB799" i="1" s="1"/>
  <c r="AC799" i="1" s="1"/>
  <c r="AB800" i="1" a="1"/>
  <c r="AB800" i="1" s="1"/>
  <c r="AC800" i="1" s="1"/>
  <c r="AB801" i="1" a="1"/>
  <c r="AB801" i="1" s="1"/>
  <c r="AC801" i="1" s="1"/>
  <c r="AB802" i="1" a="1"/>
  <c r="AB802" i="1" s="1"/>
  <c r="AC802" i="1" s="1"/>
  <c r="AB803" i="1" a="1"/>
  <c r="AB803" i="1" s="1"/>
  <c r="AC803" i="1" s="1"/>
  <c r="AB804" i="1" a="1"/>
  <c r="AB804" i="1" s="1"/>
  <c r="AC804" i="1" s="1"/>
  <c r="AB805" i="1" a="1"/>
  <c r="AB805" i="1" s="1"/>
  <c r="AC805" i="1" s="1"/>
  <c r="AB806" i="1" a="1"/>
  <c r="AB806" i="1" s="1"/>
  <c r="AC806" i="1" s="1"/>
  <c r="AB807" i="1" a="1"/>
  <c r="AB807" i="1" s="1"/>
  <c r="AC807" i="1" s="1"/>
  <c r="AB808" i="1" a="1"/>
  <c r="AB808" i="1" s="1"/>
  <c r="AC808" i="1" s="1"/>
  <c r="AB809" i="1" a="1"/>
  <c r="AB809" i="1" s="1"/>
  <c r="AC809" i="1" s="1"/>
  <c r="AB810" i="1" a="1"/>
  <c r="AB810" i="1" s="1"/>
  <c r="AC810" i="1" s="1"/>
  <c r="AB811" i="1" a="1"/>
  <c r="AB811" i="1" s="1"/>
  <c r="AC811" i="1" s="1"/>
  <c r="AB812" i="1" a="1"/>
  <c r="AB812" i="1" s="1"/>
  <c r="AC812" i="1" s="1"/>
  <c r="AB813" i="1" a="1"/>
  <c r="AB813" i="1" s="1"/>
  <c r="AC813" i="1" s="1"/>
  <c r="AB814" i="1" a="1"/>
  <c r="AB814" i="1" s="1"/>
  <c r="AC814" i="1" s="1"/>
  <c r="AB815" i="1" a="1"/>
  <c r="AB815" i="1" s="1"/>
  <c r="AC815" i="1" s="1"/>
  <c r="AB816" i="1" a="1"/>
  <c r="AB816" i="1" s="1"/>
  <c r="AC816" i="1" s="1"/>
  <c r="AB817" i="1" a="1"/>
  <c r="AB817" i="1" s="1"/>
  <c r="AC817" i="1" s="1"/>
  <c r="AB818" i="1" a="1"/>
  <c r="AB818" i="1" s="1"/>
  <c r="AC818" i="1" s="1"/>
  <c r="AB819" i="1" a="1"/>
  <c r="AB819" i="1" s="1"/>
  <c r="AC819" i="1" s="1"/>
  <c r="AB820" i="1" a="1"/>
  <c r="AB820" i="1" s="1"/>
  <c r="AC820" i="1" s="1"/>
  <c r="AB821" i="1" a="1"/>
  <c r="AB821" i="1" s="1"/>
  <c r="AC821" i="1" s="1"/>
  <c r="AB822" i="1" a="1"/>
  <c r="AB822" i="1" s="1"/>
  <c r="AC822" i="1" s="1"/>
  <c r="AB823" i="1" a="1"/>
  <c r="AB823" i="1" s="1"/>
  <c r="AC823" i="1" s="1"/>
  <c r="AB824" i="1" a="1"/>
  <c r="AB824" i="1" s="1"/>
  <c r="AC824" i="1" s="1"/>
  <c r="AB825" i="1" a="1"/>
  <c r="AB825" i="1" s="1"/>
  <c r="AC825" i="1" s="1"/>
  <c r="AB826" i="1" a="1"/>
  <c r="AB826" i="1" s="1"/>
  <c r="AC826" i="1" s="1"/>
  <c r="AB827" i="1" a="1"/>
  <c r="AB827" i="1" s="1"/>
  <c r="AC827" i="1" s="1"/>
  <c r="AB828" i="1" a="1"/>
  <c r="AB828" i="1" s="1"/>
  <c r="AC828" i="1" s="1"/>
  <c r="AB829" i="1" a="1"/>
  <c r="AB829" i="1" s="1"/>
  <c r="AC829" i="1" s="1"/>
  <c r="AB830" i="1" a="1"/>
  <c r="AB830" i="1" s="1"/>
  <c r="AC830" i="1" s="1"/>
  <c r="AB831" i="1" a="1"/>
  <c r="AB831" i="1" s="1"/>
  <c r="AC831" i="1" s="1"/>
  <c r="AB832" i="1" a="1"/>
  <c r="AB832" i="1" s="1"/>
  <c r="AC832" i="1" s="1"/>
  <c r="AB833" i="1" a="1"/>
  <c r="AB833" i="1" s="1"/>
  <c r="AC833" i="1" s="1"/>
  <c r="AB834" i="1" a="1"/>
  <c r="AB834" i="1" s="1"/>
  <c r="AC834" i="1" s="1"/>
  <c r="AB835" i="1" a="1"/>
  <c r="AB835" i="1" s="1"/>
  <c r="AC835" i="1" s="1"/>
  <c r="AB836" i="1" a="1"/>
  <c r="AB836" i="1" s="1"/>
  <c r="AC836" i="1" s="1"/>
  <c r="AB837" i="1" a="1"/>
  <c r="AB837" i="1" s="1"/>
  <c r="AC837" i="1" s="1"/>
  <c r="AB838" i="1" a="1"/>
  <c r="AB838" i="1" s="1"/>
  <c r="AC838" i="1" s="1"/>
  <c r="AB839" i="1" a="1"/>
  <c r="AB839" i="1" s="1"/>
  <c r="AC839" i="1" s="1"/>
  <c r="AB840" i="1" a="1"/>
  <c r="AB840" i="1" s="1"/>
  <c r="AC840" i="1" s="1"/>
  <c r="AB841" i="1" a="1"/>
  <c r="AB841" i="1" s="1"/>
  <c r="AC841" i="1" s="1"/>
  <c r="AB842" i="1" a="1"/>
  <c r="AB842" i="1" s="1"/>
  <c r="AC842" i="1" s="1"/>
  <c r="AB843" i="1" a="1"/>
  <c r="AB843" i="1" s="1"/>
  <c r="AC843" i="1" s="1"/>
  <c r="AB844" i="1" a="1"/>
  <c r="AB844" i="1" s="1"/>
  <c r="AC844" i="1" s="1"/>
  <c r="AB845" i="1" a="1"/>
  <c r="AB845" i="1" s="1"/>
  <c r="AC845" i="1" s="1"/>
  <c r="AB846" i="1" a="1"/>
  <c r="AB846" i="1" s="1"/>
  <c r="AC846" i="1" s="1"/>
  <c r="AB847" i="1" a="1"/>
  <c r="AB847" i="1" s="1"/>
  <c r="AC847" i="1" s="1"/>
  <c r="AB848" i="1" a="1"/>
  <c r="AB848" i="1" s="1"/>
  <c r="AC848" i="1" s="1"/>
  <c r="AB849" i="1" a="1"/>
  <c r="AB849" i="1" s="1"/>
  <c r="AC849" i="1" s="1"/>
  <c r="AB850" i="1" a="1"/>
  <c r="AB850" i="1" s="1"/>
  <c r="AC850" i="1" s="1"/>
  <c r="AB851" i="1" a="1"/>
  <c r="AB851" i="1" s="1"/>
  <c r="AC851" i="1" s="1"/>
  <c r="AB852" i="1" a="1"/>
  <c r="AB852" i="1" s="1"/>
  <c r="AC852" i="1" s="1"/>
  <c r="AB853" i="1" a="1"/>
  <c r="AB853" i="1" s="1"/>
  <c r="AC853" i="1" s="1"/>
  <c r="AB854" i="1" a="1"/>
  <c r="AB854" i="1" s="1"/>
  <c r="AC854" i="1" s="1"/>
  <c r="AB855" i="1" a="1"/>
  <c r="AB855" i="1" s="1"/>
  <c r="AC855" i="1" s="1"/>
  <c r="AB856" i="1" a="1"/>
  <c r="AB856" i="1" s="1"/>
  <c r="AC856" i="1" s="1"/>
  <c r="AB857" i="1" a="1"/>
  <c r="AB857" i="1" s="1"/>
  <c r="AC857" i="1" s="1"/>
  <c r="AB858" i="1" a="1"/>
  <c r="AB858" i="1" s="1"/>
  <c r="AC858" i="1" s="1"/>
  <c r="AB859" i="1" a="1"/>
  <c r="AB859" i="1" s="1"/>
  <c r="AC859" i="1" s="1"/>
  <c r="AB860" i="1" a="1"/>
  <c r="AB860" i="1" s="1"/>
  <c r="AC860" i="1" s="1"/>
  <c r="AB861" i="1" a="1"/>
  <c r="AB861" i="1" s="1"/>
  <c r="AC861" i="1" s="1"/>
  <c r="AB862" i="1" a="1"/>
  <c r="AB862" i="1" s="1"/>
  <c r="AC862" i="1" s="1"/>
  <c r="AB863" i="1" a="1"/>
  <c r="AB863" i="1" s="1"/>
  <c r="AC863" i="1" s="1"/>
  <c r="AB864" i="1" a="1"/>
  <c r="AB864" i="1" s="1"/>
  <c r="AC864" i="1" s="1"/>
  <c r="AB865" i="1" a="1"/>
  <c r="AB865" i="1" s="1"/>
  <c r="AC865" i="1" s="1"/>
  <c r="AB866" i="1" a="1"/>
  <c r="AB866" i="1" s="1"/>
  <c r="AC866" i="1" s="1"/>
  <c r="AB867" i="1" a="1"/>
  <c r="AB867" i="1" s="1"/>
  <c r="AC867" i="1" s="1"/>
  <c r="AB868" i="1" a="1"/>
  <c r="AB868" i="1" s="1"/>
  <c r="AC868" i="1" s="1"/>
  <c r="AB869" i="1" a="1"/>
  <c r="AB869" i="1" s="1"/>
  <c r="AC869" i="1" s="1"/>
  <c r="AB870" i="1" a="1"/>
  <c r="AB870" i="1" s="1"/>
  <c r="AC870" i="1" s="1"/>
  <c r="AB871" i="1" a="1"/>
  <c r="AB871" i="1" s="1"/>
  <c r="AC871" i="1" s="1"/>
  <c r="AB872" i="1" a="1"/>
  <c r="AB872" i="1" s="1"/>
  <c r="AC872" i="1" s="1"/>
  <c r="AB873" i="1" a="1"/>
  <c r="AB873" i="1" s="1"/>
  <c r="AC873" i="1" s="1"/>
  <c r="AB874" i="1" a="1"/>
  <c r="AB874" i="1" s="1"/>
  <c r="AC874" i="1" s="1"/>
  <c r="AB875" i="1" a="1"/>
  <c r="AB875" i="1" s="1"/>
  <c r="AC875" i="1" s="1"/>
  <c r="AB876" i="1" a="1"/>
  <c r="AB876" i="1" s="1"/>
  <c r="AC876" i="1" s="1"/>
  <c r="AB877" i="1" a="1"/>
  <c r="AB877" i="1" s="1"/>
  <c r="AC877" i="1" s="1"/>
  <c r="AB878" i="1" a="1"/>
  <c r="AB878" i="1" s="1"/>
  <c r="AC878" i="1" s="1"/>
  <c r="AB879" i="1" a="1"/>
  <c r="AB879" i="1" s="1"/>
  <c r="AC879" i="1" s="1"/>
  <c r="AB880" i="1" a="1"/>
  <c r="AB880" i="1" s="1"/>
  <c r="AC880" i="1" s="1"/>
  <c r="AB881" i="1" a="1"/>
  <c r="AB881" i="1" s="1"/>
  <c r="AC881" i="1" s="1"/>
  <c r="AB882" i="1" a="1"/>
  <c r="AB882" i="1" s="1"/>
  <c r="AC882" i="1" s="1"/>
  <c r="AB883" i="1" a="1"/>
  <c r="AB883" i="1" s="1"/>
  <c r="AC883" i="1" s="1"/>
  <c r="AB884" i="1" a="1"/>
  <c r="AB884" i="1" s="1"/>
  <c r="AC884" i="1" s="1"/>
  <c r="AB885" i="1" a="1"/>
  <c r="AB885" i="1" s="1"/>
  <c r="AC885" i="1" s="1"/>
  <c r="AB886" i="1" a="1"/>
  <c r="AB886" i="1" s="1"/>
  <c r="AC886" i="1" s="1"/>
  <c r="AB887" i="1" a="1"/>
  <c r="AB887" i="1" s="1"/>
  <c r="AC887" i="1" s="1"/>
  <c r="AB888" i="1" a="1"/>
  <c r="AB888" i="1" s="1"/>
  <c r="AC888" i="1" s="1"/>
  <c r="AB889" i="1" a="1"/>
  <c r="AB889" i="1" s="1"/>
  <c r="AC889" i="1" s="1"/>
  <c r="AB890" i="1" a="1"/>
  <c r="AB890" i="1" s="1"/>
  <c r="AC890" i="1" s="1"/>
  <c r="AB891" i="1" a="1"/>
  <c r="AB891" i="1" s="1"/>
  <c r="AC891" i="1" s="1"/>
  <c r="AB892" i="1" a="1"/>
  <c r="AB892" i="1" s="1"/>
  <c r="AC892" i="1" s="1"/>
  <c r="AB893" i="1" a="1"/>
  <c r="AB893" i="1" s="1"/>
  <c r="AC893" i="1" s="1"/>
  <c r="AB894" i="1" a="1"/>
  <c r="AB894" i="1" s="1"/>
  <c r="AC894" i="1" s="1"/>
  <c r="AB895" i="1" a="1"/>
  <c r="AB895" i="1" s="1"/>
  <c r="AC895" i="1" s="1"/>
  <c r="AB896" i="1" a="1"/>
  <c r="AB896" i="1" s="1"/>
  <c r="AC896" i="1" s="1"/>
  <c r="AB897" i="1" a="1"/>
  <c r="AB897" i="1" s="1"/>
  <c r="AC897" i="1" s="1"/>
  <c r="AB898" i="1" a="1"/>
  <c r="AB898" i="1" s="1"/>
  <c r="AC898" i="1" s="1"/>
  <c r="AB899" i="1" a="1"/>
  <c r="AB899" i="1" s="1"/>
  <c r="AC899" i="1" s="1"/>
  <c r="AB900" i="1" a="1"/>
  <c r="AB900" i="1" s="1"/>
  <c r="AC900" i="1" s="1"/>
  <c r="AB901" i="1" a="1"/>
  <c r="AB901" i="1" s="1"/>
  <c r="AC901" i="1" s="1"/>
  <c r="AB902" i="1" a="1"/>
  <c r="AB902" i="1" s="1"/>
  <c r="AC902" i="1" s="1"/>
  <c r="AB903" i="1" a="1"/>
  <c r="AB903" i="1" s="1"/>
  <c r="AC903" i="1" s="1"/>
  <c r="AB904" i="1" a="1"/>
  <c r="AB904" i="1" s="1"/>
  <c r="AC904" i="1" s="1"/>
  <c r="AB905" i="1" a="1"/>
  <c r="AB905" i="1" s="1"/>
  <c r="AC905" i="1" s="1"/>
  <c r="AB906" i="1" a="1"/>
  <c r="AB906" i="1" s="1"/>
  <c r="AC906" i="1" s="1"/>
  <c r="AB907" i="1" a="1"/>
  <c r="AB907" i="1" s="1"/>
  <c r="AC907" i="1" s="1"/>
  <c r="AB908" i="1" a="1"/>
  <c r="AB908" i="1" s="1"/>
  <c r="AC908" i="1" s="1"/>
  <c r="AB909" i="1" a="1"/>
  <c r="AB909" i="1" s="1"/>
  <c r="AC909" i="1" s="1"/>
  <c r="AB910" i="1" a="1"/>
  <c r="AB910" i="1" s="1"/>
  <c r="AC910" i="1" s="1"/>
  <c r="AB911" i="1" a="1"/>
  <c r="AB911" i="1" s="1"/>
  <c r="AC911" i="1" s="1"/>
  <c r="AB912" i="1" a="1"/>
  <c r="AB912" i="1" s="1"/>
  <c r="AC912" i="1" s="1"/>
  <c r="AB913" i="1" a="1"/>
  <c r="AB913" i="1" s="1"/>
  <c r="AC913" i="1" s="1"/>
  <c r="AB914" i="1" a="1"/>
  <c r="AB914" i="1" s="1"/>
  <c r="AC914" i="1" s="1"/>
  <c r="AB915" i="1" a="1"/>
  <c r="AB915" i="1" s="1"/>
  <c r="AC915" i="1" s="1"/>
  <c r="AB916" i="1" a="1"/>
  <c r="AB916" i="1" s="1"/>
  <c r="AC916" i="1" s="1"/>
  <c r="AB917" i="1" a="1"/>
  <c r="AB917" i="1" s="1"/>
  <c r="AC917" i="1" s="1"/>
  <c r="AB918" i="1" a="1"/>
  <c r="AB918" i="1" s="1"/>
  <c r="AC918" i="1" s="1"/>
  <c r="AB919" i="1" a="1"/>
  <c r="AB919" i="1" s="1"/>
  <c r="AC919" i="1" s="1"/>
  <c r="AB920" i="1" a="1"/>
  <c r="AB920" i="1" s="1"/>
  <c r="AC920" i="1" s="1"/>
  <c r="AB921" i="1" a="1"/>
  <c r="AB921" i="1" s="1"/>
  <c r="AC921" i="1" s="1"/>
  <c r="AB922" i="1" a="1"/>
  <c r="AB922" i="1" s="1"/>
  <c r="AC922" i="1" s="1"/>
  <c r="AB923" i="1" a="1"/>
  <c r="AB923" i="1" s="1"/>
  <c r="AC923" i="1" s="1"/>
  <c r="AB924" i="1" a="1"/>
  <c r="AB924" i="1" s="1"/>
  <c r="AC924" i="1" s="1"/>
  <c r="AB925" i="1" a="1"/>
  <c r="AB925" i="1" s="1"/>
  <c r="AC925" i="1" s="1"/>
  <c r="AB926" i="1" a="1"/>
  <c r="AB926" i="1" s="1"/>
  <c r="AC926" i="1" s="1"/>
  <c r="AB927" i="1" a="1"/>
  <c r="AB927" i="1" s="1"/>
  <c r="AC927" i="1" s="1"/>
  <c r="AB928" i="1" a="1"/>
  <c r="AB928" i="1" s="1"/>
  <c r="AC928" i="1" s="1"/>
  <c r="AB929" i="1" a="1"/>
  <c r="AB929" i="1" s="1"/>
  <c r="AC929" i="1" s="1"/>
  <c r="AB930" i="1" a="1"/>
  <c r="AB930" i="1" s="1"/>
  <c r="AC930" i="1" s="1"/>
  <c r="AB931" i="1" a="1"/>
  <c r="AB931" i="1" s="1"/>
  <c r="AC931" i="1" s="1"/>
  <c r="AB932" i="1" a="1"/>
  <c r="AB932" i="1" s="1"/>
  <c r="AC932" i="1" s="1"/>
  <c r="AB933" i="1" a="1"/>
  <c r="AB933" i="1" s="1"/>
  <c r="AC933" i="1" s="1"/>
  <c r="AB934" i="1" a="1"/>
  <c r="AB934" i="1" s="1"/>
  <c r="AC934" i="1" s="1"/>
  <c r="AB935" i="1" a="1"/>
  <c r="AB935" i="1" s="1"/>
  <c r="AC935" i="1" s="1"/>
  <c r="AB936" i="1" a="1"/>
  <c r="AB936" i="1" s="1"/>
  <c r="AC936" i="1" s="1"/>
  <c r="AB937" i="1" a="1"/>
  <c r="AB937" i="1" s="1"/>
  <c r="AC937" i="1" s="1"/>
  <c r="AB938" i="1" a="1"/>
  <c r="AB938" i="1" s="1"/>
  <c r="AC938" i="1" s="1"/>
  <c r="AB939" i="1" a="1"/>
  <c r="AB939" i="1" s="1"/>
  <c r="AC939" i="1" s="1"/>
  <c r="AB940" i="1" a="1"/>
  <c r="AB940" i="1" s="1"/>
  <c r="AC940" i="1" s="1"/>
  <c r="AB941" i="1" a="1"/>
  <c r="AB941" i="1" s="1"/>
  <c r="AC941" i="1" s="1"/>
  <c r="AB942" i="1" a="1"/>
  <c r="AB942" i="1" s="1"/>
  <c r="AC942" i="1" s="1"/>
  <c r="AB943" i="1" a="1"/>
  <c r="AB943" i="1" s="1"/>
  <c r="AC943" i="1" s="1"/>
  <c r="AB944" i="1" a="1"/>
  <c r="AB944" i="1" s="1"/>
  <c r="AC944" i="1" s="1"/>
  <c r="AB945" i="1" a="1"/>
  <c r="AB945" i="1" s="1"/>
  <c r="AC945" i="1" s="1"/>
  <c r="AB946" i="1" a="1"/>
  <c r="AB946" i="1" s="1"/>
  <c r="AC946" i="1" s="1"/>
  <c r="AB947" i="1" a="1"/>
  <c r="AB947" i="1" s="1"/>
  <c r="AC947" i="1" s="1"/>
  <c r="AB948" i="1" a="1"/>
  <c r="AB948" i="1" s="1"/>
  <c r="AC948" i="1" s="1"/>
  <c r="AB949" i="1" a="1"/>
  <c r="AB949" i="1" s="1"/>
  <c r="AC949" i="1" s="1"/>
  <c r="AB950" i="1" a="1"/>
  <c r="AB950" i="1" s="1"/>
  <c r="AC950" i="1" s="1"/>
  <c r="AB951" i="1" a="1"/>
  <c r="AB951" i="1" s="1"/>
  <c r="AC951" i="1" s="1"/>
  <c r="AB952" i="1" a="1"/>
  <c r="AB952" i="1" s="1"/>
  <c r="AC952" i="1" s="1"/>
  <c r="AB953" i="1" a="1"/>
  <c r="AB953" i="1" s="1"/>
  <c r="AC953" i="1" s="1"/>
  <c r="AB954" i="1" a="1"/>
  <c r="AB954" i="1" s="1"/>
  <c r="AC954" i="1" s="1"/>
  <c r="AB955" i="1" a="1"/>
  <c r="AB955" i="1" s="1"/>
  <c r="AC955" i="1" s="1"/>
  <c r="AB956" i="1" a="1"/>
  <c r="AB956" i="1" s="1"/>
  <c r="AC956" i="1" s="1"/>
  <c r="AB957" i="1" a="1"/>
  <c r="AB957" i="1" s="1"/>
  <c r="AC957" i="1" s="1"/>
  <c r="AB958" i="1" a="1"/>
  <c r="AB958" i="1" s="1"/>
  <c r="AC958" i="1" s="1"/>
  <c r="AB959" i="1" a="1"/>
  <c r="AB959" i="1" s="1"/>
  <c r="AC959" i="1" s="1"/>
  <c r="AB960" i="1" a="1"/>
  <c r="AB960" i="1" s="1"/>
  <c r="AC960" i="1" s="1"/>
  <c r="AB961" i="1" a="1"/>
  <c r="AB961" i="1" s="1"/>
  <c r="AC961" i="1" s="1"/>
  <c r="AB962" i="1" a="1"/>
  <c r="AB962" i="1" s="1"/>
  <c r="AC962" i="1" s="1"/>
  <c r="AB963" i="1" a="1"/>
  <c r="AB963" i="1" s="1"/>
  <c r="AC963" i="1" s="1"/>
  <c r="AB964" i="1" a="1"/>
  <c r="AB964" i="1" s="1"/>
  <c r="AC964" i="1" s="1"/>
  <c r="AB965" i="1" a="1"/>
  <c r="AB965" i="1" s="1"/>
  <c r="AC965" i="1" s="1"/>
  <c r="AB966" i="1" a="1"/>
  <c r="AB966" i="1" s="1"/>
  <c r="AC966" i="1" s="1"/>
  <c r="AB967" i="1" a="1"/>
  <c r="AB967" i="1" s="1"/>
  <c r="AC967" i="1" s="1"/>
  <c r="AB968" i="1" a="1"/>
  <c r="AB968" i="1" s="1"/>
  <c r="AC968" i="1" s="1"/>
  <c r="AB969" i="1" a="1"/>
  <c r="AB969" i="1" s="1"/>
  <c r="AC969" i="1" s="1"/>
  <c r="AB970" i="1" a="1"/>
  <c r="AB970" i="1" s="1"/>
  <c r="AC970" i="1" s="1"/>
  <c r="AB971" i="1" a="1"/>
  <c r="AB971" i="1" s="1"/>
  <c r="AC971" i="1" s="1"/>
  <c r="AB972" i="1" a="1"/>
  <c r="AB972" i="1" s="1"/>
  <c r="AC972" i="1" s="1"/>
  <c r="AB973" i="1" a="1"/>
  <c r="AB973" i="1" s="1"/>
  <c r="AC973" i="1" s="1"/>
  <c r="AB974" i="1" a="1"/>
  <c r="AB974" i="1" s="1"/>
  <c r="AC974" i="1" s="1"/>
  <c r="AB975" i="1" a="1"/>
  <c r="AB975" i="1" s="1"/>
  <c r="AC975" i="1" s="1"/>
  <c r="AB976" i="1" a="1"/>
  <c r="AB976" i="1" s="1"/>
  <c r="AC976" i="1" s="1"/>
  <c r="AB977" i="1" a="1"/>
  <c r="AB977" i="1" s="1"/>
  <c r="AC977" i="1" s="1"/>
  <c r="AB978" i="1" a="1"/>
  <c r="AB978" i="1" s="1"/>
  <c r="AC978" i="1" s="1"/>
  <c r="AB979" i="1" a="1"/>
  <c r="AB979" i="1" s="1"/>
  <c r="AC979" i="1" s="1"/>
  <c r="AB980" i="1" a="1"/>
  <c r="AB980" i="1" s="1"/>
  <c r="AC980" i="1" s="1"/>
  <c r="AB981" i="1" a="1"/>
  <c r="AB981" i="1" s="1"/>
  <c r="AC981" i="1" s="1"/>
  <c r="AB982" i="1" a="1"/>
  <c r="AB982" i="1" s="1"/>
  <c r="AC982" i="1" s="1"/>
  <c r="AB983" i="1" a="1"/>
  <c r="AB983" i="1" s="1"/>
  <c r="AC983" i="1" s="1"/>
  <c r="AB984" i="1" a="1"/>
  <c r="AB984" i="1" s="1"/>
  <c r="AC984" i="1" s="1"/>
  <c r="AB985" i="1" a="1"/>
  <c r="AB985" i="1" s="1"/>
  <c r="AC985" i="1" s="1"/>
  <c r="AB986" i="1" a="1"/>
  <c r="AB986" i="1" s="1"/>
  <c r="AC986" i="1" s="1"/>
  <c r="AB987" i="1" a="1"/>
  <c r="AB987" i="1" s="1"/>
  <c r="AC987" i="1" s="1"/>
  <c r="AB988" i="1" a="1"/>
  <c r="AB988" i="1" s="1"/>
  <c r="AC988" i="1" s="1"/>
  <c r="AB989" i="1" a="1"/>
  <c r="AB989" i="1" s="1"/>
  <c r="AC989" i="1" s="1"/>
  <c r="AB990" i="1" a="1"/>
  <c r="AB990" i="1" s="1"/>
  <c r="AC990" i="1" s="1"/>
  <c r="AB991" i="1" a="1"/>
  <c r="AB991" i="1" s="1"/>
  <c r="AC991" i="1" s="1"/>
  <c r="AB992" i="1" a="1"/>
  <c r="AB992" i="1" s="1"/>
  <c r="AC992" i="1" s="1"/>
  <c r="AB993" i="1" a="1"/>
  <c r="AB993" i="1" s="1"/>
  <c r="AC993" i="1" s="1"/>
  <c r="AB994" i="1" a="1"/>
  <c r="AB994" i="1" s="1"/>
  <c r="AC994" i="1" s="1"/>
  <c r="AB995" i="1" a="1"/>
  <c r="AB995" i="1" s="1"/>
  <c r="AC995" i="1" s="1"/>
  <c r="AB996" i="1" a="1"/>
  <c r="AB996" i="1" s="1"/>
  <c r="AC996" i="1" s="1"/>
  <c r="AB997" i="1" a="1"/>
  <c r="AB997" i="1" s="1"/>
  <c r="AC997" i="1" s="1"/>
  <c r="AB998" i="1" a="1"/>
  <c r="AB998" i="1" s="1"/>
  <c r="AC998" i="1" s="1"/>
  <c r="AB999" i="1" a="1"/>
  <c r="AB999" i="1" s="1"/>
  <c r="AC999" i="1" s="1"/>
  <c r="AB1000" i="1" a="1"/>
  <c r="AB1000" i="1" s="1"/>
  <c r="AC1000" i="1" s="1"/>
  <c r="AB1001" i="1" a="1"/>
  <c r="AB1001" i="1" s="1"/>
  <c r="AC1001" i="1" s="1"/>
  <c r="AB1002" i="1" a="1"/>
  <c r="AB1002" i="1" s="1"/>
  <c r="AC1002" i="1" s="1"/>
  <c r="AB1003" i="1" a="1"/>
  <c r="AB1003" i="1" s="1"/>
  <c r="AC1003" i="1" s="1"/>
  <c r="AB1004" i="1" a="1"/>
  <c r="AB1004" i="1" s="1"/>
  <c r="AC1004" i="1" s="1"/>
  <c r="AB1005" i="1" a="1"/>
  <c r="AB1005" i="1" s="1"/>
  <c r="AC1005" i="1" s="1"/>
  <c r="AB1006" i="1" a="1"/>
  <c r="AB1006" i="1" s="1"/>
  <c r="AC1006" i="1" s="1"/>
  <c r="AB1007" i="1" a="1"/>
  <c r="AB1007" i="1" s="1"/>
  <c r="AC1007" i="1" s="1"/>
  <c r="AB1008" i="1" a="1"/>
  <c r="AB1008" i="1" s="1"/>
  <c r="AC1008" i="1" s="1"/>
  <c r="AB1009" i="1" a="1"/>
  <c r="AB1009" i="1" s="1"/>
  <c r="AC1009" i="1" s="1"/>
  <c r="AB1010" i="1" a="1"/>
  <c r="AB1010" i="1" s="1"/>
  <c r="AC1010" i="1" s="1"/>
  <c r="AB1011" i="1" a="1"/>
  <c r="AB1011" i="1" s="1"/>
  <c r="AC1011" i="1" s="1"/>
  <c r="AB1012" i="1" a="1"/>
  <c r="AB1012" i="1" s="1"/>
  <c r="AC1012" i="1" s="1"/>
  <c r="AB1013" i="1" a="1"/>
  <c r="AB1013" i="1" s="1"/>
  <c r="AC1013" i="1" s="1"/>
  <c r="AB1014" i="1" a="1"/>
  <c r="AB1014" i="1" s="1"/>
  <c r="AC1014" i="1" s="1"/>
  <c r="AB1015" i="1" a="1"/>
  <c r="AB1015" i="1" s="1"/>
  <c r="AC1015" i="1" s="1"/>
  <c r="AB1016" i="1" a="1"/>
  <c r="AB1016" i="1" s="1"/>
  <c r="AC1016" i="1" s="1"/>
  <c r="AB1017" i="1" a="1"/>
  <c r="AB1017" i="1" s="1"/>
  <c r="AC1017" i="1" s="1"/>
  <c r="AB1018" i="1" a="1"/>
  <c r="AB1018" i="1" s="1"/>
  <c r="AC1018" i="1" s="1"/>
  <c r="AB1019" i="1" a="1"/>
  <c r="AB1019" i="1" s="1"/>
  <c r="AC1019" i="1" s="1"/>
  <c r="AB1020" i="1" a="1"/>
  <c r="AB1020" i="1" s="1"/>
  <c r="AC1020" i="1" s="1"/>
  <c r="AB1021" i="1" a="1"/>
  <c r="AB1021" i="1" s="1"/>
  <c r="AC1021" i="1" s="1"/>
  <c r="AB1022" i="1" a="1"/>
  <c r="AB1022" i="1" s="1"/>
  <c r="AC1022" i="1" s="1"/>
  <c r="AB1023" i="1" a="1"/>
  <c r="AB1023" i="1" s="1"/>
  <c r="AC1023" i="1" s="1"/>
  <c r="AB1024" i="1" a="1"/>
  <c r="AB1024" i="1" s="1"/>
  <c r="AC1024" i="1" s="1"/>
  <c r="AB1025" i="1" a="1"/>
  <c r="AB1025" i="1" s="1"/>
  <c r="AC1025" i="1" s="1"/>
  <c r="AB1026" i="1" a="1"/>
  <c r="AB1026" i="1" s="1"/>
  <c r="AC1026" i="1" s="1"/>
  <c r="AB1027" i="1" a="1"/>
  <c r="AB1027" i="1" s="1"/>
  <c r="AC1027" i="1" s="1"/>
  <c r="AB1028" i="1" a="1"/>
  <c r="AB1028" i="1" s="1"/>
  <c r="AC1028" i="1" s="1"/>
  <c r="AB1029" i="1" a="1"/>
  <c r="AB1029" i="1" s="1"/>
  <c r="AC1029" i="1" s="1"/>
  <c r="AB1030" i="1" a="1"/>
  <c r="AB1030" i="1" s="1"/>
  <c r="AC1030" i="1" s="1"/>
  <c r="AB1031" i="1" a="1"/>
  <c r="AB1031" i="1" s="1"/>
  <c r="AC1031" i="1" s="1"/>
  <c r="AB1032" i="1" a="1"/>
  <c r="AB1032" i="1" s="1"/>
  <c r="AC1032" i="1" s="1"/>
  <c r="AB1033" i="1" a="1"/>
  <c r="AB1033" i="1" s="1"/>
  <c r="AC1033" i="1" s="1"/>
  <c r="AB1034" i="1" a="1"/>
  <c r="AB1034" i="1" s="1"/>
  <c r="AC1034" i="1" s="1"/>
  <c r="AB1035" i="1" a="1"/>
  <c r="AB1035" i="1" s="1"/>
  <c r="AC1035" i="1" s="1"/>
  <c r="AB1036" i="1" a="1"/>
  <c r="AB1036" i="1" s="1"/>
  <c r="AC1036" i="1" s="1"/>
  <c r="AB1037" i="1" a="1"/>
  <c r="AB1037" i="1" s="1"/>
  <c r="AC1037" i="1" s="1"/>
  <c r="AB1038" i="1" a="1"/>
  <c r="AB1038" i="1" s="1"/>
  <c r="AC1038" i="1" s="1"/>
  <c r="AB1039" i="1" a="1"/>
  <c r="AB1039" i="1" s="1"/>
  <c r="AC1039" i="1" s="1"/>
  <c r="AB1040" i="1" a="1"/>
  <c r="AB1040" i="1" s="1"/>
  <c r="AC1040" i="1" s="1"/>
  <c r="AB1041" i="1" a="1"/>
  <c r="AB1041" i="1" s="1"/>
  <c r="AC1041" i="1" s="1"/>
  <c r="AB1042" i="1" a="1"/>
  <c r="AB1042" i="1" s="1"/>
  <c r="AC1042" i="1" s="1"/>
  <c r="AB1043" i="1" a="1"/>
  <c r="AB1043" i="1" s="1"/>
  <c r="AC1043" i="1" s="1"/>
  <c r="AB1044" i="1" a="1"/>
  <c r="AB1044" i="1" s="1"/>
  <c r="AC1044" i="1" s="1"/>
  <c r="AB1045" i="1" a="1"/>
  <c r="AB1045" i="1" s="1"/>
  <c r="AC1045" i="1" s="1"/>
  <c r="AB1046" i="1" a="1"/>
  <c r="AB1046" i="1" s="1"/>
  <c r="AC1046" i="1" s="1"/>
  <c r="AB1047" i="1" a="1"/>
  <c r="AB1047" i="1" s="1"/>
  <c r="AC1047" i="1" s="1"/>
  <c r="AB1048" i="1" a="1"/>
  <c r="AB1048" i="1" s="1"/>
  <c r="AC1048" i="1" s="1"/>
  <c r="AB1049" i="1" a="1"/>
  <c r="AB1049" i="1" s="1"/>
  <c r="AC1049" i="1" s="1"/>
  <c r="AB1050" i="1" a="1"/>
  <c r="AB1050" i="1" s="1"/>
  <c r="AC1050" i="1" s="1"/>
  <c r="AB1051" i="1" a="1"/>
  <c r="AB1051" i="1" s="1"/>
  <c r="AC1051" i="1" s="1"/>
  <c r="AB1052" i="1" a="1"/>
  <c r="AB1052" i="1" s="1"/>
  <c r="AC1052" i="1" s="1"/>
  <c r="AB1053" i="1" a="1"/>
  <c r="AB1053" i="1" s="1"/>
  <c r="AC1053" i="1" s="1"/>
  <c r="AB1054" i="1" a="1"/>
  <c r="AB1054" i="1" s="1"/>
  <c r="AC1054" i="1" s="1"/>
  <c r="AB1055" i="1" a="1"/>
  <c r="AB1055" i="1" s="1"/>
  <c r="AC1055" i="1" s="1"/>
  <c r="AB1056" i="1" a="1"/>
  <c r="AB1056" i="1" s="1"/>
  <c r="AC1056" i="1" s="1"/>
  <c r="AB1057" i="1" a="1"/>
  <c r="AB1057" i="1" s="1"/>
  <c r="AC1057" i="1" s="1"/>
  <c r="AB1058" i="1" a="1"/>
  <c r="AB1058" i="1" s="1"/>
  <c r="AC1058" i="1" s="1"/>
  <c r="AB1059" i="1" a="1"/>
  <c r="AB1059" i="1" s="1"/>
  <c r="AC1059" i="1" s="1"/>
  <c r="AB1060" i="1" a="1"/>
  <c r="AB1060" i="1" s="1"/>
  <c r="AC1060" i="1" s="1"/>
  <c r="AB1061" i="1" a="1"/>
  <c r="AB1061" i="1" s="1"/>
  <c r="AC1061" i="1" s="1"/>
  <c r="AB1062" i="1" a="1"/>
  <c r="AB1062" i="1" s="1"/>
  <c r="AC1062" i="1" s="1"/>
  <c r="AB1063" i="1" a="1"/>
  <c r="AB1063" i="1" s="1"/>
  <c r="AC1063" i="1" s="1"/>
  <c r="AB1064" i="1" a="1"/>
  <c r="AB1064" i="1" s="1"/>
  <c r="AC1064" i="1" s="1"/>
  <c r="AB1065" i="1" a="1"/>
  <c r="AB1065" i="1" s="1"/>
  <c r="AC1065" i="1" s="1"/>
  <c r="AB1066" i="1" a="1"/>
  <c r="AB1066" i="1" s="1"/>
  <c r="AC1066" i="1" s="1"/>
  <c r="AB1067" i="1" a="1"/>
  <c r="AB1067" i="1" s="1"/>
  <c r="AC1067" i="1" s="1"/>
  <c r="AB1068" i="1" a="1"/>
  <c r="AB1068" i="1" s="1"/>
  <c r="AC1068" i="1" s="1"/>
  <c r="AB1069" i="1" a="1"/>
  <c r="AB1069" i="1" s="1"/>
  <c r="AC1069" i="1" s="1"/>
  <c r="AB1070" i="1" a="1"/>
  <c r="AB1070" i="1" s="1"/>
  <c r="AC1070" i="1" s="1"/>
  <c r="AB1071" i="1" a="1"/>
  <c r="AB1071" i="1" s="1"/>
  <c r="AC1071" i="1" s="1"/>
  <c r="AB1072" i="1" a="1"/>
  <c r="AB1072" i="1" s="1"/>
  <c r="AC1072" i="1" s="1"/>
  <c r="AB1073" i="1" a="1"/>
  <c r="AB1073" i="1" s="1"/>
  <c r="AC1073" i="1" s="1"/>
  <c r="AB1074" i="1" a="1"/>
  <c r="AB1074" i="1" s="1"/>
  <c r="AC1074" i="1" s="1"/>
  <c r="AB1075" i="1" a="1"/>
  <c r="AB1075" i="1" s="1"/>
  <c r="AC1075" i="1" s="1"/>
  <c r="AB1076" i="1" a="1"/>
  <c r="AB1076" i="1" s="1"/>
  <c r="AC1076" i="1" s="1"/>
  <c r="AB1077" i="1" a="1"/>
  <c r="AB1077" i="1" s="1"/>
  <c r="AC1077" i="1" s="1"/>
  <c r="AB1078" i="1" a="1"/>
  <c r="AB1078" i="1" s="1"/>
  <c r="AC1078" i="1" s="1"/>
  <c r="AB1079" i="1" a="1"/>
  <c r="AB1079" i="1" s="1"/>
  <c r="AC1079" i="1" s="1"/>
  <c r="AB1080" i="1" a="1"/>
  <c r="AB1080" i="1" s="1"/>
  <c r="AC1080" i="1" s="1"/>
  <c r="AB1081" i="1" a="1"/>
  <c r="AB1081" i="1" s="1"/>
  <c r="AC1081" i="1" s="1"/>
  <c r="AB1082" i="1" a="1"/>
  <c r="AB1082" i="1" s="1"/>
  <c r="AC1082" i="1" s="1"/>
  <c r="AB1083" i="1" a="1"/>
  <c r="AB1083" i="1" s="1"/>
  <c r="AC1083" i="1" s="1"/>
  <c r="AB1084" i="1" a="1"/>
  <c r="AB1084" i="1" s="1"/>
  <c r="AC1084" i="1" s="1"/>
  <c r="AB1085" i="1" a="1"/>
  <c r="AB1085" i="1" s="1"/>
  <c r="AC1085" i="1" s="1"/>
  <c r="AB1086" i="1" a="1"/>
  <c r="AB1086" i="1" s="1"/>
  <c r="AC1086" i="1" s="1"/>
  <c r="AB1087" i="1" a="1"/>
  <c r="AB1087" i="1" s="1"/>
  <c r="AC1087" i="1" s="1"/>
  <c r="AB1088" i="1" a="1"/>
  <c r="AB1088" i="1" s="1"/>
  <c r="AC1088" i="1" s="1"/>
  <c r="AB1089" i="1" a="1"/>
  <c r="AB1089" i="1" s="1"/>
  <c r="AC1089" i="1" s="1"/>
  <c r="AB1090" i="1" a="1"/>
  <c r="AB1090" i="1" s="1"/>
  <c r="AC1090" i="1" s="1"/>
  <c r="AB1091" i="1" a="1"/>
  <c r="AB1091" i="1" s="1"/>
  <c r="AC1091" i="1" s="1"/>
  <c r="AB1092" i="1" a="1"/>
  <c r="AB1092" i="1" s="1"/>
  <c r="AC1092" i="1" s="1"/>
  <c r="AB1093" i="1" a="1"/>
  <c r="AB1093" i="1" s="1"/>
  <c r="AC1093" i="1" s="1"/>
  <c r="AB1094" i="1" a="1"/>
  <c r="AB1094" i="1" s="1"/>
  <c r="AC1094" i="1" s="1"/>
  <c r="AB1095" i="1" a="1"/>
  <c r="AB1095" i="1" s="1"/>
  <c r="AC1095" i="1" s="1"/>
  <c r="AB1096" i="1" a="1"/>
  <c r="AB1096" i="1" s="1"/>
  <c r="AC1096" i="1" s="1"/>
  <c r="AB1097" i="1" a="1"/>
  <c r="AB1097" i="1" s="1"/>
  <c r="AC1097" i="1" s="1"/>
  <c r="AB1098" i="1" a="1"/>
  <c r="AB1098" i="1" s="1"/>
  <c r="AC1098" i="1" s="1"/>
  <c r="AB1099" i="1" a="1"/>
  <c r="AB1099" i="1" s="1"/>
  <c r="AC1099" i="1" s="1"/>
  <c r="AB1100" i="1" a="1"/>
  <c r="AB1100" i="1" s="1"/>
  <c r="AC1100" i="1" s="1"/>
  <c r="AB1101" i="1" a="1"/>
  <c r="AB1101" i="1" s="1"/>
  <c r="AC1101" i="1" s="1"/>
  <c r="AB1102" i="1" a="1"/>
  <c r="AB1102" i="1" s="1"/>
  <c r="AC1102" i="1" s="1"/>
  <c r="AB1103" i="1" a="1"/>
  <c r="AB1103" i="1" s="1"/>
  <c r="AC1103" i="1" s="1"/>
  <c r="AB1104" i="1" a="1"/>
  <c r="AB1104" i="1" s="1"/>
  <c r="AC1104" i="1" s="1"/>
  <c r="AB1105" i="1" a="1"/>
  <c r="AB1105" i="1" s="1"/>
  <c r="AC1105" i="1" s="1"/>
  <c r="AB1106" i="1" a="1"/>
  <c r="AB1106" i="1" s="1"/>
  <c r="AC1106" i="1" s="1"/>
  <c r="AB1107" i="1" a="1"/>
  <c r="AB1107" i="1" s="1"/>
  <c r="AC1107" i="1" s="1"/>
  <c r="AB1108" i="1" a="1"/>
  <c r="AB1108" i="1" s="1"/>
  <c r="AC1108" i="1" s="1"/>
  <c r="AB1109" i="1" a="1"/>
  <c r="AB1109" i="1" s="1"/>
  <c r="AC1109" i="1" s="1"/>
  <c r="AB1110" i="1" a="1"/>
  <c r="AB1110" i="1" s="1"/>
  <c r="AC1110" i="1" s="1"/>
  <c r="AB1111" i="1" a="1"/>
  <c r="AB1111" i="1" s="1"/>
  <c r="AC1111" i="1" s="1"/>
  <c r="AB1112" i="1" a="1"/>
  <c r="AB1112" i="1" s="1"/>
  <c r="AC1112" i="1" s="1"/>
  <c r="AB1113" i="1" a="1"/>
  <c r="AB1113" i="1" s="1"/>
  <c r="AC1113" i="1" s="1"/>
  <c r="AB1114" i="1" a="1"/>
  <c r="AB1114" i="1" s="1"/>
  <c r="AC1114" i="1" s="1"/>
  <c r="AB1115" i="1" a="1"/>
  <c r="AB1115" i="1" s="1"/>
  <c r="AC1115" i="1" s="1"/>
  <c r="AB1116" i="1" a="1"/>
  <c r="AB1116" i="1" s="1"/>
  <c r="AC1116" i="1" s="1"/>
  <c r="AB1117" i="1" a="1"/>
  <c r="AB1117" i="1" s="1"/>
  <c r="AC1117" i="1" s="1"/>
  <c r="AB1118" i="1" a="1"/>
  <c r="AB1118" i="1" s="1"/>
  <c r="AC1118" i="1" s="1"/>
  <c r="AB1119" i="1" a="1"/>
  <c r="AB1119" i="1" s="1"/>
  <c r="AC1119" i="1" s="1"/>
  <c r="AB1120" i="1" a="1"/>
  <c r="AB1120" i="1" s="1"/>
  <c r="AC1120" i="1" s="1"/>
  <c r="AB1121" i="1" a="1"/>
  <c r="AB1121" i="1" s="1"/>
  <c r="AC1121" i="1" s="1"/>
  <c r="AB1122" i="1" a="1"/>
  <c r="AB1122" i="1" s="1"/>
  <c r="AC1122" i="1" s="1"/>
  <c r="AB1123" i="1" a="1"/>
  <c r="AB1123" i="1" s="1"/>
  <c r="AC1123" i="1" s="1"/>
  <c r="AB1124" i="1" a="1"/>
  <c r="AB1124" i="1" s="1"/>
  <c r="AC1124" i="1" s="1"/>
  <c r="AB1125" i="1" a="1"/>
  <c r="AB1125" i="1" s="1"/>
  <c r="AC1125" i="1" s="1"/>
  <c r="AB1126" i="1" a="1"/>
  <c r="AB1126" i="1" s="1"/>
  <c r="AC1126" i="1" s="1"/>
  <c r="AB1127" i="1" a="1"/>
  <c r="AB1127" i="1" s="1"/>
  <c r="AC1127" i="1" s="1"/>
  <c r="AB1128" i="1" a="1"/>
  <c r="AB1128" i="1" s="1"/>
  <c r="AC1128" i="1" s="1"/>
  <c r="AB1129" i="1" a="1"/>
  <c r="AB1129" i="1" s="1"/>
  <c r="AC1129" i="1" s="1"/>
  <c r="AB1130" i="1" a="1"/>
  <c r="AB1130" i="1" s="1"/>
  <c r="AC1130" i="1" s="1"/>
  <c r="AB1131" i="1" a="1"/>
  <c r="AB1131" i="1" s="1"/>
  <c r="AC1131" i="1" s="1"/>
  <c r="AB1132" i="1" a="1"/>
  <c r="AB1132" i="1" s="1"/>
  <c r="AC1132" i="1" s="1"/>
  <c r="AB1133" i="1" a="1"/>
  <c r="AB1133" i="1" s="1"/>
  <c r="AC1133" i="1" s="1"/>
  <c r="AB1134" i="1" a="1"/>
  <c r="AB1134" i="1" s="1"/>
  <c r="AC1134" i="1" s="1"/>
  <c r="AB1135" i="1" a="1"/>
  <c r="AB1135" i="1" s="1"/>
  <c r="AC1135" i="1" s="1"/>
  <c r="AB1136" i="1" a="1"/>
  <c r="AB1136" i="1" s="1"/>
  <c r="AC1136" i="1" s="1"/>
  <c r="AB1137" i="1" a="1"/>
  <c r="AB1137" i="1" s="1"/>
  <c r="AC1137" i="1" s="1"/>
  <c r="AB1138" i="1" a="1"/>
  <c r="AB1138" i="1" s="1"/>
  <c r="AC1138" i="1" s="1"/>
  <c r="AB1139" i="1" a="1"/>
  <c r="AB1139" i="1" s="1"/>
  <c r="AC1139" i="1" s="1"/>
  <c r="AB1140" i="1" a="1"/>
  <c r="AB1140" i="1" s="1"/>
  <c r="AC1140" i="1" s="1"/>
  <c r="AB1141" i="1" a="1"/>
  <c r="AB1141" i="1" s="1"/>
  <c r="AC1141" i="1" s="1"/>
  <c r="AB1142" i="1" a="1"/>
  <c r="AB1142" i="1" s="1"/>
  <c r="AC1142" i="1" s="1"/>
  <c r="AB1143" i="1" a="1"/>
  <c r="AB1143" i="1" s="1"/>
  <c r="AC1143" i="1" s="1"/>
  <c r="AB1144" i="1" a="1"/>
  <c r="AB1144" i="1" s="1"/>
  <c r="AC1144" i="1" s="1"/>
  <c r="AB1145" i="1" a="1"/>
  <c r="AB1145" i="1" s="1"/>
  <c r="AC1145" i="1" s="1"/>
  <c r="AB1146" i="1" a="1"/>
  <c r="AB1146" i="1" s="1"/>
  <c r="AC1146" i="1" s="1"/>
  <c r="AB1147" i="1" a="1"/>
  <c r="AB1147" i="1" s="1"/>
  <c r="AC1147" i="1" s="1"/>
  <c r="AB1148" i="1" a="1"/>
  <c r="AB1148" i="1" s="1"/>
  <c r="AC1148" i="1" s="1"/>
  <c r="AB1149" i="1" a="1"/>
  <c r="AB1149" i="1" s="1"/>
  <c r="AC1149" i="1" s="1"/>
  <c r="AB1150" i="1" a="1"/>
  <c r="AB1150" i="1" s="1"/>
  <c r="AC1150" i="1" s="1"/>
  <c r="AB1151" i="1" a="1"/>
  <c r="AB1151" i="1" s="1"/>
  <c r="AC1151" i="1" s="1"/>
  <c r="AB1152" i="1" a="1"/>
  <c r="AB1152" i="1" s="1"/>
  <c r="AC1152" i="1" s="1"/>
  <c r="AB1153" i="1" a="1"/>
  <c r="AB1153" i="1" s="1"/>
  <c r="AC1153" i="1" s="1"/>
  <c r="AB1154" i="1" a="1"/>
  <c r="AB1154" i="1" s="1"/>
  <c r="AC1154" i="1" s="1"/>
  <c r="AB1155" i="1" a="1"/>
  <c r="AB1155" i="1" s="1"/>
  <c r="AC1155" i="1" s="1"/>
  <c r="AB1156" i="1" a="1"/>
  <c r="AB1156" i="1" s="1"/>
  <c r="AC1156" i="1" s="1"/>
  <c r="AB1157" i="1" a="1"/>
  <c r="AB1157" i="1" s="1"/>
  <c r="AC1157" i="1" s="1"/>
  <c r="AB1158" i="1" a="1"/>
  <c r="AB1158" i="1" s="1"/>
  <c r="AC1158" i="1" s="1"/>
  <c r="AB1159" i="1" a="1"/>
  <c r="AB1159" i="1" s="1"/>
  <c r="AC1159" i="1" s="1"/>
  <c r="AB1160" i="1" a="1"/>
  <c r="AB1160" i="1" s="1"/>
  <c r="AC1160" i="1" s="1"/>
  <c r="AB1161" i="1" a="1"/>
  <c r="AB1161" i="1" s="1"/>
  <c r="AC1161" i="1" s="1"/>
  <c r="AB1162" i="1" a="1"/>
  <c r="AB1162" i="1" s="1"/>
  <c r="AC1162" i="1" s="1"/>
  <c r="AB1163" i="1" a="1"/>
  <c r="AB1163" i="1" s="1"/>
  <c r="AC1163" i="1" s="1"/>
  <c r="AB1164" i="1" a="1"/>
  <c r="AB1164" i="1" s="1"/>
  <c r="AC1164" i="1" s="1"/>
  <c r="AB1165" i="1" a="1"/>
  <c r="AB1165" i="1" s="1"/>
  <c r="AC1165" i="1" s="1"/>
  <c r="AB1166" i="1" a="1"/>
  <c r="AB1166" i="1" s="1"/>
  <c r="AC1166" i="1" s="1"/>
  <c r="AB1167" i="1" a="1"/>
  <c r="AB1167" i="1" s="1"/>
  <c r="AC1167" i="1" s="1"/>
  <c r="AB1168" i="1" a="1"/>
  <c r="AB1168" i="1" s="1"/>
  <c r="AC1168" i="1" s="1"/>
  <c r="AB1169" i="1" a="1"/>
  <c r="AB1169" i="1" s="1"/>
  <c r="AC1169" i="1" s="1"/>
  <c r="AB1170" i="1" a="1"/>
  <c r="AB1170" i="1" s="1"/>
  <c r="AC1170" i="1" s="1"/>
  <c r="AB1171" i="1" a="1"/>
  <c r="AB1171" i="1" s="1"/>
  <c r="AC1171" i="1" s="1"/>
  <c r="AB1172" i="1" a="1"/>
  <c r="AB1172" i="1" s="1"/>
  <c r="AC1172" i="1" s="1"/>
  <c r="AB1173" i="1" a="1"/>
  <c r="AB1173" i="1" s="1"/>
  <c r="AC1173" i="1" s="1"/>
  <c r="AB1174" i="1" a="1"/>
  <c r="AB1174" i="1" s="1"/>
  <c r="AC1174" i="1" s="1"/>
  <c r="AB1175" i="1" a="1"/>
  <c r="AB1175" i="1" s="1"/>
  <c r="AC1175" i="1" s="1"/>
  <c r="AB1176" i="1" a="1"/>
  <c r="AB1176" i="1" s="1"/>
  <c r="AC1176" i="1" s="1"/>
  <c r="AB1177" i="1" a="1"/>
  <c r="AB1177" i="1" s="1"/>
  <c r="AC1177" i="1" s="1"/>
  <c r="AB1178" i="1" a="1"/>
  <c r="AB1178" i="1" s="1"/>
  <c r="AC1178" i="1" s="1"/>
  <c r="AB1179" i="1" a="1"/>
  <c r="AB1179" i="1" s="1"/>
  <c r="AC1179" i="1" s="1"/>
  <c r="AB1180" i="1" a="1"/>
  <c r="AB1180" i="1" s="1"/>
  <c r="AC1180" i="1" s="1"/>
  <c r="AB1181" i="1" a="1"/>
  <c r="AB1181" i="1" s="1"/>
  <c r="AC1181" i="1" s="1"/>
  <c r="AB1182" i="1" a="1"/>
  <c r="AB1182" i="1" s="1"/>
  <c r="AC1182" i="1" s="1"/>
  <c r="AB1183" i="1" a="1"/>
  <c r="AB1183" i="1" s="1"/>
  <c r="AC1183" i="1" s="1"/>
  <c r="AB1184" i="1" a="1"/>
  <c r="AB1184" i="1" s="1"/>
  <c r="AC1184" i="1" s="1"/>
  <c r="AB1185" i="1" a="1"/>
  <c r="AB1185" i="1" s="1"/>
  <c r="AC1185" i="1" s="1"/>
  <c r="AB1186" i="1" a="1"/>
  <c r="AB1186" i="1" s="1"/>
  <c r="AC1186" i="1" s="1"/>
  <c r="AB1187" i="1" a="1"/>
  <c r="AB1187" i="1" s="1"/>
  <c r="AC1187" i="1" s="1"/>
  <c r="AB1188" i="1" a="1"/>
  <c r="AB1188" i="1" s="1"/>
  <c r="AC1188" i="1" s="1"/>
  <c r="AB1189" i="1" a="1"/>
  <c r="AB1189" i="1" s="1"/>
  <c r="AC1189" i="1" s="1"/>
  <c r="AB1190" i="1" a="1"/>
  <c r="AB1190" i="1" s="1"/>
  <c r="AC1190" i="1" s="1"/>
  <c r="AB1191" i="1" a="1"/>
  <c r="AB1191" i="1" s="1"/>
  <c r="AC1191" i="1" s="1"/>
  <c r="AB1192" i="1" a="1"/>
  <c r="AB1192" i="1" s="1"/>
  <c r="AC1192" i="1" s="1"/>
  <c r="AB1193" i="1" a="1"/>
  <c r="AB1193" i="1" s="1"/>
  <c r="AC1193" i="1" s="1"/>
  <c r="AB1194" i="1" a="1"/>
  <c r="AB1194" i="1" s="1"/>
  <c r="AC1194" i="1" s="1"/>
  <c r="AB1195" i="1" a="1"/>
  <c r="AB1195" i="1" s="1"/>
  <c r="AC1195" i="1" s="1"/>
  <c r="AB1196" i="1" a="1"/>
  <c r="AB1196" i="1" s="1"/>
  <c r="AC1196" i="1" s="1"/>
  <c r="AB1197" i="1" a="1"/>
  <c r="AB1197" i="1" s="1"/>
  <c r="AC1197" i="1" s="1"/>
  <c r="AB1198" i="1" a="1"/>
  <c r="AB1198" i="1" s="1"/>
  <c r="AC1198" i="1" s="1"/>
  <c r="AB1199" i="1" a="1"/>
  <c r="AB1199" i="1" s="1"/>
  <c r="AC1199" i="1" s="1"/>
  <c r="AB1200" i="1" a="1"/>
  <c r="AB1200" i="1" s="1"/>
  <c r="AC1200" i="1" s="1"/>
  <c r="AB1201" i="1" a="1"/>
  <c r="AB1201" i="1" s="1"/>
  <c r="AC1201" i="1" s="1"/>
  <c r="AB1202" i="1" a="1"/>
  <c r="AB1202" i="1" s="1"/>
  <c r="AC1202" i="1" s="1"/>
  <c r="AB1203" i="1" a="1"/>
  <c r="AB1203" i="1" s="1"/>
  <c r="AC1203" i="1" s="1"/>
  <c r="AB1204" i="1" a="1"/>
  <c r="AB1204" i="1" s="1"/>
  <c r="AC1204" i="1" s="1"/>
  <c r="AB1205" i="1" a="1"/>
  <c r="AB1205" i="1" s="1"/>
  <c r="AC1205" i="1" s="1"/>
  <c r="AB1206" i="1" a="1"/>
  <c r="AB1206" i="1" s="1"/>
  <c r="AC1206" i="1" s="1"/>
  <c r="AB1207" i="1" a="1"/>
  <c r="AB1207" i="1" s="1"/>
  <c r="AC1207" i="1" s="1"/>
  <c r="AB1208" i="1" a="1"/>
  <c r="AB1208" i="1" s="1"/>
  <c r="AC1208" i="1" s="1"/>
  <c r="AB1209" i="1" a="1"/>
  <c r="AB1209" i="1" s="1"/>
  <c r="AC1209" i="1" s="1"/>
  <c r="AB1210" i="1" a="1"/>
  <c r="AB1210" i="1" s="1"/>
  <c r="AC1210" i="1" s="1"/>
  <c r="AB1211" i="1" a="1"/>
  <c r="AB1211" i="1" s="1"/>
  <c r="AC1211" i="1" s="1"/>
  <c r="AB1212" i="1" a="1"/>
  <c r="AB1212" i="1" s="1"/>
  <c r="AC1212" i="1" s="1"/>
  <c r="AB1213" i="1" a="1"/>
  <c r="AB1213" i="1" s="1"/>
  <c r="AC1213" i="1" s="1"/>
  <c r="AB1214" i="1" a="1"/>
  <c r="AB1214" i="1" s="1"/>
  <c r="AC1214" i="1" s="1"/>
  <c r="AB1215" i="1" a="1"/>
  <c r="AB1215" i="1" s="1"/>
  <c r="AC1215" i="1" s="1"/>
  <c r="AB1216" i="1" a="1"/>
  <c r="AB1216" i="1" s="1"/>
  <c r="AC1216" i="1" s="1"/>
  <c r="AB1217" i="1" a="1"/>
  <c r="AB1217" i="1" s="1"/>
  <c r="AC1217" i="1" s="1"/>
  <c r="AB1218" i="1" a="1"/>
  <c r="AB1218" i="1" s="1"/>
  <c r="AC1218" i="1" s="1"/>
  <c r="AB1219" i="1" a="1"/>
  <c r="AB1219" i="1" s="1"/>
  <c r="AC1219" i="1" s="1"/>
  <c r="AB1220" i="1" a="1"/>
  <c r="AB1220" i="1" s="1"/>
  <c r="AC1220" i="1" s="1"/>
  <c r="AB1221" i="1" a="1"/>
  <c r="AB1221" i="1" s="1"/>
  <c r="AC1221" i="1" s="1"/>
  <c r="AB1222" i="1" a="1"/>
  <c r="AB1222" i="1" s="1"/>
  <c r="AC1222" i="1" s="1"/>
  <c r="AB1223" i="1" a="1"/>
  <c r="AB1223" i="1" s="1"/>
  <c r="AC1223" i="1" s="1"/>
  <c r="AB1224" i="1" a="1"/>
  <c r="AB1224" i="1" s="1"/>
  <c r="AC1224" i="1" s="1"/>
  <c r="AB1225" i="1" a="1"/>
  <c r="AB1225" i="1" s="1"/>
  <c r="AC1225" i="1" s="1"/>
  <c r="AB1226" i="1" a="1"/>
  <c r="AB1226" i="1" s="1"/>
  <c r="AC1226" i="1" s="1"/>
  <c r="AB1227" i="1" a="1"/>
  <c r="AB1227" i="1" s="1"/>
  <c r="AC1227" i="1" s="1"/>
  <c r="AB1228" i="1" a="1"/>
  <c r="AB1228" i="1" s="1"/>
  <c r="AC1228" i="1" s="1"/>
  <c r="AB1229" i="1" a="1"/>
  <c r="AB1229" i="1" s="1"/>
  <c r="AC1229" i="1" s="1"/>
  <c r="AB1230" i="1" a="1"/>
  <c r="AB1230" i="1" s="1"/>
  <c r="AC1230" i="1" s="1"/>
  <c r="AB1231" i="1" a="1"/>
  <c r="AB1231" i="1" s="1"/>
  <c r="AC1231" i="1" s="1"/>
  <c r="AB1232" i="1" a="1"/>
  <c r="AB1232" i="1" s="1"/>
  <c r="AC1232" i="1" s="1"/>
  <c r="AB1233" i="1" a="1"/>
  <c r="AB1233" i="1" s="1"/>
  <c r="AC1233" i="1" s="1"/>
  <c r="AB1234" i="1" a="1"/>
  <c r="AB1234" i="1" s="1"/>
  <c r="AC1234" i="1" s="1"/>
  <c r="AB1235" i="1" a="1"/>
  <c r="AB1235" i="1" s="1"/>
  <c r="AC1235" i="1" s="1"/>
  <c r="AB1236" i="1" a="1"/>
  <c r="AB1236" i="1" s="1"/>
  <c r="AC1236" i="1" s="1"/>
  <c r="AB1237" i="1" a="1"/>
  <c r="AB1237" i="1" s="1"/>
  <c r="AC1237" i="1" s="1"/>
  <c r="AB1238" i="1" a="1"/>
  <c r="AB1238" i="1" s="1"/>
  <c r="AC1238" i="1" s="1"/>
  <c r="AB1239" i="1" a="1"/>
  <c r="AB1239" i="1" s="1"/>
  <c r="AC1239" i="1" s="1"/>
  <c r="AB1240" i="1" a="1"/>
  <c r="AB1240" i="1" s="1"/>
  <c r="AC1240" i="1" s="1"/>
  <c r="AB1241" i="1" a="1"/>
  <c r="AB1241" i="1" s="1"/>
  <c r="AC1241" i="1" s="1"/>
  <c r="AB1242" i="1" a="1"/>
  <c r="AB1242" i="1" s="1"/>
  <c r="AC1242" i="1" s="1"/>
  <c r="AB1243" i="1" a="1"/>
  <c r="AB1243" i="1" s="1"/>
  <c r="AC1243" i="1" s="1"/>
  <c r="AB1244" i="1" a="1"/>
  <c r="AB1244" i="1" s="1"/>
  <c r="AC1244" i="1" s="1"/>
  <c r="AB1245" i="1" a="1"/>
  <c r="AB1245" i="1" s="1"/>
  <c r="AC1245" i="1" s="1"/>
  <c r="AB1246" i="1" a="1"/>
  <c r="AB1246" i="1" s="1"/>
  <c r="AC1246" i="1" s="1"/>
  <c r="AB1247" i="1" a="1"/>
  <c r="AB1247" i="1" s="1"/>
  <c r="AC1247" i="1" s="1"/>
  <c r="AB1248" i="1" a="1"/>
  <c r="AB1248" i="1" s="1"/>
  <c r="AC1248" i="1" s="1"/>
  <c r="AB1249" i="1" a="1"/>
  <c r="AB1249" i="1" s="1"/>
  <c r="AC1249" i="1" s="1"/>
  <c r="AB1250" i="1" a="1"/>
  <c r="AB1250" i="1" s="1"/>
  <c r="AC1250" i="1" s="1"/>
  <c r="AB1251" i="1" a="1"/>
  <c r="AB1251" i="1" s="1"/>
  <c r="AC1251" i="1" s="1"/>
  <c r="AB1252" i="1" a="1"/>
  <c r="AB1252" i="1" s="1"/>
  <c r="AC1252" i="1" s="1"/>
  <c r="AB1253" i="1" a="1"/>
  <c r="AB1253" i="1" s="1"/>
  <c r="AC1253" i="1" s="1"/>
  <c r="AB1254" i="1" a="1"/>
  <c r="AB1254" i="1" s="1"/>
  <c r="AC1254" i="1" s="1"/>
  <c r="AB1255" i="1" a="1"/>
  <c r="AB1255" i="1" s="1"/>
  <c r="AC1255" i="1" s="1"/>
  <c r="AB1256" i="1" a="1"/>
  <c r="AB1256" i="1" s="1"/>
  <c r="AC1256" i="1" s="1"/>
  <c r="AB1257" i="1" a="1"/>
  <c r="AB1257" i="1" s="1"/>
  <c r="AC1257" i="1" s="1"/>
  <c r="AB1258" i="1" a="1"/>
  <c r="AB1258" i="1" s="1"/>
  <c r="AC1258" i="1" s="1"/>
  <c r="AB1259" i="1" a="1"/>
  <c r="AB1259" i="1" s="1"/>
  <c r="AC1259" i="1" s="1"/>
  <c r="AB1260" i="1" a="1"/>
  <c r="AB1260" i="1" s="1"/>
  <c r="AC1260" i="1" s="1"/>
  <c r="AB1261" i="1" a="1"/>
  <c r="AB1261" i="1" s="1"/>
  <c r="AC1261" i="1" s="1"/>
  <c r="AB1262" i="1" a="1"/>
  <c r="AB1262" i="1" s="1"/>
  <c r="AC1262" i="1" s="1"/>
  <c r="AB1263" i="1" a="1"/>
  <c r="AB1263" i="1" s="1"/>
  <c r="AC1263" i="1" s="1"/>
  <c r="AB1264" i="1" a="1"/>
  <c r="AB1264" i="1" s="1"/>
  <c r="AC1264" i="1" s="1"/>
  <c r="AB1265" i="1" a="1"/>
  <c r="AB1265" i="1" s="1"/>
  <c r="AC1265" i="1" s="1"/>
  <c r="AB1266" i="1" a="1"/>
  <c r="AB1266" i="1" s="1"/>
  <c r="AC1266" i="1" s="1"/>
  <c r="AB1267" i="1" a="1"/>
  <c r="AB1267" i="1" s="1"/>
  <c r="AC1267" i="1" s="1"/>
  <c r="AB1268" i="1" a="1"/>
  <c r="AB1268" i="1" s="1"/>
  <c r="AC1268" i="1" s="1"/>
  <c r="AB1269" i="1" a="1"/>
  <c r="AB1269" i="1" s="1"/>
  <c r="AC1269" i="1" s="1"/>
  <c r="AB1270" i="1" a="1"/>
  <c r="AB1270" i="1" s="1"/>
  <c r="AC1270" i="1" s="1"/>
  <c r="AB1271" i="1" a="1"/>
  <c r="AB1271" i="1" s="1"/>
  <c r="AC1271" i="1" s="1"/>
  <c r="AB1272" i="1" a="1"/>
  <c r="AB1272" i="1" s="1"/>
  <c r="AC1272" i="1" s="1"/>
  <c r="AB1273" i="1" a="1"/>
  <c r="AB1273" i="1" s="1"/>
  <c r="AC1273" i="1" s="1"/>
  <c r="AB1274" i="1" a="1"/>
  <c r="AB1274" i="1" s="1"/>
  <c r="AC1274" i="1" s="1"/>
  <c r="AB1275" i="1" a="1"/>
  <c r="AB1275" i="1" s="1"/>
  <c r="AC1275" i="1" s="1"/>
  <c r="AB1276" i="1" a="1"/>
  <c r="AB1276" i="1" s="1"/>
  <c r="AC1276" i="1" s="1"/>
  <c r="AB1277" i="1" a="1"/>
  <c r="AB1277" i="1" s="1"/>
  <c r="AC1277" i="1" s="1"/>
  <c r="AB1278" i="1" a="1"/>
  <c r="AB1278" i="1" s="1"/>
  <c r="AC1278" i="1" s="1"/>
  <c r="AB1279" i="1" a="1"/>
  <c r="AB1279" i="1" s="1"/>
  <c r="AC1279" i="1" s="1"/>
  <c r="AB1280" i="1" a="1"/>
  <c r="AB1280" i="1" s="1"/>
  <c r="AC1280" i="1" s="1"/>
  <c r="AB1281" i="1" a="1"/>
  <c r="AB1281" i="1" s="1"/>
  <c r="AC1281" i="1" s="1"/>
  <c r="AB1282" i="1" a="1"/>
  <c r="AB1282" i="1" s="1"/>
  <c r="AC1282" i="1" s="1"/>
  <c r="AB1283" i="1" a="1"/>
  <c r="AB1283" i="1" s="1"/>
  <c r="AC1283" i="1" s="1"/>
  <c r="AB1284" i="1" a="1"/>
  <c r="AB1284" i="1" s="1"/>
  <c r="AC1284" i="1" s="1"/>
  <c r="AB1285" i="1" a="1"/>
  <c r="AB1285" i="1" s="1"/>
  <c r="AC1285" i="1" s="1"/>
  <c r="AB1286" i="1" a="1"/>
  <c r="AB1286" i="1" s="1"/>
  <c r="AC1286" i="1" s="1"/>
  <c r="AB1287" i="1" a="1"/>
  <c r="AB1287" i="1" s="1"/>
  <c r="AC1287" i="1" s="1"/>
  <c r="AB1288" i="1" a="1"/>
  <c r="AB1288" i="1" s="1"/>
  <c r="AC1288" i="1" s="1"/>
  <c r="AB1289" i="1" a="1"/>
  <c r="AB1289" i="1" s="1"/>
  <c r="AC1289" i="1" s="1"/>
  <c r="AB1290" i="1" a="1"/>
  <c r="AB1290" i="1" s="1"/>
  <c r="AC1290" i="1" s="1"/>
  <c r="AB1291" i="1" a="1"/>
  <c r="AB1291" i="1" s="1"/>
  <c r="AC1291" i="1" s="1"/>
  <c r="AB1292" i="1" a="1"/>
  <c r="AB1292" i="1" s="1"/>
  <c r="AC1292" i="1" s="1"/>
  <c r="AB1293" i="1" a="1"/>
  <c r="AB1293" i="1" s="1"/>
  <c r="AC1293" i="1" s="1"/>
  <c r="AB1294" i="1" a="1"/>
  <c r="AB1294" i="1" s="1"/>
  <c r="AC1294" i="1" s="1"/>
  <c r="AB1295" i="1" a="1"/>
  <c r="AB1295" i="1" s="1"/>
  <c r="AC1295" i="1" s="1"/>
  <c r="AB1296" i="1" a="1"/>
  <c r="AB1296" i="1" s="1"/>
  <c r="AC1296" i="1" s="1"/>
  <c r="AB1297" i="1" a="1"/>
  <c r="AB1297" i="1" s="1"/>
  <c r="AC1297" i="1" s="1"/>
  <c r="AB1298" i="1" a="1"/>
  <c r="AB1298" i="1" s="1"/>
  <c r="AC1298" i="1" s="1"/>
  <c r="AB1299" i="1" a="1"/>
  <c r="AB1299" i="1" s="1"/>
  <c r="AC1299" i="1" s="1"/>
  <c r="AB1300" i="1" a="1"/>
  <c r="AB1300" i="1" s="1"/>
  <c r="AC1300" i="1" s="1"/>
  <c r="AB1301" i="1" a="1"/>
  <c r="AB1301" i="1" s="1"/>
  <c r="AC1301" i="1" s="1"/>
  <c r="AB1302" i="1" a="1"/>
  <c r="AB1302" i="1" s="1"/>
  <c r="AC1302" i="1" s="1"/>
  <c r="AB1303" i="1" a="1"/>
  <c r="AB1303" i="1" s="1"/>
  <c r="AC1303" i="1" s="1"/>
  <c r="AB1304" i="1" a="1"/>
  <c r="AB1304" i="1" s="1"/>
  <c r="AC1304" i="1" s="1"/>
  <c r="AB1305" i="1" a="1"/>
  <c r="AB1305" i="1" s="1"/>
  <c r="AC1305" i="1" s="1"/>
  <c r="AB1306" i="1" a="1"/>
  <c r="AB1306" i="1" s="1"/>
  <c r="AC1306" i="1" s="1"/>
  <c r="AB1307" i="1" a="1"/>
  <c r="AB1307" i="1" s="1"/>
  <c r="AC1307" i="1" s="1"/>
  <c r="AB1308" i="1" a="1"/>
  <c r="AB1308" i="1" s="1"/>
  <c r="AC1308" i="1" s="1"/>
  <c r="AB1309" i="1" a="1"/>
  <c r="AB1309" i="1" s="1"/>
  <c r="AC1309" i="1" s="1"/>
  <c r="AB1310" i="1" a="1"/>
  <c r="AB1310" i="1" s="1"/>
  <c r="AC1310" i="1" s="1"/>
  <c r="AB1311" i="1" a="1"/>
  <c r="AB1311" i="1" s="1"/>
  <c r="AC1311" i="1" s="1"/>
  <c r="AB1312" i="1" a="1"/>
  <c r="AB1312" i="1" s="1"/>
  <c r="AC1312" i="1" s="1"/>
  <c r="AB1313" i="1" a="1"/>
  <c r="AB1313" i="1" s="1"/>
  <c r="AC1313" i="1" s="1"/>
  <c r="AB1314" i="1" a="1"/>
  <c r="AB1314" i="1" s="1"/>
  <c r="AC1314" i="1" s="1"/>
  <c r="AB1315" i="1" a="1"/>
  <c r="AB1315" i="1" s="1"/>
  <c r="AC1315" i="1" s="1"/>
  <c r="AB1316" i="1" a="1"/>
  <c r="AB1316" i="1" s="1"/>
  <c r="AC1316" i="1" s="1"/>
  <c r="AB1317" i="1" a="1"/>
  <c r="AB1317" i="1" s="1"/>
  <c r="AC1317" i="1" s="1"/>
  <c r="AB1318" i="1" a="1"/>
  <c r="AB1318" i="1" s="1"/>
  <c r="AC1318" i="1" s="1"/>
  <c r="AB1319" i="1" a="1"/>
  <c r="AB1319" i="1" s="1"/>
  <c r="AC1319" i="1" s="1"/>
  <c r="AB1320" i="1" a="1"/>
  <c r="AB1320" i="1" s="1"/>
  <c r="AC1320" i="1" s="1"/>
  <c r="AB1321" i="1" a="1"/>
  <c r="AB1321" i="1" s="1"/>
  <c r="AC1321" i="1" s="1"/>
  <c r="AB1322" i="1" a="1"/>
  <c r="AB1322" i="1" s="1"/>
  <c r="AC1322" i="1" s="1"/>
  <c r="AB1323" i="1" a="1"/>
  <c r="AB1323" i="1" s="1"/>
  <c r="AC1323" i="1" s="1"/>
  <c r="AB1324" i="1" a="1"/>
  <c r="AB1324" i="1" s="1"/>
  <c r="AC1324" i="1" s="1"/>
  <c r="AB1325" i="1" a="1"/>
  <c r="AB1325" i="1" s="1"/>
  <c r="AC1325" i="1" s="1"/>
  <c r="AB1326" i="1" a="1"/>
  <c r="AB1326" i="1" s="1"/>
  <c r="AC1326" i="1" s="1"/>
  <c r="AB1327" i="1" a="1"/>
  <c r="AB1327" i="1" s="1"/>
  <c r="AC1327" i="1" s="1"/>
  <c r="AB1328" i="1" a="1"/>
  <c r="AB1328" i="1" s="1"/>
  <c r="AC1328" i="1" s="1"/>
  <c r="AB1329" i="1" a="1"/>
  <c r="AB1329" i="1" s="1"/>
  <c r="AC1329" i="1" s="1"/>
  <c r="AB1330" i="1" a="1"/>
  <c r="AB1330" i="1" s="1"/>
  <c r="AC1330" i="1" s="1"/>
  <c r="AB1331" i="1" a="1"/>
  <c r="AB1331" i="1" s="1"/>
  <c r="AC1331" i="1" s="1"/>
  <c r="AB1332" i="1" a="1"/>
  <c r="AB1332" i="1" s="1"/>
  <c r="AC1332" i="1" s="1"/>
  <c r="AB1333" i="1" a="1"/>
  <c r="AB1333" i="1" s="1"/>
  <c r="AC1333" i="1" s="1"/>
  <c r="AB1334" i="1" a="1"/>
  <c r="AB1334" i="1" s="1"/>
  <c r="AC1334" i="1" s="1"/>
  <c r="AB1335" i="1" a="1"/>
  <c r="AB1335" i="1" s="1"/>
  <c r="AC1335" i="1" s="1"/>
  <c r="AB1336" i="1" a="1"/>
  <c r="AB1336" i="1" s="1"/>
  <c r="AC1336" i="1" s="1"/>
  <c r="AB1337" i="1" a="1"/>
  <c r="AB1337" i="1" s="1"/>
  <c r="AC1337" i="1" s="1"/>
  <c r="AB1338" i="1" a="1"/>
  <c r="AB1338" i="1" s="1"/>
  <c r="AC1338" i="1" s="1"/>
  <c r="AB1339" i="1" a="1"/>
  <c r="AB1339" i="1" s="1"/>
  <c r="AC1339" i="1" s="1"/>
  <c r="AB1340" i="1" a="1"/>
  <c r="AB1340" i="1" s="1"/>
  <c r="AC1340" i="1" s="1"/>
  <c r="AB1341" i="1" a="1"/>
  <c r="AB1341" i="1" s="1"/>
  <c r="AC1341" i="1" s="1"/>
  <c r="AB1342" i="1" a="1"/>
  <c r="AB1342" i="1" s="1"/>
  <c r="AC1342" i="1" s="1"/>
  <c r="AB1343" i="1" a="1"/>
  <c r="AB1343" i="1" s="1"/>
  <c r="AC1343" i="1" s="1"/>
  <c r="AB1344" i="1" a="1"/>
  <c r="AB1344" i="1" s="1"/>
  <c r="AC1344" i="1" s="1"/>
  <c r="AB1345" i="1" a="1"/>
  <c r="AB1345" i="1" s="1"/>
  <c r="AC1345" i="1" s="1"/>
  <c r="AB1346" i="1" a="1"/>
  <c r="AB1346" i="1" s="1"/>
  <c r="AC1346" i="1" s="1"/>
  <c r="AB1347" i="1" a="1"/>
  <c r="AB1347" i="1" s="1"/>
  <c r="AC1347" i="1" s="1"/>
  <c r="AB1348" i="1" a="1"/>
  <c r="AB1348" i="1" s="1"/>
  <c r="AC1348" i="1" s="1"/>
  <c r="AB1349" i="1" a="1"/>
  <c r="AB1349" i="1" s="1"/>
  <c r="AC1349" i="1" s="1"/>
  <c r="AB1350" i="1" a="1"/>
  <c r="AB1350" i="1" s="1"/>
  <c r="AC1350" i="1" s="1"/>
  <c r="AB1351" i="1" a="1"/>
  <c r="AB1351" i="1" s="1"/>
  <c r="AC1351" i="1" s="1"/>
  <c r="AB1352" i="1" a="1"/>
  <c r="AB1352" i="1" s="1"/>
  <c r="AC1352" i="1" s="1"/>
  <c r="AB1353" i="1" a="1"/>
  <c r="AB1353" i="1" s="1"/>
  <c r="AC1353" i="1" s="1"/>
  <c r="AB1354" i="1" a="1"/>
  <c r="AB1354" i="1" s="1"/>
  <c r="AC1354" i="1" s="1"/>
  <c r="AB1355" i="1" a="1"/>
  <c r="AB1355" i="1" s="1"/>
  <c r="AC1355" i="1" s="1"/>
  <c r="AB1356" i="1" a="1"/>
  <c r="AB1356" i="1" s="1"/>
  <c r="AC1356" i="1" s="1"/>
  <c r="AB1357" i="1" a="1"/>
  <c r="AB1357" i="1" s="1"/>
  <c r="AC1357" i="1" s="1"/>
  <c r="AB1358" i="1" a="1"/>
  <c r="AB1358" i="1" s="1"/>
  <c r="AC1358" i="1" s="1"/>
  <c r="AB1359" i="1" a="1"/>
  <c r="AB1359" i="1" s="1"/>
  <c r="AC1359" i="1" s="1"/>
  <c r="AB1360" i="1" a="1"/>
  <c r="AB1360" i="1" s="1"/>
  <c r="AC1360" i="1" s="1"/>
  <c r="AB1361" i="1" a="1"/>
  <c r="AB1361" i="1" s="1"/>
  <c r="AC1361" i="1" s="1"/>
  <c r="AB1362" i="1" a="1"/>
  <c r="AB1362" i="1" s="1"/>
  <c r="AC1362" i="1" s="1"/>
  <c r="AB1363" i="1" a="1"/>
  <c r="AB1363" i="1" s="1"/>
  <c r="AC1363" i="1" s="1"/>
  <c r="AB1364" i="1" a="1"/>
  <c r="AB1364" i="1" s="1"/>
  <c r="AC1364" i="1" s="1"/>
  <c r="AB1365" i="1" a="1"/>
  <c r="AB1365" i="1" s="1"/>
  <c r="AC1365" i="1" s="1"/>
  <c r="AB1366" i="1" a="1"/>
  <c r="AB1366" i="1" s="1"/>
  <c r="AC1366" i="1" s="1"/>
  <c r="AB1367" i="1" a="1"/>
  <c r="AB1367" i="1" s="1"/>
  <c r="AC1367" i="1" s="1"/>
  <c r="AB1368" i="1" a="1"/>
  <c r="AB1368" i="1" s="1"/>
  <c r="AC1368" i="1" s="1"/>
  <c r="AB1369" i="1" a="1"/>
  <c r="AB1369" i="1" s="1"/>
  <c r="AC1369" i="1" s="1"/>
  <c r="AB1370" i="1" a="1"/>
  <c r="AB1370" i="1" s="1"/>
  <c r="AC1370" i="1" s="1"/>
  <c r="AB1371" i="1" a="1"/>
  <c r="AB1371" i="1" s="1"/>
  <c r="AC1371" i="1" s="1"/>
  <c r="AB1372" i="1" a="1"/>
  <c r="AB1372" i="1" s="1"/>
  <c r="AC1372" i="1" s="1"/>
  <c r="AB1373" i="1" a="1"/>
  <c r="AB1373" i="1" s="1"/>
  <c r="AC1373" i="1" s="1"/>
  <c r="AB1374" i="1" a="1"/>
  <c r="AB1374" i="1" s="1"/>
  <c r="AC1374" i="1" s="1"/>
  <c r="AB1375" i="1" a="1"/>
  <c r="AB1375" i="1" s="1"/>
  <c r="AC1375" i="1" s="1"/>
  <c r="AB1376" i="1" a="1"/>
  <c r="AB1376" i="1" s="1"/>
  <c r="AC1376" i="1" s="1"/>
  <c r="AB1377" i="1" a="1"/>
  <c r="AB1377" i="1" s="1"/>
  <c r="AC1377" i="1" s="1"/>
  <c r="AB1378" i="1" a="1"/>
  <c r="AB1378" i="1" s="1"/>
  <c r="AC1378" i="1" s="1"/>
  <c r="AB1379" i="1" a="1"/>
  <c r="AB1379" i="1" s="1"/>
  <c r="AC1379" i="1" s="1"/>
  <c r="AB1380" i="1" a="1"/>
  <c r="AB1380" i="1" s="1"/>
  <c r="AC1380" i="1" s="1"/>
  <c r="AB1381" i="1" a="1"/>
  <c r="AB1381" i="1" s="1"/>
  <c r="AC1381" i="1" s="1"/>
  <c r="AB1382" i="1" a="1"/>
  <c r="AB1382" i="1" s="1"/>
  <c r="AC1382" i="1" s="1"/>
  <c r="AB1383" i="1" a="1"/>
  <c r="AB1383" i="1" s="1"/>
  <c r="AC1383" i="1" s="1"/>
  <c r="AB1384" i="1" a="1"/>
  <c r="AB1384" i="1" s="1"/>
  <c r="AC1384" i="1" s="1"/>
  <c r="AB1385" i="1" a="1"/>
  <c r="AB1385" i="1" s="1"/>
  <c r="AC1385" i="1" s="1"/>
  <c r="AB1386" i="1" a="1"/>
  <c r="AB1386" i="1" s="1"/>
  <c r="AC1386" i="1" s="1"/>
  <c r="AB1387" i="1" a="1"/>
  <c r="AB1387" i="1" s="1"/>
  <c r="AC1387" i="1" s="1"/>
  <c r="AB1388" i="1" a="1"/>
  <c r="AB1388" i="1" s="1"/>
  <c r="AC1388" i="1" s="1"/>
  <c r="AB1389" i="1" a="1"/>
  <c r="AB1389" i="1" s="1"/>
  <c r="AC1389" i="1" s="1"/>
  <c r="AB1390" i="1" a="1"/>
  <c r="AB1390" i="1" s="1"/>
  <c r="AC1390" i="1" s="1"/>
  <c r="AB1391" i="1" a="1"/>
  <c r="AB1391" i="1" s="1"/>
  <c r="AC1391" i="1" s="1"/>
  <c r="AB1392" i="1" a="1"/>
  <c r="AB1392" i="1" s="1"/>
  <c r="AC1392" i="1" s="1"/>
  <c r="AB1393" i="1" a="1"/>
  <c r="AB1393" i="1" s="1"/>
  <c r="AC1393" i="1" s="1"/>
  <c r="AB1394" i="1" a="1"/>
  <c r="AB1394" i="1" s="1"/>
  <c r="AC1394" i="1" s="1"/>
  <c r="AB1395" i="1" a="1"/>
  <c r="AB1395" i="1" s="1"/>
  <c r="AC1395" i="1" s="1"/>
  <c r="AB1396" i="1" a="1"/>
  <c r="AB1396" i="1" s="1"/>
  <c r="AC1396" i="1" s="1"/>
  <c r="AB1397" i="1" a="1"/>
  <c r="AB1397" i="1" s="1"/>
  <c r="AC1397" i="1" s="1"/>
  <c r="AB1398" i="1" a="1"/>
  <c r="AB1398" i="1" s="1"/>
  <c r="AC1398" i="1" s="1"/>
  <c r="AB1399" i="1" a="1"/>
  <c r="AB1399" i="1" s="1"/>
  <c r="AC1399" i="1" s="1"/>
  <c r="AB1400" i="1" a="1"/>
  <c r="AB1400" i="1" s="1"/>
  <c r="AC1400" i="1" s="1"/>
  <c r="AB1401" i="1" a="1"/>
  <c r="AB1401" i="1" s="1"/>
  <c r="AC1401" i="1" s="1"/>
  <c r="AB1402" i="1" a="1"/>
  <c r="AB1402" i="1" s="1"/>
  <c r="AC1402" i="1" s="1"/>
  <c r="AB1403" i="1" a="1"/>
  <c r="AB1403" i="1" s="1"/>
  <c r="AC1403" i="1" s="1"/>
  <c r="AB1404" i="1" a="1"/>
  <c r="AB1404" i="1" s="1"/>
  <c r="AC1404" i="1" s="1"/>
  <c r="AB1405" i="1" a="1"/>
  <c r="AB1405" i="1" s="1"/>
  <c r="AC1405" i="1" s="1"/>
  <c r="AB1406" i="1" a="1"/>
  <c r="AB1406" i="1" s="1"/>
  <c r="AC1406" i="1" s="1"/>
  <c r="AB1407" i="1" a="1"/>
  <c r="AB1407" i="1" s="1"/>
  <c r="AC1407" i="1" s="1"/>
  <c r="AB1408" i="1" a="1"/>
  <c r="AB1408" i="1" s="1"/>
  <c r="AC1408" i="1" s="1"/>
  <c r="AB1409" i="1" a="1"/>
  <c r="AB1409" i="1" s="1"/>
  <c r="AC1409" i="1" s="1"/>
  <c r="AB1410" i="1" a="1"/>
  <c r="AB1410" i="1" s="1"/>
  <c r="AC1410" i="1" s="1"/>
  <c r="AB1411" i="1" a="1"/>
  <c r="AB1411" i="1" s="1"/>
  <c r="AC1411" i="1" s="1"/>
  <c r="AB1412" i="1" a="1"/>
  <c r="AB1412" i="1" s="1"/>
  <c r="AC1412" i="1" s="1"/>
  <c r="AB1413" i="1" a="1"/>
  <c r="AB1413" i="1" s="1"/>
  <c r="AC1413" i="1" s="1"/>
  <c r="AB1414" i="1" a="1"/>
  <c r="AB1414" i="1" s="1"/>
  <c r="AC1414" i="1" s="1"/>
  <c r="AB1415" i="1" a="1"/>
  <c r="AB1415" i="1" s="1"/>
  <c r="AC1415" i="1" s="1"/>
  <c r="AB1416" i="1" a="1"/>
  <c r="AB1416" i="1" s="1"/>
  <c r="AC1416" i="1" s="1"/>
  <c r="AB1417" i="1" a="1"/>
  <c r="AB1417" i="1" s="1"/>
  <c r="AC1417" i="1" s="1"/>
  <c r="AB1418" i="1" a="1"/>
  <c r="AB1418" i="1" s="1"/>
  <c r="AC1418" i="1" s="1"/>
  <c r="AB1419" i="1" a="1"/>
  <c r="AB1419" i="1" s="1"/>
  <c r="AC1419" i="1" s="1"/>
  <c r="AB1420" i="1" a="1"/>
  <c r="AB1420" i="1" s="1"/>
  <c r="AC1420" i="1" s="1"/>
  <c r="AB1421" i="1" a="1"/>
  <c r="AB1421" i="1" s="1"/>
  <c r="AC1421" i="1" s="1"/>
  <c r="AB1422" i="1" a="1"/>
  <c r="AB1422" i="1" s="1"/>
  <c r="AC1422" i="1" s="1"/>
  <c r="AB1423" i="1" a="1"/>
  <c r="AB1423" i="1" s="1"/>
  <c r="AC1423" i="1" s="1"/>
  <c r="AB1424" i="1" a="1"/>
  <c r="AB1424" i="1" s="1"/>
  <c r="AC1424" i="1" s="1"/>
  <c r="AB1425" i="1" a="1"/>
  <c r="AB1425" i="1" s="1"/>
  <c r="AC1425" i="1" s="1"/>
  <c r="AB1426" i="1" a="1"/>
  <c r="AB1426" i="1" s="1"/>
  <c r="AC1426" i="1" s="1"/>
  <c r="AB1427" i="1" a="1"/>
  <c r="AB1427" i="1" s="1"/>
  <c r="AC1427" i="1" s="1"/>
  <c r="AB1428" i="1" a="1"/>
  <c r="AB1428" i="1" s="1"/>
  <c r="AC1428" i="1" s="1"/>
  <c r="AB1429" i="1" a="1"/>
  <c r="AB1429" i="1" s="1"/>
  <c r="AC1429" i="1" s="1"/>
  <c r="AB1430" i="1" a="1"/>
  <c r="AB1430" i="1" s="1"/>
  <c r="AC1430" i="1" s="1"/>
  <c r="AB1431" i="1" a="1"/>
  <c r="AB1431" i="1" s="1"/>
  <c r="AC1431" i="1" s="1"/>
  <c r="AB1432" i="1" a="1"/>
  <c r="AB1432" i="1" s="1"/>
  <c r="AC1432" i="1" s="1"/>
  <c r="AB1433" i="1" a="1"/>
  <c r="AB1433" i="1" s="1"/>
  <c r="AC1433" i="1" s="1"/>
  <c r="AB1434" i="1" a="1"/>
  <c r="AB1434" i="1" s="1"/>
  <c r="AC1434" i="1" s="1"/>
  <c r="AB1435" i="1" a="1"/>
  <c r="AB1435" i="1" s="1"/>
  <c r="AC1435" i="1" s="1"/>
  <c r="AB1436" i="1" a="1"/>
  <c r="AB1436" i="1" s="1"/>
  <c r="AC1436" i="1" s="1"/>
  <c r="AB1437" i="1" a="1"/>
  <c r="AB1437" i="1" s="1"/>
  <c r="AC1437" i="1" s="1"/>
  <c r="AB1438" i="1" a="1"/>
  <c r="AB1438" i="1" s="1"/>
  <c r="AC1438" i="1" s="1"/>
  <c r="AB1439" i="1" a="1"/>
  <c r="AB1439" i="1" s="1"/>
  <c r="AC1439" i="1" s="1"/>
  <c r="AB1440" i="1" a="1"/>
  <c r="AB1440" i="1" s="1"/>
  <c r="AC1440" i="1" s="1"/>
  <c r="AB1441" i="1" a="1"/>
  <c r="AB1441" i="1" s="1"/>
  <c r="AC1441" i="1" s="1"/>
  <c r="AB1442" i="1" a="1"/>
  <c r="AB1442" i="1" s="1"/>
  <c r="AC1442" i="1" s="1"/>
  <c r="AB1443" i="1" a="1"/>
  <c r="AB1443" i="1" s="1"/>
  <c r="AC1443" i="1" s="1"/>
  <c r="AB1444" i="1" a="1"/>
  <c r="AB1444" i="1" s="1"/>
  <c r="AC1444" i="1" s="1"/>
  <c r="AB1445" i="1" a="1"/>
  <c r="AB1445" i="1" s="1"/>
  <c r="AC1445" i="1" s="1"/>
  <c r="AB1446" i="1" a="1"/>
  <c r="AB1446" i="1" s="1"/>
  <c r="AC1446" i="1" s="1"/>
  <c r="AB1447" i="1" a="1"/>
  <c r="AB1447" i="1" s="1"/>
  <c r="AC1447" i="1" s="1"/>
  <c r="AB1448" i="1" a="1"/>
  <c r="AB1448" i="1" s="1"/>
  <c r="AC1448" i="1" s="1"/>
  <c r="AB1449" i="1" a="1"/>
  <c r="AB1449" i="1" s="1"/>
  <c r="AC1449" i="1" s="1"/>
  <c r="AB1450" i="1" a="1"/>
  <c r="AB1450" i="1" s="1"/>
  <c r="AC1450" i="1" s="1"/>
  <c r="AB1451" i="1" a="1"/>
  <c r="AB1451" i="1" s="1"/>
  <c r="AC1451" i="1" s="1"/>
  <c r="AB1452" i="1" a="1"/>
  <c r="AB1452" i="1" s="1"/>
  <c r="AC1452" i="1" s="1"/>
  <c r="AB1453" i="1" a="1"/>
  <c r="AB1453" i="1" s="1"/>
  <c r="AC1453" i="1" s="1"/>
  <c r="AB1454" i="1" a="1"/>
  <c r="AB1454" i="1" s="1"/>
  <c r="AC1454" i="1" s="1"/>
  <c r="AB1455" i="1" a="1"/>
  <c r="AB1455" i="1" s="1"/>
  <c r="AC1455" i="1" s="1"/>
  <c r="AB1456" i="1" a="1"/>
  <c r="AB1456" i="1" s="1"/>
  <c r="AC1456" i="1" s="1"/>
  <c r="AB1457" i="1" a="1"/>
  <c r="AB1457" i="1" s="1"/>
  <c r="AC1457" i="1" s="1"/>
  <c r="AB1458" i="1" a="1"/>
  <c r="AB1458" i="1" s="1"/>
  <c r="AC1458" i="1" s="1"/>
  <c r="AB1459" i="1" a="1"/>
  <c r="AB1459" i="1" s="1"/>
  <c r="AC1459" i="1" s="1"/>
  <c r="AB1460" i="1" a="1"/>
  <c r="AB1460" i="1" s="1"/>
  <c r="AC1460" i="1" s="1"/>
  <c r="AB1461" i="1" a="1"/>
  <c r="AB1461" i="1" s="1"/>
  <c r="AC1461" i="1" s="1"/>
  <c r="AB1462" i="1" a="1"/>
  <c r="AB1462" i="1" s="1"/>
  <c r="AC1462" i="1" s="1"/>
  <c r="AB1463" i="1" a="1"/>
  <c r="AB1463" i="1" s="1"/>
  <c r="AC1463" i="1" s="1"/>
  <c r="AB1464" i="1" a="1"/>
  <c r="AB1464" i="1" s="1"/>
  <c r="AC1464" i="1" s="1"/>
  <c r="AB1465" i="1" a="1"/>
  <c r="AB1465" i="1" s="1"/>
  <c r="AC1465" i="1" s="1"/>
  <c r="AB1466" i="1" a="1"/>
  <c r="AB1466" i="1" s="1"/>
  <c r="AC1466" i="1" s="1"/>
  <c r="AB1467" i="1" a="1"/>
  <c r="AB1467" i="1" s="1"/>
  <c r="AC1467" i="1" s="1"/>
  <c r="AB1468" i="1" a="1"/>
  <c r="AB1468" i="1" s="1"/>
  <c r="AC1468" i="1" s="1"/>
  <c r="AB1469" i="1" a="1"/>
  <c r="AB1469" i="1" s="1"/>
  <c r="AC1469" i="1" s="1"/>
  <c r="AB1470" i="1" a="1"/>
  <c r="AB1470" i="1" s="1"/>
  <c r="AC1470" i="1" s="1"/>
  <c r="AB1471" i="1" a="1"/>
  <c r="AB1471" i="1" s="1"/>
  <c r="AC1471" i="1" s="1"/>
  <c r="AB1472" i="1" a="1"/>
  <c r="AB1472" i="1" s="1"/>
  <c r="AC1472" i="1" s="1"/>
  <c r="AB1473" i="1" a="1"/>
  <c r="AB1473" i="1" s="1"/>
  <c r="AC1473" i="1" s="1"/>
  <c r="AB1474" i="1" a="1"/>
  <c r="AB1474" i="1" s="1"/>
  <c r="AC1474" i="1" s="1"/>
  <c r="AB1475" i="1" a="1"/>
  <c r="AB1475" i="1" s="1"/>
  <c r="AC1475" i="1" s="1"/>
  <c r="AB1476" i="1" a="1"/>
  <c r="AB1476" i="1" s="1"/>
  <c r="AC1476" i="1" s="1"/>
  <c r="AB1477" i="1" a="1"/>
  <c r="AB1477" i="1" s="1"/>
  <c r="AC1477" i="1" s="1"/>
  <c r="AB1478" i="1" a="1"/>
  <c r="AB1478" i="1" s="1"/>
  <c r="AC1478" i="1" s="1"/>
  <c r="AB1479" i="1" a="1"/>
  <c r="AB1479" i="1" s="1"/>
  <c r="AC1479" i="1" s="1"/>
  <c r="AB1480" i="1" a="1"/>
  <c r="AB1480" i="1" s="1"/>
  <c r="AC1480" i="1" s="1"/>
  <c r="AB1481" i="1" a="1"/>
  <c r="AB1481" i="1" s="1"/>
  <c r="AC1481" i="1" s="1"/>
  <c r="AB1482" i="1" a="1"/>
  <c r="AB1482" i="1" s="1"/>
  <c r="AC1482" i="1" s="1"/>
  <c r="AB1483" i="1" a="1"/>
  <c r="AB1483" i="1" s="1"/>
  <c r="AC1483" i="1" s="1"/>
  <c r="AB1484" i="1" a="1"/>
  <c r="AB1484" i="1" s="1"/>
  <c r="AC1484" i="1" s="1"/>
  <c r="AB1485" i="1" a="1"/>
  <c r="AB1485" i="1" s="1"/>
  <c r="AC1485" i="1" s="1"/>
  <c r="AB1486" i="1" a="1"/>
  <c r="AB1486" i="1" s="1"/>
  <c r="AC1486" i="1" s="1"/>
  <c r="AB1487" i="1" a="1"/>
  <c r="AB1487" i="1" s="1"/>
  <c r="AC1487" i="1" s="1"/>
  <c r="AB1488" i="1" a="1"/>
  <c r="AB1488" i="1" s="1"/>
  <c r="AC1488" i="1" s="1"/>
  <c r="AB1489" i="1" a="1"/>
  <c r="AB1489" i="1" s="1"/>
  <c r="AC1489" i="1" s="1"/>
  <c r="AB1490" i="1" a="1"/>
  <c r="AB1490" i="1" s="1"/>
  <c r="AC1490" i="1" s="1"/>
  <c r="AB1491" i="1" a="1"/>
  <c r="AB1491" i="1" s="1"/>
  <c r="AC1491" i="1" s="1"/>
  <c r="AB1492" i="1" a="1"/>
  <c r="AB1492" i="1" s="1"/>
  <c r="AC1492" i="1" s="1"/>
  <c r="AB1493" i="1" a="1"/>
  <c r="AB1493" i="1" s="1"/>
  <c r="AC1493" i="1" s="1"/>
  <c r="AB1494" i="1" a="1"/>
  <c r="AB1494" i="1" s="1"/>
  <c r="AC1494" i="1" s="1"/>
  <c r="AB1495" i="1" a="1"/>
  <c r="AB1495" i="1" s="1"/>
  <c r="AC1495" i="1" s="1"/>
  <c r="AB1496" i="1" a="1"/>
  <c r="AB1496" i="1" s="1"/>
  <c r="AC1496" i="1" s="1"/>
  <c r="AB1497" i="1" a="1"/>
  <c r="AB1497" i="1" s="1"/>
  <c r="AC1497" i="1" s="1"/>
  <c r="AB1498" i="1" a="1"/>
  <c r="AB1498" i="1" s="1"/>
  <c r="AC1498" i="1" s="1"/>
  <c r="AB1499" i="1" a="1"/>
  <c r="AB1499" i="1" s="1"/>
  <c r="AC1499" i="1" s="1"/>
  <c r="AB1500" i="1" a="1"/>
  <c r="AB1500" i="1" s="1"/>
  <c r="AC1500" i="1" s="1"/>
  <c r="AB1501" i="1" a="1"/>
  <c r="AB1501" i="1" s="1"/>
  <c r="AC1501" i="1" s="1"/>
  <c r="AB1502" i="1" a="1"/>
  <c r="AB1502" i="1" s="1"/>
  <c r="AC1502" i="1" s="1"/>
  <c r="AB1503" i="1" a="1"/>
  <c r="AB1503" i="1" s="1"/>
  <c r="AC1503" i="1" s="1"/>
  <c r="AB1504" i="1" a="1"/>
  <c r="AB1504" i="1" s="1"/>
  <c r="AC1504" i="1" s="1"/>
  <c r="AB1505" i="1" a="1"/>
  <c r="AB1505" i="1" s="1"/>
  <c r="AC1505" i="1" s="1"/>
  <c r="AB1506" i="1" a="1"/>
  <c r="AB1506" i="1" s="1"/>
  <c r="AC1506" i="1" s="1"/>
  <c r="AB1507" i="1" a="1"/>
  <c r="AB1507" i="1" s="1"/>
  <c r="AC1507" i="1" s="1"/>
  <c r="AB1508" i="1" a="1"/>
  <c r="AB1508" i="1" s="1"/>
  <c r="AC1508" i="1" s="1"/>
  <c r="AB1509" i="1" a="1"/>
  <c r="AB1509" i="1" s="1"/>
  <c r="AC1509" i="1" s="1"/>
  <c r="AB1510" i="1" a="1"/>
  <c r="AB1510" i="1" s="1"/>
  <c r="AC1510" i="1" s="1"/>
  <c r="AB1511" i="1" a="1"/>
  <c r="AB1511" i="1" s="1"/>
  <c r="AC1511" i="1" s="1"/>
  <c r="AB1512" i="1" a="1"/>
  <c r="AB1512" i="1" s="1"/>
  <c r="AC1512" i="1" s="1"/>
  <c r="AB1513" i="1" a="1"/>
  <c r="AB1513" i="1" s="1"/>
  <c r="AC1513" i="1" s="1"/>
  <c r="AB1514" i="1" a="1"/>
  <c r="AB1514" i="1" s="1"/>
  <c r="AC1514" i="1" s="1"/>
  <c r="AB1515" i="1" a="1"/>
  <c r="AB1515" i="1" s="1"/>
  <c r="AC1515" i="1" s="1"/>
  <c r="AB1516" i="1" a="1"/>
  <c r="AB1516" i="1" s="1"/>
  <c r="AC1516" i="1" s="1"/>
  <c r="AB1517" i="1" a="1"/>
  <c r="AB1517" i="1" s="1"/>
  <c r="AC1517" i="1" s="1"/>
  <c r="AB1518" i="1" a="1"/>
  <c r="AB1518" i="1" s="1"/>
  <c r="AC1518" i="1" s="1"/>
  <c r="AB1519" i="1" a="1"/>
  <c r="AB1519" i="1" s="1"/>
  <c r="AC1519" i="1" s="1"/>
  <c r="AB1520" i="1" a="1"/>
  <c r="AB1520" i="1" s="1"/>
  <c r="AC1520" i="1" s="1"/>
  <c r="AB1521" i="1" a="1"/>
  <c r="AB1521" i="1" s="1"/>
  <c r="AC1521" i="1" s="1"/>
  <c r="AB1522" i="1" a="1"/>
  <c r="AB1522" i="1" s="1"/>
  <c r="AC1522" i="1" s="1"/>
  <c r="AB1523" i="1" a="1"/>
  <c r="AB1523" i="1" s="1"/>
  <c r="AC1523" i="1" s="1"/>
  <c r="AB1524" i="1" a="1"/>
  <c r="AB1524" i="1" s="1"/>
  <c r="AC1524" i="1" s="1"/>
  <c r="AB1525" i="1" a="1"/>
  <c r="AB1525" i="1" s="1"/>
  <c r="AC1525" i="1" s="1"/>
  <c r="AB1526" i="1" a="1"/>
  <c r="AB1526" i="1" s="1"/>
  <c r="AC1526" i="1" s="1"/>
  <c r="AB1527" i="1" a="1"/>
  <c r="AB1527" i="1" s="1"/>
  <c r="AC1527" i="1" s="1"/>
  <c r="AB1528" i="1" a="1"/>
  <c r="AB1528" i="1" s="1"/>
  <c r="AC1528" i="1" s="1"/>
  <c r="AB1529" i="1" a="1"/>
  <c r="AB1529" i="1" s="1"/>
  <c r="AC1529" i="1" s="1"/>
  <c r="AB1530" i="1" a="1"/>
  <c r="AB1530" i="1" s="1"/>
  <c r="AC1530" i="1" s="1"/>
  <c r="AB1531" i="1" a="1"/>
  <c r="AB1531" i="1" s="1"/>
  <c r="AC1531" i="1" s="1"/>
  <c r="AB1532" i="1" a="1"/>
  <c r="AB1532" i="1" s="1"/>
  <c r="AC1532" i="1" s="1"/>
  <c r="AB1533" i="1" a="1"/>
  <c r="AB1533" i="1" s="1"/>
  <c r="AC1533" i="1" s="1"/>
  <c r="AB1534" i="1" a="1"/>
  <c r="AB1534" i="1" s="1"/>
  <c r="AC1534" i="1" s="1"/>
  <c r="AB1535" i="1" a="1"/>
  <c r="AB1535" i="1" s="1"/>
  <c r="AC1535" i="1" s="1"/>
  <c r="AB1536" i="1" a="1"/>
  <c r="AB1536" i="1" s="1"/>
  <c r="AC1536" i="1" s="1"/>
  <c r="AB1537" i="1" a="1"/>
  <c r="AB1537" i="1" s="1"/>
  <c r="AC1537" i="1" s="1"/>
  <c r="AB1538" i="1" a="1"/>
  <c r="AB1538" i="1" s="1"/>
  <c r="AC1538" i="1" s="1"/>
  <c r="AB1539" i="1" a="1"/>
  <c r="AB1539" i="1" s="1"/>
  <c r="AC1539" i="1" s="1"/>
  <c r="AB1540" i="1" a="1"/>
  <c r="AB1540" i="1" s="1"/>
  <c r="AC1540" i="1" s="1"/>
  <c r="AB1541" i="1" a="1"/>
  <c r="AB1541" i="1" s="1"/>
  <c r="AC1541" i="1" s="1"/>
  <c r="AB1542" i="1" a="1"/>
  <c r="AB1542" i="1" s="1"/>
  <c r="AC1542" i="1" s="1"/>
  <c r="AB1543" i="1" a="1"/>
  <c r="AB1543" i="1" s="1"/>
  <c r="AC1543" i="1" s="1"/>
  <c r="AB1544" i="1" a="1"/>
  <c r="AB1544" i="1" s="1"/>
  <c r="AC1544" i="1" s="1"/>
  <c r="AB1545" i="1" a="1"/>
  <c r="AB1545" i="1" s="1"/>
  <c r="AC1545" i="1" s="1"/>
  <c r="AB1546" i="1" a="1"/>
  <c r="AB1546" i="1" s="1"/>
  <c r="AC1546" i="1" s="1"/>
  <c r="AB1547" i="1" a="1"/>
  <c r="AB1547" i="1" s="1"/>
  <c r="AC1547" i="1" s="1"/>
  <c r="AB1548" i="1" a="1"/>
  <c r="AB1548" i="1" s="1"/>
  <c r="AC1548" i="1" s="1"/>
  <c r="AB1549" i="1" a="1"/>
  <c r="AB1549" i="1" s="1"/>
  <c r="AC1549" i="1" s="1"/>
  <c r="AB1550" i="1" a="1"/>
  <c r="AB1550" i="1" s="1"/>
  <c r="AC1550" i="1" s="1"/>
  <c r="AB1551" i="1" a="1"/>
  <c r="AB1551" i="1" s="1"/>
  <c r="AC1551" i="1" s="1"/>
  <c r="AB1552" i="1" a="1"/>
  <c r="AB1552" i="1" s="1"/>
  <c r="AC1552" i="1" s="1"/>
  <c r="AB1553" i="1" a="1"/>
  <c r="AB1553" i="1" s="1"/>
  <c r="AC1553" i="1" s="1"/>
  <c r="AB1554" i="1" a="1"/>
  <c r="AB1554" i="1" s="1"/>
  <c r="AC1554" i="1" s="1"/>
  <c r="AB1555" i="1" a="1"/>
  <c r="AB1555" i="1" s="1"/>
  <c r="AC1555" i="1" s="1"/>
  <c r="AB1556" i="1" a="1"/>
  <c r="AB1556" i="1" s="1"/>
  <c r="AC1556" i="1" s="1"/>
  <c r="AB1557" i="1" a="1"/>
  <c r="AB1557" i="1" s="1"/>
  <c r="AC1557" i="1" s="1"/>
  <c r="AB1558" i="1" a="1"/>
  <c r="AB1558" i="1" s="1"/>
  <c r="AC1558" i="1" s="1"/>
  <c r="AB1559" i="1" a="1"/>
  <c r="AB1559" i="1" s="1"/>
  <c r="AC1559" i="1" s="1"/>
  <c r="AB1560" i="1" a="1"/>
  <c r="AB1560" i="1" s="1"/>
  <c r="AC1560" i="1" s="1"/>
  <c r="AB1561" i="1" a="1"/>
  <c r="AB1561" i="1" s="1"/>
  <c r="AC1561" i="1" s="1"/>
  <c r="AB1562" i="1" a="1"/>
  <c r="AB1562" i="1" s="1"/>
  <c r="AC1562" i="1" s="1"/>
  <c r="AB1563" i="1" a="1"/>
  <c r="AB1563" i="1" s="1"/>
  <c r="AC1563" i="1" s="1"/>
  <c r="AB1564" i="1" a="1"/>
  <c r="AB1564" i="1" s="1"/>
  <c r="AC1564" i="1" s="1"/>
  <c r="AB1565" i="1" a="1"/>
  <c r="AB1565" i="1" s="1"/>
  <c r="AC1565" i="1" s="1"/>
  <c r="AB1566" i="1" a="1"/>
  <c r="AB1566" i="1" s="1"/>
  <c r="AC1566" i="1" s="1"/>
  <c r="AB1567" i="1" a="1"/>
  <c r="AB1567" i="1" s="1"/>
  <c r="AC1567" i="1" s="1"/>
  <c r="AB1568" i="1" a="1"/>
  <c r="AB1568" i="1" s="1"/>
  <c r="AC1568" i="1" s="1"/>
  <c r="AB1569" i="1" a="1"/>
  <c r="AB1569" i="1" s="1"/>
  <c r="AC1569" i="1" s="1"/>
  <c r="AB1570" i="1" a="1"/>
  <c r="AB1570" i="1" s="1"/>
  <c r="AC1570" i="1" s="1"/>
  <c r="AB1571" i="1" a="1"/>
  <c r="AB1571" i="1" s="1"/>
  <c r="AC1571" i="1" s="1"/>
  <c r="AB1572" i="1" a="1"/>
  <c r="AB1572" i="1" s="1"/>
  <c r="AC1572" i="1" s="1"/>
  <c r="AB1573" i="1" a="1"/>
  <c r="AB1573" i="1" s="1"/>
  <c r="AC1573" i="1" s="1"/>
  <c r="AB1574" i="1" a="1"/>
  <c r="AB1574" i="1" s="1"/>
  <c r="AC1574" i="1" s="1"/>
  <c r="AB1575" i="1" a="1"/>
  <c r="AB1575" i="1" s="1"/>
  <c r="AC1575" i="1" s="1"/>
  <c r="AB1576" i="1" a="1"/>
  <c r="AB1576" i="1" s="1"/>
  <c r="AC1576" i="1" s="1"/>
  <c r="AB1577" i="1" a="1"/>
  <c r="AB1577" i="1" s="1"/>
  <c r="AC1577" i="1" s="1"/>
  <c r="AB1578" i="1" a="1"/>
  <c r="AB1578" i="1" s="1"/>
  <c r="AC1578" i="1" s="1"/>
  <c r="AB1579" i="1" a="1"/>
  <c r="AB1579" i="1" s="1"/>
  <c r="AC1579" i="1" s="1"/>
  <c r="AB1580" i="1" a="1"/>
  <c r="AB1580" i="1" s="1"/>
  <c r="AC1580" i="1" s="1"/>
  <c r="AB1581" i="1" a="1"/>
  <c r="AB1581" i="1" s="1"/>
  <c r="AC1581" i="1" s="1"/>
  <c r="AB1582" i="1" a="1"/>
  <c r="AB1582" i="1" s="1"/>
  <c r="AC1582" i="1" s="1"/>
  <c r="AB1583" i="1" a="1"/>
  <c r="AB1583" i="1" s="1"/>
  <c r="AC1583" i="1" s="1"/>
  <c r="AB1584" i="1" a="1"/>
  <c r="AB1584" i="1" s="1"/>
  <c r="AC1584" i="1" s="1"/>
  <c r="AB1585" i="1" a="1"/>
  <c r="AB1585" i="1" s="1"/>
  <c r="AC1585" i="1" s="1"/>
  <c r="AB1586" i="1" a="1"/>
  <c r="AB1586" i="1" s="1"/>
  <c r="AC1586" i="1" s="1"/>
  <c r="AB1587" i="1" a="1"/>
  <c r="AB1587" i="1" s="1"/>
  <c r="AC1587" i="1" s="1"/>
  <c r="AB1588" i="1" a="1"/>
  <c r="AB1588" i="1" s="1"/>
  <c r="AC1588" i="1" s="1"/>
  <c r="AB1589" i="1" a="1"/>
  <c r="AB1589" i="1" s="1"/>
  <c r="AC1589" i="1" s="1"/>
  <c r="AB1590" i="1" a="1"/>
  <c r="AB1590" i="1" s="1"/>
  <c r="AC1590" i="1" s="1"/>
  <c r="AB1591" i="1" a="1"/>
  <c r="AB1591" i="1" s="1"/>
  <c r="AC1591" i="1" s="1"/>
  <c r="AB1592" i="1" a="1"/>
  <c r="AB1592" i="1" s="1"/>
  <c r="AC1592" i="1" s="1"/>
  <c r="AB1593" i="1" a="1"/>
  <c r="AB1593" i="1" s="1"/>
  <c r="AC1593" i="1" s="1"/>
  <c r="AB1594" i="1" a="1"/>
  <c r="AB1594" i="1" s="1"/>
  <c r="AC1594" i="1" s="1"/>
  <c r="AB1595" i="1" a="1"/>
  <c r="AB1595" i="1" s="1"/>
  <c r="AC1595" i="1" s="1"/>
  <c r="AB1596" i="1" a="1"/>
  <c r="AB1596" i="1" s="1"/>
  <c r="AC1596" i="1" s="1"/>
  <c r="AB1597" i="1" a="1"/>
  <c r="AB1597" i="1" s="1"/>
  <c r="AC1597" i="1" s="1"/>
  <c r="AB1598" i="1" a="1"/>
  <c r="AB1598" i="1" s="1"/>
  <c r="AC1598" i="1" s="1"/>
  <c r="AB1599" i="1" a="1"/>
  <c r="AB1599" i="1" s="1"/>
  <c r="AC1599" i="1" s="1"/>
  <c r="AB1600" i="1" a="1"/>
  <c r="AB1600" i="1" s="1"/>
  <c r="AC1600" i="1" s="1"/>
  <c r="AB1601" i="1" a="1"/>
  <c r="AB1601" i="1" s="1"/>
  <c r="AC1601" i="1" s="1"/>
  <c r="AB1602" i="1" a="1"/>
  <c r="AB1602" i="1" s="1"/>
  <c r="AC1602" i="1" s="1"/>
  <c r="AB1603" i="1" a="1"/>
  <c r="AB1603" i="1" s="1"/>
  <c r="AC1603" i="1" s="1"/>
  <c r="AB1604" i="1" a="1"/>
  <c r="AB1604" i="1" s="1"/>
  <c r="AC1604" i="1" s="1"/>
  <c r="AB1605" i="1" a="1"/>
  <c r="AB1605" i="1" s="1"/>
  <c r="AC1605" i="1" s="1"/>
  <c r="AB1606" i="1" a="1"/>
  <c r="AB1606" i="1" s="1"/>
  <c r="AC1606" i="1" s="1"/>
  <c r="AB1607" i="1" a="1"/>
  <c r="AB1607" i="1" s="1"/>
  <c r="AC1607" i="1" s="1"/>
  <c r="AB1608" i="1" a="1"/>
  <c r="AB1608" i="1" s="1"/>
  <c r="AC1608" i="1" s="1"/>
  <c r="AB1609" i="1" a="1"/>
  <c r="AB1609" i="1" s="1"/>
  <c r="AC1609" i="1" s="1"/>
  <c r="AB1610" i="1" a="1"/>
  <c r="AB1610" i="1" s="1"/>
  <c r="AC1610" i="1" s="1"/>
  <c r="AB1611" i="1" a="1"/>
  <c r="AB1611" i="1" s="1"/>
  <c r="AC1611" i="1" s="1"/>
  <c r="AB1612" i="1" a="1"/>
  <c r="AB1612" i="1" s="1"/>
  <c r="AC1612" i="1" s="1"/>
  <c r="AB1613" i="1" a="1"/>
  <c r="AB1613" i="1" s="1"/>
  <c r="AC1613" i="1" s="1"/>
  <c r="AB1614" i="1" a="1"/>
  <c r="AB1614" i="1" s="1"/>
  <c r="AC1614" i="1" s="1"/>
  <c r="AB1615" i="1" a="1"/>
  <c r="AB1615" i="1" s="1"/>
  <c r="AC1615" i="1" s="1"/>
  <c r="AB1616" i="1" a="1"/>
  <c r="AB1616" i="1" s="1"/>
  <c r="AC1616" i="1" s="1"/>
  <c r="AB1617" i="1" a="1"/>
  <c r="AB1617" i="1" s="1"/>
  <c r="AC1617" i="1" s="1"/>
  <c r="AB1618" i="1" a="1"/>
  <c r="AB1618" i="1" s="1"/>
  <c r="AC1618" i="1" s="1"/>
  <c r="AB1619" i="1" a="1"/>
  <c r="AB1619" i="1" s="1"/>
  <c r="AC1619" i="1" s="1"/>
  <c r="AB1620" i="1" a="1"/>
  <c r="AB1620" i="1" s="1"/>
  <c r="AC1620" i="1" s="1"/>
  <c r="AB1621" i="1" a="1"/>
  <c r="AB1621" i="1" s="1"/>
  <c r="AC1621" i="1" s="1"/>
  <c r="AB1622" i="1" a="1"/>
  <c r="AB1622" i="1" s="1"/>
  <c r="AC1622" i="1" s="1"/>
  <c r="AB1623" i="1" a="1"/>
  <c r="AB1623" i="1" s="1"/>
  <c r="AC1623" i="1" s="1"/>
  <c r="AB1624" i="1" a="1"/>
  <c r="AB1624" i="1" s="1"/>
  <c r="AC1624" i="1" s="1"/>
  <c r="AB1625" i="1" a="1"/>
  <c r="AB1625" i="1" s="1"/>
  <c r="AC1625" i="1" s="1"/>
  <c r="AB1626" i="1" a="1"/>
  <c r="AB1626" i="1" s="1"/>
  <c r="AC1626" i="1" s="1"/>
  <c r="AB1627" i="1" a="1"/>
  <c r="AB1627" i="1" s="1"/>
  <c r="AC1627" i="1" s="1"/>
  <c r="AB1628" i="1" a="1"/>
  <c r="AB1628" i="1" s="1"/>
  <c r="AC1628" i="1" s="1"/>
  <c r="AB1629" i="1" a="1"/>
  <c r="AB1629" i="1" s="1"/>
  <c r="AC1629" i="1" s="1"/>
  <c r="AB1630" i="1" a="1"/>
  <c r="AB1630" i="1" s="1"/>
  <c r="AC1630" i="1" s="1"/>
  <c r="AB1631" i="1" a="1"/>
  <c r="AB1631" i="1" s="1"/>
  <c r="AC1631" i="1" s="1"/>
  <c r="AB1632" i="1" a="1"/>
  <c r="AB1632" i="1" s="1"/>
  <c r="AC1632" i="1" s="1"/>
  <c r="AB1633" i="1" a="1"/>
  <c r="AB1633" i="1" s="1"/>
  <c r="AC1633" i="1" s="1"/>
  <c r="AB1634" i="1" a="1"/>
  <c r="AB1634" i="1" s="1"/>
  <c r="AC1634" i="1" s="1"/>
  <c r="AB1635" i="1" a="1"/>
  <c r="AB1635" i="1" s="1"/>
  <c r="AC1635" i="1" s="1"/>
  <c r="AB1636" i="1" a="1"/>
  <c r="AB1636" i="1" s="1"/>
  <c r="AC1636" i="1" s="1"/>
  <c r="AB1637" i="1" a="1"/>
  <c r="AB1637" i="1" s="1"/>
  <c r="AC1637" i="1" s="1"/>
  <c r="AB1638" i="1" a="1"/>
  <c r="AB1638" i="1" s="1"/>
  <c r="AC1638" i="1" s="1"/>
  <c r="AB1639" i="1" a="1"/>
  <c r="AB1639" i="1" s="1"/>
  <c r="AC1639" i="1" s="1"/>
  <c r="AB1640" i="1" a="1"/>
  <c r="AB1640" i="1" s="1"/>
  <c r="AC1640" i="1" s="1"/>
  <c r="AB1641" i="1" a="1"/>
  <c r="AB1641" i="1" s="1"/>
  <c r="AC1641" i="1" s="1"/>
  <c r="AB1642" i="1" a="1"/>
  <c r="AB1642" i="1" s="1"/>
  <c r="AC1642" i="1" s="1"/>
  <c r="AB1643" i="1" a="1"/>
  <c r="AB1643" i="1" s="1"/>
  <c r="AC1643" i="1" s="1"/>
  <c r="AB1644" i="1" a="1"/>
  <c r="AB1644" i="1" s="1"/>
  <c r="AC1644" i="1" s="1"/>
  <c r="AB1645" i="1" a="1"/>
  <c r="AB1645" i="1" s="1"/>
  <c r="AC1645" i="1" s="1"/>
  <c r="AB1646" i="1" a="1"/>
  <c r="AB1646" i="1" s="1"/>
  <c r="AC1646" i="1" s="1"/>
  <c r="AB1647" i="1" a="1"/>
  <c r="AB1647" i="1" s="1"/>
  <c r="AC1647" i="1" s="1"/>
  <c r="AB1648" i="1" a="1"/>
  <c r="AB1648" i="1" s="1"/>
  <c r="AC1648" i="1" s="1"/>
  <c r="AB1649" i="1" a="1"/>
  <c r="AB1649" i="1" s="1"/>
  <c r="AC1649" i="1" s="1"/>
  <c r="AB1650" i="1" a="1"/>
  <c r="AB1650" i="1" s="1"/>
  <c r="AC1650" i="1" s="1"/>
  <c r="AB1651" i="1" a="1"/>
  <c r="AB1651" i="1" s="1"/>
  <c r="AC1651" i="1" s="1"/>
  <c r="AB1652" i="1" a="1"/>
  <c r="AB1652" i="1" s="1"/>
  <c r="AC1652" i="1" s="1"/>
  <c r="AB1653" i="1" a="1"/>
  <c r="AB1653" i="1" s="1"/>
  <c r="AC1653" i="1" s="1"/>
  <c r="AB1654" i="1" a="1"/>
  <c r="AB1654" i="1" s="1"/>
  <c r="AC1654" i="1" s="1"/>
  <c r="AB1655" i="1" a="1"/>
  <c r="AB1655" i="1" s="1"/>
  <c r="AC1655" i="1" s="1"/>
  <c r="AB1656" i="1" a="1"/>
  <c r="AB1656" i="1" s="1"/>
  <c r="AC1656" i="1" s="1"/>
  <c r="AB1657" i="1" a="1"/>
  <c r="AB1657" i="1" s="1"/>
  <c r="AC1657" i="1" s="1"/>
  <c r="AB1658" i="1" a="1"/>
  <c r="AB1658" i="1" s="1"/>
  <c r="AC1658" i="1" s="1"/>
  <c r="AB1659" i="1" a="1"/>
  <c r="AB1659" i="1" s="1"/>
  <c r="AC1659" i="1" s="1"/>
  <c r="AB1660" i="1" a="1"/>
  <c r="AB1660" i="1" s="1"/>
  <c r="AC1660" i="1" s="1"/>
  <c r="AB1661" i="1" a="1"/>
  <c r="AB1661" i="1" s="1"/>
  <c r="AC1661" i="1" s="1"/>
  <c r="AB1662" i="1" a="1"/>
  <c r="AB1662" i="1" s="1"/>
  <c r="AC1662" i="1" s="1"/>
  <c r="AB1663" i="1" a="1"/>
  <c r="AB1663" i="1" s="1"/>
  <c r="AC1663" i="1" s="1"/>
  <c r="AB1664" i="1" a="1"/>
  <c r="AB1664" i="1" s="1"/>
  <c r="AC1664" i="1" s="1"/>
  <c r="AB1665" i="1" a="1"/>
  <c r="AB1665" i="1" s="1"/>
  <c r="AC1665" i="1" s="1"/>
  <c r="AB1666" i="1" a="1"/>
  <c r="AB1666" i="1" s="1"/>
  <c r="AC1666" i="1" s="1"/>
  <c r="AB1667" i="1" a="1"/>
  <c r="AB1667" i="1" s="1"/>
  <c r="AC1667" i="1" s="1"/>
  <c r="AB1668" i="1" a="1"/>
  <c r="AB1668" i="1" s="1"/>
  <c r="AC1668" i="1" s="1"/>
  <c r="AB1669" i="1" a="1"/>
  <c r="AB1669" i="1" s="1"/>
  <c r="AC1669" i="1" s="1"/>
  <c r="AB1670" i="1" a="1"/>
  <c r="AB1670" i="1" s="1"/>
  <c r="AC1670" i="1" s="1"/>
  <c r="AB1671" i="1" a="1"/>
  <c r="AB1671" i="1" s="1"/>
  <c r="AC1671" i="1" s="1"/>
  <c r="AB1672" i="1" a="1"/>
  <c r="AB1672" i="1" s="1"/>
  <c r="AC1672" i="1" s="1"/>
  <c r="AB1673" i="1" a="1"/>
  <c r="AB1673" i="1" s="1"/>
  <c r="AC1673" i="1" s="1"/>
  <c r="AB1674" i="1" a="1"/>
  <c r="AB1674" i="1" s="1"/>
  <c r="AC1674" i="1" s="1"/>
  <c r="AB1675" i="1" a="1"/>
  <c r="AB1675" i="1" s="1"/>
  <c r="AC1675" i="1" s="1"/>
  <c r="AB1676" i="1" a="1"/>
  <c r="AB1676" i="1" s="1"/>
  <c r="AC1676" i="1" s="1"/>
  <c r="AB1677" i="1" a="1"/>
  <c r="AB1677" i="1" s="1"/>
  <c r="AC1677" i="1" s="1"/>
  <c r="AB1678" i="1" a="1"/>
  <c r="AB1678" i="1" s="1"/>
  <c r="AC1678" i="1" s="1"/>
  <c r="AB1679" i="1" a="1"/>
  <c r="AB1679" i="1" s="1"/>
  <c r="AC1679" i="1" s="1"/>
  <c r="AB1680" i="1" a="1"/>
  <c r="AB1680" i="1" s="1"/>
  <c r="AC1680" i="1" s="1"/>
  <c r="AB1681" i="1" a="1"/>
  <c r="AB1681" i="1" s="1"/>
  <c r="AC1681" i="1" s="1"/>
  <c r="AB1682" i="1" a="1"/>
  <c r="AB1682" i="1" s="1"/>
  <c r="AC1682" i="1" s="1"/>
  <c r="AB1683" i="1" a="1"/>
  <c r="AB1683" i="1" s="1"/>
  <c r="AC1683" i="1" s="1"/>
  <c r="AB1684" i="1" a="1"/>
  <c r="AB1684" i="1" s="1"/>
  <c r="AC1684" i="1" s="1"/>
  <c r="AB1685" i="1" a="1"/>
  <c r="AB1685" i="1" s="1"/>
  <c r="AC1685" i="1" s="1"/>
  <c r="AB1686" i="1" a="1"/>
  <c r="AB1686" i="1" s="1"/>
  <c r="AC1686" i="1" s="1"/>
  <c r="AB1687" i="1" a="1"/>
  <c r="AB1687" i="1" s="1"/>
  <c r="AC1687" i="1" s="1"/>
  <c r="R2" i="1" a="1"/>
  <c r="R2" i="1" s="1"/>
  <c r="S2" i="1" s="1"/>
  <c r="R3" i="1" a="1"/>
  <c r="R3" i="1" s="1"/>
  <c r="S3" i="1" s="1"/>
  <c r="R4" i="1" a="1"/>
  <c r="R4" i="1" s="1"/>
  <c r="S4" i="1" s="1"/>
  <c r="R5" i="1" a="1"/>
  <c r="R5" i="1" s="1"/>
  <c r="S5" i="1" s="1"/>
  <c r="R6" i="1" a="1"/>
  <c r="R6" i="1" s="1"/>
  <c r="S6" i="1" s="1"/>
  <c r="R7" i="1" a="1"/>
  <c r="R7" i="1" s="1"/>
  <c r="S7" i="1" s="1"/>
  <c r="R8" i="1" a="1"/>
  <c r="R8" i="1" s="1"/>
  <c r="S8" i="1" s="1"/>
  <c r="R9" i="1" a="1"/>
  <c r="R9" i="1" s="1"/>
  <c r="S9" i="1" s="1"/>
  <c r="R10" i="1" a="1"/>
  <c r="R10" i="1" s="1"/>
  <c r="S10" i="1" s="1"/>
  <c r="R11" i="1" a="1"/>
  <c r="R11" i="1" s="1"/>
  <c r="S11" i="1" s="1"/>
  <c r="R12" i="1" a="1"/>
  <c r="R12" i="1" s="1"/>
  <c r="S12" i="1" s="1"/>
  <c r="R13" i="1" a="1"/>
  <c r="R13" i="1" s="1"/>
  <c r="S13" i="1" s="1"/>
  <c r="R14" i="1" a="1"/>
  <c r="R14" i="1" s="1"/>
  <c r="S14" i="1" s="1"/>
  <c r="R15" i="1" a="1"/>
  <c r="R15" i="1" s="1"/>
  <c r="S15" i="1" s="1"/>
  <c r="R16" i="1" a="1"/>
  <c r="R16" i="1" s="1"/>
  <c r="S16" i="1" s="1"/>
  <c r="R17" i="1" a="1"/>
  <c r="R17" i="1" s="1"/>
  <c r="S17" i="1" s="1"/>
  <c r="R18" i="1" a="1"/>
  <c r="R18" i="1" s="1"/>
  <c r="S18" i="1" s="1"/>
  <c r="R19" i="1" a="1"/>
  <c r="R19" i="1" s="1"/>
  <c r="S19" i="1" s="1"/>
  <c r="R20" i="1" a="1"/>
  <c r="R20" i="1" s="1"/>
  <c r="S20" i="1" s="1"/>
  <c r="R21" i="1" a="1"/>
  <c r="R21" i="1" s="1"/>
  <c r="S21" i="1" s="1"/>
  <c r="R22" i="1" a="1"/>
  <c r="R22" i="1" s="1"/>
  <c r="S22" i="1" s="1"/>
  <c r="R23" i="1" a="1"/>
  <c r="R23" i="1" s="1"/>
  <c r="S23" i="1" s="1"/>
  <c r="R24" i="1" a="1"/>
  <c r="R24" i="1" s="1"/>
  <c r="S24" i="1" s="1"/>
  <c r="R25" i="1" a="1"/>
  <c r="R25" i="1" s="1"/>
  <c r="S25" i="1" s="1"/>
  <c r="R26" i="1" a="1"/>
  <c r="R26" i="1" s="1"/>
  <c r="S26" i="1" s="1"/>
  <c r="R27" i="1" a="1"/>
  <c r="R27" i="1" s="1"/>
  <c r="S27" i="1" s="1"/>
  <c r="R28" i="1" a="1"/>
  <c r="R28" i="1" s="1"/>
  <c r="S28" i="1" s="1"/>
  <c r="R29" i="1" a="1"/>
  <c r="R29" i="1" s="1"/>
  <c r="S29" i="1" s="1"/>
  <c r="R30" i="1" a="1"/>
  <c r="R30" i="1" s="1"/>
  <c r="S30" i="1" s="1"/>
  <c r="R31" i="1" a="1"/>
  <c r="R31" i="1" s="1"/>
  <c r="S31" i="1" s="1"/>
  <c r="R32" i="1" a="1"/>
  <c r="R32" i="1" s="1"/>
  <c r="S32" i="1" s="1"/>
  <c r="R33" i="1" a="1"/>
  <c r="R33" i="1" s="1"/>
  <c r="S33" i="1" s="1"/>
  <c r="R34" i="1" a="1"/>
  <c r="R34" i="1" s="1"/>
  <c r="S34" i="1" s="1"/>
  <c r="R35" i="1" a="1"/>
  <c r="R35" i="1" s="1"/>
  <c r="S35" i="1" s="1"/>
  <c r="R36" i="1" a="1"/>
  <c r="R36" i="1" s="1"/>
  <c r="S36" i="1" s="1"/>
  <c r="R37" i="1" a="1"/>
  <c r="R37" i="1" s="1"/>
  <c r="S37" i="1" s="1"/>
  <c r="R38" i="1" a="1"/>
  <c r="R38" i="1" s="1"/>
  <c r="S38" i="1" s="1"/>
  <c r="R39" i="1" a="1"/>
  <c r="R39" i="1" s="1"/>
  <c r="S39" i="1" s="1"/>
  <c r="R40" i="1" a="1"/>
  <c r="R40" i="1" s="1"/>
  <c r="S40" i="1" s="1"/>
  <c r="R41" i="1" a="1"/>
  <c r="R41" i="1" s="1"/>
  <c r="S41" i="1" s="1"/>
  <c r="R42" i="1" a="1"/>
  <c r="R42" i="1" s="1"/>
  <c r="S42" i="1" s="1"/>
  <c r="R43" i="1" a="1"/>
  <c r="R43" i="1" s="1"/>
  <c r="S43" i="1" s="1"/>
  <c r="R44" i="1" a="1"/>
  <c r="R44" i="1" s="1"/>
  <c r="S44" i="1" s="1"/>
  <c r="R45" i="1" a="1"/>
  <c r="R45" i="1" s="1"/>
  <c r="S45" i="1" s="1"/>
  <c r="R46" i="1" a="1"/>
  <c r="R46" i="1" s="1"/>
  <c r="S46" i="1" s="1"/>
  <c r="R47" i="1" a="1"/>
  <c r="R47" i="1" s="1"/>
  <c r="S47" i="1" s="1"/>
  <c r="R48" i="1" a="1"/>
  <c r="R48" i="1" s="1"/>
  <c r="S48" i="1" s="1"/>
  <c r="R49" i="1" a="1"/>
  <c r="R49" i="1" s="1"/>
  <c r="S49" i="1" s="1"/>
  <c r="R50" i="1" a="1"/>
  <c r="R50" i="1" s="1"/>
  <c r="S50" i="1" s="1"/>
  <c r="R51" i="1" a="1"/>
  <c r="R51" i="1" s="1"/>
  <c r="S51" i="1" s="1"/>
  <c r="R52" i="1" a="1"/>
  <c r="R52" i="1" s="1"/>
  <c r="S52" i="1" s="1"/>
  <c r="R53" i="1" a="1"/>
  <c r="R53" i="1" s="1"/>
  <c r="S53" i="1" s="1"/>
  <c r="R54" i="1" a="1"/>
  <c r="R54" i="1" s="1"/>
  <c r="S54" i="1" s="1"/>
  <c r="R55" i="1" a="1"/>
  <c r="R55" i="1" s="1"/>
  <c r="S55" i="1" s="1"/>
  <c r="R56" i="1" a="1"/>
  <c r="R56" i="1" s="1"/>
  <c r="S56" i="1" s="1"/>
  <c r="R57" i="1" a="1"/>
  <c r="R57" i="1" s="1"/>
  <c r="S57" i="1" s="1"/>
  <c r="R58" i="1" a="1"/>
  <c r="R58" i="1" s="1"/>
  <c r="S58" i="1" s="1"/>
  <c r="R59" i="1" a="1"/>
  <c r="R59" i="1" s="1"/>
  <c r="S59" i="1" s="1"/>
  <c r="R60" i="1" a="1"/>
  <c r="R60" i="1" s="1"/>
  <c r="S60" i="1" s="1"/>
  <c r="R61" i="1" a="1"/>
  <c r="R61" i="1" s="1"/>
  <c r="S61" i="1" s="1"/>
  <c r="R62" i="1" a="1"/>
  <c r="R62" i="1" s="1"/>
  <c r="S62" i="1" s="1"/>
  <c r="R63" i="1" a="1"/>
  <c r="R63" i="1" s="1"/>
  <c r="S63" i="1" s="1"/>
  <c r="R64" i="1" a="1"/>
  <c r="R64" i="1" s="1"/>
  <c r="S64" i="1" s="1"/>
  <c r="R65" i="1" a="1"/>
  <c r="R65" i="1" s="1"/>
  <c r="S65" i="1" s="1"/>
  <c r="R66" i="1" a="1"/>
  <c r="R66" i="1" s="1"/>
  <c r="S66" i="1" s="1"/>
  <c r="R67" i="1" a="1"/>
  <c r="R67" i="1" s="1"/>
  <c r="S67" i="1" s="1"/>
  <c r="R68" i="1" a="1"/>
  <c r="R68" i="1" s="1"/>
  <c r="S68" i="1" s="1"/>
  <c r="R69" i="1" a="1"/>
  <c r="R69" i="1" s="1"/>
  <c r="S69" i="1" s="1"/>
  <c r="R70" i="1" a="1"/>
  <c r="R70" i="1" s="1"/>
  <c r="S70" i="1" s="1"/>
  <c r="R71" i="1" a="1"/>
  <c r="R71" i="1" s="1"/>
  <c r="S71" i="1" s="1"/>
  <c r="R72" i="1" a="1"/>
  <c r="R72" i="1" s="1"/>
  <c r="S72" i="1" s="1"/>
  <c r="R73" i="1" a="1"/>
  <c r="R73" i="1" s="1"/>
  <c r="S73" i="1" s="1"/>
  <c r="R74" i="1" a="1"/>
  <c r="R74" i="1" s="1"/>
  <c r="S74" i="1" s="1"/>
  <c r="R75" i="1" a="1"/>
  <c r="R75" i="1" s="1"/>
  <c r="S75" i="1" s="1"/>
  <c r="R76" i="1" a="1"/>
  <c r="R76" i="1" s="1"/>
  <c r="S76" i="1" s="1"/>
  <c r="R77" i="1" a="1"/>
  <c r="R77" i="1" s="1"/>
  <c r="S77" i="1" s="1"/>
  <c r="R78" i="1" a="1"/>
  <c r="R78" i="1" s="1"/>
  <c r="S78" i="1" s="1"/>
  <c r="R79" i="1" a="1"/>
  <c r="R79" i="1" s="1"/>
  <c r="S79" i="1" s="1"/>
  <c r="R80" i="1" a="1"/>
  <c r="R80" i="1" s="1"/>
  <c r="S80" i="1" s="1"/>
  <c r="R81" i="1" a="1"/>
  <c r="R81" i="1" s="1"/>
  <c r="S81" i="1" s="1"/>
  <c r="R82" i="1" a="1"/>
  <c r="R82" i="1" s="1"/>
  <c r="S82" i="1" s="1"/>
  <c r="R83" i="1" a="1"/>
  <c r="R83" i="1" s="1"/>
  <c r="S83" i="1" s="1"/>
  <c r="R84" i="1" a="1"/>
  <c r="R84" i="1" s="1"/>
  <c r="S84" i="1" s="1"/>
  <c r="R85" i="1" a="1"/>
  <c r="R85" i="1" s="1"/>
  <c r="S85" i="1" s="1"/>
  <c r="R86" i="1" a="1"/>
  <c r="R86" i="1" s="1"/>
  <c r="S86" i="1" s="1"/>
  <c r="R87" i="1" a="1"/>
  <c r="R87" i="1" s="1"/>
  <c r="S87" i="1" s="1"/>
  <c r="R88" i="1" a="1"/>
  <c r="R88" i="1" s="1"/>
  <c r="S88" i="1" s="1"/>
  <c r="R89" i="1" a="1"/>
  <c r="R89" i="1" s="1"/>
  <c r="S89" i="1" s="1"/>
  <c r="R90" i="1" a="1"/>
  <c r="R90" i="1" s="1"/>
  <c r="S90" i="1" s="1"/>
  <c r="R91" i="1" a="1"/>
  <c r="R91" i="1" s="1"/>
  <c r="S91" i="1" s="1"/>
  <c r="R92" i="1" a="1"/>
  <c r="R92" i="1" s="1"/>
  <c r="S92" i="1" s="1"/>
  <c r="R93" i="1" a="1"/>
  <c r="R93" i="1" s="1"/>
  <c r="S93" i="1" s="1"/>
  <c r="R94" i="1" a="1"/>
  <c r="R94" i="1" s="1"/>
  <c r="S94" i="1" s="1"/>
  <c r="R95" i="1" a="1"/>
  <c r="R95" i="1" s="1"/>
  <c r="S95" i="1" s="1"/>
  <c r="R96" i="1" a="1"/>
  <c r="R96" i="1" s="1"/>
  <c r="S96" i="1" s="1"/>
  <c r="R97" i="1" a="1"/>
  <c r="R97" i="1" s="1"/>
  <c r="S97" i="1" s="1"/>
  <c r="R98" i="1" a="1"/>
  <c r="R98" i="1" s="1"/>
  <c r="S98" i="1" s="1"/>
  <c r="R99" i="1" a="1"/>
  <c r="R99" i="1" s="1"/>
  <c r="S99" i="1" s="1"/>
  <c r="R100" i="1" a="1"/>
  <c r="R100" i="1" s="1"/>
  <c r="S100" i="1" s="1"/>
  <c r="R101" i="1" a="1"/>
  <c r="R101" i="1" s="1"/>
  <c r="S101" i="1" s="1"/>
  <c r="R102" i="1" a="1"/>
  <c r="R102" i="1" s="1"/>
  <c r="S102" i="1" s="1"/>
  <c r="R103" i="1" a="1"/>
  <c r="R103" i="1" s="1"/>
  <c r="S103" i="1" s="1"/>
  <c r="R104" i="1" a="1"/>
  <c r="R104" i="1" s="1"/>
  <c r="S104" i="1" s="1"/>
  <c r="R105" i="1" a="1"/>
  <c r="R105" i="1" s="1"/>
  <c r="S105" i="1" s="1"/>
  <c r="R106" i="1" a="1"/>
  <c r="R106" i="1" s="1"/>
  <c r="S106" i="1" s="1"/>
  <c r="R107" i="1" a="1"/>
  <c r="R107" i="1" s="1"/>
  <c r="S107" i="1" s="1"/>
  <c r="R108" i="1" a="1"/>
  <c r="R108" i="1" s="1"/>
  <c r="S108" i="1" s="1"/>
  <c r="R109" i="1" a="1"/>
  <c r="R109" i="1" s="1"/>
  <c r="S109" i="1" s="1"/>
  <c r="R110" i="1" a="1"/>
  <c r="R110" i="1" s="1"/>
  <c r="S110" i="1" s="1"/>
  <c r="R111" i="1" a="1"/>
  <c r="R111" i="1" s="1"/>
  <c r="S111" i="1" s="1"/>
  <c r="R112" i="1" a="1"/>
  <c r="R112" i="1" s="1"/>
  <c r="S112" i="1" s="1"/>
  <c r="R113" i="1" a="1"/>
  <c r="R113" i="1" s="1"/>
  <c r="S113" i="1" s="1"/>
  <c r="R114" i="1" a="1"/>
  <c r="R114" i="1" s="1"/>
  <c r="S114" i="1" s="1"/>
  <c r="R115" i="1" a="1"/>
  <c r="R115" i="1" s="1"/>
  <c r="S115" i="1" s="1"/>
  <c r="R116" i="1" a="1"/>
  <c r="R116" i="1" s="1"/>
  <c r="S116" i="1" s="1"/>
  <c r="R117" i="1" a="1"/>
  <c r="R117" i="1" s="1"/>
  <c r="S117" i="1" s="1"/>
  <c r="R118" i="1" a="1"/>
  <c r="R118" i="1" s="1"/>
  <c r="S118" i="1" s="1"/>
  <c r="R119" i="1" a="1"/>
  <c r="R119" i="1" s="1"/>
  <c r="S119" i="1" s="1"/>
  <c r="R120" i="1" a="1"/>
  <c r="R120" i="1" s="1"/>
  <c r="S120" i="1" s="1"/>
  <c r="R121" i="1" a="1"/>
  <c r="R121" i="1" s="1"/>
  <c r="S121" i="1" s="1"/>
  <c r="R122" i="1" a="1"/>
  <c r="R122" i="1" s="1"/>
  <c r="S122" i="1" s="1"/>
  <c r="R123" i="1" a="1"/>
  <c r="R123" i="1" s="1"/>
  <c r="S123" i="1" s="1"/>
  <c r="R124" i="1" a="1"/>
  <c r="R124" i="1" s="1"/>
  <c r="S124" i="1" s="1"/>
  <c r="R125" i="1" a="1"/>
  <c r="R125" i="1" s="1"/>
  <c r="S125" i="1" s="1"/>
  <c r="R126" i="1" a="1"/>
  <c r="R126" i="1" s="1"/>
  <c r="S126" i="1" s="1"/>
  <c r="R127" i="1" a="1"/>
  <c r="R127" i="1" s="1"/>
  <c r="S127" i="1" s="1"/>
  <c r="R128" i="1" a="1"/>
  <c r="R128" i="1" s="1"/>
  <c r="S128" i="1" s="1"/>
  <c r="R129" i="1" a="1"/>
  <c r="R129" i="1" s="1"/>
  <c r="S129" i="1" s="1"/>
  <c r="R130" i="1" a="1"/>
  <c r="R130" i="1" s="1"/>
  <c r="S130" i="1" s="1"/>
  <c r="R131" i="1" a="1"/>
  <c r="R131" i="1" s="1"/>
  <c r="S131" i="1" s="1"/>
  <c r="R132" i="1" a="1"/>
  <c r="R132" i="1" s="1"/>
  <c r="S132" i="1" s="1"/>
  <c r="R133" i="1" a="1"/>
  <c r="R133" i="1" s="1"/>
  <c r="S133" i="1" s="1"/>
  <c r="R134" i="1" a="1"/>
  <c r="R134" i="1" s="1"/>
  <c r="S134" i="1" s="1"/>
  <c r="R135" i="1" a="1"/>
  <c r="R135" i="1" s="1"/>
  <c r="S135" i="1" s="1"/>
  <c r="R136" i="1" a="1"/>
  <c r="R136" i="1" s="1"/>
  <c r="S136" i="1" s="1"/>
  <c r="R137" i="1" a="1"/>
  <c r="R137" i="1" s="1"/>
  <c r="S137" i="1" s="1"/>
  <c r="R138" i="1" a="1"/>
  <c r="R138" i="1" s="1"/>
  <c r="S138" i="1" s="1"/>
  <c r="R139" i="1" a="1"/>
  <c r="R139" i="1" s="1"/>
  <c r="S139" i="1" s="1"/>
  <c r="R140" i="1" a="1"/>
  <c r="R140" i="1" s="1"/>
  <c r="S140" i="1" s="1"/>
  <c r="R141" i="1" a="1"/>
  <c r="R141" i="1" s="1"/>
  <c r="S141" i="1" s="1"/>
  <c r="R142" i="1" a="1"/>
  <c r="R142" i="1" s="1"/>
  <c r="S142" i="1" s="1"/>
  <c r="R143" i="1" a="1"/>
  <c r="R143" i="1" s="1"/>
  <c r="S143" i="1" s="1"/>
  <c r="R144" i="1" a="1"/>
  <c r="R144" i="1" s="1"/>
  <c r="S144" i="1" s="1"/>
  <c r="R145" i="1" a="1"/>
  <c r="R145" i="1" s="1"/>
  <c r="S145" i="1" s="1"/>
  <c r="R146" i="1" a="1"/>
  <c r="R146" i="1" s="1"/>
  <c r="S146" i="1" s="1"/>
  <c r="R147" i="1" a="1"/>
  <c r="R147" i="1" s="1"/>
  <c r="S147" i="1" s="1"/>
  <c r="R148" i="1" a="1"/>
  <c r="R148" i="1" s="1"/>
  <c r="S148" i="1" s="1"/>
  <c r="R149" i="1" a="1"/>
  <c r="R149" i="1" s="1"/>
  <c r="S149" i="1" s="1"/>
  <c r="R150" i="1" a="1"/>
  <c r="R150" i="1" s="1"/>
  <c r="S150" i="1" s="1"/>
  <c r="R151" i="1" a="1"/>
  <c r="R151" i="1" s="1"/>
  <c r="S151" i="1" s="1"/>
  <c r="R152" i="1" a="1"/>
  <c r="R152" i="1" s="1"/>
  <c r="S152" i="1" s="1"/>
  <c r="R153" i="1" a="1"/>
  <c r="R153" i="1" s="1"/>
  <c r="S153" i="1" s="1"/>
  <c r="R154" i="1" a="1"/>
  <c r="R154" i="1" s="1"/>
  <c r="S154" i="1" s="1"/>
  <c r="R155" i="1" a="1"/>
  <c r="R155" i="1" s="1"/>
  <c r="S155" i="1" s="1"/>
  <c r="R156" i="1" a="1"/>
  <c r="R156" i="1" s="1"/>
  <c r="S156" i="1" s="1"/>
  <c r="R157" i="1" a="1"/>
  <c r="R157" i="1" s="1"/>
  <c r="S157" i="1" s="1"/>
  <c r="R158" i="1" a="1"/>
  <c r="R158" i="1" s="1"/>
  <c r="S158" i="1" s="1"/>
  <c r="R159" i="1" a="1"/>
  <c r="R159" i="1" s="1"/>
  <c r="S159" i="1" s="1"/>
  <c r="R160" i="1" a="1"/>
  <c r="R160" i="1" s="1"/>
  <c r="S160" i="1" s="1"/>
  <c r="R161" i="1" a="1"/>
  <c r="R161" i="1" s="1"/>
  <c r="S161" i="1" s="1"/>
  <c r="R162" i="1" a="1"/>
  <c r="R162" i="1" s="1"/>
  <c r="S162" i="1" s="1"/>
  <c r="R163" i="1" a="1"/>
  <c r="R163" i="1" s="1"/>
  <c r="S163" i="1" s="1"/>
  <c r="R164" i="1" a="1"/>
  <c r="R164" i="1" s="1"/>
  <c r="S164" i="1" s="1"/>
  <c r="R165" i="1" a="1"/>
  <c r="R165" i="1" s="1"/>
  <c r="S165" i="1" s="1"/>
  <c r="R166" i="1" a="1"/>
  <c r="R166" i="1" s="1"/>
  <c r="S166" i="1" s="1"/>
  <c r="R167" i="1" a="1"/>
  <c r="R167" i="1" s="1"/>
  <c r="S167" i="1" s="1"/>
  <c r="R168" i="1" a="1"/>
  <c r="R168" i="1" s="1"/>
  <c r="S168" i="1" s="1"/>
  <c r="R169" i="1" a="1"/>
  <c r="R169" i="1" s="1"/>
  <c r="S169" i="1" s="1"/>
  <c r="R170" i="1" a="1"/>
  <c r="R170" i="1" s="1"/>
  <c r="S170" i="1" s="1"/>
  <c r="R171" i="1" a="1"/>
  <c r="R171" i="1" s="1"/>
  <c r="S171" i="1" s="1"/>
  <c r="R172" i="1" a="1"/>
  <c r="R172" i="1" s="1"/>
  <c r="S172" i="1" s="1"/>
  <c r="R173" i="1" a="1"/>
  <c r="R173" i="1" s="1"/>
  <c r="S173" i="1" s="1"/>
  <c r="R174" i="1" a="1"/>
  <c r="R174" i="1" s="1"/>
  <c r="S174" i="1" s="1"/>
  <c r="R175" i="1" a="1"/>
  <c r="R175" i="1" s="1"/>
  <c r="S175" i="1" s="1"/>
  <c r="R176" i="1" a="1"/>
  <c r="R176" i="1" s="1"/>
  <c r="S176" i="1" s="1"/>
  <c r="R177" i="1" a="1"/>
  <c r="R177" i="1" s="1"/>
  <c r="S177" i="1" s="1"/>
  <c r="R178" i="1" a="1"/>
  <c r="R178" i="1" s="1"/>
  <c r="S178" i="1" s="1"/>
  <c r="R179" i="1" a="1"/>
  <c r="R179" i="1" s="1"/>
  <c r="S179" i="1" s="1"/>
  <c r="R180" i="1" a="1"/>
  <c r="R180" i="1" s="1"/>
  <c r="S180" i="1" s="1"/>
  <c r="R181" i="1" a="1"/>
  <c r="R181" i="1" s="1"/>
  <c r="S181" i="1" s="1"/>
  <c r="R182" i="1" a="1"/>
  <c r="R182" i="1" s="1"/>
  <c r="S182" i="1" s="1"/>
  <c r="R183" i="1" a="1"/>
  <c r="R183" i="1" s="1"/>
  <c r="S183" i="1" s="1"/>
  <c r="R184" i="1" a="1"/>
  <c r="R184" i="1" s="1"/>
  <c r="S184" i="1" s="1"/>
  <c r="R185" i="1" a="1"/>
  <c r="R185" i="1" s="1"/>
  <c r="S185" i="1" s="1"/>
  <c r="R186" i="1" a="1"/>
  <c r="R186" i="1" s="1"/>
  <c r="S186" i="1" s="1"/>
  <c r="R187" i="1" a="1"/>
  <c r="R187" i="1" s="1"/>
  <c r="S187" i="1" s="1"/>
  <c r="R188" i="1" a="1"/>
  <c r="R188" i="1" s="1"/>
  <c r="S188" i="1" s="1"/>
  <c r="R189" i="1" a="1"/>
  <c r="R189" i="1" s="1"/>
  <c r="S189" i="1" s="1"/>
  <c r="R190" i="1" a="1"/>
  <c r="R190" i="1" s="1"/>
  <c r="S190" i="1" s="1"/>
  <c r="R191" i="1" a="1"/>
  <c r="R191" i="1" s="1"/>
  <c r="S191" i="1" s="1"/>
  <c r="R192" i="1" a="1"/>
  <c r="R192" i="1" s="1"/>
  <c r="S192" i="1" s="1"/>
  <c r="R193" i="1" a="1"/>
  <c r="R193" i="1" s="1"/>
  <c r="S193" i="1" s="1"/>
  <c r="R194" i="1" a="1"/>
  <c r="R194" i="1" s="1"/>
  <c r="S194" i="1" s="1"/>
  <c r="R195" i="1" a="1"/>
  <c r="R195" i="1" s="1"/>
  <c r="S195" i="1" s="1"/>
  <c r="R196" i="1" a="1"/>
  <c r="R196" i="1" s="1"/>
  <c r="S196" i="1" s="1"/>
  <c r="R197" i="1" a="1"/>
  <c r="R197" i="1" s="1"/>
  <c r="S197" i="1" s="1"/>
  <c r="R198" i="1" a="1"/>
  <c r="R198" i="1" s="1"/>
  <c r="S198" i="1" s="1"/>
  <c r="R199" i="1" a="1"/>
  <c r="R199" i="1" s="1"/>
  <c r="S199" i="1" s="1"/>
  <c r="R200" i="1" a="1"/>
  <c r="R200" i="1" s="1"/>
  <c r="S200" i="1" s="1"/>
  <c r="R201" i="1" a="1"/>
  <c r="R201" i="1" s="1"/>
  <c r="S201" i="1" s="1"/>
  <c r="R202" i="1" a="1"/>
  <c r="R202" i="1" s="1"/>
  <c r="S202" i="1" s="1"/>
  <c r="R203" i="1" a="1"/>
  <c r="R203" i="1" s="1"/>
  <c r="S203" i="1" s="1"/>
  <c r="R204" i="1" a="1"/>
  <c r="R204" i="1" s="1"/>
  <c r="S204" i="1" s="1"/>
  <c r="R205" i="1" a="1"/>
  <c r="R205" i="1" s="1"/>
  <c r="S205" i="1" s="1"/>
  <c r="R206" i="1" a="1"/>
  <c r="R206" i="1" s="1"/>
  <c r="S206" i="1" s="1"/>
  <c r="R207" i="1" a="1"/>
  <c r="R207" i="1" s="1"/>
  <c r="S207" i="1" s="1"/>
  <c r="R208" i="1" a="1"/>
  <c r="R208" i="1" s="1"/>
  <c r="S208" i="1" s="1"/>
  <c r="R209" i="1" a="1"/>
  <c r="R209" i="1" s="1"/>
  <c r="S209" i="1" s="1"/>
  <c r="R210" i="1" a="1"/>
  <c r="R210" i="1" s="1"/>
  <c r="S210" i="1" s="1"/>
  <c r="R211" i="1" a="1"/>
  <c r="R211" i="1" s="1"/>
  <c r="S211" i="1" s="1"/>
  <c r="R212" i="1" a="1"/>
  <c r="R212" i="1" s="1"/>
  <c r="S212" i="1" s="1"/>
  <c r="R213" i="1" a="1"/>
  <c r="R213" i="1" s="1"/>
  <c r="S213" i="1" s="1"/>
  <c r="R214" i="1" a="1"/>
  <c r="R214" i="1" s="1"/>
  <c r="S214" i="1" s="1"/>
  <c r="R215" i="1" a="1"/>
  <c r="R215" i="1" s="1"/>
  <c r="S215" i="1" s="1"/>
  <c r="R216" i="1" a="1"/>
  <c r="R216" i="1" s="1"/>
  <c r="S216" i="1" s="1"/>
  <c r="R217" i="1" a="1"/>
  <c r="R217" i="1" s="1"/>
  <c r="S217" i="1" s="1"/>
  <c r="R218" i="1" a="1"/>
  <c r="R218" i="1" s="1"/>
  <c r="S218" i="1" s="1"/>
  <c r="R219" i="1" a="1"/>
  <c r="R219" i="1" s="1"/>
  <c r="S219" i="1" s="1"/>
  <c r="R220" i="1" a="1"/>
  <c r="R220" i="1" s="1"/>
  <c r="S220" i="1" s="1"/>
  <c r="R221" i="1" a="1"/>
  <c r="R221" i="1" s="1"/>
  <c r="S221" i="1" s="1"/>
  <c r="R222" i="1" a="1"/>
  <c r="R222" i="1" s="1"/>
  <c r="S222" i="1" s="1"/>
  <c r="R223" i="1" a="1"/>
  <c r="R223" i="1" s="1"/>
  <c r="S223" i="1" s="1"/>
  <c r="R224" i="1" a="1"/>
  <c r="R224" i="1" s="1"/>
  <c r="S224" i="1" s="1"/>
  <c r="R225" i="1" a="1"/>
  <c r="R225" i="1" s="1"/>
  <c r="S225" i="1" s="1"/>
  <c r="R226" i="1" a="1"/>
  <c r="R226" i="1" s="1"/>
  <c r="S226" i="1" s="1"/>
  <c r="R227" i="1" a="1"/>
  <c r="R227" i="1" s="1"/>
  <c r="S227" i="1" s="1"/>
  <c r="R228" i="1" a="1"/>
  <c r="R228" i="1" s="1"/>
  <c r="S228" i="1" s="1"/>
  <c r="R229" i="1" a="1"/>
  <c r="R229" i="1" s="1"/>
  <c r="S229" i="1" s="1"/>
  <c r="R230" i="1" a="1"/>
  <c r="R230" i="1" s="1"/>
  <c r="S230" i="1" s="1"/>
  <c r="R231" i="1" a="1"/>
  <c r="R231" i="1" s="1"/>
  <c r="S231" i="1" s="1"/>
  <c r="R232" i="1" a="1"/>
  <c r="R232" i="1" s="1"/>
  <c r="S232" i="1" s="1"/>
  <c r="R233" i="1" a="1"/>
  <c r="R233" i="1" s="1"/>
  <c r="S233" i="1" s="1"/>
  <c r="R234" i="1" a="1"/>
  <c r="R234" i="1" s="1"/>
  <c r="S234" i="1" s="1"/>
  <c r="R235" i="1" a="1"/>
  <c r="R235" i="1" s="1"/>
  <c r="S235" i="1" s="1"/>
  <c r="R236" i="1" a="1"/>
  <c r="R236" i="1" s="1"/>
  <c r="S236" i="1" s="1"/>
  <c r="R237" i="1" a="1"/>
  <c r="R237" i="1" s="1"/>
  <c r="S237" i="1" s="1"/>
  <c r="R238" i="1" a="1"/>
  <c r="R238" i="1" s="1"/>
  <c r="S238" i="1" s="1"/>
  <c r="R239" i="1" a="1"/>
  <c r="R239" i="1" s="1"/>
  <c r="S239" i="1" s="1"/>
  <c r="R240" i="1" a="1"/>
  <c r="R240" i="1" s="1"/>
  <c r="S240" i="1" s="1"/>
  <c r="R241" i="1" a="1"/>
  <c r="R241" i="1" s="1"/>
  <c r="S241" i="1" s="1"/>
  <c r="R242" i="1" a="1"/>
  <c r="R242" i="1" s="1"/>
  <c r="S242" i="1" s="1"/>
  <c r="R243" i="1" a="1"/>
  <c r="R243" i="1" s="1"/>
  <c r="S243" i="1" s="1"/>
  <c r="R244" i="1" a="1"/>
  <c r="R244" i="1" s="1"/>
  <c r="S244" i="1" s="1"/>
  <c r="R245" i="1" a="1"/>
  <c r="R245" i="1" s="1"/>
  <c r="S245" i="1" s="1"/>
  <c r="R246" i="1" a="1"/>
  <c r="R246" i="1" s="1"/>
  <c r="S246" i="1" s="1"/>
  <c r="R247" i="1" a="1"/>
  <c r="R247" i="1" s="1"/>
  <c r="S247" i="1" s="1"/>
  <c r="R248" i="1" a="1"/>
  <c r="R248" i="1" s="1"/>
  <c r="S248" i="1" s="1"/>
  <c r="R249" i="1" a="1"/>
  <c r="R249" i="1" s="1"/>
  <c r="S249" i="1" s="1"/>
  <c r="R250" i="1" a="1"/>
  <c r="R250" i="1" s="1"/>
  <c r="S250" i="1" s="1"/>
  <c r="R251" i="1" a="1"/>
  <c r="R251" i="1" s="1"/>
  <c r="S251" i="1" s="1"/>
  <c r="R252" i="1" a="1"/>
  <c r="R252" i="1" s="1"/>
  <c r="S252" i="1" s="1"/>
  <c r="R253" i="1" a="1"/>
  <c r="R253" i="1" s="1"/>
  <c r="S253" i="1" s="1"/>
  <c r="R254" i="1" a="1"/>
  <c r="R254" i="1" s="1"/>
  <c r="S254" i="1" s="1"/>
  <c r="R255" i="1" a="1"/>
  <c r="R255" i="1" s="1"/>
  <c r="S255" i="1" s="1"/>
  <c r="R256" i="1" a="1"/>
  <c r="R256" i="1" s="1"/>
  <c r="S256" i="1" s="1"/>
  <c r="R257" i="1" a="1"/>
  <c r="R257" i="1" s="1"/>
  <c r="S257" i="1" s="1"/>
  <c r="R258" i="1" a="1"/>
  <c r="R258" i="1" s="1"/>
  <c r="S258" i="1" s="1"/>
  <c r="R259" i="1" a="1"/>
  <c r="R259" i="1" s="1"/>
  <c r="S259" i="1" s="1"/>
  <c r="R260" i="1" a="1"/>
  <c r="R260" i="1" s="1"/>
  <c r="S260" i="1" s="1"/>
  <c r="R261" i="1" a="1"/>
  <c r="R261" i="1" s="1"/>
  <c r="S261" i="1" s="1"/>
  <c r="R262" i="1" a="1"/>
  <c r="R262" i="1" s="1"/>
  <c r="S262" i="1" s="1"/>
  <c r="R263" i="1" a="1"/>
  <c r="R263" i="1" s="1"/>
  <c r="S263" i="1" s="1"/>
  <c r="R264" i="1" a="1"/>
  <c r="R264" i="1" s="1"/>
  <c r="S264" i="1" s="1"/>
  <c r="R265" i="1" a="1"/>
  <c r="R265" i="1" s="1"/>
  <c r="S265" i="1" s="1"/>
  <c r="R266" i="1" a="1"/>
  <c r="R266" i="1" s="1"/>
  <c r="S266" i="1" s="1"/>
  <c r="R267" i="1" a="1"/>
  <c r="R267" i="1" s="1"/>
  <c r="S267" i="1" s="1"/>
  <c r="R268" i="1" a="1"/>
  <c r="R268" i="1" s="1"/>
  <c r="S268" i="1" s="1"/>
  <c r="R269" i="1" a="1"/>
  <c r="R269" i="1" s="1"/>
  <c r="S269" i="1" s="1"/>
  <c r="R270" i="1" a="1"/>
  <c r="R270" i="1" s="1"/>
  <c r="S270" i="1" s="1"/>
  <c r="R271" i="1" a="1"/>
  <c r="R271" i="1" s="1"/>
  <c r="S271" i="1" s="1"/>
  <c r="R272" i="1" a="1"/>
  <c r="R272" i="1" s="1"/>
  <c r="S272" i="1" s="1"/>
  <c r="R273" i="1" a="1"/>
  <c r="R273" i="1" s="1"/>
  <c r="S273" i="1" s="1"/>
  <c r="R274" i="1" a="1"/>
  <c r="R274" i="1" s="1"/>
  <c r="S274" i="1" s="1"/>
  <c r="R275" i="1" a="1"/>
  <c r="R275" i="1" s="1"/>
  <c r="S275" i="1" s="1"/>
  <c r="R276" i="1" a="1"/>
  <c r="R276" i="1" s="1"/>
  <c r="S276" i="1" s="1"/>
  <c r="R277" i="1" a="1"/>
  <c r="R277" i="1" s="1"/>
  <c r="S277" i="1" s="1"/>
  <c r="R278" i="1" a="1"/>
  <c r="R278" i="1" s="1"/>
  <c r="S278" i="1" s="1"/>
  <c r="R279" i="1" a="1"/>
  <c r="R279" i="1" s="1"/>
  <c r="S279" i="1" s="1"/>
  <c r="R280" i="1" a="1"/>
  <c r="R280" i="1" s="1"/>
  <c r="S280" i="1" s="1"/>
  <c r="R281" i="1" a="1"/>
  <c r="R281" i="1" s="1"/>
  <c r="S281" i="1" s="1"/>
  <c r="R282" i="1" a="1"/>
  <c r="R282" i="1" s="1"/>
  <c r="S282" i="1" s="1"/>
  <c r="R283" i="1" a="1"/>
  <c r="R283" i="1" s="1"/>
  <c r="S283" i="1" s="1"/>
  <c r="R284" i="1" a="1"/>
  <c r="R284" i="1" s="1"/>
  <c r="S284" i="1" s="1"/>
  <c r="R285" i="1" a="1"/>
  <c r="R285" i="1" s="1"/>
  <c r="S285" i="1" s="1"/>
  <c r="R286" i="1" a="1"/>
  <c r="R286" i="1" s="1"/>
  <c r="S286" i="1" s="1"/>
  <c r="R287" i="1" a="1"/>
  <c r="R287" i="1" s="1"/>
  <c r="S287" i="1" s="1"/>
  <c r="R288" i="1" a="1"/>
  <c r="R288" i="1" s="1"/>
  <c r="S288" i="1" s="1"/>
  <c r="R289" i="1" a="1"/>
  <c r="R289" i="1" s="1"/>
  <c r="S289" i="1" s="1"/>
  <c r="R290" i="1" a="1"/>
  <c r="R290" i="1" s="1"/>
  <c r="S290" i="1" s="1"/>
  <c r="R291" i="1" a="1"/>
  <c r="R291" i="1" s="1"/>
  <c r="S291" i="1" s="1"/>
  <c r="R292" i="1" a="1"/>
  <c r="R292" i="1" s="1"/>
  <c r="S292" i="1" s="1"/>
  <c r="R293" i="1" a="1"/>
  <c r="R293" i="1" s="1"/>
  <c r="S293" i="1" s="1"/>
  <c r="R294" i="1" a="1"/>
  <c r="R294" i="1" s="1"/>
  <c r="S294" i="1" s="1"/>
  <c r="R295" i="1" a="1"/>
  <c r="R295" i="1" s="1"/>
  <c r="S295" i="1" s="1"/>
  <c r="R296" i="1" a="1"/>
  <c r="R296" i="1" s="1"/>
  <c r="S296" i="1" s="1"/>
  <c r="R297" i="1" a="1"/>
  <c r="R297" i="1" s="1"/>
  <c r="S297" i="1" s="1"/>
  <c r="R298" i="1" a="1"/>
  <c r="R298" i="1" s="1"/>
  <c r="S298" i="1" s="1"/>
  <c r="R299" i="1" a="1"/>
  <c r="R299" i="1" s="1"/>
  <c r="S299" i="1" s="1"/>
  <c r="R300" i="1" a="1"/>
  <c r="R300" i="1" s="1"/>
  <c r="S300" i="1" s="1"/>
  <c r="R301" i="1" a="1"/>
  <c r="R301" i="1" s="1"/>
  <c r="S301" i="1" s="1"/>
  <c r="R302" i="1" a="1"/>
  <c r="R302" i="1" s="1"/>
  <c r="S302" i="1" s="1"/>
  <c r="R303" i="1" a="1"/>
  <c r="R303" i="1" s="1"/>
  <c r="S303" i="1" s="1"/>
  <c r="R304" i="1" a="1"/>
  <c r="R304" i="1" s="1"/>
  <c r="S304" i="1" s="1"/>
  <c r="R305" i="1" a="1"/>
  <c r="R305" i="1" s="1"/>
  <c r="S305" i="1" s="1"/>
  <c r="R306" i="1" a="1"/>
  <c r="R306" i="1" s="1"/>
  <c r="S306" i="1" s="1"/>
  <c r="R307" i="1" a="1"/>
  <c r="R307" i="1" s="1"/>
  <c r="S307" i="1" s="1"/>
  <c r="R308" i="1" a="1"/>
  <c r="R308" i="1" s="1"/>
  <c r="S308" i="1" s="1"/>
  <c r="R309" i="1" a="1"/>
  <c r="R309" i="1" s="1"/>
  <c r="S309" i="1" s="1"/>
  <c r="R310" i="1" a="1"/>
  <c r="R310" i="1" s="1"/>
  <c r="S310" i="1" s="1"/>
  <c r="R311" i="1" a="1"/>
  <c r="R311" i="1" s="1"/>
  <c r="S311" i="1" s="1"/>
  <c r="R312" i="1" a="1"/>
  <c r="R312" i="1" s="1"/>
  <c r="S312" i="1" s="1"/>
  <c r="R313" i="1" a="1"/>
  <c r="R313" i="1" s="1"/>
  <c r="S313" i="1" s="1"/>
  <c r="R314" i="1" a="1"/>
  <c r="R314" i="1" s="1"/>
  <c r="S314" i="1" s="1"/>
  <c r="R315" i="1" a="1"/>
  <c r="R315" i="1" s="1"/>
  <c r="S315" i="1" s="1"/>
  <c r="R316" i="1" a="1"/>
  <c r="R316" i="1" s="1"/>
  <c r="S316" i="1" s="1"/>
  <c r="R317" i="1" a="1"/>
  <c r="R317" i="1" s="1"/>
  <c r="S317" i="1" s="1"/>
  <c r="R318" i="1" a="1"/>
  <c r="R318" i="1" s="1"/>
  <c r="S318" i="1" s="1"/>
  <c r="R319" i="1" a="1"/>
  <c r="R319" i="1" s="1"/>
  <c r="S319" i="1" s="1"/>
  <c r="R320" i="1" a="1"/>
  <c r="R320" i="1" s="1"/>
  <c r="S320" i="1" s="1"/>
  <c r="R321" i="1" a="1"/>
  <c r="R321" i="1" s="1"/>
  <c r="S321" i="1" s="1"/>
  <c r="R322" i="1" a="1"/>
  <c r="R322" i="1" s="1"/>
  <c r="S322" i="1" s="1"/>
  <c r="R323" i="1" a="1"/>
  <c r="R323" i="1" s="1"/>
  <c r="S323" i="1" s="1"/>
  <c r="R324" i="1" a="1"/>
  <c r="R324" i="1" s="1"/>
  <c r="S324" i="1" s="1"/>
  <c r="R325" i="1" a="1"/>
  <c r="R325" i="1" s="1"/>
  <c r="S325" i="1" s="1"/>
  <c r="R326" i="1" a="1"/>
  <c r="R326" i="1" s="1"/>
  <c r="S326" i="1" s="1"/>
  <c r="R327" i="1" a="1"/>
  <c r="R327" i="1" s="1"/>
  <c r="S327" i="1" s="1"/>
  <c r="R328" i="1" a="1"/>
  <c r="R328" i="1" s="1"/>
  <c r="S328" i="1" s="1"/>
  <c r="R329" i="1" a="1"/>
  <c r="R329" i="1" s="1"/>
  <c r="S329" i="1" s="1"/>
  <c r="R330" i="1" a="1"/>
  <c r="R330" i="1" s="1"/>
  <c r="S330" i="1" s="1"/>
  <c r="R331" i="1" a="1"/>
  <c r="R331" i="1" s="1"/>
  <c r="S331" i="1" s="1"/>
  <c r="R332" i="1" a="1"/>
  <c r="R332" i="1" s="1"/>
  <c r="S332" i="1" s="1"/>
  <c r="R333" i="1" a="1"/>
  <c r="R333" i="1" s="1"/>
  <c r="S333" i="1" s="1"/>
  <c r="R334" i="1" a="1"/>
  <c r="R334" i="1" s="1"/>
  <c r="S334" i="1" s="1"/>
  <c r="R335" i="1" a="1"/>
  <c r="R335" i="1" s="1"/>
  <c r="S335" i="1" s="1"/>
  <c r="R336" i="1" a="1"/>
  <c r="R336" i="1" s="1"/>
  <c r="S336" i="1" s="1"/>
  <c r="R337" i="1" a="1"/>
  <c r="R337" i="1" s="1"/>
  <c r="S337" i="1" s="1"/>
  <c r="R338" i="1" a="1"/>
  <c r="R338" i="1" s="1"/>
  <c r="S338" i="1" s="1"/>
  <c r="R339" i="1" a="1"/>
  <c r="R339" i="1" s="1"/>
  <c r="S339" i="1" s="1"/>
  <c r="R340" i="1" a="1"/>
  <c r="R340" i="1" s="1"/>
  <c r="S340" i="1" s="1"/>
  <c r="R341" i="1" a="1"/>
  <c r="R341" i="1" s="1"/>
  <c r="S341" i="1" s="1"/>
  <c r="R342" i="1" a="1"/>
  <c r="R342" i="1" s="1"/>
  <c r="S342" i="1" s="1"/>
  <c r="R343" i="1" a="1"/>
  <c r="R343" i="1" s="1"/>
  <c r="S343" i="1" s="1"/>
  <c r="R344" i="1" a="1"/>
  <c r="R344" i="1" s="1"/>
  <c r="S344" i="1" s="1"/>
  <c r="R345" i="1" a="1"/>
  <c r="R345" i="1" s="1"/>
  <c r="S345" i="1" s="1"/>
  <c r="R346" i="1" a="1"/>
  <c r="R346" i="1" s="1"/>
  <c r="S346" i="1" s="1"/>
  <c r="R347" i="1" a="1"/>
  <c r="R347" i="1" s="1"/>
  <c r="S347" i="1" s="1"/>
  <c r="R348" i="1" a="1"/>
  <c r="R348" i="1" s="1"/>
  <c r="S348" i="1" s="1"/>
  <c r="R349" i="1" a="1"/>
  <c r="R349" i="1" s="1"/>
  <c r="S349" i="1" s="1"/>
  <c r="R350" i="1" a="1"/>
  <c r="R350" i="1" s="1"/>
  <c r="S350" i="1" s="1"/>
  <c r="R351" i="1" a="1"/>
  <c r="R351" i="1" s="1"/>
  <c r="S351" i="1" s="1"/>
  <c r="R352" i="1" a="1"/>
  <c r="R352" i="1" s="1"/>
  <c r="S352" i="1" s="1"/>
  <c r="R353" i="1" a="1"/>
  <c r="R353" i="1" s="1"/>
  <c r="S353" i="1" s="1"/>
  <c r="R354" i="1" a="1"/>
  <c r="R354" i="1" s="1"/>
  <c r="S354" i="1" s="1"/>
  <c r="R355" i="1" a="1"/>
  <c r="R355" i="1" s="1"/>
  <c r="S355" i="1" s="1"/>
  <c r="R356" i="1" a="1"/>
  <c r="R356" i="1" s="1"/>
  <c r="S356" i="1" s="1"/>
  <c r="R357" i="1" a="1"/>
  <c r="R357" i="1" s="1"/>
  <c r="S357" i="1" s="1"/>
  <c r="R358" i="1" a="1"/>
  <c r="R358" i="1" s="1"/>
  <c r="S358" i="1" s="1"/>
  <c r="R359" i="1" a="1"/>
  <c r="R359" i="1" s="1"/>
  <c r="S359" i="1" s="1"/>
  <c r="R360" i="1" a="1"/>
  <c r="R360" i="1" s="1"/>
  <c r="S360" i="1" s="1"/>
  <c r="R361" i="1" a="1"/>
  <c r="R361" i="1" s="1"/>
  <c r="S361" i="1" s="1"/>
  <c r="R362" i="1" a="1"/>
  <c r="R362" i="1" s="1"/>
  <c r="S362" i="1" s="1"/>
  <c r="R363" i="1" a="1"/>
  <c r="R363" i="1" s="1"/>
  <c r="S363" i="1" s="1"/>
  <c r="R364" i="1" a="1"/>
  <c r="R364" i="1" s="1"/>
  <c r="S364" i="1" s="1"/>
  <c r="R365" i="1" a="1"/>
  <c r="R365" i="1" s="1"/>
  <c r="S365" i="1" s="1"/>
  <c r="R366" i="1" a="1"/>
  <c r="R366" i="1" s="1"/>
  <c r="S366" i="1" s="1"/>
  <c r="R367" i="1" a="1"/>
  <c r="R367" i="1" s="1"/>
  <c r="S367" i="1" s="1"/>
  <c r="R368" i="1" a="1"/>
  <c r="R368" i="1" s="1"/>
  <c r="S368" i="1" s="1"/>
  <c r="R369" i="1" a="1"/>
  <c r="R369" i="1" s="1"/>
  <c r="S369" i="1" s="1"/>
  <c r="R370" i="1" a="1"/>
  <c r="R370" i="1" s="1"/>
  <c r="S370" i="1" s="1"/>
  <c r="R371" i="1" a="1"/>
  <c r="R371" i="1" s="1"/>
  <c r="S371" i="1" s="1"/>
  <c r="R372" i="1" a="1"/>
  <c r="R372" i="1" s="1"/>
  <c r="S372" i="1" s="1"/>
  <c r="R373" i="1" a="1"/>
  <c r="R373" i="1" s="1"/>
  <c r="S373" i="1" s="1"/>
  <c r="R374" i="1" a="1"/>
  <c r="R374" i="1" s="1"/>
  <c r="S374" i="1" s="1"/>
  <c r="R375" i="1" a="1"/>
  <c r="R375" i="1" s="1"/>
  <c r="S375" i="1" s="1"/>
  <c r="R376" i="1" a="1"/>
  <c r="R376" i="1" s="1"/>
  <c r="S376" i="1" s="1"/>
  <c r="R377" i="1" a="1"/>
  <c r="R377" i="1" s="1"/>
  <c r="S377" i="1" s="1"/>
  <c r="R378" i="1" a="1"/>
  <c r="R378" i="1" s="1"/>
  <c r="S378" i="1" s="1"/>
  <c r="R379" i="1" a="1"/>
  <c r="R379" i="1" s="1"/>
  <c r="S379" i="1" s="1"/>
  <c r="R380" i="1" a="1"/>
  <c r="R380" i="1" s="1"/>
  <c r="S380" i="1" s="1"/>
  <c r="R381" i="1" a="1"/>
  <c r="R381" i="1" s="1"/>
  <c r="S381" i="1" s="1"/>
  <c r="R382" i="1" a="1"/>
  <c r="R382" i="1" s="1"/>
  <c r="S382" i="1" s="1"/>
  <c r="R383" i="1" a="1"/>
  <c r="R383" i="1" s="1"/>
  <c r="S383" i="1" s="1"/>
  <c r="R384" i="1" a="1"/>
  <c r="R384" i="1" s="1"/>
  <c r="S384" i="1" s="1"/>
  <c r="R385" i="1" a="1"/>
  <c r="R385" i="1" s="1"/>
  <c r="S385" i="1" s="1"/>
  <c r="R386" i="1" a="1"/>
  <c r="R386" i="1" s="1"/>
  <c r="S386" i="1" s="1"/>
  <c r="R387" i="1" a="1"/>
  <c r="R387" i="1" s="1"/>
  <c r="S387" i="1" s="1"/>
  <c r="R388" i="1" a="1"/>
  <c r="R388" i="1" s="1"/>
  <c r="S388" i="1" s="1"/>
  <c r="R389" i="1" a="1"/>
  <c r="R389" i="1" s="1"/>
  <c r="S389" i="1" s="1"/>
  <c r="R390" i="1" a="1"/>
  <c r="R390" i="1" s="1"/>
  <c r="S390" i="1" s="1"/>
  <c r="R391" i="1" a="1"/>
  <c r="R391" i="1" s="1"/>
  <c r="S391" i="1" s="1"/>
  <c r="R392" i="1" a="1"/>
  <c r="R392" i="1" s="1"/>
  <c r="S392" i="1" s="1"/>
  <c r="R393" i="1" a="1"/>
  <c r="R393" i="1" s="1"/>
  <c r="S393" i="1" s="1"/>
  <c r="R394" i="1" a="1"/>
  <c r="R394" i="1" s="1"/>
  <c r="S394" i="1" s="1"/>
  <c r="R395" i="1" a="1"/>
  <c r="R395" i="1" s="1"/>
  <c r="S395" i="1" s="1"/>
  <c r="R396" i="1" a="1"/>
  <c r="R396" i="1" s="1"/>
  <c r="S396" i="1" s="1"/>
  <c r="R397" i="1" a="1"/>
  <c r="R397" i="1" s="1"/>
  <c r="S397" i="1" s="1"/>
  <c r="R398" i="1" a="1"/>
  <c r="R398" i="1" s="1"/>
  <c r="S398" i="1" s="1"/>
  <c r="R399" i="1" a="1"/>
  <c r="R399" i="1" s="1"/>
  <c r="S399" i="1" s="1"/>
  <c r="R400" i="1" a="1"/>
  <c r="R400" i="1" s="1"/>
  <c r="S400" i="1" s="1"/>
  <c r="R401" i="1" a="1"/>
  <c r="R401" i="1" s="1"/>
  <c r="S401" i="1" s="1"/>
  <c r="R402" i="1" a="1"/>
  <c r="R402" i="1" s="1"/>
  <c r="S402" i="1" s="1"/>
  <c r="R403" i="1" a="1"/>
  <c r="R403" i="1" s="1"/>
  <c r="S403" i="1" s="1"/>
  <c r="R404" i="1" a="1"/>
  <c r="R404" i="1" s="1"/>
  <c r="S404" i="1" s="1"/>
  <c r="R405" i="1" a="1"/>
  <c r="R405" i="1" s="1"/>
  <c r="S405" i="1" s="1"/>
  <c r="R406" i="1" a="1"/>
  <c r="R406" i="1" s="1"/>
  <c r="S406" i="1" s="1"/>
  <c r="R407" i="1" a="1"/>
  <c r="R407" i="1" s="1"/>
  <c r="S407" i="1" s="1"/>
  <c r="R408" i="1" a="1"/>
  <c r="R408" i="1" s="1"/>
  <c r="S408" i="1" s="1"/>
  <c r="R409" i="1" a="1"/>
  <c r="R409" i="1" s="1"/>
  <c r="S409" i="1" s="1"/>
  <c r="R410" i="1" a="1"/>
  <c r="R410" i="1" s="1"/>
  <c r="S410" i="1" s="1"/>
  <c r="R411" i="1" a="1"/>
  <c r="R411" i="1" s="1"/>
  <c r="S411" i="1" s="1"/>
  <c r="R412" i="1" a="1"/>
  <c r="R412" i="1" s="1"/>
  <c r="S412" i="1" s="1"/>
  <c r="R413" i="1" a="1"/>
  <c r="R413" i="1" s="1"/>
  <c r="S413" i="1" s="1"/>
  <c r="R414" i="1" a="1"/>
  <c r="R414" i="1" s="1"/>
  <c r="S414" i="1" s="1"/>
  <c r="R415" i="1" a="1"/>
  <c r="R415" i="1" s="1"/>
  <c r="S415" i="1" s="1"/>
  <c r="R416" i="1" a="1"/>
  <c r="R416" i="1" s="1"/>
  <c r="S416" i="1" s="1"/>
  <c r="R417" i="1" a="1"/>
  <c r="R417" i="1" s="1"/>
  <c r="S417" i="1" s="1"/>
  <c r="R418" i="1" a="1"/>
  <c r="R418" i="1" s="1"/>
  <c r="S418" i="1" s="1"/>
  <c r="R419" i="1" a="1"/>
  <c r="R419" i="1" s="1"/>
  <c r="S419" i="1" s="1"/>
  <c r="R420" i="1" a="1"/>
  <c r="R420" i="1" s="1"/>
  <c r="S420" i="1" s="1"/>
  <c r="R421" i="1" a="1"/>
  <c r="R421" i="1" s="1"/>
  <c r="S421" i="1" s="1"/>
  <c r="R422" i="1" a="1"/>
  <c r="R422" i="1" s="1"/>
  <c r="S422" i="1" s="1"/>
  <c r="R423" i="1" a="1"/>
  <c r="R423" i="1" s="1"/>
  <c r="S423" i="1" s="1"/>
  <c r="R424" i="1" a="1"/>
  <c r="R424" i="1" s="1"/>
  <c r="S424" i="1" s="1"/>
  <c r="R425" i="1" a="1"/>
  <c r="R425" i="1" s="1"/>
  <c r="S425" i="1" s="1"/>
  <c r="R426" i="1" a="1"/>
  <c r="R426" i="1" s="1"/>
  <c r="S426" i="1" s="1"/>
  <c r="R427" i="1" a="1"/>
  <c r="R427" i="1" s="1"/>
  <c r="S427" i="1" s="1"/>
  <c r="R428" i="1" a="1"/>
  <c r="R428" i="1" s="1"/>
  <c r="S428" i="1" s="1"/>
  <c r="R429" i="1" a="1"/>
  <c r="R429" i="1" s="1"/>
  <c r="S429" i="1" s="1"/>
  <c r="R430" i="1" a="1"/>
  <c r="R430" i="1" s="1"/>
  <c r="S430" i="1" s="1"/>
  <c r="R431" i="1" a="1"/>
  <c r="R431" i="1" s="1"/>
  <c r="S431" i="1" s="1"/>
  <c r="R432" i="1" a="1"/>
  <c r="R432" i="1" s="1"/>
  <c r="S432" i="1" s="1"/>
  <c r="R433" i="1" a="1"/>
  <c r="R433" i="1" s="1"/>
  <c r="S433" i="1" s="1"/>
  <c r="R434" i="1" a="1"/>
  <c r="R434" i="1" s="1"/>
  <c r="S434" i="1" s="1"/>
  <c r="R435" i="1" a="1"/>
  <c r="R435" i="1" s="1"/>
  <c r="S435" i="1" s="1"/>
  <c r="R436" i="1" a="1"/>
  <c r="R436" i="1" s="1"/>
  <c r="S436" i="1" s="1"/>
  <c r="R437" i="1" a="1"/>
  <c r="R437" i="1" s="1"/>
  <c r="S437" i="1" s="1"/>
  <c r="R438" i="1" a="1"/>
  <c r="R438" i="1" s="1"/>
  <c r="S438" i="1" s="1"/>
  <c r="R439" i="1" a="1"/>
  <c r="R439" i="1" s="1"/>
  <c r="S439" i="1" s="1"/>
  <c r="R440" i="1" a="1"/>
  <c r="R440" i="1" s="1"/>
  <c r="S440" i="1" s="1"/>
  <c r="R441" i="1" a="1"/>
  <c r="R441" i="1" s="1"/>
  <c r="S441" i="1" s="1"/>
  <c r="R442" i="1" a="1"/>
  <c r="R442" i="1" s="1"/>
  <c r="S442" i="1" s="1"/>
  <c r="R443" i="1" a="1"/>
  <c r="R443" i="1" s="1"/>
  <c r="S443" i="1" s="1"/>
  <c r="R444" i="1" a="1"/>
  <c r="R444" i="1" s="1"/>
  <c r="S444" i="1" s="1"/>
  <c r="R445" i="1" a="1"/>
  <c r="R445" i="1" s="1"/>
  <c r="S445" i="1" s="1"/>
  <c r="R446" i="1" a="1"/>
  <c r="R446" i="1" s="1"/>
  <c r="S446" i="1" s="1"/>
  <c r="R447" i="1" a="1"/>
  <c r="R447" i="1" s="1"/>
  <c r="S447" i="1" s="1"/>
  <c r="R448" i="1" a="1"/>
  <c r="R448" i="1" s="1"/>
  <c r="S448" i="1" s="1"/>
  <c r="R449" i="1" a="1"/>
  <c r="R449" i="1" s="1"/>
  <c r="S449" i="1" s="1"/>
  <c r="R450" i="1" a="1"/>
  <c r="R450" i="1" s="1"/>
  <c r="S450" i="1" s="1"/>
  <c r="R451" i="1" a="1"/>
  <c r="R451" i="1" s="1"/>
  <c r="S451" i="1" s="1"/>
  <c r="R452" i="1" a="1"/>
  <c r="R452" i="1" s="1"/>
  <c r="S452" i="1" s="1"/>
  <c r="R453" i="1" a="1"/>
  <c r="R453" i="1" s="1"/>
  <c r="S453" i="1" s="1"/>
  <c r="R454" i="1" a="1"/>
  <c r="R454" i="1" s="1"/>
  <c r="S454" i="1" s="1"/>
  <c r="R455" i="1" a="1"/>
  <c r="R455" i="1" s="1"/>
  <c r="S455" i="1" s="1"/>
  <c r="R456" i="1" a="1"/>
  <c r="R456" i="1" s="1"/>
  <c r="S456" i="1" s="1"/>
  <c r="R457" i="1" a="1"/>
  <c r="R457" i="1" s="1"/>
  <c r="S457" i="1" s="1"/>
  <c r="R458" i="1" a="1"/>
  <c r="R458" i="1" s="1"/>
  <c r="S458" i="1" s="1"/>
  <c r="R459" i="1" a="1"/>
  <c r="R459" i="1" s="1"/>
  <c r="S459" i="1" s="1"/>
  <c r="R460" i="1" a="1"/>
  <c r="R460" i="1" s="1"/>
  <c r="S460" i="1" s="1"/>
  <c r="R461" i="1" a="1"/>
  <c r="R461" i="1" s="1"/>
  <c r="S461" i="1" s="1"/>
  <c r="R462" i="1" a="1"/>
  <c r="R462" i="1" s="1"/>
  <c r="S462" i="1" s="1"/>
  <c r="R463" i="1" a="1"/>
  <c r="R463" i="1" s="1"/>
  <c r="S463" i="1" s="1"/>
  <c r="R464" i="1" a="1"/>
  <c r="R464" i="1" s="1"/>
  <c r="S464" i="1" s="1"/>
  <c r="R465" i="1" a="1"/>
  <c r="R465" i="1" s="1"/>
  <c r="S465" i="1" s="1"/>
  <c r="R466" i="1" a="1"/>
  <c r="R466" i="1" s="1"/>
  <c r="S466" i="1" s="1"/>
  <c r="R467" i="1" a="1"/>
  <c r="R467" i="1" s="1"/>
  <c r="S467" i="1" s="1"/>
  <c r="R468" i="1" a="1"/>
  <c r="R468" i="1" s="1"/>
  <c r="S468" i="1" s="1"/>
  <c r="R469" i="1" a="1"/>
  <c r="R469" i="1" s="1"/>
  <c r="S469" i="1" s="1"/>
  <c r="R470" i="1" a="1"/>
  <c r="R470" i="1" s="1"/>
  <c r="S470" i="1" s="1"/>
  <c r="R471" i="1" a="1"/>
  <c r="R471" i="1" s="1"/>
  <c r="S471" i="1" s="1"/>
  <c r="R472" i="1" a="1"/>
  <c r="R472" i="1" s="1"/>
  <c r="S472" i="1" s="1"/>
  <c r="R473" i="1" a="1"/>
  <c r="R473" i="1" s="1"/>
  <c r="S473" i="1" s="1"/>
  <c r="R474" i="1" a="1"/>
  <c r="R474" i="1" s="1"/>
  <c r="S474" i="1" s="1"/>
  <c r="R475" i="1" a="1"/>
  <c r="R475" i="1" s="1"/>
  <c r="S475" i="1" s="1"/>
  <c r="R476" i="1" a="1"/>
  <c r="R476" i="1" s="1"/>
  <c r="S476" i="1" s="1"/>
  <c r="R477" i="1" a="1"/>
  <c r="R477" i="1" s="1"/>
  <c r="S477" i="1" s="1"/>
  <c r="R478" i="1" a="1"/>
  <c r="R478" i="1" s="1"/>
  <c r="S478" i="1" s="1"/>
  <c r="R479" i="1" a="1"/>
  <c r="R479" i="1" s="1"/>
  <c r="S479" i="1" s="1"/>
  <c r="R480" i="1" a="1"/>
  <c r="R480" i="1" s="1"/>
  <c r="S480" i="1" s="1"/>
  <c r="R481" i="1" a="1"/>
  <c r="R481" i="1" s="1"/>
  <c r="S481" i="1" s="1"/>
  <c r="R482" i="1" a="1"/>
  <c r="R482" i="1" s="1"/>
  <c r="S482" i="1" s="1"/>
  <c r="R483" i="1" a="1"/>
  <c r="R483" i="1" s="1"/>
  <c r="S483" i="1" s="1"/>
  <c r="R484" i="1" a="1"/>
  <c r="R484" i="1" s="1"/>
  <c r="S484" i="1" s="1"/>
  <c r="R485" i="1" a="1"/>
  <c r="R485" i="1" s="1"/>
  <c r="S485" i="1" s="1"/>
  <c r="R486" i="1" a="1"/>
  <c r="R486" i="1" s="1"/>
  <c r="S486" i="1" s="1"/>
  <c r="R487" i="1" a="1"/>
  <c r="R487" i="1" s="1"/>
  <c r="S487" i="1" s="1"/>
  <c r="R488" i="1" a="1"/>
  <c r="R488" i="1" s="1"/>
  <c r="S488" i="1" s="1"/>
  <c r="R489" i="1" a="1"/>
  <c r="R489" i="1" s="1"/>
  <c r="S489" i="1" s="1"/>
  <c r="R490" i="1" a="1"/>
  <c r="R490" i="1" s="1"/>
  <c r="S490" i="1" s="1"/>
  <c r="R491" i="1" a="1"/>
  <c r="R491" i="1" s="1"/>
  <c r="S491" i="1" s="1"/>
  <c r="R492" i="1" a="1"/>
  <c r="R492" i="1" s="1"/>
  <c r="S492" i="1" s="1"/>
  <c r="R493" i="1" a="1"/>
  <c r="R493" i="1" s="1"/>
  <c r="S493" i="1" s="1"/>
  <c r="R494" i="1" a="1"/>
  <c r="R494" i="1" s="1"/>
  <c r="S494" i="1" s="1"/>
  <c r="R495" i="1" a="1"/>
  <c r="R495" i="1" s="1"/>
  <c r="S495" i="1" s="1"/>
  <c r="R496" i="1" a="1"/>
  <c r="R496" i="1" s="1"/>
  <c r="S496" i="1" s="1"/>
  <c r="R497" i="1" a="1"/>
  <c r="R497" i="1" s="1"/>
  <c r="S497" i="1" s="1"/>
  <c r="R498" i="1" a="1"/>
  <c r="R498" i="1" s="1"/>
  <c r="S498" i="1" s="1"/>
  <c r="R499" i="1" a="1"/>
  <c r="R499" i="1" s="1"/>
  <c r="S499" i="1" s="1"/>
  <c r="R500" i="1" a="1"/>
  <c r="R500" i="1" s="1"/>
  <c r="S500" i="1" s="1"/>
  <c r="R501" i="1" a="1"/>
  <c r="R501" i="1" s="1"/>
  <c r="S501" i="1" s="1"/>
  <c r="R502" i="1" a="1"/>
  <c r="R502" i="1" s="1"/>
  <c r="S502" i="1" s="1"/>
  <c r="R503" i="1" a="1"/>
  <c r="R503" i="1" s="1"/>
  <c r="S503" i="1" s="1"/>
  <c r="R504" i="1" a="1"/>
  <c r="R504" i="1" s="1"/>
  <c r="S504" i="1" s="1"/>
  <c r="R505" i="1" a="1"/>
  <c r="R505" i="1" s="1"/>
  <c r="S505" i="1" s="1"/>
  <c r="R506" i="1" a="1"/>
  <c r="R506" i="1" s="1"/>
  <c r="S506" i="1" s="1"/>
  <c r="R507" i="1" a="1"/>
  <c r="R507" i="1" s="1"/>
  <c r="S507" i="1" s="1"/>
  <c r="R508" i="1" a="1"/>
  <c r="R508" i="1" s="1"/>
  <c r="S508" i="1" s="1"/>
  <c r="R509" i="1" a="1"/>
  <c r="R509" i="1" s="1"/>
  <c r="S509" i="1" s="1"/>
  <c r="R510" i="1" a="1"/>
  <c r="R510" i="1" s="1"/>
  <c r="S510" i="1" s="1"/>
  <c r="R511" i="1" a="1"/>
  <c r="R511" i="1" s="1"/>
  <c r="S511" i="1" s="1"/>
  <c r="R512" i="1" a="1"/>
  <c r="R512" i="1" s="1"/>
  <c r="S512" i="1" s="1"/>
  <c r="R513" i="1" a="1"/>
  <c r="R513" i="1" s="1"/>
  <c r="S513" i="1" s="1"/>
  <c r="R514" i="1" a="1"/>
  <c r="R514" i="1" s="1"/>
  <c r="S514" i="1" s="1"/>
  <c r="R515" i="1" a="1"/>
  <c r="R515" i="1" s="1"/>
  <c r="S515" i="1" s="1"/>
  <c r="R516" i="1" a="1"/>
  <c r="R516" i="1" s="1"/>
  <c r="S516" i="1" s="1"/>
  <c r="R517" i="1" a="1"/>
  <c r="R517" i="1" s="1"/>
  <c r="S517" i="1" s="1"/>
  <c r="R518" i="1" a="1"/>
  <c r="R518" i="1" s="1"/>
  <c r="S518" i="1" s="1"/>
  <c r="R519" i="1" a="1"/>
  <c r="R519" i="1" s="1"/>
  <c r="S519" i="1" s="1"/>
  <c r="R520" i="1" a="1"/>
  <c r="R520" i="1" s="1"/>
  <c r="S520" i="1" s="1"/>
  <c r="R521" i="1" a="1"/>
  <c r="R521" i="1" s="1"/>
  <c r="S521" i="1" s="1"/>
  <c r="R522" i="1" a="1"/>
  <c r="R522" i="1" s="1"/>
  <c r="S522" i="1" s="1"/>
  <c r="R523" i="1" a="1"/>
  <c r="R523" i="1" s="1"/>
  <c r="S523" i="1" s="1"/>
  <c r="R524" i="1" a="1"/>
  <c r="R524" i="1" s="1"/>
  <c r="S524" i="1" s="1"/>
  <c r="R525" i="1" a="1"/>
  <c r="R525" i="1" s="1"/>
  <c r="S525" i="1" s="1"/>
  <c r="R526" i="1" a="1"/>
  <c r="R526" i="1" s="1"/>
  <c r="S526" i="1" s="1"/>
  <c r="R527" i="1" a="1"/>
  <c r="R527" i="1" s="1"/>
  <c r="S527" i="1" s="1"/>
  <c r="R528" i="1" a="1"/>
  <c r="R528" i="1" s="1"/>
  <c r="S528" i="1" s="1"/>
  <c r="R529" i="1" a="1"/>
  <c r="R529" i="1" s="1"/>
  <c r="S529" i="1" s="1"/>
  <c r="R530" i="1" a="1"/>
  <c r="R530" i="1" s="1"/>
  <c r="S530" i="1" s="1"/>
  <c r="R531" i="1" a="1"/>
  <c r="R531" i="1" s="1"/>
  <c r="S531" i="1" s="1"/>
  <c r="R532" i="1" a="1"/>
  <c r="R532" i="1" s="1"/>
  <c r="S532" i="1" s="1"/>
  <c r="R533" i="1" a="1"/>
  <c r="R533" i="1" s="1"/>
  <c r="S533" i="1" s="1"/>
  <c r="R534" i="1" a="1"/>
  <c r="R534" i="1" s="1"/>
  <c r="S534" i="1" s="1"/>
  <c r="R535" i="1" a="1"/>
  <c r="R535" i="1" s="1"/>
  <c r="S535" i="1" s="1"/>
  <c r="R536" i="1" a="1"/>
  <c r="R536" i="1" s="1"/>
  <c r="S536" i="1" s="1"/>
  <c r="R537" i="1" a="1"/>
  <c r="R537" i="1" s="1"/>
  <c r="S537" i="1" s="1"/>
  <c r="R538" i="1" a="1"/>
  <c r="R538" i="1" s="1"/>
  <c r="S538" i="1" s="1"/>
  <c r="R539" i="1" a="1"/>
  <c r="R539" i="1" s="1"/>
  <c r="S539" i="1" s="1"/>
  <c r="R540" i="1" a="1"/>
  <c r="R540" i="1" s="1"/>
  <c r="S540" i="1" s="1"/>
  <c r="R541" i="1" a="1"/>
  <c r="R541" i="1" s="1"/>
  <c r="S541" i="1" s="1"/>
  <c r="R542" i="1" a="1"/>
  <c r="R542" i="1" s="1"/>
  <c r="S542" i="1" s="1"/>
  <c r="R543" i="1" a="1"/>
  <c r="R543" i="1" s="1"/>
  <c r="S543" i="1" s="1"/>
  <c r="R544" i="1" a="1"/>
  <c r="R544" i="1" s="1"/>
  <c r="S544" i="1" s="1"/>
  <c r="R545" i="1" a="1"/>
  <c r="R545" i="1" s="1"/>
  <c r="S545" i="1" s="1"/>
  <c r="R546" i="1" a="1"/>
  <c r="R546" i="1" s="1"/>
  <c r="S546" i="1" s="1"/>
  <c r="R547" i="1" a="1"/>
  <c r="R547" i="1" s="1"/>
  <c r="S547" i="1" s="1"/>
  <c r="R548" i="1" a="1"/>
  <c r="R548" i="1" s="1"/>
  <c r="S548" i="1" s="1"/>
  <c r="R549" i="1" a="1"/>
  <c r="R549" i="1" s="1"/>
  <c r="S549" i="1" s="1"/>
  <c r="R550" i="1" a="1"/>
  <c r="R550" i="1" s="1"/>
  <c r="S550" i="1" s="1"/>
  <c r="R551" i="1" a="1"/>
  <c r="R551" i="1" s="1"/>
  <c r="S551" i="1" s="1"/>
  <c r="R552" i="1" a="1"/>
  <c r="R552" i="1" s="1"/>
  <c r="S552" i="1" s="1"/>
  <c r="R553" i="1" a="1"/>
  <c r="R553" i="1" s="1"/>
  <c r="S553" i="1" s="1"/>
  <c r="R554" i="1" a="1"/>
  <c r="R554" i="1" s="1"/>
  <c r="S554" i="1" s="1"/>
  <c r="R555" i="1" a="1"/>
  <c r="R555" i="1" s="1"/>
  <c r="S555" i="1" s="1"/>
  <c r="R556" i="1" a="1"/>
  <c r="R556" i="1" s="1"/>
  <c r="S556" i="1" s="1"/>
  <c r="R557" i="1" a="1"/>
  <c r="R557" i="1" s="1"/>
  <c r="S557" i="1" s="1"/>
  <c r="R558" i="1" a="1"/>
  <c r="R558" i="1" s="1"/>
  <c r="S558" i="1" s="1"/>
  <c r="R559" i="1" a="1"/>
  <c r="R559" i="1" s="1"/>
  <c r="S559" i="1" s="1"/>
  <c r="R560" i="1" a="1"/>
  <c r="R560" i="1" s="1"/>
  <c r="S560" i="1" s="1"/>
  <c r="R561" i="1" a="1"/>
  <c r="R561" i="1" s="1"/>
  <c r="S561" i="1" s="1"/>
  <c r="R562" i="1" a="1"/>
  <c r="R562" i="1" s="1"/>
  <c r="S562" i="1" s="1"/>
  <c r="R563" i="1" a="1"/>
  <c r="R563" i="1" s="1"/>
  <c r="S563" i="1" s="1"/>
  <c r="R564" i="1" a="1"/>
  <c r="R564" i="1" s="1"/>
  <c r="S564" i="1" s="1"/>
  <c r="R565" i="1" a="1"/>
  <c r="R565" i="1" s="1"/>
  <c r="S565" i="1" s="1"/>
  <c r="R566" i="1" a="1"/>
  <c r="R566" i="1" s="1"/>
  <c r="S566" i="1" s="1"/>
  <c r="R567" i="1" a="1"/>
  <c r="R567" i="1" s="1"/>
  <c r="S567" i="1" s="1"/>
  <c r="R568" i="1" a="1"/>
  <c r="R568" i="1" s="1"/>
  <c r="S568" i="1" s="1"/>
  <c r="R569" i="1" a="1"/>
  <c r="R569" i="1" s="1"/>
  <c r="S569" i="1" s="1"/>
  <c r="R570" i="1" a="1"/>
  <c r="R570" i="1" s="1"/>
  <c r="S570" i="1" s="1"/>
  <c r="R571" i="1" a="1"/>
  <c r="R571" i="1" s="1"/>
  <c r="S571" i="1" s="1"/>
  <c r="R572" i="1" a="1"/>
  <c r="R572" i="1" s="1"/>
  <c r="S572" i="1" s="1"/>
  <c r="R573" i="1" a="1"/>
  <c r="R573" i="1" s="1"/>
  <c r="S573" i="1" s="1"/>
  <c r="R574" i="1" a="1"/>
  <c r="R574" i="1" s="1"/>
  <c r="S574" i="1" s="1"/>
  <c r="R575" i="1" a="1"/>
  <c r="R575" i="1" s="1"/>
  <c r="S575" i="1" s="1"/>
  <c r="R576" i="1" a="1"/>
  <c r="R576" i="1" s="1"/>
  <c r="S576" i="1" s="1"/>
  <c r="R577" i="1" a="1"/>
  <c r="R577" i="1" s="1"/>
  <c r="S577" i="1" s="1"/>
  <c r="R578" i="1" a="1"/>
  <c r="R578" i="1" s="1"/>
  <c r="S578" i="1" s="1"/>
  <c r="R579" i="1" a="1"/>
  <c r="R579" i="1" s="1"/>
  <c r="S579" i="1" s="1"/>
  <c r="R580" i="1" a="1"/>
  <c r="R580" i="1" s="1"/>
  <c r="S580" i="1" s="1"/>
  <c r="R581" i="1" a="1"/>
  <c r="R581" i="1" s="1"/>
  <c r="S581" i="1" s="1"/>
  <c r="R582" i="1" a="1"/>
  <c r="R582" i="1" s="1"/>
  <c r="S582" i="1" s="1"/>
  <c r="R583" i="1" a="1"/>
  <c r="R583" i="1" s="1"/>
  <c r="S583" i="1" s="1"/>
  <c r="R584" i="1" a="1"/>
  <c r="R584" i="1" s="1"/>
  <c r="S584" i="1" s="1"/>
  <c r="R585" i="1" a="1"/>
  <c r="R585" i="1" s="1"/>
  <c r="S585" i="1" s="1"/>
  <c r="R586" i="1" a="1"/>
  <c r="R586" i="1" s="1"/>
  <c r="S586" i="1" s="1"/>
  <c r="R587" i="1" a="1"/>
  <c r="R587" i="1" s="1"/>
  <c r="S587" i="1" s="1"/>
  <c r="R588" i="1" a="1"/>
  <c r="R588" i="1" s="1"/>
  <c r="S588" i="1" s="1"/>
  <c r="R589" i="1" a="1"/>
  <c r="R589" i="1" s="1"/>
  <c r="S589" i="1" s="1"/>
  <c r="R590" i="1" a="1"/>
  <c r="R590" i="1" s="1"/>
  <c r="S590" i="1" s="1"/>
  <c r="R591" i="1" a="1"/>
  <c r="R591" i="1" s="1"/>
  <c r="S591" i="1" s="1"/>
  <c r="R592" i="1" a="1"/>
  <c r="R592" i="1" s="1"/>
  <c r="S592" i="1" s="1"/>
  <c r="R593" i="1" a="1"/>
  <c r="R593" i="1" s="1"/>
  <c r="S593" i="1" s="1"/>
  <c r="R594" i="1" a="1"/>
  <c r="R594" i="1" s="1"/>
  <c r="S594" i="1" s="1"/>
  <c r="R595" i="1" a="1"/>
  <c r="R595" i="1" s="1"/>
  <c r="S595" i="1" s="1"/>
  <c r="R596" i="1" a="1"/>
  <c r="R596" i="1" s="1"/>
  <c r="S596" i="1" s="1"/>
  <c r="R597" i="1" a="1"/>
  <c r="R597" i="1" s="1"/>
  <c r="S597" i="1" s="1"/>
  <c r="R598" i="1" a="1"/>
  <c r="R598" i="1" s="1"/>
  <c r="S598" i="1" s="1"/>
  <c r="R599" i="1" a="1"/>
  <c r="R599" i="1" s="1"/>
  <c r="S599" i="1" s="1"/>
  <c r="R600" i="1" a="1"/>
  <c r="R600" i="1" s="1"/>
  <c r="S600" i="1" s="1"/>
  <c r="R601" i="1" a="1"/>
  <c r="R601" i="1" s="1"/>
  <c r="S601" i="1" s="1"/>
  <c r="R602" i="1" a="1"/>
  <c r="R602" i="1" s="1"/>
  <c r="S602" i="1" s="1"/>
  <c r="R603" i="1" a="1"/>
  <c r="R603" i="1" s="1"/>
  <c r="S603" i="1" s="1"/>
  <c r="R604" i="1" a="1"/>
  <c r="R604" i="1" s="1"/>
  <c r="S604" i="1" s="1"/>
  <c r="R605" i="1" a="1"/>
  <c r="R605" i="1" s="1"/>
  <c r="S605" i="1" s="1"/>
  <c r="R606" i="1" a="1"/>
  <c r="R606" i="1" s="1"/>
  <c r="S606" i="1" s="1"/>
  <c r="R607" i="1" a="1"/>
  <c r="R607" i="1" s="1"/>
  <c r="S607" i="1" s="1"/>
  <c r="R608" i="1" a="1"/>
  <c r="R608" i="1" s="1"/>
  <c r="S608" i="1" s="1"/>
  <c r="R609" i="1" a="1"/>
  <c r="R609" i="1" s="1"/>
  <c r="S609" i="1" s="1"/>
  <c r="R610" i="1" a="1"/>
  <c r="R610" i="1" s="1"/>
  <c r="S610" i="1" s="1"/>
  <c r="R611" i="1" a="1"/>
  <c r="R611" i="1" s="1"/>
  <c r="S611" i="1" s="1"/>
  <c r="R612" i="1" a="1"/>
  <c r="R612" i="1" s="1"/>
  <c r="S612" i="1" s="1"/>
  <c r="R613" i="1" a="1"/>
  <c r="R613" i="1" s="1"/>
  <c r="S613" i="1" s="1"/>
  <c r="R614" i="1" a="1"/>
  <c r="R614" i="1" s="1"/>
  <c r="S614" i="1" s="1"/>
  <c r="R615" i="1" a="1"/>
  <c r="R615" i="1" s="1"/>
  <c r="S615" i="1" s="1"/>
  <c r="R616" i="1" a="1"/>
  <c r="R616" i="1" s="1"/>
  <c r="S616" i="1" s="1"/>
  <c r="R617" i="1" a="1"/>
  <c r="R617" i="1" s="1"/>
  <c r="S617" i="1" s="1"/>
  <c r="R618" i="1" a="1"/>
  <c r="R618" i="1" s="1"/>
  <c r="S618" i="1" s="1"/>
  <c r="R619" i="1" a="1"/>
  <c r="R619" i="1" s="1"/>
  <c r="S619" i="1" s="1"/>
  <c r="R620" i="1" a="1"/>
  <c r="R620" i="1" s="1"/>
  <c r="S620" i="1" s="1"/>
  <c r="R621" i="1" a="1"/>
  <c r="R621" i="1" s="1"/>
  <c r="S621" i="1" s="1"/>
  <c r="R622" i="1" a="1"/>
  <c r="R622" i="1" s="1"/>
  <c r="S622" i="1" s="1"/>
  <c r="R623" i="1" a="1"/>
  <c r="R623" i="1" s="1"/>
  <c r="S623" i="1" s="1"/>
  <c r="R624" i="1" a="1"/>
  <c r="R624" i="1" s="1"/>
  <c r="S624" i="1" s="1"/>
  <c r="R625" i="1" a="1"/>
  <c r="R625" i="1" s="1"/>
  <c r="S625" i="1" s="1"/>
  <c r="R626" i="1" a="1"/>
  <c r="R626" i="1" s="1"/>
  <c r="S626" i="1" s="1"/>
  <c r="R627" i="1" a="1"/>
  <c r="R627" i="1" s="1"/>
  <c r="S627" i="1" s="1"/>
  <c r="R628" i="1" a="1"/>
  <c r="R628" i="1" s="1"/>
  <c r="S628" i="1" s="1"/>
  <c r="R629" i="1" a="1"/>
  <c r="R629" i="1" s="1"/>
  <c r="S629" i="1" s="1"/>
  <c r="R630" i="1" a="1"/>
  <c r="R630" i="1" s="1"/>
  <c r="S630" i="1" s="1"/>
  <c r="R631" i="1" a="1"/>
  <c r="R631" i="1" s="1"/>
  <c r="S631" i="1" s="1"/>
  <c r="R632" i="1" a="1"/>
  <c r="R632" i="1" s="1"/>
  <c r="S632" i="1" s="1"/>
  <c r="R633" i="1" a="1"/>
  <c r="R633" i="1" s="1"/>
  <c r="S633" i="1" s="1"/>
  <c r="R634" i="1" a="1"/>
  <c r="R634" i="1" s="1"/>
  <c r="S634" i="1" s="1"/>
  <c r="R635" i="1" a="1"/>
  <c r="R635" i="1" s="1"/>
  <c r="S635" i="1" s="1"/>
  <c r="R636" i="1" a="1"/>
  <c r="R636" i="1" s="1"/>
  <c r="S636" i="1" s="1"/>
  <c r="R637" i="1" a="1"/>
  <c r="R637" i="1" s="1"/>
  <c r="S637" i="1" s="1"/>
  <c r="R638" i="1" a="1"/>
  <c r="R638" i="1" s="1"/>
  <c r="S638" i="1" s="1"/>
  <c r="R639" i="1" a="1"/>
  <c r="R639" i="1" s="1"/>
  <c r="S639" i="1" s="1"/>
  <c r="R640" i="1" a="1"/>
  <c r="R640" i="1" s="1"/>
  <c r="S640" i="1" s="1"/>
  <c r="R641" i="1" a="1"/>
  <c r="R641" i="1" s="1"/>
  <c r="S641" i="1" s="1"/>
  <c r="R642" i="1" a="1"/>
  <c r="R642" i="1" s="1"/>
  <c r="S642" i="1" s="1"/>
  <c r="R643" i="1" a="1"/>
  <c r="R643" i="1" s="1"/>
  <c r="S643" i="1" s="1"/>
  <c r="R644" i="1" a="1"/>
  <c r="R644" i="1" s="1"/>
  <c r="S644" i="1" s="1"/>
  <c r="R645" i="1" a="1"/>
  <c r="R645" i="1" s="1"/>
  <c r="S645" i="1" s="1"/>
  <c r="R646" i="1" a="1"/>
  <c r="R646" i="1" s="1"/>
  <c r="S646" i="1" s="1"/>
  <c r="R647" i="1" a="1"/>
  <c r="R647" i="1" s="1"/>
  <c r="S647" i="1" s="1"/>
  <c r="R648" i="1" a="1"/>
  <c r="R648" i="1" s="1"/>
  <c r="S648" i="1" s="1"/>
  <c r="R649" i="1" a="1"/>
  <c r="R649" i="1" s="1"/>
  <c r="S649" i="1" s="1"/>
  <c r="R650" i="1" a="1"/>
  <c r="R650" i="1" s="1"/>
  <c r="S650" i="1" s="1"/>
  <c r="R651" i="1" a="1"/>
  <c r="R651" i="1" s="1"/>
  <c r="S651" i="1" s="1"/>
  <c r="R652" i="1" a="1"/>
  <c r="R652" i="1" s="1"/>
  <c r="S652" i="1" s="1"/>
  <c r="R653" i="1" a="1"/>
  <c r="R653" i="1" s="1"/>
  <c r="S653" i="1" s="1"/>
  <c r="R654" i="1" a="1"/>
  <c r="R654" i="1" s="1"/>
  <c r="S654" i="1" s="1"/>
  <c r="R655" i="1" a="1"/>
  <c r="R655" i="1" s="1"/>
  <c r="S655" i="1" s="1"/>
  <c r="R656" i="1" a="1"/>
  <c r="R656" i="1" s="1"/>
  <c r="S656" i="1" s="1"/>
  <c r="R657" i="1" a="1"/>
  <c r="R657" i="1" s="1"/>
  <c r="S657" i="1" s="1"/>
  <c r="R658" i="1" a="1"/>
  <c r="R658" i="1" s="1"/>
  <c r="S658" i="1" s="1"/>
  <c r="R659" i="1" a="1"/>
  <c r="R659" i="1" s="1"/>
  <c r="S659" i="1" s="1"/>
  <c r="R660" i="1" a="1"/>
  <c r="R660" i="1" s="1"/>
  <c r="S660" i="1" s="1"/>
  <c r="R661" i="1" a="1"/>
  <c r="R661" i="1" s="1"/>
  <c r="S661" i="1" s="1"/>
  <c r="R662" i="1" a="1"/>
  <c r="R662" i="1" s="1"/>
  <c r="S662" i="1" s="1"/>
  <c r="R663" i="1" a="1"/>
  <c r="R663" i="1" s="1"/>
  <c r="S663" i="1" s="1"/>
  <c r="R664" i="1" a="1"/>
  <c r="R664" i="1" s="1"/>
  <c r="S664" i="1" s="1"/>
  <c r="R665" i="1" a="1"/>
  <c r="R665" i="1" s="1"/>
  <c r="S665" i="1" s="1"/>
  <c r="R666" i="1" a="1"/>
  <c r="R666" i="1" s="1"/>
  <c r="S666" i="1" s="1"/>
  <c r="R667" i="1" a="1"/>
  <c r="R667" i="1" s="1"/>
  <c r="S667" i="1" s="1"/>
  <c r="R668" i="1" a="1"/>
  <c r="R668" i="1" s="1"/>
  <c r="S668" i="1" s="1"/>
  <c r="R669" i="1" a="1"/>
  <c r="R669" i="1" s="1"/>
  <c r="S669" i="1" s="1"/>
  <c r="R670" i="1" a="1"/>
  <c r="R670" i="1" s="1"/>
  <c r="S670" i="1" s="1"/>
  <c r="R671" i="1" a="1"/>
  <c r="R671" i="1" s="1"/>
  <c r="S671" i="1" s="1"/>
  <c r="R672" i="1" a="1"/>
  <c r="R672" i="1" s="1"/>
  <c r="S672" i="1" s="1"/>
  <c r="R673" i="1" a="1"/>
  <c r="R673" i="1" s="1"/>
  <c r="S673" i="1" s="1"/>
  <c r="R674" i="1" a="1"/>
  <c r="R674" i="1" s="1"/>
  <c r="S674" i="1" s="1"/>
  <c r="R675" i="1" a="1"/>
  <c r="R675" i="1" s="1"/>
  <c r="S675" i="1" s="1"/>
  <c r="R676" i="1" a="1"/>
  <c r="R676" i="1" s="1"/>
  <c r="S676" i="1" s="1"/>
  <c r="R677" i="1" a="1"/>
  <c r="R677" i="1" s="1"/>
  <c r="S677" i="1" s="1"/>
  <c r="R678" i="1" a="1"/>
  <c r="R678" i="1" s="1"/>
  <c r="S678" i="1" s="1"/>
  <c r="R679" i="1" a="1"/>
  <c r="R679" i="1" s="1"/>
  <c r="S679" i="1" s="1"/>
  <c r="R680" i="1" a="1"/>
  <c r="R680" i="1" s="1"/>
  <c r="S680" i="1" s="1"/>
  <c r="R681" i="1" a="1"/>
  <c r="R681" i="1" s="1"/>
  <c r="S681" i="1" s="1"/>
  <c r="R682" i="1" a="1"/>
  <c r="R682" i="1" s="1"/>
  <c r="S682" i="1" s="1"/>
  <c r="R683" i="1" a="1"/>
  <c r="R683" i="1" s="1"/>
  <c r="S683" i="1" s="1"/>
  <c r="R684" i="1" a="1"/>
  <c r="R684" i="1" s="1"/>
  <c r="S684" i="1" s="1"/>
  <c r="R685" i="1" a="1"/>
  <c r="R685" i="1" s="1"/>
  <c r="S685" i="1" s="1"/>
  <c r="R686" i="1" a="1"/>
  <c r="R686" i="1" s="1"/>
  <c r="S686" i="1" s="1"/>
  <c r="R687" i="1" a="1"/>
  <c r="R687" i="1" s="1"/>
  <c r="S687" i="1" s="1"/>
  <c r="R688" i="1" a="1"/>
  <c r="R688" i="1" s="1"/>
  <c r="S688" i="1" s="1"/>
  <c r="R689" i="1" a="1"/>
  <c r="R689" i="1" s="1"/>
  <c r="S689" i="1" s="1"/>
  <c r="R690" i="1" a="1"/>
  <c r="R690" i="1" s="1"/>
  <c r="S690" i="1" s="1"/>
  <c r="R691" i="1" a="1"/>
  <c r="R691" i="1" s="1"/>
  <c r="S691" i="1" s="1"/>
  <c r="R692" i="1" a="1"/>
  <c r="R692" i="1" s="1"/>
  <c r="S692" i="1" s="1"/>
  <c r="R693" i="1" a="1"/>
  <c r="R693" i="1" s="1"/>
  <c r="S693" i="1" s="1"/>
  <c r="R694" i="1" a="1"/>
  <c r="R694" i="1" s="1"/>
  <c r="S694" i="1" s="1"/>
  <c r="R695" i="1" a="1"/>
  <c r="R695" i="1" s="1"/>
  <c r="S695" i="1" s="1"/>
  <c r="R696" i="1" a="1"/>
  <c r="R696" i="1" s="1"/>
  <c r="S696" i="1" s="1"/>
  <c r="R697" i="1" a="1"/>
  <c r="R697" i="1" s="1"/>
  <c r="S697" i="1" s="1"/>
  <c r="R698" i="1" a="1"/>
  <c r="R698" i="1" s="1"/>
  <c r="S698" i="1" s="1"/>
  <c r="R699" i="1" a="1"/>
  <c r="R699" i="1" s="1"/>
  <c r="S699" i="1" s="1"/>
  <c r="R700" i="1" a="1"/>
  <c r="R700" i="1" s="1"/>
  <c r="S700" i="1" s="1"/>
  <c r="R701" i="1" a="1"/>
  <c r="R701" i="1" s="1"/>
  <c r="S701" i="1" s="1"/>
  <c r="R702" i="1" a="1"/>
  <c r="R702" i="1" s="1"/>
  <c r="S702" i="1" s="1"/>
  <c r="R703" i="1" a="1"/>
  <c r="R703" i="1" s="1"/>
  <c r="S703" i="1" s="1"/>
  <c r="R704" i="1" a="1"/>
  <c r="R704" i="1" s="1"/>
  <c r="S704" i="1" s="1"/>
  <c r="R705" i="1" a="1"/>
  <c r="R705" i="1" s="1"/>
  <c r="S705" i="1" s="1"/>
  <c r="R706" i="1" a="1"/>
  <c r="R706" i="1" s="1"/>
  <c r="S706" i="1" s="1"/>
  <c r="R707" i="1" a="1"/>
  <c r="R707" i="1" s="1"/>
  <c r="S707" i="1" s="1"/>
  <c r="R708" i="1" a="1"/>
  <c r="R708" i="1" s="1"/>
  <c r="S708" i="1" s="1"/>
  <c r="R709" i="1" a="1"/>
  <c r="R709" i="1" s="1"/>
  <c r="S709" i="1" s="1"/>
  <c r="R710" i="1" a="1"/>
  <c r="R710" i="1" s="1"/>
  <c r="S710" i="1" s="1"/>
  <c r="R711" i="1" a="1"/>
  <c r="R711" i="1" s="1"/>
  <c r="S711" i="1" s="1"/>
  <c r="R712" i="1" a="1"/>
  <c r="R712" i="1" s="1"/>
  <c r="S712" i="1" s="1"/>
  <c r="R713" i="1" a="1"/>
  <c r="R713" i="1" s="1"/>
  <c r="S713" i="1" s="1"/>
  <c r="R714" i="1" a="1"/>
  <c r="R714" i="1" s="1"/>
  <c r="S714" i="1" s="1"/>
  <c r="R715" i="1" a="1"/>
  <c r="R715" i="1" s="1"/>
  <c r="S715" i="1" s="1"/>
  <c r="R716" i="1" a="1"/>
  <c r="R716" i="1" s="1"/>
  <c r="S716" i="1" s="1"/>
  <c r="R717" i="1" a="1"/>
  <c r="R717" i="1" s="1"/>
  <c r="S717" i="1" s="1"/>
  <c r="R718" i="1" a="1"/>
  <c r="R718" i="1" s="1"/>
  <c r="S718" i="1" s="1"/>
  <c r="R719" i="1" a="1"/>
  <c r="R719" i="1" s="1"/>
  <c r="S719" i="1" s="1"/>
  <c r="R720" i="1" a="1"/>
  <c r="R720" i="1" s="1"/>
  <c r="S720" i="1" s="1"/>
  <c r="R721" i="1" a="1"/>
  <c r="R721" i="1" s="1"/>
  <c r="S721" i="1" s="1"/>
  <c r="R722" i="1" a="1"/>
  <c r="R722" i="1" s="1"/>
  <c r="S722" i="1" s="1"/>
  <c r="R723" i="1" a="1"/>
  <c r="R723" i="1" s="1"/>
  <c r="S723" i="1" s="1"/>
  <c r="R724" i="1" a="1"/>
  <c r="R724" i="1" s="1"/>
  <c r="S724" i="1" s="1"/>
  <c r="R725" i="1" a="1"/>
  <c r="R725" i="1" s="1"/>
  <c r="S725" i="1" s="1"/>
  <c r="R726" i="1" a="1"/>
  <c r="R726" i="1" s="1"/>
  <c r="S726" i="1" s="1"/>
  <c r="R727" i="1" a="1"/>
  <c r="R727" i="1" s="1"/>
  <c r="S727" i="1" s="1"/>
  <c r="R728" i="1" a="1"/>
  <c r="R728" i="1" s="1"/>
  <c r="S728" i="1" s="1"/>
  <c r="R729" i="1" a="1"/>
  <c r="R729" i="1" s="1"/>
  <c r="S729" i="1" s="1"/>
  <c r="R730" i="1" a="1"/>
  <c r="R730" i="1" s="1"/>
  <c r="S730" i="1" s="1"/>
  <c r="R731" i="1" a="1"/>
  <c r="R731" i="1" s="1"/>
  <c r="S731" i="1" s="1"/>
  <c r="R732" i="1" a="1"/>
  <c r="R732" i="1" s="1"/>
  <c r="S732" i="1" s="1"/>
  <c r="R733" i="1" a="1"/>
  <c r="R733" i="1" s="1"/>
  <c r="S733" i="1" s="1"/>
  <c r="R734" i="1" a="1"/>
  <c r="R734" i="1" s="1"/>
  <c r="S734" i="1" s="1"/>
  <c r="R735" i="1" a="1"/>
  <c r="R735" i="1" s="1"/>
  <c r="S735" i="1" s="1"/>
  <c r="R736" i="1" a="1"/>
  <c r="R736" i="1" s="1"/>
  <c r="S736" i="1" s="1"/>
  <c r="R737" i="1" a="1"/>
  <c r="R737" i="1" s="1"/>
  <c r="S737" i="1" s="1"/>
  <c r="R738" i="1" a="1"/>
  <c r="R738" i="1" s="1"/>
  <c r="S738" i="1" s="1"/>
  <c r="R739" i="1" a="1"/>
  <c r="R739" i="1" s="1"/>
  <c r="S739" i="1" s="1"/>
  <c r="R740" i="1" a="1"/>
  <c r="R740" i="1" s="1"/>
  <c r="S740" i="1" s="1"/>
  <c r="R741" i="1" a="1"/>
  <c r="R741" i="1" s="1"/>
  <c r="S741" i="1" s="1"/>
  <c r="R742" i="1" a="1"/>
  <c r="R742" i="1" s="1"/>
  <c r="S742" i="1" s="1"/>
  <c r="R743" i="1" a="1"/>
  <c r="R743" i="1" s="1"/>
  <c r="S743" i="1" s="1"/>
  <c r="R744" i="1" a="1"/>
  <c r="R744" i="1" s="1"/>
  <c r="S744" i="1" s="1"/>
  <c r="R745" i="1" a="1"/>
  <c r="R745" i="1" s="1"/>
  <c r="S745" i="1" s="1"/>
  <c r="R746" i="1" a="1"/>
  <c r="R746" i="1" s="1"/>
  <c r="S746" i="1" s="1"/>
  <c r="R747" i="1" a="1"/>
  <c r="R747" i="1" s="1"/>
  <c r="S747" i="1" s="1"/>
  <c r="R748" i="1" a="1"/>
  <c r="R748" i="1" s="1"/>
  <c r="S748" i="1" s="1"/>
  <c r="R749" i="1" a="1"/>
  <c r="R749" i="1" s="1"/>
  <c r="S749" i="1" s="1"/>
  <c r="R750" i="1" a="1"/>
  <c r="R750" i="1" s="1"/>
  <c r="S750" i="1" s="1"/>
  <c r="R751" i="1" a="1"/>
  <c r="R751" i="1" s="1"/>
  <c r="S751" i="1" s="1"/>
  <c r="R752" i="1" a="1"/>
  <c r="R752" i="1" s="1"/>
  <c r="S752" i="1" s="1"/>
  <c r="R753" i="1" a="1"/>
  <c r="R753" i="1" s="1"/>
  <c r="S753" i="1" s="1"/>
  <c r="R754" i="1" a="1"/>
  <c r="R754" i="1" s="1"/>
  <c r="S754" i="1" s="1"/>
  <c r="R755" i="1" a="1"/>
  <c r="R755" i="1" s="1"/>
  <c r="S755" i="1" s="1"/>
  <c r="R756" i="1" a="1"/>
  <c r="R756" i="1" s="1"/>
  <c r="S756" i="1" s="1"/>
  <c r="R757" i="1" a="1"/>
  <c r="R757" i="1" s="1"/>
  <c r="S757" i="1" s="1"/>
  <c r="R758" i="1" a="1"/>
  <c r="R758" i="1" s="1"/>
  <c r="S758" i="1" s="1"/>
  <c r="R759" i="1" a="1"/>
  <c r="R759" i="1" s="1"/>
  <c r="S759" i="1" s="1"/>
  <c r="R760" i="1" a="1"/>
  <c r="R760" i="1" s="1"/>
  <c r="S760" i="1" s="1"/>
  <c r="R761" i="1" a="1"/>
  <c r="R761" i="1" s="1"/>
  <c r="S761" i="1" s="1"/>
  <c r="R762" i="1" a="1"/>
  <c r="R762" i="1" s="1"/>
  <c r="S762" i="1" s="1"/>
  <c r="R763" i="1" a="1"/>
  <c r="R763" i="1" s="1"/>
  <c r="S763" i="1" s="1"/>
  <c r="R764" i="1" a="1"/>
  <c r="R764" i="1" s="1"/>
  <c r="S764" i="1" s="1"/>
  <c r="R765" i="1" a="1"/>
  <c r="R765" i="1" s="1"/>
  <c r="S765" i="1" s="1"/>
  <c r="R766" i="1" a="1"/>
  <c r="R766" i="1" s="1"/>
  <c r="S766" i="1" s="1"/>
  <c r="R767" i="1" a="1"/>
  <c r="R767" i="1" s="1"/>
  <c r="S767" i="1" s="1"/>
  <c r="R768" i="1" a="1"/>
  <c r="R768" i="1" s="1"/>
  <c r="S768" i="1" s="1"/>
  <c r="R769" i="1" a="1"/>
  <c r="R769" i="1" s="1"/>
  <c r="S769" i="1" s="1"/>
  <c r="R770" i="1" a="1"/>
  <c r="R770" i="1" s="1"/>
  <c r="S770" i="1" s="1"/>
  <c r="R771" i="1" a="1"/>
  <c r="R771" i="1" s="1"/>
  <c r="S771" i="1" s="1"/>
  <c r="R772" i="1" a="1"/>
  <c r="R772" i="1" s="1"/>
  <c r="S772" i="1" s="1"/>
  <c r="R773" i="1" a="1"/>
  <c r="R773" i="1" s="1"/>
  <c r="S773" i="1" s="1"/>
  <c r="R774" i="1" a="1"/>
  <c r="R774" i="1" s="1"/>
  <c r="S774" i="1" s="1"/>
  <c r="R775" i="1" a="1"/>
  <c r="R775" i="1" s="1"/>
  <c r="S775" i="1" s="1"/>
  <c r="R776" i="1" a="1"/>
  <c r="R776" i="1" s="1"/>
  <c r="S776" i="1" s="1"/>
  <c r="R777" i="1" a="1"/>
  <c r="R777" i="1" s="1"/>
  <c r="S777" i="1" s="1"/>
  <c r="R778" i="1" a="1"/>
  <c r="R778" i="1" s="1"/>
  <c r="S778" i="1" s="1"/>
  <c r="R779" i="1" a="1"/>
  <c r="R779" i="1" s="1"/>
  <c r="S779" i="1" s="1"/>
  <c r="R780" i="1" a="1"/>
  <c r="R780" i="1" s="1"/>
  <c r="S780" i="1" s="1"/>
  <c r="R781" i="1" a="1"/>
  <c r="R781" i="1" s="1"/>
  <c r="S781" i="1" s="1"/>
  <c r="R782" i="1" a="1"/>
  <c r="R782" i="1" s="1"/>
  <c r="S782" i="1" s="1"/>
  <c r="R783" i="1" a="1"/>
  <c r="R783" i="1" s="1"/>
  <c r="S783" i="1" s="1"/>
  <c r="R784" i="1" a="1"/>
  <c r="R784" i="1" s="1"/>
  <c r="S784" i="1" s="1"/>
  <c r="R785" i="1" a="1"/>
  <c r="R785" i="1" s="1"/>
  <c r="S785" i="1" s="1"/>
  <c r="R786" i="1" a="1"/>
  <c r="R786" i="1" s="1"/>
  <c r="S786" i="1" s="1"/>
  <c r="R787" i="1" a="1"/>
  <c r="R787" i="1" s="1"/>
  <c r="S787" i="1" s="1"/>
  <c r="R788" i="1" a="1"/>
  <c r="R788" i="1" s="1"/>
  <c r="S788" i="1" s="1"/>
  <c r="R789" i="1" a="1"/>
  <c r="R789" i="1" s="1"/>
  <c r="S789" i="1" s="1"/>
  <c r="R790" i="1" a="1"/>
  <c r="R790" i="1" s="1"/>
  <c r="S790" i="1" s="1"/>
  <c r="R791" i="1" a="1"/>
  <c r="R791" i="1" s="1"/>
  <c r="S791" i="1" s="1"/>
  <c r="R792" i="1" a="1"/>
  <c r="R792" i="1" s="1"/>
  <c r="S792" i="1" s="1"/>
  <c r="R793" i="1" a="1"/>
  <c r="R793" i="1" s="1"/>
  <c r="S793" i="1" s="1"/>
  <c r="R794" i="1" a="1"/>
  <c r="R794" i="1" s="1"/>
  <c r="S794" i="1" s="1"/>
  <c r="R795" i="1" a="1"/>
  <c r="R795" i="1" s="1"/>
  <c r="S795" i="1" s="1"/>
  <c r="R796" i="1" a="1"/>
  <c r="R796" i="1" s="1"/>
  <c r="S796" i="1" s="1"/>
  <c r="R797" i="1" a="1"/>
  <c r="R797" i="1" s="1"/>
  <c r="S797" i="1" s="1"/>
  <c r="R798" i="1" a="1"/>
  <c r="R798" i="1" s="1"/>
  <c r="S798" i="1" s="1"/>
  <c r="R799" i="1" a="1"/>
  <c r="R799" i="1" s="1"/>
  <c r="S799" i="1" s="1"/>
  <c r="R800" i="1" a="1"/>
  <c r="R800" i="1" s="1"/>
  <c r="S800" i="1" s="1"/>
  <c r="R801" i="1" a="1"/>
  <c r="R801" i="1" s="1"/>
  <c r="S801" i="1" s="1"/>
  <c r="R802" i="1" a="1"/>
  <c r="R802" i="1" s="1"/>
  <c r="S802" i="1" s="1"/>
  <c r="R803" i="1" a="1"/>
  <c r="R803" i="1" s="1"/>
  <c r="S803" i="1" s="1"/>
  <c r="R804" i="1" a="1"/>
  <c r="R804" i="1" s="1"/>
  <c r="S804" i="1" s="1"/>
  <c r="R805" i="1" a="1"/>
  <c r="R805" i="1" s="1"/>
  <c r="S805" i="1" s="1"/>
  <c r="R806" i="1" a="1"/>
  <c r="R806" i="1" s="1"/>
  <c r="S806" i="1" s="1"/>
  <c r="R807" i="1" a="1"/>
  <c r="R807" i="1" s="1"/>
  <c r="S807" i="1" s="1"/>
  <c r="R808" i="1" a="1"/>
  <c r="R808" i="1" s="1"/>
  <c r="S808" i="1" s="1"/>
  <c r="R809" i="1" a="1"/>
  <c r="R809" i="1" s="1"/>
  <c r="S809" i="1" s="1"/>
  <c r="R810" i="1" a="1"/>
  <c r="R810" i="1" s="1"/>
  <c r="S810" i="1" s="1"/>
  <c r="R811" i="1" a="1"/>
  <c r="R811" i="1" s="1"/>
  <c r="S811" i="1" s="1"/>
  <c r="R812" i="1" a="1"/>
  <c r="R812" i="1" s="1"/>
  <c r="S812" i="1" s="1"/>
  <c r="R813" i="1" a="1"/>
  <c r="R813" i="1" s="1"/>
  <c r="S813" i="1" s="1"/>
  <c r="R814" i="1" a="1"/>
  <c r="R814" i="1" s="1"/>
  <c r="S814" i="1" s="1"/>
  <c r="R815" i="1" a="1"/>
  <c r="R815" i="1" s="1"/>
  <c r="S815" i="1" s="1"/>
  <c r="R816" i="1" a="1"/>
  <c r="R816" i="1" s="1"/>
  <c r="S816" i="1" s="1"/>
  <c r="R817" i="1" a="1"/>
  <c r="R817" i="1" s="1"/>
  <c r="S817" i="1" s="1"/>
  <c r="R818" i="1" a="1"/>
  <c r="R818" i="1" s="1"/>
  <c r="S818" i="1" s="1"/>
  <c r="R819" i="1" a="1"/>
  <c r="R819" i="1" s="1"/>
  <c r="S819" i="1" s="1"/>
  <c r="R820" i="1" a="1"/>
  <c r="R820" i="1" s="1"/>
  <c r="S820" i="1" s="1"/>
  <c r="R821" i="1" a="1"/>
  <c r="R821" i="1" s="1"/>
  <c r="S821" i="1" s="1"/>
  <c r="R822" i="1" a="1"/>
  <c r="R822" i="1" s="1"/>
  <c r="S822" i="1" s="1"/>
  <c r="R823" i="1" a="1"/>
  <c r="R823" i="1" s="1"/>
  <c r="S823" i="1" s="1"/>
  <c r="R824" i="1" a="1"/>
  <c r="R824" i="1" s="1"/>
  <c r="S824" i="1" s="1"/>
  <c r="R825" i="1" a="1"/>
  <c r="R825" i="1" s="1"/>
  <c r="S825" i="1" s="1"/>
  <c r="R826" i="1" a="1"/>
  <c r="R826" i="1" s="1"/>
  <c r="S826" i="1" s="1"/>
  <c r="R827" i="1" a="1"/>
  <c r="R827" i="1" s="1"/>
  <c r="S827" i="1" s="1"/>
  <c r="R828" i="1" a="1"/>
  <c r="R828" i="1" s="1"/>
  <c r="S828" i="1" s="1"/>
  <c r="R829" i="1" a="1"/>
  <c r="R829" i="1" s="1"/>
  <c r="S829" i="1" s="1"/>
  <c r="R830" i="1" a="1"/>
  <c r="R830" i="1" s="1"/>
  <c r="S830" i="1" s="1"/>
  <c r="R831" i="1" a="1"/>
  <c r="R831" i="1" s="1"/>
  <c r="S831" i="1" s="1"/>
  <c r="R832" i="1" a="1"/>
  <c r="R832" i="1" s="1"/>
  <c r="S832" i="1" s="1"/>
  <c r="R833" i="1" a="1"/>
  <c r="R833" i="1" s="1"/>
  <c r="S833" i="1" s="1"/>
  <c r="R834" i="1" a="1"/>
  <c r="R834" i="1" s="1"/>
  <c r="S834" i="1" s="1"/>
  <c r="R835" i="1" a="1"/>
  <c r="R835" i="1" s="1"/>
  <c r="S835" i="1" s="1"/>
  <c r="R836" i="1" a="1"/>
  <c r="R836" i="1" s="1"/>
  <c r="S836" i="1" s="1"/>
  <c r="R837" i="1" a="1"/>
  <c r="R837" i="1" s="1"/>
  <c r="S837" i="1" s="1"/>
  <c r="R838" i="1" a="1"/>
  <c r="R838" i="1" s="1"/>
  <c r="S838" i="1" s="1"/>
  <c r="R839" i="1" a="1"/>
  <c r="R839" i="1" s="1"/>
  <c r="S839" i="1" s="1"/>
  <c r="R840" i="1" a="1"/>
  <c r="R840" i="1" s="1"/>
  <c r="S840" i="1" s="1"/>
  <c r="R841" i="1" a="1"/>
  <c r="R841" i="1" s="1"/>
  <c r="S841" i="1" s="1"/>
  <c r="R842" i="1" a="1"/>
  <c r="R842" i="1" s="1"/>
  <c r="S842" i="1" s="1"/>
  <c r="R843" i="1" a="1"/>
  <c r="R843" i="1" s="1"/>
  <c r="S843" i="1" s="1"/>
  <c r="R844" i="1" a="1"/>
  <c r="R844" i="1" s="1"/>
  <c r="S844" i="1" s="1"/>
  <c r="R845" i="1" a="1"/>
  <c r="R845" i="1" s="1"/>
  <c r="S845" i="1" s="1"/>
  <c r="R846" i="1" a="1"/>
  <c r="R846" i="1" s="1"/>
  <c r="S846" i="1" s="1"/>
  <c r="R847" i="1" a="1"/>
  <c r="R847" i="1" s="1"/>
  <c r="S847" i="1" s="1"/>
  <c r="R848" i="1" a="1"/>
  <c r="R848" i="1" s="1"/>
  <c r="S848" i="1" s="1"/>
  <c r="R849" i="1" a="1"/>
  <c r="R849" i="1" s="1"/>
  <c r="S849" i="1" s="1"/>
  <c r="R850" i="1" a="1"/>
  <c r="R850" i="1" s="1"/>
  <c r="S850" i="1" s="1"/>
  <c r="R851" i="1" a="1"/>
  <c r="R851" i="1" s="1"/>
  <c r="S851" i="1" s="1"/>
  <c r="R852" i="1" a="1"/>
  <c r="R852" i="1" s="1"/>
  <c r="S852" i="1" s="1"/>
  <c r="R853" i="1" a="1"/>
  <c r="R853" i="1" s="1"/>
  <c r="S853" i="1" s="1"/>
  <c r="R854" i="1" a="1"/>
  <c r="R854" i="1" s="1"/>
  <c r="S854" i="1" s="1"/>
  <c r="R855" i="1" a="1"/>
  <c r="R855" i="1" s="1"/>
  <c r="S855" i="1" s="1"/>
  <c r="R856" i="1" a="1"/>
  <c r="R856" i="1" s="1"/>
  <c r="S856" i="1" s="1"/>
  <c r="R857" i="1" a="1"/>
  <c r="R857" i="1" s="1"/>
  <c r="S857" i="1" s="1"/>
  <c r="R858" i="1" a="1"/>
  <c r="R858" i="1" s="1"/>
  <c r="S858" i="1" s="1"/>
  <c r="R859" i="1" a="1"/>
  <c r="R859" i="1" s="1"/>
  <c r="S859" i="1" s="1"/>
  <c r="R860" i="1" a="1"/>
  <c r="R860" i="1" s="1"/>
  <c r="S860" i="1" s="1"/>
  <c r="R861" i="1" a="1"/>
  <c r="R861" i="1" s="1"/>
  <c r="S861" i="1" s="1"/>
  <c r="R862" i="1" a="1"/>
  <c r="R862" i="1" s="1"/>
  <c r="S862" i="1" s="1"/>
  <c r="R863" i="1" a="1"/>
  <c r="R863" i="1" s="1"/>
  <c r="S863" i="1" s="1"/>
  <c r="R864" i="1" a="1"/>
  <c r="R864" i="1" s="1"/>
  <c r="S864" i="1" s="1"/>
  <c r="R865" i="1" a="1"/>
  <c r="R865" i="1" s="1"/>
  <c r="S865" i="1" s="1"/>
  <c r="R866" i="1" a="1"/>
  <c r="R866" i="1" s="1"/>
  <c r="S866" i="1" s="1"/>
  <c r="R867" i="1" a="1"/>
  <c r="R867" i="1" s="1"/>
  <c r="S867" i="1" s="1"/>
  <c r="R868" i="1" a="1"/>
  <c r="R868" i="1" s="1"/>
  <c r="S868" i="1" s="1"/>
  <c r="R869" i="1" a="1"/>
  <c r="R869" i="1" s="1"/>
  <c r="S869" i="1" s="1"/>
  <c r="R870" i="1" a="1"/>
  <c r="R870" i="1" s="1"/>
  <c r="S870" i="1" s="1"/>
  <c r="R871" i="1" a="1"/>
  <c r="R871" i="1" s="1"/>
  <c r="S871" i="1" s="1"/>
  <c r="R872" i="1" a="1"/>
  <c r="R872" i="1" s="1"/>
  <c r="S872" i="1" s="1"/>
  <c r="R873" i="1" a="1"/>
  <c r="R873" i="1" s="1"/>
  <c r="S873" i="1" s="1"/>
  <c r="R874" i="1" a="1"/>
  <c r="R874" i="1" s="1"/>
  <c r="S874" i="1" s="1"/>
  <c r="R875" i="1" a="1"/>
  <c r="R875" i="1" s="1"/>
  <c r="S875" i="1" s="1"/>
  <c r="R876" i="1" a="1"/>
  <c r="R876" i="1" s="1"/>
  <c r="S876" i="1" s="1"/>
  <c r="R877" i="1" a="1"/>
  <c r="R877" i="1" s="1"/>
  <c r="S877" i="1" s="1"/>
  <c r="R878" i="1" a="1"/>
  <c r="R878" i="1" s="1"/>
  <c r="S878" i="1" s="1"/>
  <c r="R879" i="1" a="1"/>
  <c r="R879" i="1" s="1"/>
  <c r="S879" i="1" s="1"/>
  <c r="R880" i="1" a="1"/>
  <c r="R880" i="1" s="1"/>
  <c r="S880" i="1" s="1"/>
  <c r="R881" i="1" a="1"/>
  <c r="R881" i="1" s="1"/>
  <c r="S881" i="1" s="1"/>
  <c r="R882" i="1" a="1"/>
  <c r="R882" i="1" s="1"/>
  <c r="S882" i="1" s="1"/>
  <c r="R883" i="1" a="1"/>
  <c r="R883" i="1" s="1"/>
  <c r="S883" i="1" s="1"/>
  <c r="R884" i="1" a="1"/>
  <c r="R884" i="1" s="1"/>
  <c r="S884" i="1" s="1"/>
  <c r="R885" i="1" a="1"/>
  <c r="R885" i="1" s="1"/>
  <c r="S885" i="1" s="1"/>
  <c r="R886" i="1" a="1"/>
  <c r="R886" i="1" s="1"/>
  <c r="S886" i="1" s="1"/>
  <c r="R887" i="1" a="1"/>
  <c r="R887" i="1" s="1"/>
  <c r="S887" i="1" s="1"/>
  <c r="R888" i="1" a="1"/>
  <c r="R888" i="1" s="1"/>
  <c r="S888" i="1" s="1"/>
  <c r="R889" i="1" a="1"/>
  <c r="R889" i="1" s="1"/>
  <c r="S889" i="1" s="1"/>
  <c r="R890" i="1" a="1"/>
  <c r="R890" i="1" s="1"/>
  <c r="S890" i="1" s="1"/>
  <c r="R891" i="1" a="1"/>
  <c r="R891" i="1" s="1"/>
  <c r="S891" i="1" s="1"/>
  <c r="R892" i="1" a="1"/>
  <c r="R892" i="1" s="1"/>
  <c r="S892" i="1" s="1"/>
  <c r="R893" i="1" a="1"/>
  <c r="R893" i="1" s="1"/>
  <c r="S893" i="1" s="1"/>
  <c r="R894" i="1" a="1"/>
  <c r="R894" i="1" s="1"/>
  <c r="S894" i="1" s="1"/>
  <c r="R895" i="1" a="1"/>
  <c r="R895" i="1" s="1"/>
  <c r="S895" i="1" s="1"/>
  <c r="R896" i="1" a="1"/>
  <c r="R896" i="1" s="1"/>
  <c r="S896" i="1" s="1"/>
  <c r="R897" i="1" a="1"/>
  <c r="R897" i="1" s="1"/>
  <c r="S897" i="1" s="1"/>
  <c r="R898" i="1" a="1"/>
  <c r="R898" i="1" s="1"/>
  <c r="S898" i="1" s="1"/>
  <c r="R899" i="1" a="1"/>
  <c r="R899" i="1" s="1"/>
  <c r="S899" i="1" s="1"/>
  <c r="R900" i="1" a="1"/>
  <c r="R900" i="1" s="1"/>
  <c r="S900" i="1" s="1"/>
  <c r="R901" i="1" a="1"/>
  <c r="R901" i="1" s="1"/>
  <c r="S901" i="1" s="1"/>
  <c r="R902" i="1" a="1"/>
  <c r="R902" i="1" s="1"/>
  <c r="S902" i="1" s="1"/>
  <c r="R903" i="1" a="1"/>
  <c r="R903" i="1" s="1"/>
  <c r="S903" i="1" s="1"/>
  <c r="R904" i="1" a="1"/>
  <c r="R904" i="1" s="1"/>
  <c r="S904" i="1" s="1"/>
  <c r="R905" i="1" a="1"/>
  <c r="R905" i="1" s="1"/>
  <c r="S905" i="1" s="1"/>
  <c r="R906" i="1" a="1"/>
  <c r="R906" i="1" s="1"/>
  <c r="S906" i="1" s="1"/>
  <c r="R907" i="1" a="1"/>
  <c r="R907" i="1" s="1"/>
  <c r="S907" i="1" s="1"/>
  <c r="R908" i="1" a="1"/>
  <c r="R908" i="1" s="1"/>
  <c r="S908" i="1" s="1"/>
  <c r="R909" i="1" a="1"/>
  <c r="R909" i="1" s="1"/>
  <c r="S909" i="1" s="1"/>
  <c r="R910" i="1" a="1"/>
  <c r="R910" i="1" s="1"/>
  <c r="S910" i="1" s="1"/>
  <c r="R911" i="1" a="1"/>
  <c r="R911" i="1" s="1"/>
  <c r="S911" i="1" s="1"/>
  <c r="R912" i="1" a="1"/>
  <c r="R912" i="1" s="1"/>
  <c r="S912" i="1" s="1"/>
  <c r="R913" i="1" a="1"/>
  <c r="R913" i="1" s="1"/>
  <c r="S913" i="1" s="1"/>
  <c r="R914" i="1" a="1"/>
  <c r="R914" i="1" s="1"/>
  <c r="S914" i="1" s="1"/>
  <c r="R915" i="1" a="1"/>
  <c r="R915" i="1" s="1"/>
  <c r="S915" i="1" s="1"/>
  <c r="R916" i="1" a="1"/>
  <c r="R916" i="1" s="1"/>
  <c r="S916" i="1" s="1"/>
  <c r="R917" i="1" a="1"/>
  <c r="R917" i="1" s="1"/>
  <c r="S917" i="1" s="1"/>
  <c r="R918" i="1" a="1"/>
  <c r="R918" i="1" s="1"/>
  <c r="S918" i="1" s="1"/>
  <c r="R919" i="1" a="1"/>
  <c r="R919" i="1" s="1"/>
  <c r="S919" i="1" s="1"/>
  <c r="R920" i="1" a="1"/>
  <c r="R920" i="1" s="1"/>
  <c r="S920" i="1" s="1"/>
  <c r="R921" i="1" a="1"/>
  <c r="R921" i="1" s="1"/>
  <c r="S921" i="1" s="1"/>
  <c r="R922" i="1" a="1"/>
  <c r="R922" i="1" s="1"/>
  <c r="S922" i="1" s="1"/>
  <c r="R923" i="1" a="1"/>
  <c r="R923" i="1" s="1"/>
  <c r="S923" i="1" s="1"/>
  <c r="R924" i="1" a="1"/>
  <c r="R924" i="1" s="1"/>
  <c r="S924" i="1" s="1"/>
  <c r="R925" i="1" a="1"/>
  <c r="R925" i="1" s="1"/>
  <c r="S925" i="1" s="1"/>
  <c r="R926" i="1" a="1"/>
  <c r="R926" i="1" s="1"/>
  <c r="S926" i="1" s="1"/>
  <c r="R927" i="1" a="1"/>
  <c r="R927" i="1" s="1"/>
  <c r="S927" i="1" s="1"/>
  <c r="R928" i="1" a="1"/>
  <c r="R928" i="1" s="1"/>
  <c r="S928" i="1" s="1"/>
  <c r="R929" i="1" a="1"/>
  <c r="R929" i="1" s="1"/>
  <c r="S929" i="1" s="1"/>
  <c r="R930" i="1" a="1"/>
  <c r="R930" i="1" s="1"/>
  <c r="S930" i="1" s="1"/>
  <c r="R931" i="1" a="1"/>
  <c r="R931" i="1" s="1"/>
  <c r="S931" i="1" s="1"/>
  <c r="R932" i="1" a="1"/>
  <c r="R932" i="1" s="1"/>
  <c r="S932" i="1" s="1"/>
  <c r="R933" i="1" a="1"/>
  <c r="R933" i="1" s="1"/>
  <c r="S933" i="1" s="1"/>
  <c r="R934" i="1" a="1"/>
  <c r="R934" i="1" s="1"/>
  <c r="S934" i="1" s="1"/>
  <c r="R935" i="1" a="1"/>
  <c r="R935" i="1" s="1"/>
  <c r="S935" i="1" s="1"/>
  <c r="R936" i="1" a="1"/>
  <c r="R936" i="1" s="1"/>
  <c r="S936" i="1" s="1"/>
  <c r="R937" i="1" a="1"/>
  <c r="R937" i="1" s="1"/>
  <c r="S937" i="1" s="1"/>
  <c r="R938" i="1" a="1"/>
  <c r="R938" i="1" s="1"/>
  <c r="S938" i="1" s="1"/>
  <c r="R939" i="1" a="1"/>
  <c r="R939" i="1" s="1"/>
  <c r="S939" i="1" s="1"/>
  <c r="R940" i="1" a="1"/>
  <c r="R940" i="1" s="1"/>
  <c r="S940" i="1" s="1"/>
  <c r="R941" i="1" a="1"/>
  <c r="R941" i="1" s="1"/>
  <c r="S941" i="1" s="1"/>
  <c r="R942" i="1" a="1"/>
  <c r="R942" i="1" s="1"/>
  <c r="S942" i="1" s="1"/>
  <c r="R943" i="1" a="1"/>
  <c r="R943" i="1" s="1"/>
  <c r="S943" i="1" s="1"/>
  <c r="R944" i="1" a="1"/>
  <c r="R944" i="1" s="1"/>
  <c r="S944" i="1" s="1"/>
  <c r="R945" i="1" a="1"/>
  <c r="R945" i="1" s="1"/>
  <c r="S945" i="1" s="1"/>
  <c r="R946" i="1" a="1"/>
  <c r="R946" i="1" s="1"/>
  <c r="S946" i="1" s="1"/>
  <c r="R947" i="1" a="1"/>
  <c r="R947" i="1" s="1"/>
  <c r="S947" i="1" s="1"/>
  <c r="R948" i="1" a="1"/>
  <c r="R948" i="1" s="1"/>
  <c r="S948" i="1" s="1"/>
  <c r="R949" i="1" a="1"/>
  <c r="R949" i="1" s="1"/>
  <c r="S949" i="1" s="1"/>
  <c r="R950" i="1" a="1"/>
  <c r="R950" i="1" s="1"/>
  <c r="S950" i="1" s="1"/>
  <c r="R951" i="1" a="1"/>
  <c r="R951" i="1" s="1"/>
  <c r="S951" i="1" s="1"/>
  <c r="R952" i="1" a="1"/>
  <c r="R952" i="1" s="1"/>
  <c r="S952" i="1" s="1"/>
  <c r="R953" i="1" a="1"/>
  <c r="R953" i="1" s="1"/>
  <c r="S953" i="1" s="1"/>
  <c r="R954" i="1" a="1"/>
  <c r="R954" i="1" s="1"/>
  <c r="S954" i="1" s="1"/>
  <c r="R955" i="1" a="1"/>
  <c r="R955" i="1" s="1"/>
  <c r="S955" i="1" s="1"/>
  <c r="R956" i="1" a="1"/>
  <c r="R956" i="1" s="1"/>
  <c r="S956" i="1" s="1"/>
  <c r="R957" i="1" a="1"/>
  <c r="R957" i="1" s="1"/>
  <c r="S957" i="1" s="1"/>
  <c r="R958" i="1" a="1"/>
  <c r="R958" i="1" s="1"/>
  <c r="S958" i="1" s="1"/>
  <c r="R959" i="1" a="1"/>
  <c r="R959" i="1" s="1"/>
  <c r="S959" i="1" s="1"/>
  <c r="R960" i="1" a="1"/>
  <c r="R960" i="1" s="1"/>
  <c r="S960" i="1" s="1"/>
  <c r="R961" i="1" a="1"/>
  <c r="R961" i="1" s="1"/>
  <c r="S961" i="1" s="1"/>
  <c r="R962" i="1" a="1"/>
  <c r="R962" i="1" s="1"/>
  <c r="S962" i="1" s="1"/>
  <c r="R963" i="1" a="1"/>
  <c r="R963" i="1" s="1"/>
  <c r="S963" i="1" s="1"/>
  <c r="R964" i="1" a="1"/>
  <c r="R964" i="1" s="1"/>
  <c r="S964" i="1" s="1"/>
  <c r="R965" i="1" a="1"/>
  <c r="R965" i="1" s="1"/>
  <c r="S965" i="1" s="1"/>
  <c r="R966" i="1" a="1"/>
  <c r="R966" i="1" s="1"/>
  <c r="S966" i="1" s="1"/>
  <c r="R967" i="1" a="1"/>
  <c r="R967" i="1" s="1"/>
  <c r="S967" i="1" s="1"/>
  <c r="R968" i="1" a="1"/>
  <c r="R968" i="1" s="1"/>
  <c r="S968" i="1" s="1"/>
  <c r="R969" i="1" a="1"/>
  <c r="R969" i="1" s="1"/>
  <c r="S969" i="1" s="1"/>
  <c r="R970" i="1" a="1"/>
  <c r="R970" i="1" s="1"/>
  <c r="S970" i="1" s="1"/>
  <c r="R971" i="1" a="1"/>
  <c r="R971" i="1" s="1"/>
  <c r="S971" i="1" s="1"/>
  <c r="R972" i="1" a="1"/>
  <c r="R972" i="1" s="1"/>
  <c r="S972" i="1" s="1"/>
  <c r="R973" i="1" a="1"/>
  <c r="R973" i="1" s="1"/>
  <c r="S973" i="1" s="1"/>
  <c r="R974" i="1" a="1"/>
  <c r="R974" i="1" s="1"/>
  <c r="S974" i="1" s="1"/>
  <c r="R975" i="1" a="1"/>
  <c r="R975" i="1" s="1"/>
  <c r="S975" i="1" s="1"/>
  <c r="R976" i="1" a="1"/>
  <c r="R976" i="1" s="1"/>
  <c r="S976" i="1" s="1"/>
  <c r="R977" i="1" a="1"/>
  <c r="R977" i="1" s="1"/>
  <c r="S977" i="1" s="1"/>
  <c r="R978" i="1" a="1"/>
  <c r="R978" i="1" s="1"/>
  <c r="S978" i="1" s="1"/>
  <c r="R979" i="1" a="1"/>
  <c r="R979" i="1" s="1"/>
  <c r="S979" i="1" s="1"/>
  <c r="R980" i="1" a="1"/>
  <c r="R980" i="1" s="1"/>
  <c r="S980" i="1" s="1"/>
  <c r="R981" i="1" a="1"/>
  <c r="R981" i="1" s="1"/>
  <c r="S981" i="1" s="1"/>
  <c r="R982" i="1" a="1"/>
  <c r="R982" i="1" s="1"/>
  <c r="S982" i="1" s="1"/>
  <c r="R983" i="1" a="1"/>
  <c r="R983" i="1" s="1"/>
  <c r="S983" i="1" s="1"/>
  <c r="R984" i="1" a="1"/>
  <c r="R984" i="1" s="1"/>
  <c r="S984" i="1" s="1"/>
  <c r="R985" i="1" a="1"/>
  <c r="R985" i="1" s="1"/>
  <c r="S985" i="1" s="1"/>
  <c r="R986" i="1" a="1"/>
  <c r="R986" i="1" s="1"/>
  <c r="S986" i="1" s="1"/>
  <c r="R987" i="1" a="1"/>
  <c r="R987" i="1" s="1"/>
  <c r="S987" i="1" s="1"/>
  <c r="R988" i="1" a="1"/>
  <c r="R988" i="1" s="1"/>
  <c r="S988" i="1" s="1"/>
  <c r="R989" i="1" a="1"/>
  <c r="R989" i="1" s="1"/>
  <c r="S989" i="1" s="1"/>
  <c r="R990" i="1" a="1"/>
  <c r="R990" i="1" s="1"/>
  <c r="S990" i="1" s="1"/>
  <c r="R991" i="1" a="1"/>
  <c r="R991" i="1" s="1"/>
  <c r="S991" i="1" s="1"/>
  <c r="R992" i="1" a="1"/>
  <c r="R992" i="1" s="1"/>
  <c r="S992" i="1" s="1"/>
  <c r="R993" i="1" a="1"/>
  <c r="R993" i="1" s="1"/>
  <c r="S993" i="1" s="1"/>
  <c r="R994" i="1" a="1"/>
  <c r="R994" i="1" s="1"/>
  <c r="S994" i="1" s="1"/>
  <c r="R995" i="1" a="1"/>
  <c r="R995" i="1" s="1"/>
  <c r="S995" i="1" s="1"/>
  <c r="R996" i="1" a="1"/>
  <c r="R996" i="1" s="1"/>
  <c r="S996" i="1" s="1"/>
  <c r="R997" i="1" a="1"/>
  <c r="R997" i="1" s="1"/>
  <c r="S997" i="1" s="1"/>
  <c r="R998" i="1" a="1"/>
  <c r="R998" i="1" s="1"/>
  <c r="S998" i="1" s="1"/>
  <c r="R999" i="1" a="1"/>
  <c r="R999" i="1" s="1"/>
  <c r="S999" i="1" s="1"/>
  <c r="R1000" i="1" a="1"/>
  <c r="R1000" i="1" s="1"/>
  <c r="S1000" i="1" s="1"/>
  <c r="R1001" i="1" a="1"/>
  <c r="R1001" i="1" s="1"/>
  <c r="S1001" i="1" s="1"/>
  <c r="R1002" i="1" a="1"/>
  <c r="R1002" i="1" s="1"/>
  <c r="S1002" i="1" s="1"/>
  <c r="R1003" i="1" a="1"/>
  <c r="R1003" i="1" s="1"/>
  <c r="S1003" i="1" s="1"/>
  <c r="R1004" i="1" a="1"/>
  <c r="R1004" i="1" s="1"/>
  <c r="S1004" i="1" s="1"/>
  <c r="R1005" i="1" a="1"/>
  <c r="R1005" i="1" s="1"/>
  <c r="S1005" i="1" s="1"/>
  <c r="R1006" i="1" a="1"/>
  <c r="R1006" i="1" s="1"/>
  <c r="S1006" i="1" s="1"/>
  <c r="R1007" i="1" a="1"/>
  <c r="R1007" i="1" s="1"/>
  <c r="S1007" i="1" s="1"/>
  <c r="R1008" i="1" a="1"/>
  <c r="R1008" i="1" s="1"/>
  <c r="S1008" i="1" s="1"/>
  <c r="R1009" i="1" a="1"/>
  <c r="R1009" i="1" s="1"/>
  <c r="S1009" i="1" s="1"/>
  <c r="R1010" i="1" a="1"/>
  <c r="R1010" i="1" s="1"/>
  <c r="S1010" i="1" s="1"/>
  <c r="R1011" i="1" a="1"/>
  <c r="R1011" i="1" s="1"/>
  <c r="S1011" i="1" s="1"/>
  <c r="R1012" i="1" a="1"/>
  <c r="R1012" i="1" s="1"/>
  <c r="S1012" i="1" s="1"/>
  <c r="R1013" i="1" a="1"/>
  <c r="R1013" i="1" s="1"/>
  <c r="S1013" i="1" s="1"/>
  <c r="R1014" i="1" a="1"/>
  <c r="R1014" i="1" s="1"/>
  <c r="S1014" i="1" s="1"/>
  <c r="R1015" i="1" a="1"/>
  <c r="R1015" i="1" s="1"/>
  <c r="S1015" i="1" s="1"/>
  <c r="R1016" i="1" a="1"/>
  <c r="R1016" i="1" s="1"/>
  <c r="S1016" i="1" s="1"/>
  <c r="R1017" i="1" a="1"/>
  <c r="R1017" i="1" s="1"/>
  <c r="S1017" i="1" s="1"/>
  <c r="R1018" i="1" a="1"/>
  <c r="R1018" i="1" s="1"/>
  <c r="S1018" i="1" s="1"/>
  <c r="R1019" i="1" a="1"/>
  <c r="R1019" i="1" s="1"/>
  <c r="S1019" i="1" s="1"/>
  <c r="R1020" i="1" a="1"/>
  <c r="R1020" i="1" s="1"/>
  <c r="S1020" i="1" s="1"/>
  <c r="R1021" i="1" a="1"/>
  <c r="R1021" i="1" s="1"/>
  <c r="S1021" i="1" s="1"/>
  <c r="R1022" i="1" a="1"/>
  <c r="R1022" i="1" s="1"/>
  <c r="S1022" i="1" s="1"/>
  <c r="R1023" i="1" a="1"/>
  <c r="R1023" i="1" s="1"/>
  <c r="S1023" i="1" s="1"/>
  <c r="R1024" i="1" a="1"/>
  <c r="R1024" i="1" s="1"/>
  <c r="S1024" i="1" s="1"/>
  <c r="R1025" i="1" a="1"/>
  <c r="R1025" i="1" s="1"/>
  <c r="S1025" i="1" s="1"/>
  <c r="R1026" i="1" a="1"/>
  <c r="R1026" i="1" s="1"/>
  <c r="S1026" i="1" s="1"/>
  <c r="R1027" i="1" a="1"/>
  <c r="R1027" i="1" s="1"/>
  <c r="S1027" i="1" s="1"/>
  <c r="R1028" i="1" a="1"/>
  <c r="R1028" i="1" s="1"/>
  <c r="S1028" i="1" s="1"/>
  <c r="R1029" i="1" a="1"/>
  <c r="R1029" i="1" s="1"/>
  <c r="S1029" i="1" s="1"/>
  <c r="R1030" i="1" a="1"/>
  <c r="R1030" i="1" s="1"/>
  <c r="S1030" i="1" s="1"/>
  <c r="R1031" i="1" a="1"/>
  <c r="R1031" i="1" s="1"/>
  <c r="S1031" i="1" s="1"/>
  <c r="R1032" i="1" a="1"/>
  <c r="R1032" i="1" s="1"/>
  <c r="S1032" i="1" s="1"/>
  <c r="R1033" i="1" a="1"/>
  <c r="R1033" i="1" s="1"/>
  <c r="S1033" i="1" s="1"/>
  <c r="R1034" i="1" a="1"/>
  <c r="R1034" i="1" s="1"/>
  <c r="S1034" i="1" s="1"/>
  <c r="R1035" i="1" a="1"/>
  <c r="R1035" i="1" s="1"/>
  <c r="S1035" i="1" s="1"/>
  <c r="R1036" i="1" a="1"/>
  <c r="R1036" i="1" s="1"/>
  <c r="S1036" i="1" s="1"/>
  <c r="R1037" i="1" a="1"/>
  <c r="R1037" i="1" s="1"/>
  <c r="S1037" i="1" s="1"/>
  <c r="R1038" i="1" a="1"/>
  <c r="R1038" i="1" s="1"/>
  <c r="S1038" i="1" s="1"/>
  <c r="R1039" i="1" a="1"/>
  <c r="R1039" i="1" s="1"/>
  <c r="S1039" i="1" s="1"/>
  <c r="R1040" i="1" a="1"/>
  <c r="R1040" i="1" s="1"/>
  <c r="S1040" i="1" s="1"/>
  <c r="R1041" i="1" a="1"/>
  <c r="R1041" i="1" s="1"/>
  <c r="S1041" i="1" s="1"/>
  <c r="R1042" i="1" a="1"/>
  <c r="R1042" i="1" s="1"/>
  <c r="S1042" i="1" s="1"/>
  <c r="R1043" i="1" a="1"/>
  <c r="R1043" i="1" s="1"/>
  <c r="S1043" i="1" s="1"/>
  <c r="R1044" i="1" a="1"/>
  <c r="R1044" i="1" s="1"/>
  <c r="S1044" i="1" s="1"/>
  <c r="R1045" i="1" a="1"/>
  <c r="R1045" i="1" s="1"/>
  <c r="S1045" i="1" s="1"/>
  <c r="R1046" i="1" a="1"/>
  <c r="R1046" i="1" s="1"/>
  <c r="S1046" i="1" s="1"/>
  <c r="R1047" i="1" a="1"/>
  <c r="R1047" i="1" s="1"/>
  <c r="S1047" i="1" s="1"/>
  <c r="R1048" i="1" a="1"/>
  <c r="R1048" i="1" s="1"/>
  <c r="S1048" i="1" s="1"/>
  <c r="R1049" i="1" a="1"/>
  <c r="R1049" i="1" s="1"/>
  <c r="S1049" i="1" s="1"/>
  <c r="R1050" i="1" a="1"/>
  <c r="R1050" i="1" s="1"/>
  <c r="S1050" i="1" s="1"/>
  <c r="R1051" i="1" a="1"/>
  <c r="R1051" i="1" s="1"/>
  <c r="S1051" i="1" s="1"/>
  <c r="R1052" i="1" a="1"/>
  <c r="R1052" i="1" s="1"/>
  <c r="S1052" i="1" s="1"/>
  <c r="R1053" i="1" a="1"/>
  <c r="R1053" i="1" s="1"/>
  <c r="S1053" i="1" s="1"/>
  <c r="R1054" i="1" a="1"/>
  <c r="R1054" i="1" s="1"/>
  <c r="S1054" i="1" s="1"/>
  <c r="R1055" i="1" a="1"/>
  <c r="R1055" i="1" s="1"/>
  <c r="S1055" i="1" s="1"/>
  <c r="R1056" i="1" a="1"/>
  <c r="R1056" i="1" s="1"/>
  <c r="S1056" i="1" s="1"/>
  <c r="R1057" i="1" a="1"/>
  <c r="R1057" i="1" s="1"/>
  <c r="S1057" i="1" s="1"/>
  <c r="R1058" i="1" a="1"/>
  <c r="R1058" i="1" s="1"/>
  <c r="S1058" i="1" s="1"/>
  <c r="R1059" i="1" a="1"/>
  <c r="R1059" i="1" s="1"/>
  <c r="S1059" i="1" s="1"/>
  <c r="R1060" i="1" a="1"/>
  <c r="R1060" i="1" s="1"/>
  <c r="S1060" i="1" s="1"/>
  <c r="R1061" i="1" a="1"/>
  <c r="R1061" i="1" s="1"/>
  <c r="S1061" i="1" s="1"/>
  <c r="R1062" i="1" a="1"/>
  <c r="R1062" i="1" s="1"/>
  <c r="S1062" i="1" s="1"/>
  <c r="R1063" i="1" a="1"/>
  <c r="R1063" i="1" s="1"/>
  <c r="S1063" i="1" s="1"/>
  <c r="R1064" i="1" a="1"/>
  <c r="R1064" i="1" s="1"/>
  <c r="S1064" i="1" s="1"/>
  <c r="R1065" i="1" a="1"/>
  <c r="R1065" i="1" s="1"/>
  <c r="S1065" i="1" s="1"/>
  <c r="R1066" i="1" a="1"/>
  <c r="R1066" i="1" s="1"/>
  <c r="S1066" i="1" s="1"/>
  <c r="R1067" i="1" a="1"/>
  <c r="R1067" i="1" s="1"/>
  <c r="S1067" i="1" s="1"/>
  <c r="R1068" i="1" a="1"/>
  <c r="R1068" i="1" s="1"/>
  <c r="S1068" i="1" s="1"/>
  <c r="R1069" i="1" a="1"/>
  <c r="R1069" i="1" s="1"/>
  <c r="S1069" i="1" s="1"/>
  <c r="R1070" i="1" a="1"/>
  <c r="R1070" i="1" s="1"/>
  <c r="S1070" i="1" s="1"/>
  <c r="R1071" i="1" a="1"/>
  <c r="R1071" i="1" s="1"/>
  <c r="S1071" i="1" s="1"/>
  <c r="R1072" i="1" a="1"/>
  <c r="R1072" i="1" s="1"/>
  <c r="S1072" i="1" s="1"/>
  <c r="R1073" i="1" a="1"/>
  <c r="R1073" i="1" s="1"/>
  <c r="S1073" i="1" s="1"/>
  <c r="R1074" i="1" a="1"/>
  <c r="R1074" i="1" s="1"/>
  <c r="S1074" i="1" s="1"/>
  <c r="R1075" i="1" a="1"/>
  <c r="R1075" i="1" s="1"/>
  <c r="S1075" i="1" s="1"/>
  <c r="R1076" i="1" a="1"/>
  <c r="R1076" i="1" s="1"/>
  <c r="S1076" i="1" s="1"/>
  <c r="R1077" i="1" a="1"/>
  <c r="R1077" i="1" s="1"/>
  <c r="S1077" i="1" s="1"/>
  <c r="R1078" i="1" a="1"/>
  <c r="R1078" i="1" s="1"/>
  <c r="S1078" i="1" s="1"/>
  <c r="R1079" i="1" a="1"/>
  <c r="R1079" i="1" s="1"/>
  <c r="S1079" i="1" s="1"/>
  <c r="R1080" i="1" a="1"/>
  <c r="R1080" i="1" s="1"/>
  <c r="S1080" i="1" s="1"/>
  <c r="R1081" i="1" a="1"/>
  <c r="R1081" i="1" s="1"/>
  <c r="S1081" i="1" s="1"/>
  <c r="R1082" i="1" a="1"/>
  <c r="R1082" i="1" s="1"/>
  <c r="S1082" i="1" s="1"/>
  <c r="R1083" i="1" a="1"/>
  <c r="R1083" i="1" s="1"/>
  <c r="S1083" i="1" s="1"/>
  <c r="R1084" i="1" a="1"/>
  <c r="R1084" i="1" s="1"/>
  <c r="S1084" i="1" s="1"/>
  <c r="R1085" i="1" a="1"/>
  <c r="R1085" i="1" s="1"/>
  <c r="S1085" i="1" s="1"/>
  <c r="R1086" i="1" a="1"/>
  <c r="R1086" i="1" s="1"/>
  <c r="S1086" i="1" s="1"/>
  <c r="R1087" i="1" a="1"/>
  <c r="R1087" i="1" s="1"/>
  <c r="S1087" i="1" s="1"/>
  <c r="R1088" i="1" a="1"/>
  <c r="R1088" i="1" s="1"/>
  <c r="S1088" i="1" s="1"/>
  <c r="R1089" i="1" a="1"/>
  <c r="R1089" i="1" s="1"/>
  <c r="S1089" i="1" s="1"/>
  <c r="R1090" i="1" a="1"/>
  <c r="R1090" i="1" s="1"/>
  <c r="S1090" i="1" s="1"/>
  <c r="R1091" i="1" a="1"/>
  <c r="R1091" i="1" s="1"/>
  <c r="S1091" i="1" s="1"/>
  <c r="R1092" i="1" a="1"/>
  <c r="R1092" i="1" s="1"/>
  <c r="S1092" i="1" s="1"/>
  <c r="R1093" i="1" a="1"/>
  <c r="R1093" i="1" s="1"/>
  <c r="S1093" i="1" s="1"/>
  <c r="R1094" i="1" a="1"/>
  <c r="R1094" i="1" s="1"/>
  <c r="S1094" i="1" s="1"/>
  <c r="R1095" i="1" a="1"/>
  <c r="R1095" i="1" s="1"/>
  <c r="S1095" i="1" s="1"/>
  <c r="R1096" i="1" a="1"/>
  <c r="R1096" i="1" s="1"/>
  <c r="S1096" i="1" s="1"/>
  <c r="R1097" i="1" a="1"/>
  <c r="R1097" i="1" s="1"/>
  <c r="S1097" i="1" s="1"/>
  <c r="R1098" i="1" a="1"/>
  <c r="R1098" i="1" s="1"/>
  <c r="S1098" i="1" s="1"/>
  <c r="R1099" i="1" a="1"/>
  <c r="R1099" i="1" s="1"/>
  <c r="S1099" i="1" s="1"/>
  <c r="R1100" i="1" a="1"/>
  <c r="R1100" i="1" s="1"/>
  <c r="S1100" i="1" s="1"/>
  <c r="R1101" i="1" a="1"/>
  <c r="R1101" i="1" s="1"/>
  <c r="S1101" i="1" s="1"/>
  <c r="R1102" i="1" a="1"/>
  <c r="R1102" i="1" s="1"/>
  <c r="S1102" i="1" s="1"/>
  <c r="R1103" i="1" a="1"/>
  <c r="R1103" i="1" s="1"/>
  <c r="S1103" i="1" s="1"/>
  <c r="R1104" i="1" a="1"/>
  <c r="R1104" i="1" s="1"/>
  <c r="S1104" i="1" s="1"/>
  <c r="R1105" i="1" a="1"/>
  <c r="R1105" i="1" s="1"/>
  <c r="S1105" i="1" s="1"/>
  <c r="R1106" i="1" a="1"/>
  <c r="R1106" i="1" s="1"/>
  <c r="S1106" i="1" s="1"/>
  <c r="R1107" i="1" a="1"/>
  <c r="R1107" i="1" s="1"/>
  <c r="S1107" i="1" s="1"/>
  <c r="R1108" i="1" a="1"/>
  <c r="R1108" i="1" s="1"/>
  <c r="S1108" i="1" s="1"/>
  <c r="R1109" i="1" a="1"/>
  <c r="R1109" i="1" s="1"/>
  <c r="S1109" i="1" s="1"/>
  <c r="R1110" i="1" a="1"/>
  <c r="R1110" i="1" s="1"/>
  <c r="S1110" i="1" s="1"/>
  <c r="R1111" i="1" a="1"/>
  <c r="R1111" i="1" s="1"/>
  <c r="S1111" i="1" s="1"/>
  <c r="R1112" i="1" a="1"/>
  <c r="R1112" i="1" s="1"/>
  <c r="S1112" i="1" s="1"/>
  <c r="R1113" i="1" a="1"/>
  <c r="R1113" i="1" s="1"/>
  <c r="S1113" i="1" s="1"/>
  <c r="R1114" i="1" a="1"/>
  <c r="R1114" i="1" s="1"/>
  <c r="S1114" i="1" s="1"/>
  <c r="R1115" i="1" a="1"/>
  <c r="R1115" i="1" s="1"/>
  <c r="S1115" i="1" s="1"/>
  <c r="R1116" i="1" a="1"/>
  <c r="R1116" i="1" s="1"/>
  <c r="S1116" i="1" s="1"/>
  <c r="R1117" i="1" a="1"/>
  <c r="R1117" i="1" s="1"/>
  <c r="S1117" i="1" s="1"/>
  <c r="R1118" i="1" a="1"/>
  <c r="R1118" i="1" s="1"/>
  <c r="S1118" i="1" s="1"/>
  <c r="R1119" i="1" a="1"/>
  <c r="R1119" i="1" s="1"/>
  <c r="S1119" i="1" s="1"/>
  <c r="R1120" i="1" a="1"/>
  <c r="R1120" i="1" s="1"/>
  <c r="S1120" i="1" s="1"/>
  <c r="R1121" i="1" a="1"/>
  <c r="R1121" i="1" s="1"/>
  <c r="S1121" i="1" s="1"/>
  <c r="R1122" i="1" a="1"/>
  <c r="R1122" i="1" s="1"/>
  <c r="S1122" i="1" s="1"/>
  <c r="R1123" i="1" a="1"/>
  <c r="R1123" i="1" s="1"/>
  <c r="S1123" i="1" s="1"/>
  <c r="R1124" i="1" a="1"/>
  <c r="R1124" i="1" s="1"/>
  <c r="S1124" i="1" s="1"/>
  <c r="R1125" i="1" a="1"/>
  <c r="R1125" i="1" s="1"/>
  <c r="S1125" i="1" s="1"/>
  <c r="R1126" i="1" a="1"/>
  <c r="R1126" i="1" s="1"/>
  <c r="S1126" i="1" s="1"/>
  <c r="R1127" i="1" a="1"/>
  <c r="R1127" i="1" s="1"/>
  <c r="S1127" i="1" s="1"/>
  <c r="R1128" i="1" a="1"/>
  <c r="R1128" i="1" s="1"/>
  <c r="S1128" i="1" s="1"/>
  <c r="R1129" i="1" a="1"/>
  <c r="R1129" i="1" s="1"/>
  <c r="S1129" i="1" s="1"/>
  <c r="R1130" i="1" a="1"/>
  <c r="R1130" i="1" s="1"/>
  <c r="S1130" i="1" s="1"/>
  <c r="R1131" i="1" a="1"/>
  <c r="R1131" i="1" s="1"/>
  <c r="S1131" i="1" s="1"/>
  <c r="R1132" i="1" a="1"/>
  <c r="R1132" i="1" s="1"/>
  <c r="S1132" i="1" s="1"/>
  <c r="R1133" i="1" a="1"/>
  <c r="R1133" i="1" s="1"/>
  <c r="S1133" i="1" s="1"/>
  <c r="R1134" i="1" a="1"/>
  <c r="R1134" i="1" s="1"/>
  <c r="S1134" i="1" s="1"/>
  <c r="R1135" i="1" a="1"/>
  <c r="R1135" i="1" s="1"/>
  <c r="S1135" i="1" s="1"/>
  <c r="R1136" i="1" a="1"/>
  <c r="R1136" i="1" s="1"/>
  <c r="S1136" i="1" s="1"/>
  <c r="R1137" i="1" a="1"/>
  <c r="R1137" i="1" s="1"/>
  <c r="S1137" i="1" s="1"/>
  <c r="R1138" i="1" a="1"/>
  <c r="R1138" i="1" s="1"/>
  <c r="S1138" i="1" s="1"/>
  <c r="R1139" i="1" a="1"/>
  <c r="R1139" i="1" s="1"/>
  <c r="S1139" i="1" s="1"/>
  <c r="R1140" i="1" a="1"/>
  <c r="R1140" i="1" s="1"/>
  <c r="S1140" i="1" s="1"/>
  <c r="R1141" i="1" a="1"/>
  <c r="R1141" i="1" s="1"/>
  <c r="S1141" i="1" s="1"/>
  <c r="R1142" i="1" a="1"/>
  <c r="R1142" i="1" s="1"/>
  <c r="S1142" i="1" s="1"/>
  <c r="R1143" i="1" a="1"/>
  <c r="R1143" i="1" s="1"/>
  <c r="S1143" i="1" s="1"/>
  <c r="R1144" i="1" a="1"/>
  <c r="R1144" i="1" s="1"/>
  <c r="S1144" i="1" s="1"/>
  <c r="R1145" i="1" a="1"/>
  <c r="R1145" i="1" s="1"/>
  <c r="S1145" i="1" s="1"/>
  <c r="R1146" i="1" a="1"/>
  <c r="R1146" i="1" s="1"/>
  <c r="S1146" i="1" s="1"/>
  <c r="R1147" i="1" a="1"/>
  <c r="R1147" i="1" s="1"/>
  <c r="S1147" i="1" s="1"/>
  <c r="R1148" i="1" a="1"/>
  <c r="R1148" i="1" s="1"/>
  <c r="S1148" i="1" s="1"/>
  <c r="R1149" i="1" a="1"/>
  <c r="R1149" i="1" s="1"/>
  <c r="S1149" i="1" s="1"/>
  <c r="R1150" i="1" a="1"/>
  <c r="R1150" i="1" s="1"/>
  <c r="S1150" i="1" s="1"/>
  <c r="R1151" i="1" a="1"/>
  <c r="R1151" i="1" s="1"/>
  <c r="S1151" i="1" s="1"/>
  <c r="R1152" i="1" a="1"/>
  <c r="R1152" i="1" s="1"/>
  <c r="S1152" i="1" s="1"/>
  <c r="R1153" i="1" a="1"/>
  <c r="R1153" i="1" s="1"/>
  <c r="S1153" i="1" s="1"/>
  <c r="R1154" i="1" a="1"/>
  <c r="R1154" i="1" s="1"/>
  <c r="S1154" i="1" s="1"/>
  <c r="R1155" i="1" a="1"/>
  <c r="R1155" i="1" s="1"/>
  <c r="S1155" i="1" s="1"/>
  <c r="R1156" i="1" a="1"/>
  <c r="R1156" i="1" s="1"/>
  <c r="S1156" i="1" s="1"/>
  <c r="R1157" i="1" a="1"/>
  <c r="R1157" i="1" s="1"/>
  <c r="S1157" i="1" s="1"/>
  <c r="R1158" i="1" a="1"/>
  <c r="R1158" i="1" s="1"/>
  <c r="S1158" i="1" s="1"/>
  <c r="R1159" i="1" a="1"/>
  <c r="R1159" i="1" s="1"/>
  <c r="S1159" i="1" s="1"/>
  <c r="R1160" i="1" a="1"/>
  <c r="R1160" i="1" s="1"/>
  <c r="S1160" i="1" s="1"/>
  <c r="R1161" i="1" a="1"/>
  <c r="R1161" i="1" s="1"/>
  <c r="S1161" i="1" s="1"/>
  <c r="R1162" i="1" a="1"/>
  <c r="R1162" i="1" s="1"/>
  <c r="S1162" i="1" s="1"/>
  <c r="R1163" i="1" a="1"/>
  <c r="R1163" i="1" s="1"/>
  <c r="S1163" i="1" s="1"/>
  <c r="R1164" i="1" a="1"/>
  <c r="R1164" i="1" s="1"/>
  <c r="S1164" i="1" s="1"/>
  <c r="R1165" i="1" a="1"/>
  <c r="R1165" i="1" s="1"/>
  <c r="S1165" i="1" s="1"/>
  <c r="R1166" i="1" a="1"/>
  <c r="R1166" i="1" s="1"/>
  <c r="S1166" i="1" s="1"/>
  <c r="R1167" i="1" a="1"/>
  <c r="R1167" i="1" s="1"/>
  <c r="S1167" i="1" s="1"/>
  <c r="R1168" i="1" a="1"/>
  <c r="R1168" i="1" s="1"/>
  <c r="S1168" i="1" s="1"/>
  <c r="R1169" i="1" a="1"/>
  <c r="R1169" i="1" s="1"/>
  <c r="S1169" i="1" s="1"/>
  <c r="R1170" i="1" a="1"/>
  <c r="R1170" i="1" s="1"/>
  <c r="S1170" i="1" s="1"/>
  <c r="R1171" i="1" a="1"/>
  <c r="R1171" i="1" s="1"/>
  <c r="S1171" i="1" s="1"/>
  <c r="R1172" i="1" a="1"/>
  <c r="R1172" i="1" s="1"/>
  <c r="S1172" i="1" s="1"/>
  <c r="R1173" i="1" a="1"/>
  <c r="R1173" i="1" s="1"/>
  <c r="S1173" i="1" s="1"/>
  <c r="R1174" i="1" a="1"/>
  <c r="R1174" i="1" s="1"/>
  <c r="S1174" i="1" s="1"/>
  <c r="R1175" i="1" a="1"/>
  <c r="R1175" i="1" s="1"/>
  <c r="S1175" i="1" s="1"/>
  <c r="R1176" i="1" a="1"/>
  <c r="R1176" i="1" s="1"/>
  <c r="S1176" i="1" s="1"/>
  <c r="R1177" i="1" a="1"/>
  <c r="R1177" i="1" s="1"/>
  <c r="S1177" i="1" s="1"/>
  <c r="R1178" i="1" a="1"/>
  <c r="R1178" i="1" s="1"/>
  <c r="S1178" i="1" s="1"/>
  <c r="R1179" i="1" a="1"/>
  <c r="R1179" i="1" s="1"/>
  <c r="S1179" i="1" s="1"/>
  <c r="R1180" i="1" a="1"/>
  <c r="R1180" i="1" s="1"/>
  <c r="S1180" i="1" s="1"/>
  <c r="R1181" i="1" a="1"/>
  <c r="R1181" i="1" s="1"/>
  <c r="S1181" i="1" s="1"/>
  <c r="R1182" i="1" a="1"/>
  <c r="R1182" i="1" s="1"/>
  <c r="S1182" i="1" s="1"/>
  <c r="R1183" i="1" a="1"/>
  <c r="R1183" i="1" s="1"/>
  <c r="S1183" i="1" s="1"/>
  <c r="R1184" i="1" a="1"/>
  <c r="R1184" i="1" s="1"/>
  <c r="S1184" i="1" s="1"/>
  <c r="R1185" i="1" a="1"/>
  <c r="R1185" i="1" s="1"/>
  <c r="S1185" i="1" s="1"/>
  <c r="R1186" i="1" a="1"/>
  <c r="R1186" i="1" s="1"/>
  <c r="S1186" i="1" s="1"/>
  <c r="R1187" i="1" a="1"/>
  <c r="R1187" i="1" s="1"/>
  <c r="S1187" i="1" s="1"/>
  <c r="R1188" i="1" a="1"/>
  <c r="R1188" i="1" s="1"/>
  <c r="S1188" i="1" s="1"/>
  <c r="R1189" i="1" a="1"/>
  <c r="R1189" i="1" s="1"/>
  <c r="S1189" i="1" s="1"/>
  <c r="R1190" i="1" a="1"/>
  <c r="R1190" i="1" s="1"/>
  <c r="S1190" i="1" s="1"/>
  <c r="R1191" i="1" a="1"/>
  <c r="R1191" i="1" s="1"/>
  <c r="S1191" i="1" s="1"/>
  <c r="R1192" i="1" a="1"/>
  <c r="R1192" i="1" s="1"/>
  <c r="S1192" i="1" s="1"/>
  <c r="R1193" i="1" a="1"/>
  <c r="R1193" i="1" s="1"/>
  <c r="S1193" i="1" s="1"/>
  <c r="R1194" i="1" a="1"/>
  <c r="R1194" i="1" s="1"/>
  <c r="S1194" i="1" s="1"/>
  <c r="R1195" i="1" a="1"/>
  <c r="R1195" i="1" s="1"/>
  <c r="S1195" i="1" s="1"/>
  <c r="R1196" i="1" a="1"/>
  <c r="R1196" i="1" s="1"/>
  <c r="S1196" i="1" s="1"/>
  <c r="R1197" i="1" a="1"/>
  <c r="R1197" i="1" s="1"/>
  <c r="S1197" i="1" s="1"/>
  <c r="R1198" i="1" a="1"/>
  <c r="R1198" i="1" s="1"/>
  <c r="S1198" i="1" s="1"/>
  <c r="R1199" i="1" a="1"/>
  <c r="R1199" i="1" s="1"/>
  <c r="S1199" i="1" s="1"/>
  <c r="R1200" i="1" a="1"/>
  <c r="R1200" i="1" s="1"/>
  <c r="S1200" i="1" s="1"/>
  <c r="R1201" i="1" a="1"/>
  <c r="R1201" i="1" s="1"/>
  <c r="S1201" i="1" s="1"/>
  <c r="R1202" i="1" a="1"/>
  <c r="R1202" i="1" s="1"/>
  <c r="S1202" i="1" s="1"/>
  <c r="R1203" i="1" a="1"/>
  <c r="R1203" i="1" s="1"/>
  <c r="S1203" i="1" s="1"/>
  <c r="R1204" i="1" a="1"/>
  <c r="R1204" i="1" s="1"/>
  <c r="S1204" i="1" s="1"/>
  <c r="R1205" i="1" a="1"/>
  <c r="R1205" i="1" s="1"/>
  <c r="S1205" i="1" s="1"/>
  <c r="R1206" i="1" a="1"/>
  <c r="R1206" i="1" s="1"/>
  <c r="S1206" i="1" s="1"/>
  <c r="R1207" i="1" a="1"/>
  <c r="R1207" i="1" s="1"/>
  <c r="S1207" i="1" s="1"/>
  <c r="R1208" i="1" a="1"/>
  <c r="R1208" i="1" s="1"/>
  <c r="S1208" i="1" s="1"/>
  <c r="R1209" i="1" a="1"/>
  <c r="R1209" i="1" s="1"/>
  <c r="S1209" i="1" s="1"/>
  <c r="R1210" i="1" a="1"/>
  <c r="R1210" i="1" s="1"/>
  <c r="S1210" i="1" s="1"/>
  <c r="R1211" i="1" a="1"/>
  <c r="R1211" i="1" s="1"/>
  <c r="S1211" i="1" s="1"/>
  <c r="R1212" i="1" a="1"/>
  <c r="R1212" i="1" s="1"/>
  <c r="S1212" i="1" s="1"/>
  <c r="R1213" i="1" a="1"/>
  <c r="R1213" i="1" s="1"/>
  <c r="S1213" i="1" s="1"/>
  <c r="R1214" i="1" a="1"/>
  <c r="R1214" i="1" s="1"/>
  <c r="S1214" i="1" s="1"/>
  <c r="R1215" i="1" a="1"/>
  <c r="R1215" i="1" s="1"/>
  <c r="S1215" i="1" s="1"/>
  <c r="R1216" i="1" a="1"/>
  <c r="R1216" i="1" s="1"/>
  <c r="S1216" i="1" s="1"/>
  <c r="R1217" i="1" a="1"/>
  <c r="R1217" i="1" s="1"/>
  <c r="S1217" i="1" s="1"/>
  <c r="R1218" i="1" a="1"/>
  <c r="R1218" i="1" s="1"/>
  <c r="S1218" i="1" s="1"/>
  <c r="R1219" i="1" a="1"/>
  <c r="R1219" i="1" s="1"/>
  <c r="S1219" i="1" s="1"/>
  <c r="R1220" i="1" a="1"/>
  <c r="R1220" i="1" s="1"/>
  <c r="S1220" i="1" s="1"/>
  <c r="R1221" i="1" a="1"/>
  <c r="R1221" i="1" s="1"/>
  <c r="S1221" i="1" s="1"/>
  <c r="R1222" i="1" a="1"/>
  <c r="R1222" i="1" s="1"/>
  <c r="S1222" i="1" s="1"/>
  <c r="R1223" i="1" a="1"/>
  <c r="R1223" i="1" s="1"/>
  <c r="S1223" i="1" s="1"/>
  <c r="R1224" i="1" a="1"/>
  <c r="R1224" i="1" s="1"/>
  <c r="S1224" i="1" s="1"/>
  <c r="R1225" i="1" a="1"/>
  <c r="R1225" i="1" s="1"/>
  <c r="S1225" i="1" s="1"/>
  <c r="R1226" i="1" a="1"/>
  <c r="R1226" i="1" s="1"/>
  <c r="S1226" i="1" s="1"/>
  <c r="R1227" i="1" a="1"/>
  <c r="R1227" i="1" s="1"/>
  <c r="S1227" i="1" s="1"/>
  <c r="R1228" i="1" a="1"/>
  <c r="R1228" i="1" s="1"/>
  <c r="S1228" i="1" s="1"/>
  <c r="R1229" i="1" a="1"/>
  <c r="R1229" i="1" s="1"/>
  <c r="S1229" i="1" s="1"/>
  <c r="R1230" i="1" a="1"/>
  <c r="R1230" i="1" s="1"/>
  <c r="S1230" i="1" s="1"/>
  <c r="R1231" i="1" a="1"/>
  <c r="R1231" i="1" s="1"/>
  <c r="S1231" i="1" s="1"/>
  <c r="R1232" i="1" a="1"/>
  <c r="R1232" i="1" s="1"/>
  <c r="S1232" i="1" s="1"/>
  <c r="R1233" i="1" a="1"/>
  <c r="R1233" i="1" s="1"/>
  <c r="S1233" i="1" s="1"/>
  <c r="R1234" i="1" a="1"/>
  <c r="R1234" i="1" s="1"/>
  <c r="S1234" i="1" s="1"/>
  <c r="R1235" i="1" a="1"/>
  <c r="R1235" i="1" s="1"/>
  <c r="S1235" i="1" s="1"/>
  <c r="R1236" i="1" a="1"/>
  <c r="R1236" i="1" s="1"/>
  <c r="S1236" i="1" s="1"/>
  <c r="R1237" i="1" a="1"/>
  <c r="R1237" i="1" s="1"/>
  <c r="S1237" i="1" s="1"/>
  <c r="R1238" i="1" a="1"/>
  <c r="R1238" i="1" s="1"/>
  <c r="S1238" i="1" s="1"/>
  <c r="R1239" i="1" a="1"/>
  <c r="R1239" i="1" s="1"/>
  <c r="S1239" i="1" s="1"/>
  <c r="R1240" i="1" a="1"/>
  <c r="R1240" i="1" s="1"/>
  <c r="S1240" i="1" s="1"/>
  <c r="R1241" i="1" a="1"/>
  <c r="R1241" i="1" s="1"/>
  <c r="S1241" i="1" s="1"/>
  <c r="R1242" i="1" a="1"/>
  <c r="R1242" i="1" s="1"/>
  <c r="S1242" i="1" s="1"/>
  <c r="R1243" i="1" a="1"/>
  <c r="R1243" i="1" s="1"/>
  <c r="S1243" i="1" s="1"/>
  <c r="R1244" i="1" a="1"/>
  <c r="R1244" i="1" s="1"/>
  <c r="S1244" i="1" s="1"/>
  <c r="R1245" i="1" a="1"/>
  <c r="R1245" i="1" s="1"/>
  <c r="S1245" i="1" s="1"/>
  <c r="R1246" i="1" a="1"/>
  <c r="R1246" i="1" s="1"/>
  <c r="S1246" i="1" s="1"/>
  <c r="R1247" i="1" a="1"/>
  <c r="R1247" i="1" s="1"/>
  <c r="S1247" i="1" s="1"/>
  <c r="R1248" i="1" a="1"/>
  <c r="R1248" i="1" s="1"/>
  <c r="S1248" i="1" s="1"/>
  <c r="R1249" i="1" a="1"/>
  <c r="R1249" i="1" s="1"/>
  <c r="S1249" i="1" s="1"/>
  <c r="R1250" i="1" a="1"/>
  <c r="R1250" i="1" s="1"/>
  <c r="S1250" i="1" s="1"/>
  <c r="R1251" i="1" a="1"/>
  <c r="R1251" i="1" s="1"/>
  <c r="S1251" i="1" s="1"/>
  <c r="R1252" i="1" a="1"/>
  <c r="R1252" i="1" s="1"/>
  <c r="S1252" i="1" s="1"/>
  <c r="R1253" i="1" a="1"/>
  <c r="R1253" i="1" s="1"/>
  <c r="S1253" i="1" s="1"/>
  <c r="R1254" i="1" a="1"/>
  <c r="R1254" i="1" s="1"/>
  <c r="S1254" i="1" s="1"/>
  <c r="R1255" i="1" a="1"/>
  <c r="R1255" i="1" s="1"/>
  <c r="S1255" i="1" s="1"/>
  <c r="R1256" i="1" a="1"/>
  <c r="R1256" i="1" s="1"/>
  <c r="S1256" i="1" s="1"/>
  <c r="R1257" i="1" a="1"/>
  <c r="R1257" i="1" s="1"/>
  <c r="S1257" i="1" s="1"/>
  <c r="R1258" i="1" a="1"/>
  <c r="R1258" i="1" s="1"/>
  <c r="S1258" i="1" s="1"/>
  <c r="R1259" i="1" a="1"/>
  <c r="R1259" i="1" s="1"/>
  <c r="S1259" i="1" s="1"/>
  <c r="R1260" i="1" a="1"/>
  <c r="R1260" i="1" s="1"/>
  <c r="S1260" i="1" s="1"/>
  <c r="R1261" i="1" a="1"/>
  <c r="R1261" i="1" s="1"/>
  <c r="S1261" i="1" s="1"/>
  <c r="R1262" i="1" a="1"/>
  <c r="R1262" i="1" s="1"/>
  <c r="S1262" i="1" s="1"/>
  <c r="R1263" i="1" a="1"/>
  <c r="R1263" i="1" s="1"/>
  <c r="S1263" i="1" s="1"/>
  <c r="R1264" i="1" a="1"/>
  <c r="R1264" i="1" s="1"/>
  <c r="S1264" i="1" s="1"/>
  <c r="R1265" i="1" a="1"/>
  <c r="R1265" i="1" s="1"/>
  <c r="S1265" i="1" s="1"/>
  <c r="R1266" i="1" a="1"/>
  <c r="R1266" i="1" s="1"/>
  <c r="S1266" i="1" s="1"/>
  <c r="R1267" i="1" a="1"/>
  <c r="R1267" i="1" s="1"/>
  <c r="S1267" i="1" s="1"/>
  <c r="R1268" i="1" a="1"/>
  <c r="R1268" i="1" s="1"/>
  <c r="S1268" i="1" s="1"/>
  <c r="R1269" i="1" a="1"/>
  <c r="R1269" i="1" s="1"/>
  <c r="S1269" i="1" s="1"/>
  <c r="R1270" i="1" a="1"/>
  <c r="R1270" i="1" s="1"/>
  <c r="S1270" i="1" s="1"/>
  <c r="R1271" i="1" a="1"/>
  <c r="R1271" i="1" s="1"/>
  <c r="S1271" i="1" s="1"/>
  <c r="R1272" i="1" a="1"/>
  <c r="R1272" i="1" s="1"/>
  <c r="S1272" i="1" s="1"/>
  <c r="R1273" i="1" a="1"/>
  <c r="R1273" i="1" s="1"/>
  <c r="S1273" i="1" s="1"/>
  <c r="R1274" i="1" a="1"/>
  <c r="R1274" i="1" s="1"/>
  <c r="S1274" i="1" s="1"/>
  <c r="R1275" i="1" a="1"/>
  <c r="R1275" i="1" s="1"/>
  <c r="S1275" i="1" s="1"/>
  <c r="R1276" i="1" a="1"/>
  <c r="R1276" i="1" s="1"/>
  <c r="S1276" i="1" s="1"/>
  <c r="R1277" i="1" a="1"/>
  <c r="R1277" i="1" s="1"/>
  <c r="S1277" i="1" s="1"/>
  <c r="R1278" i="1" a="1"/>
  <c r="R1278" i="1" s="1"/>
  <c r="S1278" i="1" s="1"/>
  <c r="R1279" i="1" a="1"/>
  <c r="R1279" i="1" s="1"/>
  <c r="S1279" i="1" s="1"/>
  <c r="R1280" i="1" a="1"/>
  <c r="R1280" i="1" s="1"/>
  <c r="S1280" i="1" s="1"/>
  <c r="R1281" i="1" a="1"/>
  <c r="R1281" i="1" s="1"/>
  <c r="S1281" i="1" s="1"/>
  <c r="R1282" i="1" a="1"/>
  <c r="R1282" i="1" s="1"/>
  <c r="S1282" i="1" s="1"/>
  <c r="R1283" i="1" a="1"/>
  <c r="R1283" i="1" s="1"/>
  <c r="S1283" i="1" s="1"/>
  <c r="R1284" i="1" a="1"/>
  <c r="R1284" i="1" s="1"/>
  <c r="S1284" i="1" s="1"/>
  <c r="R1285" i="1" a="1"/>
  <c r="R1285" i="1" s="1"/>
  <c r="S1285" i="1" s="1"/>
  <c r="R1286" i="1" a="1"/>
  <c r="R1286" i="1" s="1"/>
  <c r="S1286" i="1" s="1"/>
  <c r="R1287" i="1" a="1"/>
  <c r="R1287" i="1" s="1"/>
  <c r="S1287" i="1" s="1"/>
  <c r="R1288" i="1" a="1"/>
  <c r="R1288" i="1" s="1"/>
  <c r="S1288" i="1" s="1"/>
  <c r="R1289" i="1" a="1"/>
  <c r="R1289" i="1" s="1"/>
  <c r="S1289" i="1" s="1"/>
  <c r="R1290" i="1" a="1"/>
  <c r="R1290" i="1" s="1"/>
  <c r="S1290" i="1" s="1"/>
  <c r="R1291" i="1" a="1"/>
  <c r="R1291" i="1" s="1"/>
  <c r="S1291" i="1" s="1"/>
  <c r="R1292" i="1" a="1"/>
  <c r="R1292" i="1" s="1"/>
  <c r="S1292" i="1" s="1"/>
  <c r="R1293" i="1" a="1"/>
  <c r="R1293" i="1" s="1"/>
  <c r="S1293" i="1" s="1"/>
  <c r="R1294" i="1" a="1"/>
  <c r="R1294" i="1" s="1"/>
  <c r="S1294" i="1" s="1"/>
  <c r="R1295" i="1" a="1"/>
  <c r="R1295" i="1" s="1"/>
  <c r="S1295" i="1" s="1"/>
  <c r="R1296" i="1" a="1"/>
  <c r="R1296" i="1" s="1"/>
  <c r="S1296" i="1" s="1"/>
  <c r="R1297" i="1" a="1"/>
  <c r="R1297" i="1" s="1"/>
  <c r="S1297" i="1" s="1"/>
  <c r="R1298" i="1" a="1"/>
  <c r="R1298" i="1" s="1"/>
  <c r="S1298" i="1" s="1"/>
  <c r="R1299" i="1" a="1"/>
  <c r="R1299" i="1" s="1"/>
  <c r="S1299" i="1" s="1"/>
  <c r="R1300" i="1" a="1"/>
  <c r="R1300" i="1" s="1"/>
  <c r="S1300" i="1" s="1"/>
  <c r="R1301" i="1" a="1"/>
  <c r="R1301" i="1" s="1"/>
  <c r="S1301" i="1" s="1"/>
  <c r="R1302" i="1" a="1"/>
  <c r="R1302" i="1" s="1"/>
  <c r="S1302" i="1" s="1"/>
  <c r="R1303" i="1" a="1"/>
  <c r="R1303" i="1" s="1"/>
  <c r="S1303" i="1" s="1"/>
  <c r="R1304" i="1" a="1"/>
  <c r="R1304" i="1" s="1"/>
  <c r="S1304" i="1" s="1"/>
  <c r="R1305" i="1" a="1"/>
  <c r="R1305" i="1" s="1"/>
  <c r="S1305" i="1" s="1"/>
  <c r="R1306" i="1" a="1"/>
  <c r="R1306" i="1" s="1"/>
  <c r="S1306" i="1" s="1"/>
  <c r="R1307" i="1" a="1"/>
  <c r="R1307" i="1" s="1"/>
  <c r="S1307" i="1" s="1"/>
  <c r="R1308" i="1" a="1"/>
  <c r="R1308" i="1" s="1"/>
  <c r="S1308" i="1" s="1"/>
  <c r="R1309" i="1" a="1"/>
  <c r="R1309" i="1" s="1"/>
  <c r="S1309" i="1" s="1"/>
  <c r="R1310" i="1" a="1"/>
  <c r="R1310" i="1" s="1"/>
  <c r="S1310" i="1" s="1"/>
  <c r="R1311" i="1" a="1"/>
  <c r="R1311" i="1" s="1"/>
  <c r="S1311" i="1" s="1"/>
  <c r="R1312" i="1" a="1"/>
  <c r="R1312" i="1" s="1"/>
  <c r="S1312" i="1" s="1"/>
  <c r="R1313" i="1" a="1"/>
  <c r="R1313" i="1" s="1"/>
  <c r="S1313" i="1" s="1"/>
  <c r="R1314" i="1" a="1"/>
  <c r="R1314" i="1" s="1"/>
  <c r="S1314" i="1" s="1"/>
  <c r="R1315" i="1" a="1"/>
  <c r="R1315" i="1" s="1"/>
  <c r="S1315" i="1" s="1"/>
  <c r="R1316" i="1" a="1"/>
  <c r="R1316" i="1" s="1"/>
  <c r="S1316" i="1" s="1"/>
  <c r="R1317" i="1" a="1"/>
  <c r="R1317" i="1" s="1"/>
  <c r="S1317" i="1" s="1"/>
  <c r="R1318" i="1" a="1"/>
  <c r="R1318" i="1" s="1"/>
  <c r="S1318" i="1" s="1"/>
  <c r="R1319" i="1" a="1"/>
  <c r="R1319" i="1" s="1"/>
  <c r="S1319" i="1" s="1"/>
  <c r="R1320" i="1" a="1"/>
  <c r="R1320" i="1" s="1"/>
  <c r="S1320" i="1" s="1"/>
  <c r="R1321" i="1" a="1"/>
  <c r="R1321" i="1" s="1"/>
  <c r="S1321" i="1" s="1"/>
  <c r="R1322" i="1" a="1"/>
  <c r="R1322" i="1" s="1"/>
  <c r="S1322" i="1" s="1"/>
  <c r="R1323" i="1" a="1"/>
  <c r="R1323" i="1" s="1"/>
  <c r="S1323" i="1" s="1"/>
  <c r="R1324" i="1" a="1"/>
  <c r="R1324" i="1" s="1"/>
  <c r="S1324" i="1" s="1"/>
  <c r="R1325" i="1" a="1"/>
  <c r="R1325" i="1" s="1"/>
  <c r="S1325" i="1" s="1"/>
  <c r="R1326" i="1" a="1"/>
  <c r="R1326" i="1" s="1"/>
  <c r="S1326" i="1" s="1"/>
  <c r="R1327" i="1" a="1"/>
  <c r="R1327" i="1" s="1"/>
  <c r="S1327" i="1" s="1"/>
  <c r="R1328" i="1" a="1"/>
  <c r="R1328" i="1" s="1"/>
  <c r="S1328" i="1" s="1"/>
  <c r="R1329" i="1" a="1"/>
  <c r="R1329" i="1" s="1"/>
  <c r="S1329" i="1" s="1"/>
  <c r="R1330" i="1" a="1"/>
  <c r="R1330" i="1" s="1"/>
  <c r="S1330" i="1" s="1"/>
  <c r="R1331" i="1" a="1"/>
  <c r="R1331" i="1" s="1"/>
  <c r="S1331" i="1" s="1"/>
  <c r="R1332" i="1" a="1"/>
  <c r="R1332" i="1" s="1"/>
  <c r="S1332" i="1" s="1"/>
  <c r="R1333" i="1" a="1"/>
  <c r="R1333" i="1" s="1"/>
  <c r="S1333" i="1" s="1"/>
  <c r="R1334" i="1" a="1"/>
  <c r="R1334" i="1" s="1"/>
  <c r="S1334" i="1" s="1"/>
  <c r="R1335" i="1" a="1"/>
  <c r="R1335" i="1" s="1"/>
  <c r="S1335" i="1" s="1"/>
  <c r="R1336" i="1" a="1"/>
  <c r="R1336" i="1" s="1"/>
  <c r="S1336" i="1" s="1"/>
  <c r="R1337" i="1" a="1"/>
  <c r="R1337" i="1" s="1"/>
  <c r="S1337" i="1" s="1"/>
  <c r="R1338" i="1" a="1"/>
  <c r="R1338" i="1" s="1"/>
  <c r="S1338" i="1" s="1"/>
  <c r="R1339" i="1" a="1"/>
  <c r="R1339" i="1" s="1"/>
  <c r="S1339" i="1" s="1"/>
  <c r="R1340" i="1" a="1"/>
  <c r="R1340" i="1" s="1"/>
  <c r="S1340" i="1" s="1"/>
  <c r="R1341" i="1" a="1"/>
  <c r="R1341" i="1" s="1"/>
  <c r="S1341" i="1" s="1"/>
  <c r="R1342" i="1" a="1"/>
  <c r="R1342" i="1" s="1"/>
  <c r="S1342" i="1" s="1"/>
  <c r="R1343" i="1" a="1"/>
  <c r="R1343" i="1" s="1"/>
  <c r="S1343" i="1" s="1"/>
  <c r="R1344" i="1" a="1"/>
  <c r="R1344" i="1" s="1"/>
  <c r="S1344" i="1" s="1"/>
  <c r="R1345" i="1" a="1"/>
  <c r="R1345" i="1" s="1"/>
  <c r="S1345" i="1" s="1"/>
  <c r="R1346" i="1" a="1"/>
  <c r="R1346" i="1" s="1"/>
  <c r="S1346" i="1" s="1"/>
  <c r="R1347" i="1" a="1"/>
  <c r="R1347" i="1" s="1"/>
  <c r="S1347" i="1" s="1"/>
  <c r="R1348" i="1" a="1"/>
  <c r="R1348" i="1" s="1"/>
  <c r="S1348" i="1" s="1"/>
  <c r="R1349" i="1" a="1"/>
  <c r="R1349" i="1" s="1"/>
  <c r="S1349" i="1" s="1"/>
  <c r="R1350" i="1" a="1"/>
  <c r="R1350" i="1" s="1"/>
  <c r="S1350" i="1" s="1"/>
  <c r="R1351" i="1" a="1"/>
  <c r="R1351" i="1" s="1"/>
  <c r="S1351" i="1" s="1"/>
  <c r="R1352" i="1" a="1"/>
  <c r="R1352" i="1" s="1"/>
  <c r="S1352" i="1" s="1"/>
  <c r="R1353" i="1" a="1"/>
  <c r="R1353" i="1" s="1"/>
  <c r="S1353" i="1" s="1"/>
  <c r="R1354" i="1" a="1"/>
  <c r="R1354" i="1" s="1"/>
  <c r="S1354" i="1" s="1"/>
  <c r="R1355" i="1" a="1"/>
  <c r="R1355" i="1" s="1"/>
  <c r="S1355" i="1" s="1"/>
  <c r="R1356" i="1" a="1"/>
  <c r="R1356" i="1" s="1"/>
  <c r="S1356" i="1" s="1"/>
  <c r="R1357" i="1" a="1"/>
  <c r="R1357" i="1" s="1"/>
  <c r="S1357" i="1" s="1"/>
  <c r="R1358" i="1" a="1"/>
  <c r="R1358" i="1" s="1"/>
  <c r="S1358" i="1" s="1"/>
  <c r="R1359" i="1" a="1"/>
  <c r="R1359" i="1" s="1"/>
  <c r="S1359" i="1" s="1"/>
  <c r="R1360" i="1" a="1"/>
  <c r="R1360" i="1" s="1"/>
  <c r="S1360" i="1" s="1"/>
  <c r="R1361" i="1" a="1"/>
  <c r="R1361" i="1" s="1"/>
  <c r="S1361" i="1" s="1"/>
  <c r="R1362" i="1" a="1"/>
  <c r="R1362" i="1" s="1"/>
  <c r="S1362" i="1" s="1"/>
  <c r="R1363" i="1" a="1"/>
  <c r="R1363" i="1" s="1"/>
  <c r="S1363" i="1" s="1"/>
  <c r="R1364" i="1" a="1"/>
  <c r="R1364" i="1" s="1"/>
  <c r="S1364" i="1" s="1"/>
  <c r="R1365" i="1" a="1"/>
  <c r="R1365" i="1" s="1"/>
  <c r="S1365" i="1" s="1"/>
  <c r="R1366" i="1" a="1"/>
  <c r="R1366" i="1" s="1"/>
  <c r="S1366" i="1" s="1"/>
  <c r="R1367" i="1" a="1"/>
  <c r="R1367" i="1" s="1"/>
  <c r="S1367" i="1" s="1"/>
  <c r="R1368" i="1" a="1"/>
  <c r="R1368" i="1" s="1"/>
  <c r="S1368" i="1" s="1"/>
  <c r="R1369" i="1" a="1"/>
  <c r="R1369" i="1" s="1"/>
  <c r="S1369" i="1" s="1"/>
  <c r="R1370" i="1" a="1"/>
  <c r="R1370" i="1" s="1"/>
  <c r="S1370" i="1" s="1"/>
  <c r="R1371" i="1" a="1"/>
  <c r="R1371" i="1" s="1"/>
  <c r="S1371" i="1" s="1"/>
  <c r="R1372" i="1" a="1"/>
  <c r="R1372" i="1" s="1"/>
  <c r="S1372" i="1" s="1"/>
  <c r="R1373" i="1" a="1"/>
  <c r="R1373" i="1" s="1"/>
  <c r="S1373" i="1" s="1"/>
  <c r="R1374" i="1" a="1"/>
  <c r="R1374" i="1" s="1"/>
  <c r="S1374" i="1" s="1"/>
  <c r="R1375" i="1" a="1"/>
  <c r="R1375" i="1" s="1"/>
  <c r="S1375" i="1" s="1"/>
  <c r="R1376" i="1" a="1"/>
  <c r="R1376" i="1" s="1"/>
  <c r="S1376" i="1" s="1"/>
  <c r="R1377" i="1" a="1"/>
  <c r="R1377" i="1" s="1"/>
  <c r="S1377" i="1" s="1"/>
  <c r="R1378" i="1" a="1"/>
  <c r="R1378" i="1" s="1"/>
  <c r="S1378" i="1" s="1"/>
  <c r="R1379" i="1" a="1"/>
  <c r="R1379" i="1" s="1"/>
  <c r="S1379" i="1" s="1"/>
  <c r="R1380" i="1" a="1"/>
  <c r="R1380" i="1" s="1"/>
  <c r="S1380" i="1" s="1"/>
  <c r="R1381" i="1" a="1"/>
  <c r="R1381" i="1" s="1"/>
  <c r="S1381" i="1" s="1"/>
  <c r="R1382" i="1" a="1"/>
  <c r="R1382" i="1" s="1"/>
  <c r="S1382" i="1" s="1"/>
  <c r="R1383" i="1" a="1"/>
  <c r="R1383" i="1" s="1"/>
  <c r="S1383" i="1" s="1"/>
  <c r="R1384" i="1" a="1"/>
  <c r="R1384" i="1" s="1"/>
  <c r="S1384" i="1" s="1"/>
  <c r="R1385" i="1" a="1"/>
  <c r="R1385" i="1" s="1"/>
  <c r="S1385" i="1" s="1"/>
  <c r="R1386" i="1" a="1"/>
  <c r="R1386" i="1" s="1"/>
  <c r="S1386" i="1" s="1"/>
  <c r="R1387" i="1" a="1"/>
  <c r="R1387" i="1" s="1"/>
  <c r="S1387" i="1" s="1"/>
  <c r="R1388" i="1" a="1"/>
  <c r="R1388" i="1" s="1"/>
  <c r="S1388" i="1" s="1"/>
  <c r="R1389" i="1" a="1"/>
  <c r="R1389" i="1" s="1"/>
  <c r="S1389" i="1" s="1"/>
  <c r="R1390" i="1" a="1"/>
  <c r="R1390" i="1" s="1"/>
  <c r="S1390" i="1" s="1"/>
  <c r="R1391" i="1" a="1"/>
  <c r="R1391" i="1" s="1"/>
  <c r="S1391" i="1" s="1"/>
  <c r="R1392" i="1" a="1"/>
  <c r="R1392" i="1" s="1"/>
  <c r="S1392" i="1" s="1"/>
  <c r="R1393" i="1" a="1"/>
  <c r="R1393" i="1" s="1"/>
  <c r="S1393" i="1" s="1"/>
  <c r="R1394" i="1" a="1"/>
  <c r="R1394" i="1" s="1"/>
  <c r="S1394" i="1" s="1"/>
  <c r="R1395" i="1" a="1"/>
  <c r="R1395" i="1" s="1"/>
  <c r="S1395" i="1" s="1"/>
  <c r="R1396" i="1" a="1"/>
  <c r="R1396" i="1" s="1"/>
  <c r="S1396" i="1" s="1"/>
  <c r="R1397" i="1" a="1"/>
  <c r="R1397" i="1" s="1"/>
  <c r="S1397" i="1" s="1"/>
  <c r="R1398" i="1" a="1"/>
  <c r="R1398" i="1" s="1"/>
  <c r="S1398" i="1" s="1"/>
  <c r="R1399" i="1" a="1"/>
  <c r="R1399" i="1" s="1"/>
  <c r="S1399" i="1" s="1"/>
  <c r="R1400" i="1" a="1"/>
  <c r="R1400" i="1" s="1"/>
  <c r="S1400" i="1" s="1"/>
  <c r="R1401" i="1" a="1"/>
  <c r="R1401" i="1" s="1"/>
  <c r="S1401" i="1" s="1"/>
  <c r="R1402" i="1" a="1"/>
  <c r="R1402" i="1" s="1"/>
  <c r="S1402" i="1" s="1"/>
  <c r="R1403" i="1" a="1"/>
  <c r="R1403" i="1" s="1"/>
  <c r="S1403" i="1" s="1"/>
  <c r="R1404" i="1" a="1"/>
  <c r="R1404" i="1" s="1"/>
  <c r="S1404" i="1" s="1"/>
  <c r="R1405" i="1" a="1"/>
  <c r="R1405" i="1" s="1"/>
  <c r="S1405" i="1" s="1"/>
  <c r="R1406" i="1" a="1"/>
  <c r="R1406" i="1" s="1"/>
  <c r="S1406" i="1" s="1"/>
  <c r="R1407" i="1" a="1"/>
  <c r="R1407" i="1" s="1"/>
  <c r="S1407" i="1" s="1"/>
  <c r="R1408" i="1" a="1"/>
  <c r="R1408" i="1" s="1"/>
  <c r="S1408" i="1" s="1"/>
  <c r="R1409" i="1" a="1"/>
  <c r="R1409" i="1" s="1"/>
  <c r="S1409" i="1" s="1"/>
  <c r="R1410" i="1" a="1"/>
  <c r="R1410" i="1" s="1"/>
  <c r="S1410" i="1" s="1"/>
  <c r="R1411" i="1" a="1"/>
  <c r="R1411" i="1" s="1"/>
  <c r="S1411" i="1" s="1"/>
  <c r="R1412" i="1" a="1"/>
  <c r="R1412" i="1" s="1"/>
  <c r="S1412" i="1" s="1"/>
  <c r="R1413" i="1" a="1"/>
  <c r="R1413" i="1" s="1"/>
  <c r="S1413" i="1" s="1"/>
  <c r="R1414" i="1" a="1"/>
  <c r="R1414" i="1" s="1"/>
  <c r="S1414" i="1" s="1"/>
  <c r="R1415" i="1" a="1"/>
  <c r="R1415" i="1" s="1"/>
  <c r="S1415" i="1" s="1"/>
  <c r="R1416" i="1" a="1"/>
  <c r="R1416" i="1" s="1"/>
  <c r="S1416" i="1" s="1"/>
  <c r="R1417" i="1" a="1"/>
  <c r="R1417" i="1" s="1"/>
  <c r="S1417" i="1" s="1"/>
  <c r="R1418" i="1" a="1"/>
  <c r="R1418" i="1" s="1"/>
  <c r="S1418" i="1" s="1"/>
  <c r="R1419" i="1" a="1"/>
  <c r="R1419" i="1" s="1"/>
  <c r="S1419" i="1" s="1"/>
  <c r="R1420" i="1" a="1"/>
  <c r="R1420" i="1" s="1"/>
  <c r="S1420" i="1" s="1"/>
  <c r="R1421" i="1" a="1"/>
  <c r="R1421" i="1" s="1"/>
  <c r="S1421" i="1" s="1"/>
  <c r="R1422" i="1" a="1"/>
  <c r="R1422" i="1" s="1"/>
  <c r="S1422" i="1" s="1"/>
  <c r="R1423" i="1" a="1"/>
  <c r="R1423" i="1" s="1"/>
  <c r="S1423" i="1" s="1"/>
  <c r="R1424" i="1" a="1"/>
  <c r="R1424" i="1" s="1"/>
  <c r="S1424" i="1" s="1"/>
  <c r="R1425" i="1" a="1"/>
  <c r="R1425" i="1" s="1"/>
  <c r="S1425" i="1" s="1"/>
  <c r="R1426" i="1" a="1"/>
  <c r="R1426" i="1" s="1"/>
  <c r="S1426" i="1" s="1"/>
  <c r="R1427" i="1" a="1"/>
  <c r="R1427" i="1" s="1"/>
  <c r="S1427" i="1" s="1"/>
  <c r="R1428" i="1" a="1"/>
  <c r="R1428" i="1" s="1"/>
  <c r="S1428" i="1" s="1"/>
  <c r="R1429" i="1" a="1"/>
  <c r="R1429" i="1" s="1"/>
  <c r="S1429" i="1" s="1"/>
  <c r="R1430" i="1" a="1"/>
  <c r="R1430" i="1" s="1"/>
  <c r="S1430" i="1" s="1"/>
  <c r="R1431" i="1" a="1"/>
  <c r="R1431" i="1" s="1"/>
  <c r="S1431" i="1" s="1"/>
  <c r="R1432" i="1" a="1"/>
  <c r="R1432" i="1" s="1"/>
  <c r="S1432" i="1" s="1"/>
  <c r="R1433" i="1" a="1"/>
  <c r="R1433" i="1" s="1"/>
  <c r="S1433" i="1" s="1"/>
  <c r="R1434" i="1" a="1"/>
  <c r="R1434" i="1" s="1"/>
  <c r="S1434" i="1" s="1"/>
  <c r="R1435" i="1" a="1"/>
  <c r="R1435" i="1" s="1"/>
  <c r="S1435" i="1" s="1"/>
  <c r="R1436" i="1" a="1"/>
  <c r="R1436" i="1" s="1"/>
  <c r="S1436" i="1" s="1"/>
  <c r="R1437" i="1" a="1"/>
  <c r="R1437" i="1" s="1"/>
  <c r="S1437" i="1" s="1"/>
  <c r="R1438" i="1" a="1"/>
  <c r="R1438" i="1" s="1"/>
  <c r="S1438" i="1" s="1"/>
  <c r="R1439" i="1" a="1"/>
  <c r="R1439" i="1" s="1"/>
  <c r="S1439" i="1" s="1"/>
  <c r="R1440" i="1" a="1"/>
  <c r="R1440" i="1" s="1"/>
  <c r="S1440" i="1" s="1"/>
  <c r="R1441" i="1" a="1"/>
  <c r="R1441" i="1" s="1"/>
  <c r="S1441" i="1" s="1"/>
  <c r="R1442" i="1" a="1"/>
  <c r="R1442" i="1" s="1"/>
  <c r="S1442" i="1" s="1"/>
  <c r="R1443" i="1" a="1"/>
  <c r="R1443" i="1" s="1"/>
  <c r="S1443" i="1" s="1"/>
  <c r="R1444" i="1" a="1"/>
  <c r="R1444" i="1" s="1"/>
  <c r="S1444" i="1" s="1"/>
  <c r="R1445" i="1" a="1"/>
  <c r="R1445" i="1" s="1"/>
  <c r="S1445" i="1" s="1"/>
  <c r="R1446" i="1" a="1"/>
  <c r="R1446" i="1" s="1"/>
  <c r="S1446" i="1" s="1"/>
  <c r="R1447" i="1" a="1"/>
  <c r="R1447" i="1" s="1"/>
  <c r="S1447" i="1" s="1"/>
  <c r="R1448" i="1" a="1"/>
  <c r="R1448" i="1" s="1"/>
  <c r="S1448" i="1" s="1"/>
  <c r="R1449" i="1" a="1"/>
  <c r="R1449" i="1" s="1"/>
  <c r="S1449" i="1" s="1"/>
  <c r="R1450" i="1" a="1"/>
  <c r="R1450" i="1" s="1"/>
  <c r="S1450" i="1" s="1"/>
  <c r="R1451" i="1" a="1"/>
  <c r="R1451" i="1" s="1"/>
  <c r="S1451" i="1" s="1"/>
  <c r="R1452" i="1" a="1"/>
  <c r="R1452" i="1" s="1"/>
  <c r="S1452" i="1" s="1"/>
  <c r="R1453" i="1" a="1"/>
  <c r="R1453" i="1" s="1"/>
  <c r="S1453" i="1" s="1"/>
  <c r="R1454" i="1" a="1"/>
  <c r="R1454" i="1" s="1"/>
  <c r="S1454" i="1" s="1"/>
  <c r="R1455" i="1" a="1"/>
  <c r="R1455" i="1" s="1"/>
  <c r="S1455" i="1" s="1"/>
  <c r="R1456" i="1" a="1"/>
  <c r="R1456" i="1" s="1"/>
  <c r="S1456" i="1" s="1"/>
  <c r="R1457" i="1" a="1"/>
  <c r="R1457" i="1" s="1"/>
  <c r="S1457" i="1" s="1"/>
  <c r="R1458" i="1" a="1"/>
  <c r="R1458" i="1" s="1"/>
  <c r="S1458" i="1" s="1"/>
  <c r="R1459" i="1" a="1"/>
  <c r="R1459" i="1" s="1"/>
  <c r="S1459" i="1" s="1"/>
  <c r="R1460" i="1" a="1"/>
  <c r="R1460" i="1" s="1"/>
  <c r="S1460" i="1" s="1"/>
  <c r="R1461" i="1" a="1"/>
  <c r="R1461" i="1" s="1"/>
  <c r="S1461" i="1" s="1"/>
  <c r="R1462" i="1" a="1"/>
  <c r="R1462" i="1" s="1"/>
  <c r="S1462" i="1" s="1"/>
  <c r="R1463" i="1" a="1"/>
  <c r="R1463" i="1" s="1"/>
  <c r="S1463" i="1" s="1"/>
  <c r="R1464" i="1" a="1"/>
  <c r="R1464" i="1" s="1"/>
  <c r="S1464" i="1" s="1"/>
  <c r="R1465" i="1" a="1"/>
  <c r="R1465" i="1" s="1"/>
  <c r="S1465" i="1" s="1"/>
  <c r="R1466" i="1" a="1"/>
  <c r="R1466" i="1" s="1"/>
  <c r="S1466" i="1" s="1"/>
  <c r="R1467" i="1" a="1"/>
  <c r="R1467" i="1" s="1"/>
  <c r="S1467" i="1" s="1"/>
  <c r="R1468" i="1" a="1"/>
  <c r="R1468" i="1" s="1"/>
  <c r="S1468" i="1" s="1"/>
  <c r="R1469" i="1" a="1"/>
  <c r="R1469" i="1" s="1"/>
  <c r="S1469" i="1" s="1"/>
  <c r="R1470" i="1" a="1"/>
  <c r="R1470" i="1" s="1"/>
  <c r="S1470" i="1" s="1"/>
  <c r="R1471" i="1" a="1"/>
  <c r="R1471" i="1" s="1"/>
  <c r="S1471" i="1" s="1"/>
  <c r="R1472" i="1" a="1"/>
  <c r="R1472" i="1" s="1"/>
  <c r="S1472" i="1" s="1"/>
  <c r="R1473" i="1" a="1"/>
  <c r="R1473" i="1" s="1"/>
  <c r="S1473" i="1" s="1"/>
  <c r="R1474" i="1" a="1"/>
  <c r="R1474" i="1" s="1"/>
  <c r="S1474" i="1" s="1"/>
  <c r="R1475" i="1" a="1"/>
  <c r="R1475" i="1" s="1"/>
  <c r="S1475" i="1" s="1"/>
  <c r="R1476" i="1" a="1"/>
  <c r="R1476" i="1" s="1"/>
  <c r="S1476" i="1" s="1"/>
  <c r="R1477" i="1" a="1"/>
  <c r="R1477" i="1" s="1"/>
  <c r="S1477" i="1" s="1"/>
  <c r="R1478" i="1" a="1"/>
  <c r="R1478" i="1" s="1"/>
  <c r="S1478" i="1" s="1"/>
  <c r="R1479" i="1" a="1"/>
  <c r="R1479" i="1" s="1"/>
  <c r="S1479" i="1" s="1"/>
  <c r="R1480" i="1" a="1"/>
  <c r="R1480" i="1" s="1"/>
  <c r="S1480" i="1" s="1"/>
  <c r="R1481" i="1" a="1"/>
  <c r="R1481" i="1" s="1"/>
  <c r="S1481" i="1" s="1"/>
  <c r="R1482" i="1" a="1"/>
  <c r="R1482" i="1" s="1"/>
  <c r="S1482" i="1" s="1"/>
  <c r="R1483" i="1" a="1"/>
  <c r="R1483" i="1" s="1"/>
  <c r="S1483" i="1" s="1"/>
  <c r="R1484" i="1" a="1"/>
  <c r="R1484" i="1" s="1"/>
  <c r="S1484" i="1" s="1"/>
  <c r="R1485" i="1" a="1"/>
  <c r="R1485" i="1" s="1"/>
  <c r="S1485" i="1" s="1"/>
  <c r="R1486" i="1" a="1"/>
  <c r="R1486" i="1" s="1"/>
  <c r="S1486" i="1" s="1"/>
  <c r="R1487" i="1" a="1"/>
  <c r="R1487" i="1" s="1"/>
  <c r="S1487" i="1" s="1"/>
  <c r="R1488" i="1" a="1"/>
  <c r="R1488" i="1" s="1"/>
  <c r="S1488" i="1" s="1"/>
  <c r="R1489" i="1" a="1"/>
  <c r="R1489" i="1" s="1"/>
  <c r="S1489" i="1" s="1"/>
  <c r="R1490" i="1" a="1"/>
  <c r="R1490" i="1" s="1"/>
  <c r="S1490" i="1" s="1"/>
  <c r="R1491" i="1" a="1"/>
  <c r="R1491" i="1" s="1"/>
  <c r="S1491" i="1" s="1"/>
  <c r="R1492" i="1" a="1"/>
  <c r="R1492" i="1" s="1"/>
  <c r="S1492" i="1" s="1"/>
  <c r="R1493" i="1" a="1"/>
  <c r="R1493" i="1" s="1"/>
  <c r="S1493" i="1" s="1"/>
  <c r="R1494" i="1" a="1"/>
  <c r="R1494" i="1" s="1"/>
  <c r="S1494" i="1" s="1"/>
  <c r="R1495" i="1" a="1"/>
  <c r="R1495" i="1" s="1"/>
  <c r="S1495" i="1" s="1"/>
  <c r="R1496" i="1" a="1"/>
  <c r="R1496" i="1" s="1"/>
  <c r="S1496" i="1" s="1"/>
  <c r="R1497" i="1" a="1"/>
  <c r="R1497" i="1" s="1"/>
  <c r="S1497" i="1" s="1"/>
  <c r="R1498" i="1" a="1"/>
  <c r="R1498" i="1" s="1"/>
  <c r="S1498" i="1" s="1"/>
  <c r="R1499" i="1" a="1"/>
  <c r="R1499" i="1" s="1"/>
  <c r="S1499" i="1" s="1"/>
  <c r="R1500" i="1" a="1"/>
  <c r="R1500" i="1" s="1"/>
  <c r="S1500" i="1" s="1"/>
  <c r="R1501" i="1" a="1"/>
  <c r="R1501" i="1" s="1"/>
  <c r="S1501" i="1" s="1"/>
  <c r="R1502" i="1" a="1"/>
  <c r="R1502" i="1" s="1"/>
  <c r="S1502" i="1" s="1"/>
  <c r="R1503" i="1" a="1"/>
  <c r="R1503" i="1" s="1"/>
  <c r="S1503" i="1" s="1"/>
  <c r="R1504" i="1" a="1"/>
  <c r="R1504" i="1" s="1"/>
  <c r="S1504" i="1" s="1"/>
  <c r="R1505" i="1" a="1"/>
  <c r="R1505" i="1" s="1"/>
  <c r="S1505" i="1" s="1"/>
  <c r="R1506" i="1" a="1"/>
  <c r="R1506" i="1" s="1"/>
  <c r="S1506" i="1" s="1"/>
  <c r="R1507" i="1" a="1"/>
  <c r="R1507" i="1" s="1"/>
  <c r="S1507" i="1" s="1"/>
  <c r="R1508" i="1" a="1"/>
  <c r="R1508" i="1" s="1"/>
  <c r="S1508" i="1" s="1"/>
  <c r="R1509" i="1" a="1"/>
  <c r="R1509" i="1" s="1"/>
  <c r="S1509" i="1" s="1"/>
  <c r="R1510" i="1" a="1"/>
  <c r="R1510" i="1" s="1"/>
  <c r="S1510" i="1" s="1"/>
  <c r="R1511" i="1" a="1"/>
  <c r="R1511" i="1" s="1"/>
  <c r="S1511" i="1" s="1"/>
  <c r="R1512" i="1" a="1"/>
  <c r="R1512" i="1" s="1"/>
  <c r="S1512" i="1" s="1"/>
  <c r="R1513" i="1" a="1"/>
  <c r="R1513" i="1" s="1"/>
  <c r="S1513" i="1" s="1"/>
  <c r="R1514" i="1" a="1"/>
  <c r="R1514" i="1" s="1"/>
  <c r="S1514" i="1" s="1"/>
  <c r="R1515" i="1" a="1"/>
  <c r="R1515" i="1" s="1"/>
  <c r="S1515" i="1" s="1"/>
  <c r="R1516" i="1" a="1"/>
  <c r="R1516" i="1" s="1"/>
  <c r="S1516" i="1" s="1"/>
  <c r="R1517" i="1" a="1"/>
  <c r="R1517" i="1" s="1"/>
  <c r="S1517" i="1" s="1"/>
  <c r="R1518" i="1" a="1"/>
  <c r="R1518" i="1" s="1"/>
  <c r="S1518" i="1" s="1"/>
  <c r="R1519" i="1" a="1"/>
  <c r="R1519" i="1" s="1"/>
  <c r="S1519" i="1" s="1"/>
  <c r="R1520" i="1" a="1"/>
  <c r="R1520" i="1" s="1"/>
  <c r="S1520" i="1" s="1"/>
  <c r="R1521" i="1" a="1"/>
  <c r="R1521" i="1" s="1"/>
  <c r="S1521" i="1" s="1"/>
  <c r="R1522" i="1" a="1"/>
  <c r="R1522" i="1" s="1"/>
  <c r="S1522" i="1" s="1"/>
  <c r="R1523" i="1" a="1"/>
  <c r="R1523" i="1" s="1"/>
  <c r="S1523" i="1" s="1"/>
  <c r="R1524" i="1" a="1"/>
  <c r="R1524" i="1" s="1"/>
  <c r="S1524" i="1" s="1"/>
  <c r="R1525" i="1" a="1"/>
  <c r="R1525" i="1" s="1"/>
  <c r="S1525" i="1" s="1"/>
  <c r="R1526" i="1" a="1"/>
  <c r="R1526" i="1" s="1"/>
  <c r="S1526" i="1" s="1"/>
  <c r="R1527" i="1" a="1"/>
  <c r="R1527" i="1" s="1"/>
  <c r="S1527" i="1" s="1"/>
  <c r="R1528" i="1" a="1"/>
  <c r="R1528" i="1" s="1"/>
  <c r="S1528" i="1" s="1"/>
  <c r="R1529" i="1" a="1"/>
  <c r="R1529" i="1" s="1"/>
  <c r="S1529" i="1" s="1"/>
  <c r="R1530" i="1" a="1"/>
  <c r="R1530" i="1" s="1"/>
  <c r="S1530" i="1" s="1"/>
  <c r="R1531" i="1" a="1"/>
  <c r="R1531" i="1" s="1"/>
  <c r="S1531" i="1" s="1"/>
  <c r="R1532" i="1" a="1"/>
  <c r="R1532" i="1" s="1"/>
  <c r="S1532" i="1" s="1"/>
  <c r="R1533" i="1" a="1"/>
  <c r="R1533" i="1" s="1"/>
  <c r="S1533" i="1" s="1"/>
  <c r="R1534" i="1" a="1"/>
  <c r="R1534" i="1" s="1"/>
  <c r="S1534" i="1" s="1"/>
  <c r="R1535" i="1" a="1"/>
  <c r="R1535" i="1" s="1"/>
  <c r="S1535" i="1" s="1"/>
  <c r="R1536" i="1" a="1"/>
  <c r="R1536" i="1" s="1"/>
  <c r="S1536" i="1" s="1"/>
  <c r="R1537" i="1" a="1"/>
  <c r="R1537" i="1" s="1"/>
  <c r="S1537" i="1" s="1"/>
  <c r="R1538" i="1" a="1"/>
  <c r="R1538" i="1" s="1"/>
  <c r="S1538" i="1" s="1"/>
  <c r="R1539" i="1" a="1"/>
  <c r="R1539" i="1" s="1"/>
  <c r="S1539" i="1" s="1"/>
  <c r="R1540" i="1" a="1"/>
  <c r="R1540" i="1" s="1"/>
  <c r="S1540" i="1" s="1"/>
  <c r="R1541" i="1" a="1"/>
  <c r="R1541" i="1" s="1"/>
  <c r="S1541" i="1" s="1"/>
  <c r="R1542" i="1" a="1"/>
  <c r="R1542" i="1" s="1"/>
  <c r="S1542" i="1" s="1"/>
  <c r="R1543" i="1" a="1"/>
  <c r="R1543" i="1" s="1"/>
  <c r="S1543" i="1" s="1"/>
  <c r="R1544" i="1" a="1"/>
  <c r="R1544" i="1" s="1"/>
  <c r="S1544" i="1" s="1"/>
  <c r="R1545" i="1" a="1"/>
  <c r="R1545" i="1" s="1"/>
  <c r="S1545" i="1" s="1"/>
  <c r="R1546" i="1" a="1"/>
  <c r="R1546" i="1" s="1"/>
  <c r="S1546" i="1" s="1"/>
  <c r="R1547" i="1" a="1"/>
  <c r="R1547" i="1" s="1"/>
  <c r="S1547" i="1" s="1"/>
  <c r="R1548" i="1" a="1"/>
  <c r="R1548" i="1" s="1"/>
  <c r="S1548" i="1" s="1"/>
  <c r="R1549" i="1" a="1"/>
  <c r="R1549" i="1" s="1"/>
  <c r="S1549" i="1" s="1"/>
  <c r="R1550" i="1" a="1"/>
  <c r="R1550" i="1" s="1"/>
  <c r="S1550" i="1" s="1"/>
  <c r="R1551" i="1" a="1"/>
  <c r="R1551" i="1" s="1"/>
  <c r="S1551" i="1" s="1"/>
  <c r="R1552" i="1" a="1"/>
  <c r="R1552" i="1" s="1"/>
  <c r="S1552" i="1" s="1"/>
  <c r="R1553" i="1" a="1"/>
  <c r="R1553" i="1" s="1"/>
  <c r="S1553" i="1" s="1"/>
  <c r="R1554" i="1" a="1"/>
  <c r="R1554" i="1" s="1"/>
  <c r="S1554" i="1" s="1"/>
  <c r="R1555" i="1" a="1"/>
  <c r="R1555" i="1" s="1"/>
  <c r="S1555" i="1" s="1"/>
  <c r="R1556" i="1" a="1"/>
  <c r="R1556" i="1" s="1"/>
  <c r="S1556" i="1" s="1"/>
  <c r="R1557" i="1" a="1"/>
  <c r="R1557" i="1" s="1"/>
  <c r="S1557" i="1" s="1"/>
  <c r="R1558" i="1" a="1"/>
  <c r="R1558" i="1" s="1"/>
  <c r="S1558" i="1" s="1"/>
  <c r="R1559" i="1" a="1"/>
  <c r="R1559" i="1" s="1"/>
  <c r="S1559" i="1" s="1"/>
  <c r="R1560" i="1" a="1"/>
  <c r="R1560" i="1" s="1"/>
  <c r="S1560" i="1" s="1"/>
  <c r="R1561" i="1" a="1"/>
  <c r="R1561" i="1" s="1"/>
  <c r="S1561" i="1" s="1"/>
  <c r="R1562" i="1" a="1"/>
  <c r="R1562" i="1" s="1"/>
  <c r="S1562" i="1" s="1"/>
  <c r="R1563" i="1" a="1"/>
  <c r="R1563" i="1" s="1"/>
  <c r="S1563" i="1" s="1"/>
  <c r="R1564" i="1" a="1"/>
  <c r="R1564" i="1" s="1"/>
  <c r="S1564" i="1" s="1"/>
  <c r="R1565" i="1" a="1"/>
  <c r="R1565" i="1" s="1"/>
  <c r="S1565" i="1" s="1"/>
  <c r="R1566" i="1" a="1"/>
  <c r="R1566" i="1" s="1"/>
  <c r="S1566" i="1" s="1"/>
  <c r="R1567" i="1" a="1"/>
  <c r="R1567" i="1" s="1"/>
  <c r="S1567" i="1" s="1"/>
  <c r="R1568" i="1" a="1"/>
  <c r="R1568" i="1" s="1"/>
  <c r="S1568" i="1" s="1"/>
  <c r="R1569" i="1" a="1"/>
  <c r="R1569" i="1" s="1"/>
  <c r="S1569" i="1" s="1"/>
  <c r="R1570" i="1" a="1"/>
  <c r="R1570" i="1" s="1"/>
  <c r="S1570" i="1" s="1"/>
  <c r="R1571" i="1" a="1"/>
  <c r="R1571" i="1" s="1"/>
  <c r="S1571" i="1" s="1"/>
  <c r="R1572" i="1" a="1"/>
  <c r="R1572" i="1" s="1"/>
  <c r="S1572" i="1" s="1"/>
  <c r="R1573" i="1" a="1"/>
  <c r="R1573" i="1" s="1"/>
  <c r="S1573" i="1" s="1"/>
  <c r="R1574" i="1" a="1"/>
  <c r="R1574" i="1" s="1"/>
  <c r="S1574" i="1" s="1"/>
  <c r="R1575" i="1" a="1"/>
  <c r="R1575" i="1" s="1"/>
  <c r="S1575" i="1" s="1"/>
  <c r="R1576" i="1" a="1"/>
  <c r="R1576" i="1" s="1"/>
  <c r="S1576" i="1" s="1"/>
  <c r="R1577" i="1" a="1"/>
  <c r="R1577" i="1" s="1"/>
  <c r="S1577" i="1" s="1"/>
  <c r="R1578" i="1" a="1"/>
  <c r="R1578" i="1" s="1"/>
  <c r="S1578" i="1" s="1"/>
  <c r="R1579" i="1" a="1"/>
  <c r="R1579" i="1" s="1"/>
  <c r="S1579" i="1" s="1"/>
  <c r="R1580" i="1" a="1"/>
  <c r="R1580" i="1" s="1"/>
  <c r="S1580" i="1" s="1"/>
  <c r="R1581" i="1" a="1"/>
  <c r="R1581" i="1" s="1"/>
  <c r="S1581" i="1" s="1"/>
  <c r="R1582" i="1" a="1"/>
  <c r="R1582" i="1" s="1"/>
  <c r="S1582" i="1" s="1"/>
  <c r="R1583" i="1" a="1"/>
  <c r="R1583" i="1" s="1"/>
  <c r="S1583" i="1" s="1"/>
  <c r="R1584" i="1" a="1"/>
  <c r="R1584" i="1" s="1"/>
  <c r="S1584" i="1" s="1"/>
  <c r="R1585" i="1" a="1"/>
  <c r="R1585" i="1" s="1"/>
  <c r="S1585" i="1" s="1"/>
  <c r="R1586" i="1" a="1"/>
  <c r="R1586" i="1" s="1"/>
  <c r="S1586" i="1" s="1"/>
  <c r="R1587" i="1" a="1"/>
  <c r="R1587" i="1" s="1"/>
  <c r="S1587" i="1" s="1"/>
  <c r="R1588" i="1" a="1"/>
  <c r="R1588" i="1" s="1"/>
  <c r="S1588" i="1" s="1"/>
  <c r="R1589" i="1" a="1"/>
  <c r="R1589" i="1" s="1"/>
  <c r="S1589" i="1" s="1"/>
  <c r="R1590" i="1" a="1"/>
  <c r="R1590" i="1" s="1"/>
  <c r="S1590" i="1" s="1"/>
  <c r="R1591" i="1" a="1"/>
  <c r="R1591" i="1" s="1"/>
  <c r="S1591" i="1" s="1"/>
  <c r="R1592" i="1" a="1"/>
  <c r="R1592" i="1" s="1"/>
  <c r="S1592" i="1" s="1"/>
  <c r="R1593" i="1" a="1"/>
  <c r="R1593" i="1" s="1"/>
  <c r="S1593" i="1" s="1"/>
  <c r="R1594" i="1" a="1"/>
  <c r="R1594" i="1" s="1"/>
  <c r="S1594" i="1" s="1"/>
  <c r="R1595" i="1" a="1"/>
  <c r="R1595" i="1" s="1"/>
  <c r="S1595" i="1" s="1"/>
  <c r="R1596" i="1" a="1"/>
  <c r="R1596" i="1" s="1"/>
  <c r="S1596" i="1" s="1"/>
  <c r="R1597" i="1" a="1"/>
  <c r="R1597" i="1" s="1"/>
  <c r="S1597" i="1" s="1"/>
  <c r="R1598" i="1" a="1"/>
  <c r="R1598" i="1" s="1"/>
  <c r="S1598" i="1" s="1"/>
  <c r="R1599" i="1" a="1"/>
  <c r="R1599" i="1" s="1"/>
  <c r="S1599" i="1" s="1"/>
  <c r="R1600" i="1" a="1"/>
  <c r="R1600" i="1" s="1"/>
  <c r="S1600" i="1" s="1"/>
  <c r="R1601" i="1" a="1"/>
  <c r="R1601" i="1" s="1"/>
  <c r="S1601" i="1" s="1"/>
  <c r="R1602" i="1" a="1"/>
  <c r="R1602" i="1" s="1"/>
  <c r="S1602" i="1" s="1"/>
  <c r="R1603" i="1" a="1"/>
  <c r="R1603" i="1" s="1"/>
  <c r="S1603" i="1" s="1"/>
  <c r="R1604" i="1" a="1"/>
  <c r="R1604" i="1" s="1"/>
  <c r="S1604" i="1" s="1"/>
  <c r="R1605" i="1" a="1"/>
  <c r="R1605" i="1" s="1"/>
  <c r="S1605" i="1" s="1"/>
  <c r="R1606" i="1" a="1"/>
  <c r="R1606" i="1" s="1"/>
  <c r="S1606" i="1" s="1"/>
  <c r="R1607" i="1" a="1"/>
  <c r="R1607" i="1" s="1"/>
  <c r="S1607" i="1" s="1"/>
  <c r="R1608" i="1" a="1"/>
  <c r="R1608" i="1" s="1"/>
  <c r="S1608" i="1" s="1"/>
  <c r="R1609" i="1" a="1"/>
  <c r="R1609" i="1" s="1"/>
  <c r="S1609" i="1" s="1"/>
  <c r="R1610" i="1" a="1"/>
  <c r="R1610" i="1" s="1"/>
  <c r="S1610" i="1" s="1"/>
  <c r="R1611" i="1" a="1"/>
  <c r="R1611" i="1" s="1"/>
  <c r="S1611" i="1" s="1"/>
  <c r="R1612" i="1" a="1"/>
  <c r="R1612" i="1" s="1"/>
  <c r="S1612" i="1" s="1"/>
  <c r="R1613" i="1" a="1"/>
  <c r="R1613" i="1" s="1"/>
  <c r="S1613" i="1" s="1"/>
  <c r="R1614" i="1" a="1"/>
  <c r="R1614" i="1" s="1"/>
  <c r="S1614" i="1" s="1"/>
  <c r="R1615" i="1" a="1"/>
  <c r="R1615" i="1" s="1"/>
  <c r="S1615" i="1" s="1"/>
  <c r="R1616" i="1" a="1"/>
  <c r="R1616" i="1" s="1"/>
  <c r="S1616" i="1" s="1"/>
  <c r="R1617" i="1" a="1"/>
  <c r="R1617" i="1" s="1"/>
  <c r="S1617" i="1" s="1"/>
  <c r="R1618" i="1" a="1"/>
  <c r="R1618" i="1" s="1"/>
  <c r="S1618" i="1" s="1"/>
  <c r="R1619" i="1" a="1"/>
  <c r="R1619" i="1" s="1"/>
  <c r="S1619" i="1" s="1"/>
  <c r="R1620" i="1" a="1"/>
  <c r="R1620" i="1" s="1"/>
  <c r="S1620" i="1" s="1"/>
  <c r="R1621" i="1" a="1"/>
  <c r="R1621" i="1" s="1"/>
  <c r="S1621" i="1" s="1"/>
  <c r="R1622" i="1" a="1"/>
  <c r="R1622" i="1" s="1"/>
  <c r="S1622" i="1" s="1"/>
  <c r="R1623" i="1" a="1"/>
  <c r="R1623" i="1" s="1"/>
  <c r="S1623" i="1" s="1"/>
  <c r="R1624" i="1" a="1"/>
  <c r="R1624" i="1" s="1"/>
  <c r="S1624" i="1" s="1"/>
  <c r="R1625" i="1" a="1"/>
  <c r="R1625" i="1" s="1"/>
  <c r="S1625" i="1" s="1"/>
  <c r="R1626" i="1" a="1"/>
  <c r="R1626" i="1" s="1"/>
  <c r="S1626" i="1" s="1"/>
  <c r="R1627" i="1" a="1"/>
  <c r="R1627" i="1" s="1"/>
  <c r="S1627" i="1" s="1"/>
  <c r="R1628" i="1" a="1"/>
  <c r="R1628" i="1" s="1"/>
  <c r="S1628" i="1" s="1"/>
  <c r="R1629" i="1" a="1"/>
  <c r="R1629" i="1" s="1"/>
  <c r="S1629" i="1" s="1"/>
  <c r="R1630" i="1" a="1"/>
  <c r="R1630" i="1" s="1"/>
  <c r="S1630" i="1" s="1"/>
  <c r="R1631" i="1" a="1"/>
  <c r="R1631" i="1" s="1"/>
  <c r="S1631" i="1" s="1"/>
  <c r="R1632" i="1" a="1"/>
  <c r="R1632" i="1" s="1"/>
  <c r="S1632" i="1" s="1"/>
  <c r="R1633" i="1" a="1"/>
  <c r="R1633" i="1" s="1"/>
  <c r="S1633" i="1" s="1"/>
  <c r="R1634" i="1" a="1"/>
  <c r="R1634" i="1" s="1"/>
  <c r="S1634" i="1" s="1"/>
  <c r="R1635" i="1" a="1"/>
  <c r="R1635" i="1" s="1"/>
  <c r="S1635" i="1" s="1"/>
  <c r="R1636" i="1" a="1"/>
  <c r="R1636" i="1" s="1"/>
  <c r="S1636" i="1" s="1"/>
  <c r="R1637" i="1" a="1"/>
  <c r="R1637" i="1" s="1"/>
  <c r="S1637" i="1" s="1"/>
  <c r="R1638" i="1" a="1"/>
  <c r="R1638" i="1" s="1"/>
  <c r="S1638" i="1" s="1"/>
  <c r="R1639" i="1" a="1"/>
  <c r="R1639" i="1" s="1"/>
  <c r="S1639" i="1" s="1"/>
  <c r="R1640" i="1" a="1"/>
  <c r="R1640" i="1" s="1"/>
  <c r="S1640" i="1" s="1"/>
  <c r="R1641" i="1" a="1"/>
  <c r="R1641" i="1" s="1"/>
  <c r="S1641" i="1" s="1"/>
  <c r="R1642" i="1" a="1"/>
  <c r="R1642" i="1" s="1"/>
  <c r="S1642" i="1" s="1"/>
  <c r="R1643" i="1" a="1"/>
  <c r="R1643" i="1" s="1"/>
  <c r="S1643" i="1" s="1"/>
  <c r="R1644" i="1" a="1"/>
  <c r="R1644" i="1" s="1"/>
  <c r="S1644" i="1" s="1"/>
  <c r="R1645" i="1" a="1"/>
  <c r="R1645" i="1" s="1"/>
  <c r="S1645" i="1" s="1"/>
  <c r="R1646" i="1" a="1"/>
  <c r="R1646" i="1" s="1"/>
  <c r="S1646" i="1" s="1"/>
  <c r="R1647" i="1" a="1"/>
  <c r="R1647" i="1" s="1"/>
  <c r="S1647" i="1" s="1"/>
  <c r="R1648" i="1" a="1"/>
  <c r="R1648" i="1" s="1"/>
  <c r="S1648" i="1" s="1"/>
  <c r="R1649" i="1" a="1"/>
  <c r="R1649" i="1" s="1"/>
  <c r="S1649" i="1" s="1"/>
  <c r="R1650" i="1" a="1"/>
  <c r="R1650" i="1" s="1"/>
  <c r="S1650" i="1" s="1"/>
  <c r="R1651" i="1" a="1"/>
  <c r="R1651" i="1" s="1"/>
  <c r="S1651" i="1" s="1"/>
  <c r="R1652" i="1" a="1"/>
  <c r="R1652" i="1" s="1"/>
  <c r="S1652" i="1" s="1"/>
  <c r="R1653" i="1" a="1"/>
  <c r="R1653" i="1" s="1"/>
  <c r="S1653" i="1" s="1"/>
  <c r="R1654" i="1" a="1"/>
  <c r="R1654" i="1" s="1"/>
  <c r="S1654" i="1" s="1"/>
  <c r="R1655" i="1" a="1"/>
  <c r="R1655" i="1" s="1"/>
  <c r="S1655" i="1" s="1"/>
  <c r="R1656" i="1" a="1"/>
  <c r="R1656" i="1" s="1"/>
  <c r="S1656" i="1" s="1"/>
  <c r="R1657" i="1" a="1"/>
  <c r="R1657" i="1" s="1"/>
  <c r="S1657" i="1" s="1"/>
  <c r="R1658" i="1" a="1"/>
  <c r="R1658" i="1" s="1"/>
  <c r="S1658" i="1" s="1"/>
  <c r="R1659" i="1" a="1"/>
  <c r="R1659" i="1" s="1"/>
  <c r="S1659" i="1" s="1"/>
  <c r="R1660" i="1" a="1"/>
  <c r="R1660" i="1" s="1"/>
  <c r="S1660" i="1" s="1"/>
  <c r="R1661" i="1" a="1"/>
  <c r="R1661" i="1" s="1"/>
  <c r="S1661" i="1" s="1"/>
  <c r="R1662" i="1" a="1"/>
  <c r="R1662" i="1" s="1"/>
  <c r="S1662" i="1" s="1"/>
  <c r="R1663" i="1" a="1"/>
  <c r="R1663" i="1" s="1"/>
  <c r="S1663" i="1" s="1"/>
  <c r="R1664" i="1" a="1"/>
  <c r="R1664" i="1" s="1"/>
  <c r="S1664" i="1" s="1"/>
  <c r="R1665" i="1" a="1"/>
  <c r="R1665" i="1" s="1"/>
  <c r="S1665" i="1" s="1"/>
  <c r="R1666" i="1" a="1"/>
  <c r="R1666" i="1" s="1"/>
  <c r="S1666" i="1" s="1"/>
  <c r="R1667" i="1" a="1"/>
  <c r="R1667" i="1" s="1"/>
  <c r="S1667" i="1" s="1"/>
  <c r="R1668" i="1" a="1"/>
  <c r="R1668" i="1" s="1"/>
  <c r="S1668" i="1" s="1"/>
  <c r="R1669" i="1" a="1"/>
  <c r="R1669" i="1" s="1"/>
  <c r="S1669" i="1" s="1"/>
  <c r="R1670" i="1" a="1"/>
  <c r="R1670" i="1" s="1"/>
  <c r="S1670" i="1" s="1"/>
  <c r="R1671" i="1" a="1"/>
  <c r="R1671" i="1" s="1"/>
  <c r="S1671" i="1" s="1"/>
  <c r="R1672" i="1" a="1"/>
  <c r="R1672" i="1" s="1"/>
  <c r="S1672" i="1" s="1"/>
  <c r="R1673" i="1" a="1"/>
  <c r="R1673" i="1" s="1"/>
  <c r="S1673" i="1" s="1"/>
  <c r="R1674" i="1" a="1"/>
  <c r="R1674" i="1" s="1"/>
  <c r="S1674" i="1" s="1"/>
  <c r="R1675" i="1" a="1"/>
  <c r="R1675" i="1" s="1"/>
  <c r="S1675" i="1" s="1"/>
  <c r="R1676" i="1" a="1"/>
  <c r="R1676" i="1" s="1"/>
  <c r="S1676" i="1" s="1"/>
  <c r="R1677" i="1" a="1"/>
  <c r="R1677" i="1" s="1"/>
  <c r="S1677" i="1" s="1"/>
  <c r="R1678" i="1" a="1"/>
  <c r="R1678" i="1" s="1"/>
  <c r="S1678" i="1" s="1"/>
  <c r="R1679" i="1" a="1"/>
  <c r="R1679" i="1" s="1"/>
  <c r="S1679" i="1" s="1"/>
  <c r="R1680" i="1" a="1"/>
  <c r="R1680" i="1" s="1"/>
  <c r="S1680" i="1" s="1"/>
  <c r="R1681" i="1" a="1"/>
  <c r="R1681" i="1" s="1"/>
  <c r="S1681" i="1" s="1"/>
  <c r="R1682" i="1" a="1"/>
  <c r="R1682" i="1" s="1"/>
  <c r="S1682" i="1" s="1"/>
  <c r="R1683" i="1" a="1"/>
  <c r="R1683" i="1" s="1"/>
  <c r="S1683" i="1" s="1"/>
  <c r="R1684" i="1" a="1"/>
  <c r="R1684" i="1" s="1"/>
  <c r="S1684" i="1" s="1"/>
  <c r="R1685" i="1" a="1"/>
  <c r="R1685" i="1" s="1"/>
  <c r="S1685" i="1" s="1"/>
  <c r="R1686" i="1" a="1"/>
  <c r="R1686" i="1" s="1"/>
  <c r="S1686" i="1" s="1"/>
  <c r="R1687" i="1" a="1"/>
  <c r="R1687" i="1" s="1"/>
  <c r="S1687" i="1" s="1"/>
  <c r="R24" i="2" l="1"/>
  <c r="R22" i="2"/>
  <c r="J21" i="2"/>
  <c r="J24" i="2"/>
  <c r="J23" i="2"/>
  <c r="J22" i="2"/>
  <c r="J25" i="2"/>
  <c r="R21" i="2"/>
  <c r="R25" i="2"/>
  <c r="R23" i="2"/>
  <c r="K21" i="2" l="1"/>
  <c r="S21" i="2"/>
  <c r="B19" i="2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B1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2" i="3"/>
  <c r="B18" i="2"/>
  <c r="O2" i="1" a="1"/>
  <c r="O2" i="1" s="1"/>
  <c r="P2" i="1" s="1" a="1"/>
  <c r="P2" i="1" s="1"/>
  <c r="C7" i="2" l="1"/>
  <c r="O501" i="1" l="1" a="1"/>
  <c r="O501" i="1" s="1"/>
  <c r="P501" i="1" s="1" a="1"/>
  <c r="P501" i="1" s="1"/>
  <c r="O1646" i="1" a="1"/>
  <c r="O1646" i="1" s="1"/>
  <c r="P1646" i="1" s="1" a="1"/>
  <c r="P1646" i="1" s="1"/>
  <c r="O1676" i="1" a="1"/>
  <c r="O1676" i="1" s="1"/>
  <c r="P1676" i="1" s="1" a="1"/>
  <c r="P1676" i="1" s="1"/>
  <c r="O1667" i="1" a="1"/>
  <c r="O1667" i="1" s="1"/>
  <c r="P1667" i="1" s="1" a="1"/>
  <c r="P1667" i="1" s="1"/>
  <c r="O945" i="1" a="1"/>
  <c r="O945" i="1" s="1"/>
  <c r="P945" i="1" s="1" a="1"/>
  <c r="P945" i="1" s="1"/>
  <c r="O447" i="1" a="1"/>
  <c r="O447" i="1" s="1"/>
  <c r="P447" i="1" s="1" a="1"/>
  <c r="P447" i="1" s="1"/>
  <c r="O802" i="1" a="1"/>
  <c r="O802" i="1" s="1"/>
  <c r="P802" i="1" s="1" a="1"/>
  <c r="P802" i="1" s="1"/>
  <c r="O1601" i="1" a="1"/>
  <c r="O1601" i="1" s="1"/>
  <c r="P1601" i="1" s="1" a="1"/>
  <c r="P1601" i="1" s="1"/>
  <c r="O739" i="1" a="1"/>
  <c r="O739" i="1" s="1"/>
  <c r="P739" i="1" s="1" a="1"/>
  <c r="P739" i="1" s="1"/>
  <c r="O1599" i="1" a="1"/>
  <c r="O1599" i="1" s="1"/>
  <c r="P1599" i="1" s="1" a="1"/>
  <c r="P1599" i="1" s="1"/>
  <c r="O1624" i="1" a="1"/>
  <c r="O1624" i="1" s="1"/>
  <c r="P1624" i="1" s="1" a="1"/>
  <c r="P1624" i="1" s="1"/>
  <c r="O1625" i="1" a="1"/>
  <c r="O1625" i="1" s="1"/>
  <c r="P1625" i="1" s="1" a="1"/>
  <c r="P1625" i="1" s="1"/>
  <c r="O1456" i="1" a="1"/>
  <c r="O1456" i="1" s="1"/>
  <c r="P1456" i="1" s="1" a="1"/>
  <c r="P1456" i="1" s="1"/>
  <c r="O159" i="1" a="1"/>
  <c r="O159" i="1" s="1"/>
  <c r="P159" i="1" s="1" a="1"/>
  <c r="P159" i="1" s="1"/>
  <c r="O1151" i="1" a="1"/>
  <c r="O1151" i="1" s="1"/>
  <c r="P1151" i="1" s="1" a="1"/>
  <c r="P1151" i="1" s="1"/>
  <c r="O1643" i="1" a="1"/>
  <c r="O1643" i="1" s="1"/>
  <c r="P1643" i="1" s="1" a="1"/>
  <c r="P1643" i="1" s="1"/>
  <c r="O988" i="1" a="1"/>
  <c r="O988" i="1" s="1"/>
  <c r="P988" i="1" s="1" a="1"/>
  <c r="P988" i="1" s="1"/>
  <c r="O1450" i="1" a="1"/>
  <c r="O1450" i="1" s="1"/>
  <c r="P1450" i="1" s="1" a="1"/>
  <c r="P1450" i="1" s="1"/>
  <c r="O1491" i="1" a="1"/>
  <c r="O1491" i="1" s="1"/>
  <c r="P1491" i="1" s="1" a="1"/>
  <c r="P1491" i="1" s="1"/>
  <c r="O311" i="1" a="1"/>
  <c r="O311" i="1" s="1"/>
  <c r="P311" i="1" s="1" a="1"/>
  <c r="P311" i="1" s="1"/>
  <c r="O256" i="1" a="1"/>
  <c r="O256" i="1" s="1"/>
  <c r="P256" i="1" s="1" a="1"/>
  <c r="P256" i="1" s="1"/>
  <c r="O1668" i="1" a="1"/>
  <c r="O1668" i="1" s="1"/>
  <c r="P1668" i="1" s="1" a="1"/>
  <c r="P1668" i="1" s="1"/>
  <c r="O244" i="1" a="1"/>
  <c r="O244" i="1" s="1"/>
  <c r="P244" i="1" s="1" a="1"/>
  <c r="P244" i="1" s="1"/>
  <c r="O1394" i="1" a="1"/>
  <c r="O1394" i="1" s="1"/>
  <c r="P1394" i="1" s="1" a="1"/>
  <c r="P1394" i="1" s="1"/>
  <c r="O1636" i="1" a="1"/>
  <c r="O1636" i="1" s="1"/>
  <c r="P1636" i="1" s="1" a="1"/>
  <c r="P1636" i="1" s="1"/>
  <c r="O663" i="1" a="1"/>
  <c r="O663" i="1" s="1"/>
  <c r="P663" i="1" s="1" a="1"/>
  <c r="P663" i="1" s="1"/>
  <c r="O269" i="1" a="1"/>
  <c r="O269" i="1" s="1"/>
  <c r="P269" i="1" s="1" a="1"/>
  <c r="P269" i="1" s="1"/>
  <c r="O1339" i="1" a="1"/>
  <c r="O1339" i="1" s="1"/>
  <c r="P1339" i="1" s="1" a="1"/>
  <c r="P1339" i="1" s="1"/>
  <c r="O1386" i="1" a="1"/>
  <c r="O1386" i="1" s="1"/>
  <c r="P1386" i="1" s="1" a="1"/>
  <c r="P1386" i="1" s="1"/>
  <c r="O1623" i="1" a="1"/>
  <c r="O1623" i="1" s="1"/>
  <c r="P1623" i="1" s="1" a="1"/>
  <c r="P1623" i="1" s="1"/>
  <c r="O1372" i="1" a="1"/>
  <c r="O1372" i="1" s="1"/>
  <c r="P1372" i="1" s="1" a="1"/>
  <c r="P1372" i="1" s="1"/>
  <c r="O1374" i="1" a="1"/>
  <c r="O1374" i="1" s="1"/>
  <c r="P1374" i="1" s="1" a="1"/>
  <c r="P1374" i="1" s="1"/>
  <c r="O1213" i="1" a="1"/>
  <c r="O1213" i="1" s="1"/>
  <c r="P1213" i="1" s="1" a="1"/>
  <c r="P1213" i="1" s="1"/>
  <c r="O345" i="1" a="1"/>
  <c r="O345" i="1" s="1"/>
  <c r="P345" i="1" s="1" a="1"/>
  <c r="P345" i="1" s="1"/>
  <c r="O211" i="1" a="1"/>
  <c r="O211" i="1" s="1"/>
  <c r="P211" i="1" s="1" a="1"/>
  <c r="P211" i="1" s="1"/>
  <c r="O1380" i="1" a="1"/>
  <c r="O1380" i="1" s="1"/>
  <c r="P1380" i="1" s="1" a="1"/>
  <c r="P1380" i="1" s="1"/>
  <c r="O414" i="1" a="1"/>
  <c r="O414" i="1" s="1"/>
  <c r="P414" i="1" s="1" a="1"/>
  <c r="P414" i="1" s="1"/>
  <c r="O488" i="1" a="1"/>
  <c r="O488" i="1" s="1"/>
  <c r="P488" i="1" s="1" a="1"/>
  <c r="P488" i="1" s="1"/>
  <c r="O836" i="1" a="1"/>
  <c r="O836" i="1" s="1"/>
  <c r="P836" i="1" s="1" a="1"/>
  <c r="P836" i="1" s="1"/>
  <c r="O61" i="1" a="1"/>
  <c r="O61" i="1" s="1"/>
  <c r="P61" i="1" s="1" a="1"/>
  <c r="P61" i="1" s="1"/>
  <c r="O206" i="1" a="1"/>
  <c r="O206" i="1" s="1"/>
  <c r="P206" i="1" s="1" a="1"/>
  <c r="P206" i="1" s="1"/>
  <c r="O1209" i="1" a="1"/>
  <c r="O1209" i="1" s="1"/>
  <c r="P1209" i="1" s="1" a="1"/>
  <c r="P1209" i="1" s="1"/>
  <c r="O533" i="1" a="1"/>
  <c r="O533" i="1" s="1"/>
  <c r="P533" i="1" s="1" a="1"/>
  <c r="P533" i="1" s="1"/>
  <c r="O905" i="1" a="1"/>
  <c r="O905" i="1" s="1"/>
  <c r="P905" i="1" s="1" a="1"/>
  <c r="P905" i="1" s="1"/>
  <c r="O1012" i="1" a="1"/>
  <c r="O1012" i="1" s="1"/>
  <c r="P1012" i="1" s="1" a="1"/>
  <c r="P1012" i="1" s="1"/>
  <c r="O1373" i="1" a="1"/>
  <c r="O1373" i="1" s="1"/>
  <c r="P1373" i="1" s="1" a="1"/>
  <c r="P1373" i="1" s="1"/>
  <c r="O1388" i="1" a="1"/>
  <c r="O1388" i="1" s="1"/>
  <c r="P1388" i="1" s="1" a="1"/>
  <c r="P1388" i="1" s="1"/>
  <c r="O520" i="1" a="1"/>
  <c r="O520" i="1" s="1"/>
  <c r="P520" i="1" s="1" a="1"/>
  <c r="P520" i="1" s="1"/>
  <c r="O893" i="1" a="1"/>
  <c r="O893" i="1" s="1"/>
  <c r="P893" i="1" s="1" a="1"/>
  <c r="P893" i="1" s="1"/>
  <c r="O534" i="1" a="1"/>
  <c r="O534" i="1" s="1"/>
  <c r="P534" i="1" s="1" a="1"/>
  <c r="P534" i="1" s="1"/>
  <c r="O1387" i="1" a="1"/>
  <c r="O1387" i="1" s="1"/>
  <c r="P1387" i="1" s="1" a="1"/>
  <c r="P1387" i="1" s="1"/>
  <c r="O827" i="1" a="1"/>
  <c r="O827" i="1" s="1"/>
  <c r="P827" i="1" s="1" a="1"/>
  <c r="P827" i="1" s="1"/>
  <c r="O1096" i="1" a="1"/>
  <c r="O1096" i="1" s="1"/>
  <c r="P1096" i="1" s="1" a="1"/>
  <c r="P1096" i="1" s="1"/>
  <c r="O907" i="1" a="1"/>
  <c r="O907" i="1" s="1"/>
  <c r="P907" i="1" s="1" a="1"/>
  <c r="P907" i="1" s="1"/>
  <c r="O1149" i="1" a="1"/>
  <c r="O1149" i="1" s="1"/>
  <c r="P1149" i="1" s="1" a="1"/>
  <c r="P1149" i="1" s="1"/>
  <c r="O35" i="1" a="1"/>
  <c r="O35" i="1" s="1"/>
  <c r="P35" i="1" s="1" a="1"/>
  <c r="P35" i="1" s="1"/>
  <c r="O102" i="1" a="1"/>
  <c r="O102" i="1" s="1"/>
  <c r="P102" i="1" s="1" a="1"/>
  <c r="P102" i="1" s="1"/>
  <c r="O376" i="1" a="1"/>
  <c r="O376" i="1" s="1"/>
  <c r="P376" i="1" s="1" a="1"/>
  <c r="P376" i="1" s="1"/>
  <c r="O1648" i="1" a="1"/>
  <c r="O1648" i="1" s="1"/>
  <c r="P1648" i="1" s="1" a="1"/>
  <c r="P1648" i="1" s="1"/>
  <c r="O1685" i="1" a="1"/>
  <c r="O1685" i="1" s="1"/>
  <c r="P1685" i="1" s="1" a="1"/>
  <c r="P1685" i="1" s="1"/>
  <c r="O1109" i="1" a="1"/>
  <c r="O1109" i="1" s="1"/>
  <c r="P1109" i="1" s="1" a="1"/>
  <c r="P1109" i="1" s="1"/>
  <c r="O460" i="1" a="1"/>
  <c r="O460" i="1" s="1"/>
  <c r="P460" i="1" s="1" a="1"/>
  <c r="P460" i="1" s="1"/>
  <c r="O50" i="1" a="1"/>
  <c r="O50" i="1" s="1"/>
  <c r="P50" i="1" s="1" a="1"/>
  <c r="P50" i="1" s="1"/>
  <c r="O1152" i="1" a="1"/>
  <c r="O1152" i="1" s="1"/>
  <c r="P1152" i="1" s="1" a="1"/>
  <c r="P1152" i="1" s="1"/>
  <c r="O365" i="1" a="1"/>
  <c r="O365" i="1" s="1"/>
  <c r="P365" i="1" s="1" a="1"/>
  <c r="P365" i="1" s="1"/>
  <c r="O960" i="1" a="1"/>
  <c r="O960" i="1" s="1"/>
  <c r="P960" i="1" s="1" a="1"/>
  <c r="P960" i="1" s="1"/>
  <c r="O1054" i="1" a="1"/>
  <c r="O1054" i="1" s="1"/>
  <c r="P1054" i="1" s="1" a="1"/>
  <c r="P1054" i="1" s="1"/>
  <c r="O461" i="1" a="1"/>
  <c r="O461" i="1" s="1"/>
  <c r="P461" i="1" s="1" a="1"/>
  <c r="P461" i="1" s="1"/>
  <c r="O1196" i="1" a="1"/>
  <c r="O1196" i="1" s="1"/>
  <c r="P1196" i="1" s="1" a="1"/>
  <c r="P1196" i="1" s="1"/>
  <c r="O785" i="1" a="1"/>
  <c r="O785" i="1" s="1"/>
  <c r="P785" i="1" s="1" a="1"/>
  <c r="P785" i="1" s="1"/>
  <c r="O1684" i="1" a="1"/>
  <c r="O1684" i="1" s="1"/>
  <c r="P1684" i="1" s="1" a="1"/>
  <c r="P1684" i="1" s="1"/>
  <c r="O1207" i="1" a="1"/>
  <c r="O1207" i="1" s="1"/>
  <c r="P1207" i="1" s="1" a="1"/>
  <c r="P1207" i="1" s="1"/>
  <c r="O438" i="1" a="1"/>
  <c r="O438" i="1" s="1"/>
  <c r="P438" i="1" s="1" a="1"/>
  <c r="P438" i="1" s="1"/>
  <c r="O502" i="1" a="1"/>
  <c r="O502" i="1" s="1"/>
  <c r="P502" i="1" s="1" a="1"/>
  <c r="P502" i="1" s="1"/>
  <c r="O1031" i="1" a="1"/>
  <c r="O1031" i="1" s="1"/>
  <c r="P1031" i="1" s="1" a="1"/>
  <c r="P1031" i="1" s="1"/>
  <c r="O1375" i="1" a="1"/>
  <c r="O1375" i="1" s="1"/>
  <c r="P1375" i="1" s="1" a="1"/>
  <c r="P1375" i="1" s="1"/>
  <c r="O446" i="1" a="1"/>
  <c r="O446" i="1" s="1"/>
  <c r="P446" i="1" s="1" a="1"/>
  <c r="P446" i="1" s="1"/>
  <c r="O935" i="1" a="1"/>
  <c r="O935" i="1" s="1"/>
  <c r="P935" i="1" s="1" a="1"/>
  <c r="P935" i="1" s="1"/>
  <c r="O511" i="1" a="1"/>
  <c r="O511" i="1" s="1"/>
  <c r="P511" i="1" s="1" a="1"/>
  <c r="P511" i="1" s="1"/>
  <c r="O1037" i="1" a="1"/>
  <c r="O1037" i="1" s="1"/>
  <c r="P1037" i="1" s="1" a="1"/>
  <c r="P1037" i="1" s="1"/>
  <c r="O448" i="1" a="1"/>
  <c r="O448" i="1" s="1"/>
  <c r="P448" i="1" s="1" a="1"/>
  <c r="P448" i="1" s="1"/>
  <c r="O1177" i="1" a="1"/>
  <c r="O1177" i="1" s="1"/>
  <c r="P1177" i="1" s="1" a="1"/>
  <c r="P1177" i="1" s="1"/>
  <c r="O1467" i="1" a="1"/>
  <c r="O1467" i="1" s="1"/>
  <c r="P1467" i="1" s="1" a="1"/>
  <c r="P1467" i="1" s="1"/>
  <c r="O66" i="1" a="1"/>
  <c r="O66" i="1" s="1"/>
  <c r="P66" i="1" s="1" a="1"/>
  <c r="P66" i="1" s="1"/>
  <c r="O71" i="1" a="1"/>
  <c r="O71" i="1" s="1"/>
  <c r="P71" i="1" s="1" a="1"/>
  <c r="P71" i="1" s="1"/>
  <c r="O599" i="1" a="1"/>
  <c r="O599" i="1" s="1"/>
  <c r="P599" i="1" s="1" a="1"/>
  <c r="P599" i="1" s="1"/>
  <c r="O1013" i="1" a="1"/>
  <c r="O1013" i="1" s="1"/>
  <c r="P1013" i="1" s="1" a="1"/>
  <c r="P1013" i="1" s="1"/>
  <c r="O1280" i="1" a="1"/>
  <c r="O1280" i="1" s="1"/>
  <c r="P1280" i="1" s="1" a="1"/>
  <c r="P1280" i="1" s="1"/>
  <c r="O1681" i="1" a="1"/>
  <c r="O1681" i="1" s="1"/>
  <c r="P1681" i="1" s="1" a="1"/>
  <c r="P1681" i="1" s="1"/>
  <c r="O150" i="1" a="1"/>
  <c r="O150" i="1" s="1"/>
  <c r="P150" i="1" s="1" a="1"/>
  <c r="P150" i="1" s="1"/>
  <c r="O486" i="1" a="1"/>
  <c r="O486" i="1" s="1"/>
  <c r="P486" i="1" s="1" a="1"/>
  <c r="P486" i="1" s="1"/>
  <c r="O489" i="1" a="1"/>
  <c r="O489" i="1" s="1"/>
  <c r="P489" i="1" s="1" a="1"/>
  <c r="P489" i="1" s="1"/>
  <c r="O213" i="1" a="1"/>
  <c r="O213" i="1" s="1"/>
  <c r="P213" i="1" s="1" a="1"/>
  <c r="P213" i="1" s="1"/>
  <c r="O1561" i="1" a="1"/>
  <c r="O1561" i="1" s="1"/>
  <c r="P1561" i="1" s="1" a="1"/>
  <c r="P1561" i="1" s="1"/>
  <c r="O487" i="1" a="1"/>
  <c r="O487" i="1" s="1"/>
  <c r="P487" i="1" s="1" a="1"/>
  <c r="P487" i="1" s="1"/>
  <c r="O961" i="1" a="1"/>
  <c r="O961" i="1" s="1"/>
  <c r="P961" i="1" s="1" a="1"/>
  <c r="P961" i="1" s="1"/>
  <c r="O1022" i="1" a="1"/>
  <c r="O1022" i="1" s="1"/>
  <c r="P1022" i="1" s="1" a="1"/>
  <c r="P1022" i="1" s="1"/>
  <c r="O1352" i="1" a="1"/>
  <c r="O1352" i="1" s="1"/>
  <c r="P1352" i="1" s="1" a="1"/>
  <c r="P1352" i="1" s="1"/>
  <c r="O906" i="1" a="1"/>
  <c r="O906" i="1" s="1"/>
  <c r="P906" i="1" s="1" a="1"/>
  <c r="P906" i="1" s="1"/>
  <c r="O937" i="1" a="1"/>
  <c r="O937" i="1" s="1"/>
  <c r="P937" i="1" s="1" a="1"/>
  <c r="P937" i="1" s="1"/>
  <c r="O1119" i="1" a="1"/>
  <c r="O1119" i="1" s="1"/>
  <c r="P1119" i="1" s="1" a="1"/>
  <c r="P1119" i="1" s="1"/>
  <c r="O392" i="1" a="1"/>
  <c r="O392" i="1" s="1"/>
  <c r="P392" i="1" s="1" a="1"/>
  <c r="P392" i="1" s="1"/>
  <c r="O1021" i="1" a="1"/>
  <c r="O1021" i="1" s="1"/>
  <c r="P1021" i="1" s="1" a="1"/>
  <c r="P1021" i="1" s="1"/>
  <c r="O65" i="1" a="1"/>
  <c r="O65" i="1" s="1"/>
  <c r="P65" i="1" s="1" a="1"/>
  <c r="P65" i="1" s="1"/>
  <c r="O67" i="1" a="1"/>
  <c r="O67" i="1" s="1"/>
  <c r="P67" i="1" s="1" a="1"/>
  <c r="P67" i="1" s="1"/>
  <c r="O334" i="1" a="1"/>
  <c r="O334" i="1" s="1"/>
  <c r="P334" i="1" s="1" a="1"/>
  <c r="P334" i="1" s="1"/>
  <c r="O686" i="1" a="1"/>
  <c r="O686" i="1" s="1"/>
  <c r="P686" i="1" s="1" a="1"/>
  <c r="P686" i="1" s="1"/>
  <c r="O984" i="1" a="1"/>
  <c r="O984" i="1" s="1"/>
  <c r="P984" i="1" s="1" a="1"/>
  <c r="P984" i="1" s="1"/>
  <c r="O1305" i="1" a="1"/>
  <c r="O1305" i="1" s="1"/>
  <c r="P1305" i="1" s="1" a="1"/>
  <c r="P1305" i="1" s="1"/>
  <c r="O551" i="1" a="1"/>
  <c r="O551" i="1" s="1"/>
  <c r="P551" i="1" s="1" a="1"/>
  <c r="P551" i="1" s="1"/>
  <c r="O784" i="1" a="1"/>
  <c r="O784" i="1" s="1"/>
  <c r="P784" i="1" s="1" a="1"/>
  <c r="P784" i="1" s="1"/>
  <c r="O941" i="1" a="1"/>
  <c r="O941" i="1" s="1"/>
  <c r="P941" i="1" s="1" a="1"/>
  <c r="P941" i="1" s="1"/>
  <c r="O186" i="1" a="1"/>
  <c r="O186" i="1" s="1"/>
  <c r="P186" i="1" s="1" a="1"/>
  <c r="P186" i="1" s="1"/>
  <c r="O279" i="1" a="1"/>
  <c r="O279" i="1" s="1"/>
  <c r="P279" i="1" s="1" a="1"/>
  <c r="P279" i="1" s="1"/>
  <c r="O455" i="1" a="1"/>
  <c r="O455" i="1" s="1"/>
  <c r="P455" i="1" s="1" a="1"/>
  <c r="P455" i="1" s="1"/>
  <c r="O852" i="1" a="1"/>
  <c r="O852" i="1" s="1"/>
  <c r="P852" i="1" s="1" a="1"/>
  <c r="P852" i="1" s="1"/>
  <c r="O853" i="1" a="1"/>
  <c r="O853" i="1" s="1"/>
  <c r="P853" i="1" s="1" a="1"/>
  <c r="P853" i="1" s="1"/>
  <c r="O48" i="1" a="1"/>
  <c r="O48" i="1" s="1"/>
  <c r="P48" i="1" s="1" a="1"/>
  <c r="P48" i="1" s="1"/>
  <c r="O933" i="1" a="1"/>
  <c r="O933" i="1" s="1"/>
  <c r="P933" i="1" s="1" a="1"/>
  <c r="P933" i="1" s="1"/>
  <c r="O805" i="1" a="1"/>
  <c r="O805" i="1" s="1"/>
  <c r="P805" i="1" s="1" a="1"/>
  <c r="P805" i="1" s="1"/>
  <c r="O598" i="1" a="1"/>
  <c r="O598" i="1" s="1"/>
  <c r="P598" i="1" s="1" a="1"/>
  <c r="P598" i="1" s="1"/>
  <c r="O932" i="1" a="1"/>
  <c r="O932" i="1" s="1"/>
  <c r="P932" i="1" s="1" a="1"/>
  <c r="P932" i="1" s="1"/>
  <c r="O1466" i="1" a="1"/>
  <c r="O1466" i="1" s="1"/>
  <c r="P1466" i="1" s="1" a="1"/>
  <c r="P1466" i="1" s="1"/>
  <c r="O26" i="1" a="1"/>
  <c r="O26" i="1" s="1"/>
  <c r="P26" i="1" s="1" a="1"/>
  <c r="P26" i="1" s="1"/>
  <c r="O1227" i="1" a="1"/>
  <c r="O1227" i="1" s="1"/>
  <c r="P1227" i="1" s="1" a="1"/>
  <c r="P1227" i="1" s="1"/>
  <c r="O333" i="1" a="1"/>
  <c r="O333" i="1" s="1"/>
  <c r="P333" i="1" s="1" a="1"/>
  <c r="P333" i="1" s="1"/>
  <c r="O424" i="1" a="1"/>
  <c r="O424" i="1" s="1"/>
  <c r="P424" i="1" s="1" a="1"/>
  <c r="P424" i="1" s="1"/>
  <c r="O620" i="1" a="1"/>
  <c r="O620" i="1" s="1"/>
  <c r="P620" i="1" s="1" a="1"/>
  <c r="P620" i="1" s="1"/>
  <c r="O1095" i="1" a="1"/>
  <c r="O1095" i="1" s="1"/>
  <c r="P1095" i="1" s="1" a="1"/>
  <c r="P1095" i="1" s="1"/>
  <c r="O120" i="1" a="1"/>
  <c r="O120" i="1" s="1"/>
  <c r="P120" i="1" s="1" a="1"/>
  <c r="P120" i="1" s="1"/>
  <c r="O249" i="1" a="1"/>
  <c r="O249" i="1" s="1"/>
  <c r="P249" i="1" s="1" a="1"/>
  <c r="P249" i="1" s="1"/>
  <c r="O877" i="1" a="1"/>
  <c r="O877" i="1" s="1"/>
  <c r="P877" i="1" s="1" a="1"/>
  <c r="P877" i="1" s="1"/>
  <c r="O1400" i="1" a="1"/>
  <c r="O1400" i="1" s="1"/>
  <c r="P1400" i="1" s="1" a="1"/>
  <c r="P1400" i="1" s="1"/>
  <c r="O301" i="1" a="1"/>
  <c r="O301" i="1" s="1"/>
  <c r="P301" i="1" s="1" a="1"/>
  <c r="P301" i="1" s="1"/>
  <c r="O500" i="1" a="1"/>
  <c r="O500" i="1" s="1"/>
  <c r="P500" i="1" s="1" a="1"/>
  <c r="P500" i="1" s="1"/>
  <c r="O1482" i="1" a="1"/>
  <c r="O1482" i="1" s="1"/>
  <c r="P1482" i="1" s="1" a="1"/>
  <c r="P1482" i="1" s="1"/>
  <c r="O1670" i="1" a="1"/>
  <c r="O1670" i="1" s="1"/>
  <c r="P1670" i="1" s="1" a="1"/>
  <c r="P1670" i="1" s="1"/>
  <c r="O717" i="1" a="1"/>
  <c r="O717" i="1" s="1"/>
  <c r="P717" i="1" s="1" a="1"/>
  <c r="P717" i="1" s="1"/>
  <c r="O986" i="1" a="1"/>
  <c r="O986" i="1" s="1"/>
  <c r="P986" i="1" s="1" a="1"/>
  <c r="P986" i="1" s="1"/>
  <c r="O625" i="1" a="1"/>
  <c r="O625" i="1" s="1"/>
  <c r="P625" i="1" s="1" a="1"/>
  <c r="P625" i="1" s="1"/>
  <c r="O1451" i="1" a="1"/>
  <c r="O1451" i="1" s="1"/>
  <c r="P1451" i="1" s="1" a="1"/>
  <c r="P1451" i="1" s="1"/>
  <c r="O6" i="1" a="1"/>
  <c r="O6" i="1" s="1"/>
  <c r="P6" i="1" s="1" a="1"/>
  <c r="P6" i="1" s="1"/>
  <c r="O592" i="1" a="1"/>
  <c r="O592" i="1" s="1"/>
  <c r="P592" i="1" s="1" a="1"/>
  <c r="P592" i="1" s="1"/>
  <c r="O895" i="1" a="1"/>
  <c r="O895" i="1" s="1"/>
  <c r="P895" i="1" s="1" a="1"/>
  <c r="P895" i="1" s="1"/>
  <c r="O1369" i="1" a="1"/>
  <c r="O1369" i="1" s="1"/>
  <c r="P1369" i="1" s="1" a="1"/>
  <c r="P1369" i="1" s="1"/>
  <c r="O903" i="1" a="1"/>
  <c r="O903" i="1" s="1"/>
  <c r="P903" i="1" s="1" a="1"/>
  <c r="P903" i="1" s="1"/>
  <c r="O1570" i="1" a="1"/>
  <c r="O1570" i="1" s="1"/>
  <c r="P1570" i="1" s="1" a="1"/>
  <c r="P1570" i="1" s="1"/>
  <c r="O463" i="1" a="1"/>
  <c r="O463" i="1" s="1"/>
  <c r="P463" i="1" s="1" a="1"/>
  <c r="P463" i="1" s="1"/>
  <c r="O973" i="1" a="1"/>
  <c r="O973" i="1" s="1"/>
  <c r="P973" i="1" s="1" a="1"/>
  <c r="P973" i="1" s="1"/>
  <c r="O1499" i="1" a="1"/>
  <c r="O1499" i="1" s="1"/>
  <c r="P1499" i="1" s="1" a="1"/>
  <c r="P1499" i="1" s="1"/>
  <c r="O515" i="1" a="1"/>
  <c r="O515" i="1" s="1"/>
  <c r="P515" i="1" s="1" a="1"/>
  <c r="P515" i="1" s="1"/>
  <c r="O832" i="1" a="1"/>
  <c r="O832" i="1" s="1"/>
  <c r="P832" i="1" s="1" a="1"/>
  <c r="P832" i="1" s="1"/>
  <c r="O992" i="1" a="1"/>
  <c r="O992" i="1" s="1"/>
  <c r="P992" i="1" s="1" a="1"/>
  <c r="P992" i="1" s="1"/>
  <c r="O1165" i="1" a="1"/>
  <c r="O1165" i="1" s="1"/>
  <c r="P1165" i="1" s="1" a="1"/>
  <c r="P1165" i="1" s="1"/>
  <c r="O1290" i="1" a="1"/>
  <c r="O1290" i="1" s="1"/>
  <c r="P1290" i="1" s="1" a="1"/>
  <c r="P1290" i="1" s="1"/>
  <c r="O1060" i="1" a="1"/>
  <c r="O1060" i="1" s="1"/>
  <c r="P1060" i="1" s="1" a="1"/>
  <c r="P1060" i="1" s="1"/>
  <c r="O1473" i="1" a="1"/>
  <c r="O1473" i="1" s="1"/>
  <c r="P1473" i="1" s="1" a="1"/>
  <c r="P1473" i="1" s="1"/>
  <c r="O1480" i="1" a="1"/>
  <c r="O1480" i="1" s="1"/>
  <c r="P1480" i="1" s="1" a="1"/>
  <c r="P1480" i="1" s="1"/>
  <c r="O372" i="1" a="1"/>
  <c r="O372" i="1" s="1"/>
  <c r="P372" i="1" s="1" a="1"/>
  <c r="P372" i="1" s="1"/>
  <c r="O1476" i="1" a="1"/>
  <c r="O1476" i="1" s="1"/>
  <c r="P1476" i="1" s="1" a="1"/>
  <c r="P1476" i="1" s="1"/>
  <c r="O1620" i="1" a="1"/>
  <c r="O1620" i="1" s="1"/>
  <c r="P1620" i="1" s="1" a="1"/>
  <c r="P1620" i="1" s="1"/>
  <c r="O1458" i="1" a="1"/>
  <c r="O1458" i="1" s="1"/>
  <c r="P1458" i="1" s="1" a="1"/>
  <c r="P1458" i="1" s="1"/>
  <c r="O1566" i="1" a="1"/>
  <c r="O1566" i="1" s="1"/>
  <c r="P1566" i="1" s="1" a="1"/>
  <c r="P1566" i="1" s="1"/>
  <c r="O439" i="1" a="1"/>
  <c r="O439" i="1" s="1"/>
  <c r="P439" i="1" s="1" a="1"/>
  <c r="P439" i="1" s="1"/>
  <c r="O1582" i="1" a="1"/>
  <c r="O1582" i="1" s="1"/>
  <c r="P1582" i="1" s="1" a="1"/>
  <c r="P1582" i="1" s="1"/>
  <c r="O1470" i="1" a="1"/>
  <c r="O1470" i="1" s="1"/>
  <c r="P1470" i="1" s="1" a="1"/>
  <c r="P1470" i="1" s="1"/>
  <c r="O430" i="1" a="1"/>
  <c r="O430" i="1" s="1"/>
  <c r="P430" i="1" s="1" a="1"/>
  <c r="P430" i="1" s="1"/>
  <c r="O1242" i="1" a="1"/>
  <c r="O1242" i="1" s="1"/>
  <c r="P1242" i="1" s="1" a="1"/>
  <c r="P1242" i="1" s="1"/>
  <c r="O111" i="1" a="1"/>
  <c r="O111" i="1" s="1"/>
  <c r="P111" i="1" s="1" a="1"/>
  <c r="P111" i="1" s="1"/>
  <c r="O1460" i="1" a="1"/>
  <c r="O1460" i="1" s="1"/>
  <c r="P1460" i="1" s="1" a="1"/>
  <c r="P1460" i="1" s="1"/>
  <c r="O1571" i="1" a="1"/>
  <c r="O1571" i="1" s="1"/>
  <c r="P1571" i="1" s="1" a="1"/>
  <c r="P1571" i="1" s="1"/>
  <c r="O898" i="1" a="1"/>
  <c r="O898" i="1" s="1"/>
  <c r="P898" i="1" s="1" a="1"/>
  <c r="P898" i="1" s="1"/>
  <c r="O586" i="1" a="1"/>
  <c r="O586" i="1" s="1"/>
  <c r="P586" i="1" s="1" a="1"/>
  <c r="P586" i="1" s="1"/>
  <c r="O1594" i="1" a="1"/>
  <c r="O1594" i="1" s="1"/>
  <c r="P1594" i="1" s="1" a="1"/>
  <c r="P1594" i="1" s="1"/>
  <c r="O1444" i="1" a="1"/>
  <c r="O1444" i="1" s="1"/>
  <c r="P1444" i="1" s="1" a="1"/>
  <c r="P1444" i="1" s="1"/>
  <c r="O506" i="1" a="1"/>
  <c r="O506" i="1" s="1"/>
  <c r="P506" i="1" s="1" a="1"/>
  <c r="P506" i="1" s="1"/>
  <c r="O299" i="1" a="1"/>
  <c r="O299" i="1" s="1"/>
  <c r="P299" i="1" s="1" a="1"/>
  <c r="P299" i="1" s="1"/>
  <c r="O422" i="1" a="1"/>
  <c r="O422" i="1" s="1"/>
  <c r="P422" i="1" s="1" a="1"/>
  <c r="P422" i="1" s="1"/>
  <c r="O290" i="1" a="1"/>
  <c r="O290" i="1" s="1"/>
  <c r="P290" i="1" s="1" a="1"/>
  <c r="P290" i="1" s="1"/>
  <c r="O1687" i="1" a="1"/>
  <c r="O1687" i="1" s="1"/>
  <c r="P1687" i="1" s="1" a="1"/>
  <c r="P1687" i="1" s="1"/>
  <c r="O524" i="1" a="1"/>
  <c r="O524" i="1" s="1"/>
  <c r="P524" i="1" s="1" a="1"/>
  <c r="P524" i="1" s="1"/>
  <c r="O52" i="1" a="1"/>
  <c r="O52" i="1" s="1"/>
  <c r="P52" i="1" s="1" a="1"/>
  <c r="P52" i="1" s="1"/>
  <c r="O222" i="1" a="1"/>
  <c r="O222" i="1" s="1"/>
  <c r="P222" i="1" s="1" a="1"/>
  <c r="P222" i="1" s="1"/>
  <c r="O864" i="1" a="1"/>
  <c r="O864" i="1" s="1"/>
  <c r="P864" i="1" s="1" a="1"/>
  <c r="P864" i="1" s="1"/>
  <c r="O871" i="1" a="1"/>
  <c r="O871" i="1" s="1"/>
  <c r="P871" i="1" s="1" a="1"/>
  <c r="P871" i="1" s="1"/>
  <c r="O936" i="1" a="1"/>
  <c r="O936" i="1" s="1"/>
  <c r="P936" i="1" s="1" a="1"/>
  <c r="P936" i="1" s="1"/>
  <c r="O979" i="1" a="1"/>
  <c r="O979" i="1" s="1"/>
  <c r="P979" i="1" s="1" a="1"/>
  <c r="P979" i="1" s="1"/>
  <c r="O1350" i="1" a="1"/>
  <c r="O1350" i="1" s="1"/>
  <c r="P1350" i="1" s="1" a="1"/>
  <c r="P1350" i="1" s="1"/>
  <c r="O1527" i="1" a="1"/>
  <c r="O1527" i="1" s="1"/>
  <c r="P1527" i="1" s="1" a="1"/>
  <c r="P1527" i="1" s="1"/>
  <c r="O1465" i="1" a="1"/>
  <c r="O1465" i="1" s="1"/>
  <c r="P1465" i="1" s="1" a="1"/>
  <c r="P1465" i="1" s="1"/>
  <c r="O532" i="1" a="1"/>
  <c r="O532" i="1" s="1"/>
  <c r="P532" i="1" s="1" a="1"/>
  <c r="P532" i="1" s="1"/>
  <c r="O713" i="1" a="1"/>
  <c r="O713" i="1" s="1"/>
  <c r="P713" i="1" s="1" a="1"/>
  <c r="P713" i="1" s="1"/>
  <c r="O714" i="1" a="1"/>
  <c r="O714" i="1" s="1"/>
  <c r="P714" i="1" s="1" a="1"/>
  <c r="P714" i="1" s="1"/>
  <c r="O30" i="1" a="1"/>
  <c r="O30" i="1" s="1"/>
  <c r="P30" i="1" s="1" a="1"/>
  <c r="P30" i="1" s="1"/>
  <c r="O196" i="1" a="1"/>
  <c r="O196" i="1" s="1"/>
  <c r="P196" i="1" s="1" a="1"/>
  <c r="P196" i="1" s="1"/>
  <c r="O293" i="1" a="1"/>
  <c r="O293" i="1" s="1"/>
  <c r="P293" i="1" s="1" a="1"/>
  <c r="P293" i="1" s="1"/>
  <c r="O640" i="1" a="1"/>
  <c r="O640" i="1" s="1"/>
  <c r="P640" i="1" s="1" a="1"/>
  <c r="P640" i="1" s="1"/>
  <c r="O567" i="1" a="1"/>
  <c r="O567" i="1" s="1"/>
  <c r="P567" i="1" s="1" a="1"/>
  <c r="P567" i="1" s="1"/>
  <c r="O1675" i="1" a="1"/>
  <c r="O1675" i="1" s="1"/>
  <c r="P1675" i="1" s="1" a="1"/>
  <c r="P1675" i="1" s="1"/>
  <c r="O1526" i="1" a="1"/>
  <c r="O1526" i="1" s="1"/>
  <c r="P1526" i="1" s="1" a="1"/>
  <c r="P1526" i="1" s="1"/>
  <c r="O1683" i="1" a="1"/>
  <c r="O1683" i="1" s="1"/>
  <c r="P1683" i="1" s="1" a="1"/>
  <c r="P1683" i="1" s="1"/>
  <c r="O450" i="1" a="1"/>
  <c r="O450" i="1" s="1"/>
  <c r="P450" i="1" s="1" a="1"/>
  <c r="P450" i="1" s="1"/>
  <c r="O1682" i="1" a="1"/>
  <c r="O1682" i="1" s="1"/>
  <c r="P1682" i="1" s="1" a="1"/>
  <c r="P1682" i="1" s="1"/>
  <c r="O1443" i="1" a="1"/>
  <c r="O1443" i="1" s="1"/>
  <c r="P1443" i="1" s="1" a="1"/>
  <c r="P1443" i="1" s="1"/>
  <c r="O452" i="1" a="1"/>
  <c r="O452" i="1" s="1"/>
  <c r="P452" i="1" s="1" a="1"/>
  <c r="P452" i="1" s="1"/>
  <c r="O863" i="1" a="1"/>
  <c r="O863" i="1" s="1"/>
  <c r="P863" i="1" s="1" a="1"/>
  <c r="P863" i="1" s="1"/>
  <c r="O561" i="1" a="1"/>
  <c r="O561" i="1" s="1"/>
  <c r="P561" i="1" s="1" a="1"/>
  <c r="P561" i="1" s="1"/>
  <c r="O944" i="1" a="1"/>
  <c r="O944" i="1" s="1"/>
  <c r="P944" i="1" s="1" a="1"/>
  <c r="P944" i="1" s="1"/>
  <c r="O31" i="1" a="1"/>
  <c r="O31" i="1" s="1"/>
  <c r="P31" i="1" s="1" a="1"/>
  <c r="P31" i="1" s="1"/>
  <c r="O322" i="1" a="1"/>
  <c r="O322" i="1" s="1"/>
  <c r="P322" i="1" s="1" a="1"/>
  <c r="P322" i="1" s="1"/>
  <c r="O930" i="1" a="1"/>
  <c r="O930" i="1" s="1"/>
  <c r="P930" i="1" s="1" a="1"/>
  <c r="P930" i="1" s="1"/>
  <c r="O1492" i="1" a="1"/>
  <c r="O1492" i="1" s="1"/>
  <c r="P1492" i="1" s="1" a="1"/>
  <c r="P1492" i="1" s="1"/>
  <c r="O529" i="1" a="1"/>
  <c r="O529" i="1" s="1"/>
  <c r="P529" i="1" s="1" a="1"/>
  <c r="P529" i="1" s="1"/>
  <c r="O1248" i="1" a="1"/>
  <c r="O1248" i="1" s="1"/>
  <c r="P1248" i="1" s="1" a="1"/>
  <c r="P1248" i="1" s="1"/>
  <c r="O1613" i="1" a="1"/>
  <c r="O1613" i="1" s="1"/>
  <c r="P1613" i="1" s="1" a="1"/>
  <c r="P1613" i="1" s="1"/>
  <c r="O1289" i="1" a="1"/>
  <c r="O1289" i="1" s="1"/>
  <c r="P1289" i="1" s="1" a="1"/>
  <c r="P1289" i="1" s="1"/>
  <c r="O1310" i="1" a="1"/>
  <c r="O1310" i="1" s="1"/>
  <c r="P1310" i="1" s="1" a="1"/>
  <c r="P1310" i="1" s="1"/>
  <c r="O107" i="1" a="1"/>
  <c r="O107" i="1" s="1"/>
  <c r="P107" i="1" s="1" a="1"/>
  <c r="P107" i="1" s="1"/>
  <c r="O176" i="1" a="1"/>
  <c r="O176" i="1" s="1"/>
  <c r="P176" i="1" s="1" a="1"/>
  <c r="P176" i="1" s="1"/>
  <c r="O519" i="1" a="1"/>
  <c r="O519" i="1" s="1"/>
  <c r="P519" i="1" s="1" a="1"/>
  <c r="P519" i="1" s="1"/>
  <c r="O740" i="1" a="1"/>
  <c r="O740" i="1" s="1"/>
  <c r="P740" i="1" s="1" a="1"/>
  <c r="P740" i="1" s="1"/>
  <c r="O807" i="1" a="1"/>
  <c r="O807" i="1" s="1"/>
  <c r="P807" i="1" s="1" a="1"/>
  <c r="P807" i="1" s="1"/>
  <c r="O991" i="1" a="1"/>
  <c r="O991" i="1" s="1"/>
  <c r="P991" i="1" s="1" a="1"/>
  <c r="P991" i="1" s="1"/>
  <c r="O1002" i="1" a="1"/>
  <c r="O1002" i="1" s="1"/>
  <c r="P1002" i="1" s="1" a="1"/>
  <c r="P1002" i="1" s="1"/>
  <c r="O1448" i="1" a="1"/>
  <c r="O1448" i="1" s="1"/>
  <c r="P1448" i="1" s="1" a="1"/>
  <c r="P1448" i="1" s="1"/>
  <c r="O1178" i="1" a="1"/>
  <c r="O1178" i="1" s="1"/>
  <c r="P1178" i="1" s="1" a="1"/>
  <c r="P1178" i="1" s="1"/>
  <c r="O1442" i="1" a="1"/>
  <c r="O1442" i="1" s="1"/>
  <c r="P1442" i="1" s="1" a="1"/>
  <c r="P1442" i="1" s="1"/>
  <c r="O1468" i="1" a="1"/>
  <c r="O1468" i="1" s="1"/>
  <c r="P1468" i="1" s="1" a="1"/>
  <c r="P1468" i="1" s="1"/>
  <c r="O1371" i="1" a="1"/>
  <c r="O1371" i="1" s="1"/>
  <c r="P1371" i="1" s="1" a="1"/>
  <c r="P1371" i="1" s="1"/>
  <c r="O204" i="1" a="1"/>
  <c r="O204" i="1" s="1"/>
  <c r="P204" i="1" s="1" a="1"/>
  <c r="P204" i="1" s="1"/>
  <c r="O1206" i="1" a="1"/>
  <c r="O1206" i="1" s="1"/>
  <c r="P1206" i="1" s="1" a="1"/>
  <c r="P1206" i="1" s="1"/>
  <c r="O1338" i="1" a="1"/>
  <c r="O1338" i="1" s="1"/>
  <c r="P1338" i="1" s="1" a="1"/>
  <c r="P1338" i="1" s="1"/>
  <c r="O566" i="1" a="1"/>
  <c r="O566" i="1" s="1"/>
  <c r="P566" i="1" s="1" a="1"/>
  <c r="P566" i="1" s="1"/>
  <c r="O1195" i="1" a="1"/>
  <c r="O1195" i="1" s="1"/>
  <c r="P1195" i="1" s="1" a="1"/>
  <c r="P1195" i="1" s="1"/>
  <c r="O412" i="1" a="1"/>
  <c r="O412" i="1" s="1"/>
  <c r="P412" i="1" s="1" a="1"/>
  <c r="P412" i="1" s="1"/>
  <c r="O1261" i="1" a="1"/>
  <c r="O1261" i="1" s="1"/>
  <c r="P1261" i="1" s="1" a="1"/>
  <c r="P1261" i="1" s="1"/>
  <c r="O1585" i="1" a="1"/>
  <c r="O1585" i="1" s="1"/>
  <c r="P1585" i="1" s="1" a="1"/>
  <c r="P1585" i="1" s="1"/>
  <c r="O103" i="1" a="1"/>
  <c r="O103" i="1" s="1"/>
  <c r="P103" i="1" s="1" a="1"/>
  <c r="P103" i="1" s="1"/>
  <c r="O291" i="1" a="1"/>
  <c r="O291" i="1" s="1"/>
  <c r="P291" i="1" s="1" a="1"/>
  <c r="P291" i="1" s="1"/>
  <c r="O1479" i="1" a="1"/>
  <c r="O1479" i="1" s="1"/>
  <c r="P1479" i="1" s="1" a="1"/>
  <c r="P1479" i="1" s="1"/>
  <c r="O5" i="1" a="1"/>
  <c r="O5" i="1" s="1"/>
  <c r="P5" i="1" s="1" a="1"/>
  <c r="P5" i="1" s="1"/>
  <c r="O880" i="1" a="1"/>
  <c r="O880" i="1" s="1"/>
  <c r="P880" i="1" s="1" a="1"/>
  <c r="P880" i="1" s="1"/>
  <c r="O1461" i="1" a="1"/>
  <c r="O1461" i="1" s="1"/>
  <c r="P1461" i="1" s="1" a="1"/>
  <c r="P1461" i="1" s="1"/>
  <c r="O591" i="1" a="1"/>
  <c r="O591" i="1" s="1"/>
  <c r="P591" i="1" s="1" a="1"/>
  <c r="P591" i="1" s="1"/>
  <c r="O1172" i="1" a="1"/>
  <c r="O1172" i="1" s="1"/>
  <c r="P1172" i="1" s="1" a="1"/>
  <c r="P1172" i="1" s="1"/>
  <c r="O1583" i="1" a="1"/>
  <c r="O1583" i="1" s="1"/>
  <c r="P1583" i="1" s="1" a="1"/>
  <c r="P1583" i="1" s="1"/>
  <c r="O664" i="1" a="1"/>
  <c r="O664" i="1" s="1"/>
  <c r="P664" i="1" s="1" a="1"/>
  <c r="P664" i="1" s="1"/>
  <c r="O896" i="1" a="1"/>
  <c r="O896" i="1" s="1"/>
  <c r="P896" i="1" s="1" a="1"/>
  <c r="P896" i="1" s="1"/>
  <c r="O1501" i="1" a="1"/>
  <c r="O1501" i="1" s="1"/>
  <c r="P1501" i="1" s="1" a="1"/>
  <c r="P1501" i="1" s="1"/>
  <c r="O1376" i="1" a="1"/>
  <c r="O1376" i="1" s="1"/>
  <c r="P1376" i="1" s="1" a="1"/>
  <c r="P1376" i="1" s="1"/>
  <c r="O1197" i="1" a="1"/>
  <c r="O1197" i="1" s="1"/>
  <c r="P1197" i="1" s="1" a="1"/>
  <c r="P1197" i="1" s="1"/>
  <c r="O1469" i="1" a="1"/>
  <c r="O1469" i="1" s="1"/>
  <c r="P1469" i="1" s="1" a="1"/>
  <c r="P1469" i="1" s="1"/>
  <c r="O1661" i="1" a="1"/>
  <c r="O1661" i="1" s="1"/>
  <c r="P1661" i="1" s="1" a="1"/>
  <c r="P1661" i="1" s="1"/>
  <c r="O1019" i="1" a="1"/>
  <c r="O1019" i="1" s="1"/>
  <c r="P1019" i="1" s="1" a="1"/>
  <c r="P1019" i="1" s="1"/>
  <c r="O113" i="1" a="1"/>
  <c r="O113" i="1" s="1"/>
  <c r="P113" i="1" s="1" a="1"/>
  <c r="P113" i="1" s="1"/>
  <c r="O200" i="1" a="1"/>
  <c r="O200" i="1" s="1"/>
  <c r="P200" i="1" s="1" a="1"/>
  <c r="P200" i="1" s="1"/>
  <c r="O1367" i="1" a="1"/>
  <c r="O1367" i="1" s="1"/>
  <c r="P1367" i="1" s="1" a="1"/>
  <c r="P1367" i="1" s="1"/>
  <c r="O1549" i="1" a="1"/>
  <c r="O1549" i="1" s="1"/>
  <c r="P1549" i="1" s="1" a="1"/>
  <c r="P1549" i="1" s="1"/>
  <c r="O1295" i="1" a="1"/>
  <c r="O1295" i="1" s="1"/>
  <c r="P1295" i="1" s="1" a="1"/>
  <c r="P1295" i="1" s="1"/>
  <c r="O1356" i="1" a="1"/>
  <c r="O1356" i="1" s="1"/>
  <c r="P1356" i="1" s="1" a="1"/>
  <c r="P1356" i="1" s="1"/>
  <c r="O562" i="1" a="1"/>
  <c r="O562" i="1" s="1"/>
  <c r="P562" i="1" s="1" a="1"/>
  <c r="P562" i="1" s="1"/>
  <c r="O1584" i="1" a="1"/>
  <c r="O1584" i="1" s="1"/>
  <c r="P1584" i="1" s="1" a="1"/>
  <c r="P1584" i="1" s="1"/>
  <c r="O74" i="1" a="1"/>
  <c r="O74" i="1" s="1"/>
  <c r="P74" i="1" s="1" a="1"/>
  <c r="P74" i="1" s="1"/>
  <c r="O106" i="1" a="1"/>
  <c r="O106" i="1" s="1"/>
  <c r="P106" i="1" s="1" a="1"/>
  <c r="P106" i="1" s="1"/>
  <c r="O112" i="1" a="1"/>
  <c r="O112" i="1" s="1"/>
  <c r="P112" i="1" s="1" a="1"/>
  <c r="P112" i="1" s="1"/>
  <c r="O410" i="1" a="1"/>
  <c r="O410" i="1" s="1"/>
  <c r="P410" i="1" s="1" a="1"/>
  <c r="P410" i="1" s="1"/>
  <c r="O525" i="1" a="1"/>
  <c r="O525" i="1" s="1"/>
  <c r="P525" i="1" s="1" a="1"/>
  <c r="P525" i="1" s="1"/>
  <c r="O530" i="1" a="1"/>
  <c r="O530" i="1" s="1"/>
  <c r="P530" i="1" s="1" a="1"/>
  <c r="P530" i="1" s="1"/>
  <c r="O595" i="1" a="1"/>
  <c r="O595" i="1" s="1"/>
  <c r="P595" i="1" s="1" a="1"/>
  <c r="P595" i="1" s="1"/>
  <c r="O675" i="1" a="1"/>
  <c r="O675" i="1" s="1"/>
  <c r="P675" i="1" s="1" a="1"/>
  <c r="P675" i="1" s="1"/>
  <c r="O861" i="1" a="1"/>
  <c r="O861" i="1" s="1"/>
  <c r="P861" i="1" s="1" a="1"/>
  <c r="P861" i="1" s="1"/>
  <c r="O923" i="1" a="1"/>
  <c r="O923" i="1" s="1"/>
  <c r="P923" i="1" s="1" a="1"/>
  <c r="P923" i="1" s="1"/>
  <c r="O965" i="1" a="1"/>
  <c r="O965" i="1" s="1"/>
  <c r="P965" i="1" s="1" a="1"/>
  <c r="P965" i="1" s="1"/>
  <c r="O1440" i="1" a="1"/>
  <c r="O1440" i="1" s="1"/>
  <c r="P1440" i="1" s="1" a="1"/>
  <c r="P1440" i="1" s="1"/>
  <c r="O227" i="1" a="1"/>
  <c r="O227" i="1" s="1"/>
  <c r="P227" i="1" s="1" a="1"/>
  <c r="P227" i="1" s="1"/>
  <c r="O743" i="1" a="1"/>
  <c r="O743" i="1" s="1"/>
  <c r="P743" i="1" s="1" a="1"/>
  <c r="P743" i="1" s="1"/>
  <c r="O833" i="1" a="1"/>
  <c r="O833" i="1" s="1"/>
  <c r="P833" i="1" s="1" a="1"/>
  <c r="P833" i="1" s="1"/>
  <c r="O1523" i="1" a="1"/>
  <c r="O1523" i="1" s="1"/>
  <c r="P1523" i="1" s="1" a="1"/>
  <c r="P1523" i="1" s="1"/>
  <c r="O698" i="1" a="1"/>
  <c r="O698" i="1" s="1"/>
  <c r="P698" i="1" s="1" a="1"/>
  <c r="P698" i="1" s="1"/>
  <c r="O1455" i="1" a="1"/>
  <c r="O1455" i="1" s="1"/>
  <c r="P1455" i="1" s="1" a="1"/>
  <c r="P1455" i="1" s="1"/>
  <c r="O1381" i="1" a="1"/>
  <c r="O1381" i="1" s="1"/>
  <c r="P1381" i="1" s="1" a="1"/>
  <c r="P1381" i="1" s="1"/>
  <c r="O1655" i="1" a="1"/>
  <c r="O1655" i="1" s="1"/>
  <c r="P1655" i="1" s="1" a="1"/>
  <c r="P1655" i="1" s="1"/>
  <c r="O126" i="1" a="1"/>
  <c r="O126" i="1" s="1"/>
  <c r="P126" i="1" s="1" a="1"/>
  <c r="P126" i="1" s="1"/>
  <c r="O636" i="1" a="1"/>
  <c r="O636" i="1" s="1"/>
  <c r="P636" i="1" s="1" a="1"/>
  <c r="P636" i="1" s="1"/>
  <c r="O1401" i="1" a="1"/>
  <c r="O1401" i="1" s="1"/>
  <c r="P1401" i="1" s="1" a="1"/>
  <c r="P1401" i="1" s="1"/>
  <c r="O1493" i="1" a="1"/>
  <c r="O1493" i="1" s="1"/>
  <c r="P1493" i="1" s="1" a="1"/>
  <c r="P1493" i="1" s="1"/>
  <c r="O1522" i="1" a="1"/>
  <c r="O1522" i="1" s="1"/>
  <c r="P1522" i="1" s="1" a="1"/>
  <c r="P1522" i="1" s="1"/>
  <c r="O1576" i="1" a="1"/>
  <c r="O1576" i="1" s="1"/>
  <c r="P1576" i="1" s="1" a="1"/>
  <c r="P1576" i="1" s="1"/>
  <c r="O1651" i="1" a="1"/>
  <c r="O1651" i="1" s="1"/>
  <c r="P1651" i="1" s="1" a="1"/>
  <c r="P1651" i="1" s="1"/>
  <c r="O1216" i="1" a="1"/>
  <c r="O1216" i="1" s="1"/>
  <c r="P1216" i="1" s="1" a="1"/>
  <c r="P1216" i="1" s="1"/>
  <c r="O1653" i="1" a="1"/>
  <c r="O1653" i="1" s="1"/>
  <c r="P1653" i="1" s="1" a="1"/>
  <c r="P1653" i="1" s="1"/>
  <c r="O34" i="1" a="1"/>
  <c r="O34" i="1" s="1"/>
  <c r="P34" i="1" s="1" a="1"/>
  <c r="P34" i="1" s="1"/>
  <c r="O128" i="1" a="1"/>
  <c r="O128" i="1" s="1"/>
  <c r="P128" i="1" s="1" a="1"/>
  <c r="P128" i="1" s="1"/>
  <c r="O580" i="1" a="1"/>
  <c r="O580" i="1" s="1"/>
  <c r="P580" i="1" s="1" a="1"/>
  <c r="P580" i="1" s="1"/>
  <c r="O745" i="1" a="1"/>
  <c r="O745" i="1" s="1"/>
  <c r="P745" i="1" s="1" a="1"/>
  <c r="P745" i="1" s="1"/>
  <c r="O1408" i="1" a="1"/>
  <c r="O1408" i="1" s="1"/>
  <c r="P1408" i="1" s="1" a="1"/>
  <c r="P1408" i="1" s="1"/>
  <c r="O1433" i="1" a="1"/>
  <c r="O1433" i="1" s="1"/>
  <c r="P1433" i="1" s="1" a="1"/>
  <c r="P1433" i="1" s="1"/>
  <c r="O1525" i="1" a="1"/>
  <c r="O1525" i="1" s="1"/>
  <c r="P1525" i="1" s="1" a="1"/>
  <c r="P1525" i="1" s="1"/>
  <c r="O1564" i="1" a="1"/>
  <c r="O1564" i="1" s="1"/>
  <c r="P1564" i="1" s="1" a="1"/>
  <c r="P1564" i="1" s="1"/>
  <c r="O1572" i="1" a="1"/>
  <c r="O1572" i="1" s="1"/>
  <c r="P1572" i="1" s="1" a="1"/>
  <c r="P1572" i="1" s="1"/>
  <c r="O676" i="1" a="1"/>
  <c r="O676" i="1" s="1"/>
  <c r="P676" i="1" s="1" a="1"/>
  <c r="P676" i="1" s="1"/>
  <c r="O1203" i="1" a="1"/>
  <c r="O1203" i="1" s="1"/>
  <c r="P1203" i="1" s="1" a="1"/>
  <c r="P1203" i="1" s="1"/>
  <c r="O116" i="1" a="1"/>
  <c r="O116" i="1" s="1"/>
  <c r="P116" i="1" s="1" a="1"/>
  <c r="P116" i="1" s="1"/>
  <c r="O250" i="1" a="1"/>
  <c r="O250" i="1" s="1"/>
  <c r="P250" i="1" s="1" a="1"/>
  <c r="P250" i="1" s="1"/>
  <c r="O628" i="1" a="1"/>
  <c r="O628" i="1" s="1"/>
  <c r="P628" i="1" s="1" a="1"/>
  <c r="P628" i="1" s="1"/>
  <c r="O948" i="1" a="1"/>
  <c r="O948" i="1" s="1"/>
  <c r="P948" i="1" s="1" a="1"/>
  <c r="P948" i="1" s="1"/>
  <c r="O1565" i="1" a="1"/>
  <c r="O1565" i="1" s="1"/>
  <c r="P1565" i="1" s="1" a="1"/>
  <c r="P1565" i="1" s="1"/>
  <c r="O723" i="1" a="1"/>
  <c r="O723" i="1" s="1"/>
  <c r="P723" i="1" s="1" a="1"/>
  <c r="P723" i="1" s="1"/>
  <c r="O1457" i="1" a="1"/>
  <c r="O1457" i="1" s="1"/>
  <c r="P1457" i="1" s="1" a="1"/>
  <c r="P1457" i="1" s="1"/>
  <c r="O1464" i="1" a="1"/>
  <c r="O1464" i="1" s="1"/>
  <c r="P1464" i="1" s="1" a="1"/>
  <c r="P1464" i="1" s="1"/>
  <c r="O1313" i="1" a="1"/>
  <c r="O1313" i="1" s="1"/>
  <c r="P1313" i="1" s="1" a="1"/>
  <c r="P1313" i="1" s="1"/>
  <c r="O472" i="1" a="1"/>
  <c r="O472" i="1" s="1"/>
  <c r="P472" i="1" s="1" a="1"/>
  <c r="P472" i="1" s="1"/>
  <c r="O1649" i="1" a="1"/>
  <c r="O1649" i="1" s="1"/>
  <c r="P1649" i="1" s="1" a="1"/>
  <c r="P1649" i="1" s="1"/>
  <c r="O72" i="1" a="1"/>
  <c r="O72" i="1" s="1"/>
  <c r="P72" i="1" s="1" a="1"/>
  <c r="P72" i="1" s="1"/>
  <c r="O77" i="1" a="1"/>
  <c r="O77" i="1" s="1"/>
  <c r="P77" i="1" s="1" a="1"/>
  <c r="P77" i="1" s="1"/>
  <c r="O122" i="1" a="1"/>
  <c r="O122" i="1" s="1"/>
  <c r="P122" i="1" s="1" a="1"/>
  <c r="P122" i="1" s="1"/>
  <c r="O201" i="1" a="1"/>
  <c r="O201" i="1" s="1"/>
  <c r="P201" i="1" s="1" a="1"/>
  <c r="P201" i="1" s="1"/>
  <c r="O296" i="1" a="1"/>
  <c r="O296" i="1" s="1"/>
  <c r="P296" i="1" s="1" a="1"/>
  <c r="P296" i="1" s="1"/>
  <c r="O558" i="1" a="1"/>
  <c r="O558" i="1" s="1"/>
  <c r="P558" i="1" s="1" a="1"/>
  <c r="P558" i="1" s="1"/>
  <c r="O652" i="1" a="1"/>
  <c r="O652" i="1" s="1"/>
  <c r="P652" i="1" s="1" a="1"/>
  <c r="P652" i="1" s="1"/>
  <c r="O1107" i="1" a="1"/>
  <c r="O1107" i="1" s="1"/>
  <c r="P1107" i="1" s="1" a="1"/>
  <c r="P1107" i="1" s="1"/>
  <c r="O1170" i="1" a="1"/>
  <c r="O1170" i="1" s="1"/>
  <c r="P1170" i="1" s="1" a="1"/>
  <c r="P1170" i="1" s="1"/>
  <c r="O1347" i="1" a="1"/>
  <c r="O1347" i="1" s="1"/>
  <c r="P1347" i="1" s="1" a="1"/>
  <c r="P1347" i="1" s="1"/>
  <c r="O1560" i="1" a="1"/>
  <c r="O1560" i="1" s="1"/>
  <c r="P1560" i="1" s="1" a="1"/>
  <c r="P1560" i="1" s="1"/>
  <c r="O409" i="1" a="1"/>
  <c r="O409" i="1" s="1"/>
  <c r="P409" i="1" s="1" a="1"/>
  <c r="P409" i="1" s="1"/>
  <c r="O1656" i="1" a="1"/>
  <c r="O1656" i="1" s="1"/>
  <c r="P1656" i="1" s="1" a="1"/>
  <c r="P1656" i="1" s="1"/>
  <c r="O1462" i="1" a="1"/>
  <c r="O1462" i="1" s="1"/>
  <c r="P1462" i="1" s="1" a="1"/>
  <c r="P1462" i="1" s="1"/>
  <c r="O972" i="1" a="1"/>
  <c r="O972" i="1" s="1"/>
  <c r="P972" i="1" s="1" a="1"/>
  <c r="P972" i="1" s="1"/>
  <c r="O81" i="1" a="1"/>
  <c r="O81" i="1" s="1"/>
  <c r="P81" i="1" s="1" a="1"/>
  <c r="P81" i="1" s="1"/>
  <c r="O130" i="1" a="1"/>
  <c r="O130" i="1" s="1"/>
  <c r="P130" i="1" s="1" a="1"/>
  <c r="P130" i="1" s="1"/>
  <c r="O419" i="1" a="1"/>
  <c r="O419" i="1" s="1"/>
  <c r="P419" i="1" s="1" a="1"/>
  <c r="P419" i="1" s="1"/>
  <c r="O689" i="1" a="1"/>
  <c r="O689" i="1" s="1"/>
  <c r="P689" i="1" s="1" a="1"/>
  <c r="P689" i="1" s="1"/>
  <c r="O1508" i="1" a="1"/>
  <c r="O1508" i="1" s="1"/>
  <c r="P1508" i="1" s="1" a="1"/>
  <c r="P1508" i="1" s="1"/>
  <c r="O1546" i="1" a="1"/>
  <c r="O1546" i="1" s="1"/>
  <c r="P1546" i="1" s="1" a="1"/>
  <c r="P1546" i="1" s="1"/>
  <c r="O1633" i="1" a="1"/>
  <c r="O1633" i="1" s="1"/>
  <c r="P1633" i="1" s="1" a="1"/>
  <c r="P1633" i="1" s="1"/>
  <c r="O1102" i="1" a="1"/>
  <c r="O1102" i="1" s="1"/>
  <c r="P1102" i="1" s="1" a="1"/>
  <c r="P1102" i="1" s="1"/>
  <c r="O1500" i="1" a="1"/>
  <c r="O1500" i="1" s="1"/>
  <c r="P1500" i="1" s="1" a="1"/>
  <c r="P1500" i="1" s="1"/>
  <c r="O1459" i="1" a="1"/>
  <c r="O1459" i="1" s="1"/>
  <c r="P1459" i="1" s="1" a="1"/>
  <c r="P1459" i="1" s="1"/>
  <c r="O91" i="1" a="1"/>
  <c r="O91" i="1" s="1"/>
  <c r="P91" i="1" s="1" a="1"/>
  <c r="P91" i="1" s="1"/>
  <c r="O194" i="1" a="1"/>
  <c r="O194" i="1" s="1"/>
  <c r="P194" i="1" s="1" a="1"/>
  <c r="P194" i="1" s="1"/>
  <c r="O1262" i="1" a="1"/>
  <c r="O1262" i="1" s="1"/>
  <c r="P1262" i="1" s="1" a="1"/>
  <c r="P1262" i="1" s="1"/>
  <c r="O1660" i="1" a="1"/>
  <c r="O1660" i="1" s="1"/>
  <c r="P1660" i="1" s="1" a="1"/>
  <c r="P1660" i="1" s="1"/>
  <c r="O60" i="1" a="1"/>
  <c r="O60" i="1" s="1"/>
  <c r="P60" i="1" s="1" a="1"/>
  <c r="P60" i="1" s="1"/>
  <c r="O282" i="1" a="1"/>
  <c r="O282" i="1" s="1"/>
  <c r="P282" i="1" s="1" a="1"/>
  <c r="P282" i="1" s="1"/>
  <c r="O623" i="1" a="1"/>
  <c r="O623" i="1" s="1"/>
  <c r="P623" i="1" s="1" a="1"/>
  <c r="P623" i="1" s="1"/>
  <c r="O683" i="1" a="1"/>
  <c r="O683" i="1" s="1"/>
  <c r="P683" i="1" s="1" a="1"/>
  <c r="P683" i="1" s="1"/>
  <c r="O1365" i="1" a="1"/>
  <c r="O1365" i="1" s="1"/>
  <c r="P1365" i="1" s="1" a="1"/>
  <c r="P1365" i="1" s="1"/>
  <c r="O1409" i="1" a="1"/>
  <c r="O1409" i="1" s="1"/>
  <c r="P1409" i="1" s="1" a="1"/>
  <c r="P1409" i="1" s="1"/>
  <c r="O1551" i="1" a="1"/>
  <c r="O1551" i="1" s="1"/>
  <c r="P1551" i="1" s="1" a="1"/>
  <c r="P1551" i="1" s="1"/>
  <c r="O1652" i="1" a="1"/>
  <c r="O1652" i="1" s="1"/>
  <c r="P1652" i="1" s="1" a="1"/>
  <c r="P1652" i="1" s="1"/>
  <c r="O563" i="1" a="1"/>
  <c r="O563" i="1" s="1"/>
  <c r="P563" i="1" s="1" a="1"/>
  <c r="P563" i="1" s="1"/>
  <c r="O1475" i="1" a="1"/>
  <c r="O1475" i="1" s="1"/>
  <c r="P1475" i="1" s="1" a="1"/>
  <c r="P1475" i="1" s="1"/>
  <c r="O63" i="1" a="1"/>
  <c r="O63" i="1" s="1"/>
  <c r="P63" i="1" s="1" a="1"/>
  <c r="P63" i="1" s="1"/>
  <c r="O141" i="1" a="1"/>
  <c r="O141" i="1" s="1"/>
  <c r="P141" i="1" s="1" a="1"/>
  <c r="P141" i="1" s="1"/>
  <c r="O154" i="1" a="1"/>
  <c r="O154" i="1" s="1"/>
  <c r="P154" i="1" s="1" a="1"/>
  <c r="P154" i="1" s="1"/>
  <c r="O195" i="1" a="1"/>
  <c r="O195" i="1" s="1"/>
  <c r="P195" i="1" s="1" a="1"/>
  <c r="P195" i="1" s="1"/>
  <c r="O240" i="1" a="1"/>
  <c r="O240" i="1" s="1"/>
  <c r="P240" i="1" s="1" a="1"/>
  <c r="P240" i="1" s="1"/>
  <c r="O259" i="1" a="1"/>
  <c r="O259" i="1" s="1"/>
  <c r="P259" i="1" s="1" a="1"/>
  <c r="P259" i="1" s="1"/>
  <c r="O294" i="1" a="1"/>
  <c r="O294" i="1" s="1"/>
  <c r="P294" i="1" s="1" a="1"/>
  <c r="P294" i="1" s="1"/>
  <c r="O420" i="1" a="1"/>
  <c r="O420" i="1" s="1"/>
  <c r="P420" i="1" s="1" a="1"/>
  <c r="P420" i="1" s="1"/>
  <c r="O602" i="1" a="1"/>
  <c r="O602" i="1" s="1"/>
  <c r="P602" i="1" s="1" a="1"/>
  <c r="P602" i="1" s="1"/>
  <c r="O888" i="1" a="1"/>
  <c r="O888" i="1" s="1"/>
  <c r="P888" i="1" s="1" a="1"/>
  <c r="P888" i="1" s="1"/>
  <c r="O990" i="1" a="1"/>
  <c r="O990" i="1" s="1"/>
  <c r="P990" i="1" s="1" a="1"/>
  <c r="P990" i="1" s="1"/>
  <c r="O1348" i="1" a="1"/>
  <c r="O1348" i="1" s="1"/>
  <c r="P1348" i="1" s="1" a="1"/>
  <c r="P1348" i="1" s="1"/>
  <c r="O1390" i="1" a="1"/>
  <c r="O1390" i="1" s="1"/>
  <c r="P1390" i="1" s="1" a="1"/>
  <c r="P1390" i="1" s="1"/>
  <c r="O1396" i="1" a="1"/>
  <c r="O1396" i="1" s="1"/>
  <c r="P1396" i="1" s="1" a="1"/>
  <c r="P1396" i="1" s="1"/>
  <c r="O1223" i="1" a="1"/>
  <c r="O1223" i="1" s="1"/>
  <c r="P1223" i="1" s="1" a="1"/>
  <c r="P1223" i="1" s="1"/>
  <c r="O1363" i="1" a="1"/>
  <c r="O1363" i="1" s="1"/>
  <c r="P1363" i="1" s="1" a="1"/>
  <c r="P1363" i="1" s="1"/>
  <c r="O1104" i="1" a="1"/>
  <c r="O1104" i="1" s="1"/>
  <c r="P1104" i="1" s="1" a="1"/>
  <c r="P1104" i="1" s="1"/>
  <c r="O1186" i="1" a="1"/>
  <c r="O1186" i="1" s="1"/>
  <c r="P1186" i="1" s="1" a="1"/>
  <c r="P1186" i="1" s="1"/>
  <c r="O283" i="1" a="1"/>
  <c r="O283" i="1" s="1"/>
  <c r="P283" i="1" s="1" a="1"/>
  <c r="P283" i="1" s="1"/>
  <c r="O305" i="1" a="1"/>
  <c r="O305" i="1" s="1"/>
  <c r="P305" i="1" s="1" a="1"/>
  <c r="P305" i="1" s="1"/>
  <c r="O862" i="1" a="1"/>
  <c r="O862" i="1" s="1"/>
  <c r="P862" i="1" s="1" a="1"/>
  <c r="P862" i="1" s="1"/>
  <c r="O1441" i="1" a="1"/>
  <c r="O1441" i="1" s="1"/>
  <c r="P1441" i="1" s="1" a="1"/>
  <c r="P1441" i="1" s="1"/>
  <c r="O127" i="1" a="1"/>
  <c r="O127" i="1" s="1"/>
  <c r="P127" i="1" s="1" a="1"/>
  <c r="P127" i="1" s="1"/>
  <c r="O175" i="1" a="1"/>
  <c r="O175" i="1" s="1"/>
  <c r="P175" i="1" s="1" a="1"/>
  <c r="P175" i="1" s="1"/>
  <c r="O1032" i="1" a="1"/>
  <c r="O1032" i="1" s="1"/>
  <c r="P1032" i="1" s="1" a="1"/>
  <c r="P1032" i="1" s="1"/>
  <c r="O1658" i="1" a="1"/>
  <c r="O1658" i="1" s="1"/>
  <c r="P1658" i="1" s="1" a="1"/>
  <c r="P1658" i="1" s="1"/>
  <c r="O1502" i="1" a="1"/>
  <c r="O1502" i="1" s="1"/>
  <c r="P1502" i="1" s="1" a="1"/>
  <c r="P1502" i="1" s="1"/>
  <c r="O83" i="1" a="1"/>
  <c r="O83" i="1" s="1"/>
  <c r="P83" i="1" s="1" a="1"/>
  <c r="P83" i="1" s="1"/>
  <c r="O84" i="1" a="1"/>
  <c r="O84" i="1" s="1"/>
  <c r="P84" i="1" s="1" a="1"/>
  <c r="P84" i="1" s="1"/>
  <c r="O199" i="1" a="1"/>
  <c r="O199" i="1" s="1"/>
  <c r="P199" i="1" s="1" a="1"/>
  <c r="P199" i="1" s="1"/>
  <c r="O303" i="1" a="1"/>
  <c r="O303" i="1" s="1"/>
  <c r="P303" i="1" s="1" a="1"/>
  <c r="P303" i="1" s="1"/>
  <c r="O304" i="1" a="1"/>
  <c r="O304" i="1" s="1"/>
  <c r="P304" i="1" s="1" a="1"/>
  <c r="P304" i="1" s="1"/>
  <c r="O413" i="1" a="1"/>
  <c r="O413" i="1" s="1"/>
  <c r="P413" i="1" s="1" a="1"/>
  <c r="P413" i="1" s="1"/>
  <c r="O492" i="1" a="1"/>
  <c r="O492" i="1" s="1"/>
  <c r="P492" i="1" s="1" a="1"/>
  <c r="P492" i="1" s="1"/>
  <c r="O516" i="1" a="1"/>
  <c r="O516" i="1" s="1"/>
  <c r="P516" i="1" s="1" a="1"/>
  <c r="P516" i="1" s="1"/>
  <c r="O1136" i="1" a="1"/>
  <c r="O1136" i="1" s="1"/>
  <c r="P1136" i="1" s="1" a="1"/>
  <c r="P1136" i="1" s="1"/>
  <c r="O1155" i="1" a="1"/>
  <c r="O1155" i="1" s="1"/>
  <c r="P1155" i="1" s="1" a="1"/>
  <c r="P1155" i="1" s="1"/>
  <c r="O1215" i="1" a="1"/>
  <c r="O1215" i="1" s="1"/>
  <c r="P1215" i="1" s="1" a="1"/>
  <c r="P1215" i="1" s="1"/>
  <c r="O1453" i="1" a="1"/>
  <c r="O1453" i="1" s="1"/>
  <c r="P1453" i="1" s="1" a="1"/>
  <c r="P1453" i="1" s="1"/>
  <c r="O1541" i="1" a="1"/>
  <c r="O1541" i="1" s="1"/>
  <c r="P1541" i="1" s="1" a="1"/>
  <c r="P1541" i="1" s="1"/>
  <c r="O1577" i="1" a="1"/>
  <c r="O1577" i="1" s="1"/>
  <c r="P1577" i="1" s="1" a="1"/>
  <c r="P1577" i="1" s="1"/>
  <c r="O879" i="1" a="1"/>
  <c r="O879" i="1" s="1"/>
  <c r="P879" i="1" s="1" a="1"/>
  <c r="P879" i="1" s="1"/>
  <c r="O1490" i="1" a="1"/>
  <c r="O1490" i="1" s="1"/>
  <c r="P1490" i="1" s="1" a="1"/>
  <c r="P1490" i="1" s="1"/>
  <c r="O680" i="1" a="1"/>
  <c r="O680" i="1" s="1"/>
  <c r="P680" i="1" s="1" a="1"/>
  <c r="P680" i="1" s="1"/>
  <c r="O702" i="1" a="1"/>
  <c r="O702" i="1" s="1"/>
  <c r="P702" i="1" s="1" a="1"/>
  <c r="P702" i="1" s="1"/>
  <c r="O1023" i="1" a="1"/>
  <c r="O1023" i="1" s="1"/>
  <c r="P1023" i="1" s="1" a="1"/>
  <c r="P1023" i="1" s="1"/>
  <c r="O1382" i="1" a="1"/>
  <c r="O1382" i="1" s="1"/>
  <c r="P1382" i="1" s="1" a="1"/>
  <c r="P1382" i="1" s="1"/>
  <c r="O166" i="1" a="1"/>
  <c r="O166" i="1" s="1"/>
  <c r="P166" i="1" s="1" a="1"/>
  <c r="P166" i="1" s="1"/>
  <c r="O1092" i="1" a="1"/>
  <c r="O1092" i="1" s="1"/>
  <c r="P1092" i="1" s="1" a="1"/>
  <c r="P1092" i="1" s="1"/>
  <c r="O129" i="1" a="1"/>
  <c r="O129" i="1" s="1"/>
  <c r="P129" i="1" s="1" a="1"/>
  <c r="P129" i="1" s="1"/>
  <c r="O218" i="1" a="1"/>
  <c r="O218" i="1" s="1"/>
  <c r="P218" i="1" s="1" a="1"/>
  <c r="P218" i="1" s="1"/>
  <c r="O280" i="1" a="1"/>
  <c r="O280" i="1" s="1"/>
  <c r="P280" i="1" s="1" a="1"/>
  <c r="P280" i="1" s="1"/>
  <c r="O306" i="1" a="1"/>
  <c r="O306" i="1" s="1"/>
  <c r="P306" i="1" s="1" a="1"/>
  <c r="P306" i="1" s="1"/>
  <c r="O307" i="1" a="1"/>
  <c r="O307" i="1" s="1"/>
  <c r="P307" i="1" s="1" a="1"/>
  <c r="P307" i="1" s="1"/>
  <c r="O647" i="1" a="1"/>
  <c r="O647" i="1" s="1"/>
  <c r="P647" i="1" s="1" a="1"/>
  <c r="P647" i="1" s="1"/>
  <c r="O763" i="1" a="1"/>
  <c r="O763" i="1" s="1"/>
  <c r="P763" i="1" s="1" a="1"/>
  <c r="P763" i="1" s="1"/>
  <c r="O764" i="1" a="1"/>
  <c r="O764" i="1" s="1"/>
  <c r="P764" i="1" s="1" a="1"/>
  <c r="P764" i="1" s="1"/>
  <c r="O1218" i="1" a="1"/>
  <c r="O1218" i="1" s="1"/>
  <c r="P1218" i="1" s="1" a="1"/>
  <c r="P1218" i="1" s="1"/>
  <c r="O1379" i="1" a="1"/>
  <c r="O1379" i="1" s="1"/>
  <c r="P1379" i="1" s="1" a="1"/>
  <c r="P1379" i="1" s="1"/>
  <c r="O1562" i="1" a="1"/>
  <c r="O1562" i="1" s="1"/>
  <c r="P1562" i="1" s="1" a="1"/>
  <c r="P1562" i="1" s="1"/>
  <c r="O1612" i="1" a="1"/>
  <c r="O1612" i="1" s="1"/>
  <c r="P1612" i="1" s="1" a="1"/>
  <c r="P1612" i="1" s="1"/>
  <c r="O491" i="1" a="1"/>
  <c r="O491" i="1" s="1"/>
  <c r="P491" i="1" s="1" a="1"/>
  <c r="P491" i="1" s="1"/>
  <c r="O1413" i="1" a="1"/>
  <c r="O1413" i="1" s="1"/>
  <c r="P1413" i="1" s="1" a="1"/>
  <c r="P1413" i="1" s="1"/>
  <c r="O1392" i="1" a="1"/>
  <c r="O1392" i="1" s="1"/>
  <c r="P1392" i="1" s="1" a="1"/>
  <c r="P1392" i="1" s="1"/>
  <c r="O1099" i="1" a="1"/>
  <c r="O1099" i="1" s="1"/>
  <c r="P1099" i="1" s="1" a="1"/>
  <c r="P1099" i="1" s="1"/>
  <c r="O43" i="1" a="1"/>
  <c r="O43" i="1" s="1"/>
  <c r="P43" i="1" s="1" a="1"/>
  <c r="P43" i="1" s="1"/>
  <c r="O284" i="1" a="1"/>
  <c r="O284" i="1" s="1"/>
  <c r="P284" i="1" s="1" a="1"/>
  <c r="P284" i="1" s="1"/>
  <c r="O287" i="1" a="1"/>
  <c r="O287" i="1" s="1"/>
  <c r="P287" i="1" s="1" a="1"/>
  <c r="P287" i="1" s="1"/>
  <c r="O380" i="1" a="1"/>
  <c r="O380" i="1" s="1"/>
  <c r="P380" i="1" s="1" a="1"/>
  <c r="P380" i="1" s="1"/>
  <c r="O750" i="1" a="1"/>
  <c r="O750" i="1" s="1"/>
  <c r="P750" i="1" s="1" a="1"/>
  <c r="P750" i="1" s="1"/>
  <c r="O854" i="1" a="1"/>
  <c r="O854" i="1" s="1"/>
  <c r="P854" i="1" s="1" a="1"/>
  <c r="P854" i="1" s="1"/>
  <c r="O1510" i="1" a="1"/>
  <c r="O1510" i="1" s="1"/>
  <c r="P1510" i="1" s="1" a="1"/>
  <c r="P1510" i="1" s="1"/>
  <c r="O1539" i="1" a="1"/>
  <c r="O1539" i="1" s="1"/>
  <c r="P1539" i="1" s="1" a="1"/>
  <c r="P1539" i="1" s="1"/>
  <c r="O1680" i="1" a="1"/>
  <c r="O1680" i="1" s="1"/>
  <c r="P1680" i="1" s="1" a="1"/>
  <c r="P1680" i="1" s="1"/>
  <c r="O62" i="1" a="1"/>
  <c r="O62" i="1" s="1"/>
  <c r="P62" i="1" s="1" a="1"/>
  <c r="P62" i="1" s="1"/>
  <c r="O925" i="1" a="1"/>
  <c r="O925" i="1" s="1"/>
  <c r="P925" i="1" s="1" a="1"/>
  <c r="P925" i="1" s="1"/>
  <c r="O1358" i="1" a="1"/>
  <c r="O1358" i="1" s="1"/>
  <c r="P1358" i="1" s="1" a="1"/>
  <c r="P1358" i="1" s="1"/>
  <c r="O603" i="1" a="1"/>
  <c r="O603" i="1" s="1"/>
  <c r="P603" i="1" s="1" a="1"/>
  <c r="P603" i="1" s="1"/>
  <c r="O621" i="1" a="1"/>
  <c r="O621" i="1" s="1"/>
  <c r="P621" i="1" s="1" a="1"/>
  <c r="P621" i="1" s="1"/>
  <c r="O626" i="1" a="1"/>
  <c r="O626" i="1" s="1"/>
  <c r="P626" i="1" s="1" a="1"/>
  <c r="P626" i="1" s="1"/>
  <c r="O674" i="1" a="1"/>
  <c r="O674" i="1" s="1"/>
  <c r="P674" i="1" s="1" a="1"/>
  <c r="P674" i="1" s="1"/>
  <c r="O780" i="1" a="1"/>
  <c r="O780" i="1" s="1"/>
  <c r="P780" i="1" s="1" a="1"/>
  <c r="P780" i="1" s="1"/>
  <c r="O806" i="1" a="1"/>
  <c r="O806" i="1" s="1"/>
  <c r="P806" i="1" s="1" a="1"/>
  <c r="P806" i="1" s="1"/>
  <c r="O934" i="1" a="1"/>
  <c r="O934" i="1" s="1"/>
  <c r="P934" i="1" s="1" a="1"/>
  <c r="P934" i="1" s="1"/>
  <c r="O976" i="1" a="1"/>
  <c r="O976" i="1" s="1"/>
  <c r="P976" i="1" s="1" a="1"/>
  <c r="P976" i="1" s="1"/>
  <c r="O1263" i="1" a="1"/>
  <c r="O1263" i="1" s="1"/>
  <c r="P1263" i="1" s="1" a="1"/>
  <c r="P1263" i="1" s="1"/>
  <c r="O1354" i="1" a="1"/>
  <c r="O1354" i="1" s="1"/>
  <c r="P1354" i="1" s="1" a="1"/>
  <c r="P1354" i="1" s="1"/>
  <c r="O1391" i="1" a="1"/>
  <c r="O1391" i="1" s="1"/>
  <c r="P1391" i="1" s="1" a="1"/>
  <c r="P1391" i="1" s="1"/>
  <c r="O1472" i="1" a="1"/>
  <c r="O1472" i="1" s="1"/>
  <c r="P1472" i="1" s="1" a="1"/>
  <c r="P1472" i="1" s="1"/>
  <c r="O310" i="1" a="1"/>
  <c r="O310" i="1" s="1"/>
  <c r="P310" i="1" s="1" a="1"/>
  <c r="P310" i="1" s="1"/>
  <c r="O1395" i="1" a="1"/>
  <c r="O1395" i="1" s="1"/>
  <c r="P1395" i="1" s="1" a="1"/>
  <c r="P1395" i="1" s="1"/>
  <c r="O1139" i="1" a="1"/>
  <c r="O1139" i="1" s="1"/>
  <c r="P1139" i="1" s="1" a="1"/>
  <c r="P1139" i="1" s="1"/>
  <c r="O1179" i="1" a="1"/>
  <c r="O1179" i="1" s="1"/>
  <c r="P1179" i="1" s="1" a="1"/>
  <c r="P1179" i="1" s="1"/>
  <c r="O1202" i="1" a="1"/>
  <c r="O1202" i="1" s="1"/>
  <c r="P1202" i="1" s="1" a="1"/>
  <c r="P1202" i="1" s="1"/>
  <c r="O1217" i="1" a="1"/>
  <c r="O1217" i="1" s="1"/>
  <c r="P1217" i="1" s="1" a="1"/>
  <c r="P1217" i="1" s="1"/>
  <c r="O1368" i="1" a="1"/>
  <c r="O1368" i="1" s="1"/>
  <c r="P1368" i="1" s="1" a="1"/>
  <c r="P1368" i="1" s="1"/>
  <c r="O1314" i="1" a="1"/>
  <c r="O1314" i="1" s="1"/>
  <c r="P1314" i="1" s="1" a="1"/>
  <c r="P1314" i="1" s="1"/>
  <c r="O1181" i="1" a="1"/>
  <c r="O1181" i="1" s="1"/>
  <c r="P1181" i="1" s="1" a="1"/>
  <c r="P1181" i="1" s="1"/>
  <c r="O94" i="1" a="1"/>
  <c r="O94" i="1" s="1"/>
  <c r="P94" i="1" s="1" a="1"/>
  <c r="P94" i="1" s="1"/>
  <c r="O117" i="1" a="1"/>
  <c r="O117" i="1" s="1"/>
  <c r="P117" i="1" s="1" a="1"/>
  <c r="P117" i="1" s="1"/>
  <c r="O266" i="1" a="1"/>
  <c r="O266" i="1" s="1"/>
  <c r="P266" i="1" s="1" a="1"/>
  <c r="P266" i="1" s="1"/>
  <c r="O427" i="1" a="1"/>
  <c r="O427" i="1" s="1"/>
  <c r="P427" i="1" s="1" a="1"/>
  <c r="P427" i="1" s="1"/>
  <c r="O642" i="1" a="1"/>
  <c r="O642" i="1" s="1"/>
  <c r="P642" i="1" s="1" a="1"/>
  <c r="P642" i="1" s="1"/>
  <c r="O708" i="1" a="1"/>
  <c r="O708" i="1" s="1"/>
  <c r="P708" i="1" s="1" a="1"/>
  <c r="P708" i="1" s="1"/>
  <c r="O918" i="1" a="1"/>
  <c r="O918" i="1" s="1"/>
  <c r="P918" i="1" s="1" a="1"/>
  <c r="P918" i="1" s="1"/>
  <c r="O1184" i="1" a="1"/>
  <c r="O1184" i="1" s="1"/>
  <c r="P1184" i="1" s="1" a="1"/>
  <c r="P1184" i="1" s="1"/>
  <c r="O1190" i="1" a="1"/>
  <c r="O1190" i="1" s="1"/>
  <c r="P1190" i="1" s="1" a="1"/>
  <c r="P1190" i="1" s="1"/>
  <c r="O1357" i="1" a="1"/>
  <c r="O1357" i="1" s="1"/>
  <c r="P1357" i="1" s="1" a="1"/>
  <c r="P1357" i="1" s="1"/>
  <c r="O1393" i="1" a="1"/>
  <c r="O1393" i="1" s="1"/>
  <c r="P1393" i="1" s="1" a="1"/>
  <c r="P1393" i="1" s="1"/>
  <c r="O503" i="1" a="1"/>
  <c r="O503" i="1" s="1"/>
  <c r="P503" i="1" s="1" a="1"/>
  <c r="P503" i="1" s="1"/>
  <c r="O597" i="1" a="1"/>
  <c r="O597" i="1" s="1"/>
  <c r="P597" i="1" s="1" a="1"/>
  <c r="P597" i="1" s="1"/>
  <c r="O1185" i="1" a="1"/>
  <c r="O1185" i="1" s="1"/>
  <c r="P1185" i="1" s="1" a="1"/>
  <c r="P1185" i="1" s="1"/>
  <c r="O778" i="1" a="1"/>
  <c r="O778" i="1" s="1"/>
  <c r="P778" i="1" s="1" a="1"/>
  <c r="P778" i="1" s="1"/>
  <c r="O1316" i="1" a="1"/>
  <c r="O1316" i="1" s="1"/>
  <c r="P1316" i="1" s="1" a="1"/>
  <c r="P1316" i="1" s="1"/>
  <c r="O115" i="1" a="1"/>
  <c r="O115" i="1" s="1"/>
  <c r="P115" i="1" s="1" a="1"/>
  <c r="P115" i="1" s="1"/>
  <c r="O289" i="1" a="1"/>
  <c r="O289" i="1" s="1"/>
  <c r="P289" i="1" s="1" a="1"/>
  <c r="P289" i="1" s="1"/>
  <c r="O300" i="1" a="1"/>
  <c r="O300" i="1" s="1"/>
  <c r="P300" i="1" s="1" a="1"/>
  <c r="P300" i="1" s="1"/>
  <c r="O302" i="1" a="1"/>
  <c r="O302" i="1" s="1"/>
  <c r="P302" i="1" s="1" a="1"/>
  <c r="P302" i="1" s="1"/>
  <c r="O352" i="1" a="1"/>
  <c r="O352" i="1" s="1"/>
  <c r="P352" i="1" s="1" a="1"/>
  <c r="P352" i="1" s="1"/>
  <c r="O394" i="1" a="1"/>
  <c r="O394" i="1" s="1"/>
  <c r="P394" i="1" s="1" a="1"/>
  <c r="P394" i="1" s="1"/>
  <c r="O565" i="1" a="1"/>
  <c r="O565" i="1" s="1"/>
  <c r="P565" i="1" s="1" a="1"/>
  <c r="P565" i="1" s="1"/>
  <c r="O774" i="1" a="1"/>
  <c r="O774" i="1" s="1"/>
  <c r="P774" i="1" s="1" a="1"/>
  <c r="P774" i="1" s="1"/>
  <c r="O837" i="1" a="1"/>
  <c r="O837" i="1" s="1"/>
  <c r="P837" i="1" s="1" a="1"/>
  <c r="P837" i="1" s="1"/>
  <c r="O1075" i="1" a="1"/>
  <c r="O1075" i="1" s="1"/>
  <c r="P1075" i="1" s="1" a="1"/>
  <c r="P1075" i="1" s="1"/>
  <c r="O1169" i="1" a="1"/>
  <c r="O1169" i="1" s="1"/>
  <c r="P1169" i="1" s="1" a="1"/>
  <c r="P1169" i="1" s="1"/>
  <c r="O1189" i="1" a="1"/>
  <c r="O1189" i="1" s="1"/>
  <c r="P1189" i="1" s="1" a="1"/>
  <c r="P1189" i="1" s="1"/>
  <c r="O1247" i="1" a="1"/>
  <c r="O1247" i="1" s="1"/>
  <c r="P1247" i="1" s="1" a="1"/>
  <c r="P1247" i="1" s="1"/>
  <c r="O1353" i="1" a="1"/>
  <c r="O1353" i="1" s="1"/>
  <c r="P1353" i="1" s="1" a="1"/>
  <c r="P1353" i="1" s="1"/>
  <c r="O1355" i="1" a="1"/>
  <c r="O1355" i="1" s="1"/>
  <c r="P1355" i="1" s="1" a="1"/>
  <c r="P1355" i="1" s="1"/>
  <c r="O1360" i="1" a="1"/>
  <c r="O1360" i="1" s="1"/>
  <c r="P1360" i="1" s="1" a="1"/>
  <c r="P1360" i="1" s="1"/>
  <c r="O1364" i="1" a="1"/>
  <c r="O1364" i="1" s="1"/>
  <c r="P1364" i="1" s="1" a="1"/>
  <c r="P1364" i="1" s="1"/>
  <c r="O1529" i="1" a="1"/>
  <c r="O1529" i="1" s="1"/>
  <c r="P1529" i="1" s="1" a="1"/>
  <c r="P1529" i="1" s="1"/>
  <c r="O1600" i="1" a="1"/>
  <c r="O1600" i="1" s="1"/>
  <c r="P1600" i="1" s="1" a="1"/>
  <c r="P1600" i="1" s="1"/>
  <c r="O1657" i="1" a="1"/>
  <c r="O1657" i="1" s="1"/>
  <c r="P1657" i="1" s="1" a="1"/>
  <c r="P1657" i="1" s="1"/>
  <c r="O608" i="1" a="1"/>
  <c r="O608" i="1" s="1"/>
  <c r="P608" i="1" s="1" a="1"/>
  <c r="P608" i="1" s="1"/>
  <c r="O89" i="1" a="1"/>
  <c r="O89" i="1" s="1"/>
  <c r="P89" i="1" s="1" a="1"/>
  <c r="P89" i="1" s="1"/>
  <c r="O939" i="1" a="1"/>
  <c r="O939" i="1" s="1"/>
  <c r="P939" i="1" s="1" a="1"/>
  <c r="P939" i="1" s="1"/>
  <c r="O1241" i="1" a="1"/>
  <c r="O1241" i="1" s="1"/>
  <c r="P1241" i="1" s="1" a="1"/>
  <c r="P1241" i="1" s="1"/>
  <c r="O1243" i="1" a="1"/>
  <c r="O1243" i="1" s="1"/>
  <c r="P1243" i="1" s="1" a="1"/>
  <c r="P1243" i="1" s="1"/>
  <c r="O908" i="1" a="1"/>
  <c r="O908" i="1" s="1"/>
  <c r="P908" i="1" s="1" a="1"/>
  <c r="P908" i="1" s="1"/>
  <c r="O1260" i="1" a="1"/>
  <c r="O1260" i="1" s="1"/>
  <c r="P1260" i="1" s="1" a="1"/>
  <c r="P1260" i="1" s="1"/>
  <c r="O1317" i="1" a="1"/>
  <c r="O1317" i="1" s="1"/>
  <c r="P1317" i="1" s="1" a="1"/>
  <c r="P1317" i="1" s="1"/>
  <c r="O203" i="1" a="1"/>
  <c r="O203" i="1" s="1"/>
  <c r="P203" i="1" s="1" a="1"/>
  <c r="P203" i="1" s="1"/>
  <c r="O268" i="1" a="1"/>
  <c r="O268" i="1" s="1"/>
  <c r="P268" i="1" s="1" a="1"/>
  <c r="P268" i="1" s="1"/>
  <c r="O343" i="1" a="1"/>
  <c r="O343" i="1" s="1"/>
  <c r="P343" i="1" s="1" a="1"/>
  <c r="P343" i="1" s="1"/>
  <c r="O748" i="1" a="1"/>
  <c r="O748" i="1" s="1"/>
  <c r="P748" i="1" s="1" a="1"/>
  <c r="P748" i="1" s="1"/>
  <c r="O1343" i="1" a="1"/>
  <c r="O1343" i="1" s="1"/>
  <c r="P1343" i="1" s="1" a="1"/>
  <c r="P1343" i="1" s="1"/>
  <c r="O1406" i="1" a="1"/>
  <c r="O1406" i="1" s="1"/>
  <c r="P1406" i="1" s="1" a="1"/>
  <c r="P1406" i="1" s="1"/>
  <c r="O496" i="1" a="1"/>
  <c r="O496" i="1" s="1"/>
  <c r="P496" i="1" s="1" a="1"/>
  <c r="P496" i="1" s="1"/>
  <c r="O356" i="1" a="1"/>
  <c r="O356" i="1" s="1"/>
  <c r="P356" i="1" s="1" a="1"/>
  <c r="P356" i="1" s="1"/>
  <c r="O1254" i="1" a="1"/>
  <c r="O1254" i="1" s="1"/>
  <c r="P1254" i="1" s="1" a="1"/>
  <c r="P1254" i="1" s="1"/>
  <c r="O1084" i="1" a="1"/>
  <c r="O1084" i="1" s="1"/>
  <c r="P1084" i="1" s="1" a="1"/>
  <c r="P1084" i="1" s="1"/>
  <c r="O1344" i="1" a="1"/>
  <c r="O1344" i="1" s="1"/>
  <c r="P1344" i="1" s="1" a="1"/>
  <c r="P1344" i="1" s="1"/>
  <c r="O1489" i="1" a="1"/>
  <c r="O1489" i="1" s="1"/>
  <c r="P1489" i="1" s="1" a="1"/>
  <c r="P1489" i="1" s="1"/>
  <c r="O1040" i="1" a="1"/>
  <c r="O1040" i="1" s="1"/>
  <c r="P1040" i="1" s="1" a="1"/>
  <c r="P1040" i="1" s="1"/>
  <c r="O216" i="1" a="1"/>
  <c r="O216" i="1" s="1"/>
  <c r="P216" i="1" s="1" a="1"/>
  <c r="P216" i="1" s="1"/>
  <c r="O225" i="1" a="1"/>
  <c r="O225" i="1" s="1"/>
  <c r="P225" i="1" s="1" a="1"/>
  <c r="P225" i="1" s="1"/>
  <c r="O830" i="1" a="1"/>
  <c r="O830" i="1" s="1"/>
  <c r="P830" i="1" s="1" a="1"/>
  <c r="P830" i="1" s="1"/>
  <c r="O1220" i="1" a="1"/>
  <c r="O1220" i="1" s="1"/>
  <c r="P1220" i="1" s="1" a="1"/>
  <c r="P1220" i="1" s="1"/>
  <c r="O1319" i="1" a="1"/>
  <c r="O1319" i="1" s="1"/>
  <c r="P1319" i="1" s="1" a="1"/>
  <c r="P1319" i="1" s="1"/>
  <c r="O1349" i="1" a="1"/>
  <c r="O1349" i="1" s="1"/>
  <c r="P1349" i="1" s="1" a="1"/>
  <c r="P1349" i="1" s="1"/>
  <c r="O1389" i="1" a="1"/>
  <c r="O1389" i="1" s="1"/>
  <c r="P1389" i="1" s="1" a="1"/>
  <c r="P1389" i="1" s="1"/>
  <c r="O425" i="1" a="1"/>
  <c r="O425" i="1" s="1"/>
  <c r="P425" i="1" s="1" a="1"/>
  <c r="P425" i="1" s="1"/>
  <c r="O490" i="1" a="1"/>
  <c r="O490" i="1" s="1"/>
  <c r="P490" i="1" s="1" a="1"/>
  <c r="P490" i="1" s="1"/>
  <c r="O889" i="1" a="1"/>
  <c r="O889" i="1" s="1"/>
  <c r="P889" i="1" s="1" a="1"/>
  <c r="P889" i="1" s="1"/>
  <c r="O1236" i="1" a="1"/>
  <c r="O1236" i="1" s="1"/>
  <c r="P1236" i="1" s="1" a="1"/>
  <c r="P1236" i="1" s="1"/>
  <c r="O1304" i="1" a="1"/>
  <c r="O1304" i="1" s="1"/>
  <c r="P1304" i="1" s="1" a="1"/>
  <c r="P1304" i="1" s="1"/>
  <c r="O85" i="1" a="1"/>
  <c r="O85" i="1" s="1"/>
  <c r="P85" i="1" s="1" a="1"/>
  <c r="P85" i="1" s="1"/>
  <c r="O86" i="1" a="1"/>
  <c r="O86" i="1" s="1"/>
  <c r="P86" i="1" s="1" a="1"/>
  <c r="P86" i="1" s="1"/>
  <c r="O146" i="1" a="1"/>
  <c r="O146" i="1" s="1"/>
  <c r="P146" i="1" s="1" a="1"/>
  <c r="P146" i="1" s="1"/>
  <c r="O288" i="1" a="1"/>
  <c r="O288" i="1" s="1"/>
  <c r="P288" i="1" s="1" a="1"/>
  <c r="P288" i="1" s="1"/>
  <c r="O631" i="1" a="1"/>
  <c r="O631" i="1" s="1"/>
  <c r="P631" i="1" s="1" a="1"/>
  <c r="P631" i="1" s="1"/>
  <c r="O1221" i="1" a="1"/>
  <c r="O1221" i="1" s="1"/>
  <c r="P1221" i="1" s="1" a="1"/>
  <c r="P1221" i="1" s="1"/>
  <c r="O1595" i="1" a="1"/>
  <c r="O1595" i="1" s="1"/>
  <c r="P1595" i="1" s="1" a="1"/>
  <c r="P1595" i="1" s="1"/>
  <c r="O1610" i="1" a="1"/>
  <c r="O1610" i="1" s="1"/>
  <c r="P1610" i="1" s="1" a="1"/>
  <c r="P1610" i="1" s="1"/>
  <c r="O760" i="1" a="1"/>
  <c r="O760" i="1" s="1"/>
  <c r="P760" i="1" s="1" a="1"/>
  <c r="P760" i="1" s="1"/>
  <c r="O1182" i="1" a="1"/>
  <c r="O1182" i="1" s="1"/>
  <c r="P1182" i="1" s="1" a="1"/>
  <c r="P1182" i="1" s="1"/>
  <c r="O684" i="1" a="1"/>
  <c r="O684" i="1" s="1"/>
  <c r="P684" i="1" s="1" a="1"/>
  <c r="P684" i="1" s="1"/>
  <c r="O687" i="1" a="1"/>
  <c r="O687" i="1" s="1"/>
  <c r="P687" i="1" s="1" a="1"/>
  <c r="P687" i="1" s="1"/>
  <c r="O771" i="1" a="1"/>
  <c r="O771" i="1" s="1"/>
  <c r="P771" i="1" s="1" a="1"/>
  <c r="P771" i="1" s="1"/>
  <c r="O1251" i="1" a="1"/>
  <c r="O1251" i="1" s="1"/>
  <c r="P1251" i="1" s="1" a="1"/>
  <c r="P1251" i="1" s="1"/>
  <c r="O1481" i="1" a="1"/>
  <c r="O1481" i="1" s="1"/>
  <c r="P1481" i="1" s="1" a="1"/>
  <c r="P1481" i="1" s="1"/>
  <c r="O766" i="1" a="1"/>
  <c r="O766" i="1" s="1"/>
  <c r="P766" i="1" s="1" a="1"/>
  <c r="P766" i="1" s="1"/>
  <c r="O1306" i="1" a="1"/>
  <c r="O1306" i="1" s="1"/>
  <c r="P1306" i="1" s="1" a="1"/>
  <c r="P1306" i="1" s="1"/>
  <c r="O10" i="1" a="1"/>
  <c r="O10" i="1" s="1"/>
  <c r="P10" i="1" s="1" a="1"/>
  <c r="P10" i="1" s="1"/>
  <c r="O59" i="1" a="1"/>
  <c r="O59" i="1" s="1"/>
  <c r="P59" i="1" s="1" a="1"/>
  <c r="P59" i="1" s="1"/>
  <c r="O177" i="1" a="1"/>
  <c r="O177" i="1" s="1"/>
  <c r="P177" i="1" s="1" a="1"/>
  <c r="P177" i="1" s="1"/>
  <c r="O668" i="1" a="1"/>
  <c r="O668" i="1" s="1"/>
  <c r="P668" i="1" s="1" a="1"/>
  <c r="P668" i="1" s="1"/>
  <c r="O947" i="1" a="1"/>
  <c r="O947" i="1" s="1"/>
  <c r="P947" i="1" s="1" a="1"/>
  <c r="P947" i="1" s="1"/>
  <c r="O982" i="1" a="1"/>
  <c r="O982" i="1" s="1"/>
  <c r="P982" i="1" s="1" a="1"/>
  <c r="P982" i="1" s="1"/>
  <c r="O758" i="1" a="1"/>
  <c r="O758" i="1" s="1"/>
  <c r="P758" i="1" s="1" a="1"/>
  <c r="P758" i="1" s="1"/>
  <c r="O1097" i="1" a="1"/>
  <c r="O1097" i="1" s="1"/>
  <c r="P1097" i="1" s="1" a="1"/>
  <c r="P1097" i="1" s="1"/>
  <c r="O610" i="1" a="1"/>
  <c r="O610" i="1" s="1"/>
  <c r="P610" i="1" s="1" a="1"/>
  <c r="P610" i="1" s="1"/>
  <c r="O349" i="1" a="1"/>
  <c r="O349" i="1" s="1"/>
  <c r="P349" i="1" s="1" a="1"/>
  <c r="P349" i="1" s="1"/>
  <c r="O1351" i="1" a="1"/>
  <c r="O1351" i="1" s="1"/>
  <c r="P1351" i="1" s="1" a="1"/>
  <c r="P1351" i="1" s="1"/>
  <c r="O1024" i="1" a="1"/>
  <c r="O1024" i="1" s="1"/>
  <c r="P1024" i="1" s="1" a="1"/>
  <c r="P1024" i="1" s="1"/>
  <c r="O336" i="1" a="1"/>
  <c r="O336" i="1" s="1"/>
  <c r="P336" i="1" s="1" a="1"/>
  <c r="P336" i="1" s="1"/>
  <c r="O224" i="1" a="1"/>
  <c r="O224" i="1" s="1"/>
  <c r="P224" i="1" s="1" a="1"/>
  <c r="P224" i="1" s="1"/>
  <c r="O68" i="1" a="1"/>
  <c r="O68" i="1" s="1"/>
  <c r="P68" i="1" s="1" a="1"/>
  <c r="P68" i="1" s="1"/>
  <c r="O119" i="1" a="1"/>
  <c r="O119" i="1" s="1"/>
  <c r="P119" i="1" s="1" a="1"/>
  <c r="P119" i="1" s="1"/>
  <c r="O152" i="1" a="1"/>
  <c r="O152" i="1" s="1"/>
  <c r="P152" i="1" s="1" a="1"/>
  <c r="P152" i="1" s="1"/>
  <c r="O183" i="1" a="1"/>
  <c r="O183" i="1" s="1"/>
  <c r="P183" i="1" s="1" a="1"/>
  <c r="P183" i="1" s="1"/>
  <c r="O217" i="1" a="1"/>
  <c r="O217" i="1" s="1"/>
  <c r="P217" i="1" s="1" a="1"/>
  <c r="P217" i="1" s="1"/>
  <c r="O251" i="1" a="1"/>
  <c r="O251" i="1" s="1"/>
  <c r="P251" i="1" s="1" a="1"/>
  <c r="P251" i="1" s="1"/>
  <c r="O263" i="1" a="1"/>
  <c r="O263" i="1" s="1"/>
  <c r="P263" i="1" s="1" a="1"/>
  <c r="P263" i="1" s="1"/>
  <c r="O298" i="1" a="1"/>
  <c r="O298" i="1" s="1"/>
  <c r="P298" i="1" s="1" a="1"/>
  <c r="P298" i="1" s="1"/>
  <c r="O313" i="1" a="1"/>
  <c r="O313" i="1" s="1"/>
  <c r="P313" i="1" s="1" a="1"/>
  <c r="P313" i="1" s="1"/>
  <c r="O337" i="1" a="1"/>
  <c r="O337" i="1" s="1"/>
  <c r="P337" i="1" s="1" a="1"/>
  <c r="P337" i="1" s="1"/>
  <c r="O395" i="1" a="1"/>
  <c r="O395" i="1" s="1"/>
  <c r="P395" i="1" s="1" a="1"/>
  <c r="P395" i="1" s="1"/>
  <c r="O527" i="1" a="1"/>
  <c r="O527" i="1" s="1"/>
  <c r="P527" i="1" s="1" a="1"/>
  <c r="P527" i="1" s="1"/>
  <c r="O751" i="1" a="1"/>
  <c r="O751" i="1" s="1"/>
  <c r="P751" i="1" s="1" a="1"/>
  <c r="P751" i="1" s="1"/>
  <c r="O1025" i="1" a="1"/>
  <c r="O1025" i="1" s="1"/>
  <c r="P1025" i="1" s="1" a="1"/>
  <c r="P1025" i="1" s="1"/>
  <c r="O1150" i="1" a="1"/>
  <c r="O1150" i="1" s="1"/>
  <c r="P1150" i="1" s="1" a="1"/>
  <c r="P1150" i="1" s="1"/>
  <c r="O1175" i="1" a="1"/>
  <c r="O1175" i="1" s="1"/>
  <c r="P1175" i="1" s="1" a="1"/>
  <c r="P1175" i="1" s="1"/>
  <c r="O1214" i="1" a="1"/>
  <c r="O1214" i="1" s="1"/>
  <c r="P1214" i="1" s="1" a="1"/>
  <c r="P1214" i="1" s="1"/>
  <c r="O1447" i="1" a="1"/>
  <c r="O1447" i="1" s="1"/>
  <c r="P1447" i="1" s="1" a="1"/>
  <c r="P1447" i="1" s="1"/>
  <c r="O1463" i="1" a="1"/>
  <c r="O1463" i="1" s="1"/>
  <c r="P1463" i="1" s="1" a="1"/>
  <c r="P1463" i="1" s="1"/>
  <c r="O1518" i="1" a="1"/>
  <c r="O1518" i="1" s="1"/>
  <c r="P1518" i="1" s="1" a="1"/>
  <c r="P1518" i="1" s="1"/>
  <c r="O1548" i="1" a="1"/>
  <c r="O1548" i="1" s="1"/>
  <c r="P1548" i="1" s="1" a="1"/>
  <c r="P1548" i="1" s="1"/>
  <c r="O1568" i="1" a="1"/>
  <c r="O1568" i="1" s="1"/>
  <c r="P1568" i="1" s="1" a="1"/>
  <c r="P1568" i="1" s="1"/>
  <c r="O1607" i="1" a="1"/>
  <c r="O1607" i="1" s="1"/>
  <c r="P1607" i="1" s="1" a="1"/>
  <c r="P1607" i="1" s="1"/>
  <c r="O1608" i="1" a="1"/>
  <c r="O1608" i="1" s="1"/>
  <c r="P1608" i="1" s="1" a="1"/>
  <c r="P1608" i="1" s="1"/>
  <c r="O1609" i="1" a="1"/>
  <c r="O1609" i="1" s="1"/>
  <c r="P1609" i="1" s="1" a="1"/>
  <c r="P1609" i="1" s="1"/>
  <c r="O667" i="1" a="1"/>
  <c r="O667" i="1" s="1"/>
  <c r="P667" i="1" s="1" a="1"/>
  <c r="P667" i="1" s="1"/>
  <c r="O883" i="1" a="1"/>
  <c r="O883" i="1" s="1"/>
  <c r="P883" i="1" s="1" a="1"/>
  <c r="P883" i="1" s="1"/>
  <c r="O731" i="1" a="1"/>
  <c r="O731" i="1" s="1"/>
  <c r="P731" i="1" s="1" a="1"/>
  <c r="P731" i="1" s="1"/>
  <c r="O1237" i="1" a="1"/>
  <c r="O1237" i="1" s="1"/>
  <c r="P1237" i="1" s="1" a="1"/>
  <c r="P1237" i="1" s="1"/>
  <c r="O145" i="1" a="1"/>
  <c r="O145" i="1" s="1"/>
  <c r="P145" i="1" s="1" a="1"/>
  <c r="P145" i="1" s="1"/>
  <c r="O1233" i="1" a="1"/>
  <c r="O1233" i="1" s="1"/>
  <c r="P1233" i="1" s="1" a="1"/>
  <c r="P1233" i="1" s="1"/>
  <c r="O700" i="1" a="1"/>
  <c r="O700" i="1" s="1"/>
  <c r="P700" i="1" s="1" a="1"/>
  <c r="P700" i="1" s="1"/>
  <c r="O730" i="1" a="1"/>
  <c r="O730" i="1" s="1"/>
  <c r="P730" i="1" s="1" a="1"/>
  <c r="P730" i="1" s="1"/>
  <c r="O405" i="1" a="1"/>
  <c r="O405" i="1" s="1"/>
  <c r="P405" i="1" s="1" a="1"/>
  <c r="P405" i="1" s="1"/>
  <c r="O920" i="1" a="1"/>
  <c r="O920" i="1" s="1"/>
  <c r="P920" i="1" s="1" a="1"/>
  <c r="P920" i="1" s="1"/>
  <c r="O922" i="1" a="1"/>
  <c r="O922" i="1" s="1"/>
  <c r="P922" i="1" s="1" a="1"/>
  <c r="P922" i="1" s="1"/>
  <c r="O1112" i="1" a="1"/>
  <c r="O1112" i="1" s="1"/>
  <c r="P1112" i="1" s="1" a="1"/>
  <c r="P1112" i="1" s="1"/>
  <c r="O1671" i="1" a="1"/>
  <c r="O1671" i="1" s="1"/>
  <c r="P1671" i="1" s="1" a="1"/>
  <c r="P1671" i="1" s="1"/>
  <c r="O185" i="1" a="1"/>
  <c r="O185" i="1" s="1"/>
  <c r="P185" i="1" s="1" a="1"/>
  <c r="P185" i="1" s="1"/>
  <c r="O919" i="1" a="1"/>
  <c r="O919" i="1" s="1"/>
  <c r="P919" i="1" s="1" a="1"/>
  <c r="P919" i="1" s="1"/>
  <c r="O851" i="1" a="1"/>
  <c r="O851" i="1" s="1"/>
  <c r="P851" i="1" s="1" a="1"/>
  <c r="P851" i="1" s="1"/>
  <c r="O1210" i="1" a="1"/>
  <c r="O1210" i="1" s="1"/>
  <c r="P1210" i="1" s="1" a="1"/>
  <c r="P1210" i="1" s="1"/>
  <c r="O1308" i="1" a="1"/>
  <c r="O1308" i="1" s="1"/>
  <c r="P1308" i="1" s="1" a="1"/>
  <c r="P1308" i="1" s="1"/>
  <c r="O1477" i="1" a="1"/>
  <c r="O1477" i="1" s="1"/>
  <c r="P1477" i="1" s="1" a="1"/>
  <c r="P1477" i="1" s="1"/>
  <c r="O297" i="1" a="1"/>
  <c r="O297" i="1" s="1"/>
  <c r="P297" i="1" s="1" a="1"/>
  <c r="P297" i="1" s="1"/>
  <c r="O480" i="1" a="1"/>
  <c r="O480" i="1" s="1"/>
  <c r="P480" i="1" s="1" a="1"/>
  <c r="P480" i="1" s="1"/>
  <c r="O627" i="1" a="1"/>
  <c r="O627" i="1" s="1"/>
  <c r="P627" i="1" s="1" a="1"/>
  <c r="P627" i="1" s="1"/>
  <c r="O465" i="1" a="1"/>
  <c r="O465" i="1" s="1"/>
  <c r="P465" i="1" s="1" a="1"/>
  <c r="P465" i="1" s="1"/>
  <c r="O1001" i="1" a="1"/>
  <c r="O1001" i="1" s="1"/>
  <c r="P1001" i="1" s="1" a="1"/>
  <c r="P1001" i="1" s="1"/>
  <c r="O1069" i="1" a="1"/>
  <c r="O1069" i="1" s="1"/>
  <c r="P1069" i="1" s="1" a="1"/>
  <c r="P1069" i="1" s="1"/>
  <c r="O40" i="1" a="1"/>
  <c r="O40" i="1" s="1"/>
  <c r="P40" i="1" s="1" a="1"/>
  <c r="P40" i="1" s="1"/>
  <c r="O95" i="1" a="1"/>
  <c r="O95" i="1" s="1"/>
  <c r="P95" i="1" s="1" a="1"/>
  <c r="P95" i="1" s="1"/>
  <c r="O105" i="1" a="1"/>
  <c r="O105" i="1" s="1"/>
  <c r="P105" i="1" s="1" a="1"/>
  <c r="P105" i="1" s="1"/>
  <c r="O276" i="1" a="1"/>
  <c r="O276" i="1" s="1"/>
  <c r="P276" i="1" s="1" a="1"/>
  <c r="P276" i="1" s="1"/>
  <c r="O335" i="1" a="1"/>
  <c r="O335" i="1" s="1"/>
  <c r="P335" i="1" s="1" a="1"/>
  <c r="P335" i="1" s="1"/>
  <c r="O433" i="1" a="1"/>
  <c r="O433" i="1" s="1"/>
  <c r="P433" i="1" s="1" a="1"/>
  <c r="P433" i="1" s="1"/>
  <c r="O481" i="1" a="1"/>
  <c r="O481" i="1" s="1"/>
  <c r="P481" i="1" s="1" a="1"/>
  <c r="P481" i="1" s="1"/>
  <c r="O639" i="1" a="1"/>
  <c r="O639" i="1" s="1"/>
  <c r="P639" i="1" s="1" a="1"/>
  <c r="P639" i="1" s="1"/>
  <c r="O900" i="1" a="1"/>
  <c r="O900" i="1" s="1"/>
  <c r="P900" i="1" s="1" a="1"/>
  <c r="P900" i="1" s="1"/>
  <c r="O926" i="1" a="1"/>
  <c r="O926" i="1" s="1"/>
  <c r="P926" i="1" s="1" a="1"/>
  <c r="P926" i="1" s="1"/>
  <c r="O1138" i="1" a="1"/>
  <c r="O1138" i="1" s="1"/>
  <c r="P1138" i="1" s="1" a="1"/>
  <c r="P1138" i="1" s="1"/>
  <c r="O1534" i="1" a="1"/>
  <c r="O1534" i="1" s="1"/>
  <c r="P1534" i="1" s="1" a="1"/>
  <c r="P1534" i="1" s="1"/>
  <c r="O1542" i="1" a="1"/>
  <c r="O1542" i="1" s="1"/>
  <c r="P1542" i="1" s="1" a="1"/>
  <c r="P1542" i="1" s="1"/>
  <c r="O1611" i="1" a="1"/>
  <c r="O1611" i="1" s="1"/>
  <c r="P1611" i="1" s="1" a="1"/>
  <c r="P1611" i="1" s="1"/>
  <c r="O618" i="1" a="1"/>
  <c r="O618" i="1" s="1"/>
  <c r="P618" i="1" s="1" a="1"/>
  <c r="P618" i="1" s="1"/>
  <c r="O928" i="1" a="1"/>
  <c r="O928" i="1" s="1"/>
  <c r="P928" i="1" s="1" a="1"/>
  <c r="P928" i="1" s="1"/>
  <c r="O967" i="1" a="1"/>
  <c r="O967" i="1" s="1"/>
  <c r="P967" i="1" s="1" a="1"/>
  <c r="P967" i="1" s="1"/>
  <c r="O673" i="1" a="1"/>
  <c r="O673" i="1" s="1"/>
  <c r="P673" i="1" s="1" a="1"/>
  <c r="P673" i="1" s="1"/>
  <c r="O1141" i="1" a="1"/>
  <c r="O1141" i="1" s="1"/>
  <c r="P1141" i="1" s="1" a="1"/>
  <c r="P1141" i="1" s="1"/>
  <c r="O840" i="1" a="1"/>
  <c r="O840" i="1" s="1"/>
  <c r="P840" i="1" s="1" a="1"/>
  <c r="P840" i="1" s="1"/>
  <c r="O151" i="1" a="1"/>
  <c r="O151" i="1" s="1"/>
  <c r="P151" i="1" s="1" a="1"/>
  <c r="P151" i="1" s="1"/>
  <c r="O286" i="1" a="1"/>
  <c r="O286" i="1" s="1"/>
  <c r="P286" i="1" s="1" a="1"/>
  <c r="P286" i="1" s="1"/>
  <c r="O570" i="1" a="1"/>
  <c r="O570" i="1" s="1"/>
  <c r="P570" i="1" s="1" a="1"/>
  <c r="P570" i="1" s="1"/>
  <c r="O959" i="1" a="1"/>
  <c r="O959" i="1" s="1"/>
  <c r="P959" i="1" s="1" a="1"/>
  <c r="P959" i="1" s="1"/>
  <c r="O1257" i="1" a="1"/>
  <c r="O1257" i="1" s="1"/>
  <c r="P1257" i="1" s="1" a="1"/>
  <c r="P1257" i="1" s="1"/>
  <c r="O1530" i="1" a="1"/>
  <c r="O1530" i="1" s="1"/>
  <c r="P1530" i="1" s="1" a="1"/>
  <c r="P1530" i="1" s="1"/>
  <c r="O1569" i="1" a="1"/>
  <c r="O1569" i="1" s="1"/>
  <c r="P1569" i="1" s="1" a="1"/>
  <c r="P1569" i="1" s="1"/>
  <c r="O1672" i="1" a="1"/>
  <c r="O1672" i="1" s="1"/>
  <c r="P1672" i="1" s="1" a="1"/>
  <c r="P1672" i="1" s="1"/>
  <c r="O868" i="1" a="1"/>
  <c r="O868" i="1" s="1"/>
  <c r="P868" i="1" s="1" a="1"/>
  <c r="P868" i="1" s="1"/>
  <c r="O1042" i="1" a="1"/>
  <c r="O1042" i="1" s="1"/>
  <c r="P1042" i="1" s="1" a="1"/>
  <c r="P1042" i="1" s="1"/>
  <c r="O1235" i="1" a="1"/>
  <c r="O1235" i="1" s="1"/>
  <c r="P1235" i="1" s="1" a="1"/>
  <c r="P1235" i="1" s="1"/>
  <c r="O69" i="1" a="1"/>
  <c r="O69" i="1" s="1"/>
  <c r="P69" i="1" s="1" a="1"/>
  <c r="P69" i="1" s="1"/>
  <c r="O315" i="1" a="1"/>
  <c r="O315" i="1" s="1"/>
  <c r="P315" i="1" s="1" a="1"/>
  <c r="P315" i="1" s="1"/>
  <c r="O629" i="1" a="1"/>
  <c r="O629" i="1" s="1"/>
  <c r="P629" i="1" s="1" a="1"/>
  <c r="P629" i="1" s="1"/>
  <c r="O171" i="1" a="1"/>
  <c r="O171" i="1" s="1"/>
  <c r="P171" i="1" s="1" a="1"/>
  <c r="P171" i="1" s="1"/>
  <c r="O1039" i="1" a="1"/>
  <c r="O1039" i="1" s="1"/>
  <c r="P1039" i="1" s="1" a="1"/>
  <c r="P1039" i="1" s="1"/>
  <c r="O701" i="1" a="1"/>
  <c r="O701" i="1" s="1"/>
  <c r="P701" i="1" s="1" a="1"/>
  <c r="P701" i="1" s="1"/>
  <c r="O808" i="1" a="1"/>
  <c r="O808" i="1" s="1"/>
  <c r="P808" i="1" s="1" a="1"/>
  <c r="P808" i="1" s="1"/>
  <c r="O1335" i="1" a="1"/>
  <c r="O1335" i="1" s="1"/>
  <c r="P1335" i="1" s="1" a="1"/>
  <c r="P1335" i="1" s="1"/>
  <c r="O1341" i="1" a="1"/>
  <c r="O1341" i="1" s="1"/>
  <c r="P1341" i="1" s="1" a="1"/>
  <c r="P1341" i="1" s="1"/>
  <c r="O911" i="1" a="1"/>
  <c r="O911" i="1" s="1"/>
  <c r="P911" i="1" s="1" a="1"/>
  <c r="P911" i="1" s="1"/>
  <c r="O1028" i="1" a="1"/>
  <c r="O1028" i="1" s="1"/>
  <c r="P1028" i="1" s="1" a="1"/>
  <c r="P1028" i="1" s="1"/>
  <c r="O1547" i="1" a="1"/>
  <c r="O1547" i="1" s="1"/>
  <c r="P1547" i="1" s="1" a="1"/>
  <c r="P1547" i="1" s="1"/>
  <c r="O1550" i="1" a="1"/>
  <c r="O1550" i="1" s="1"/>
  <c r="P1550" i="1" s="1" a="1"/>
  <c r="P1550" i="1" s="1"/>
  <c r="O1596" i="1" a="1"/>
  <c r="O1596" i="1" s="1"/>
  <c r="P1596" i="1" s="1" a="1"/>
  <c r="P1596" i="1" s="1"/>
  <c r="O1614" i="1" a="1"/>
  <c r="O1614" i="1" s="1"/>
  <c r="P1614" i="1" s="1" a="1"/>
  <c r="P1614" i="1" s="1"/>
  <c r="O1361" i="1" a="1"/>
  <c r="O1361" i="1" s="1"/>
  <c r="P1361" i="1" s="1" a="1"/>
  <c r="P1361" i="1" s="1"/>
  <c r="O80" i="1" a="1"/>
  <c r="O80" i="1" s="1"/>
  <c r="P80" i="1" s="1" a="1"/>
  <c r="P80" i="1" s="1"/>
  <c r="O910" i="1" a="1"/>
  <c r="O910" i="1" s="1"/>
  <c r="P910" i="1" s="1" a="1"/>
  <c r="P910" i="1" s="1"/>
  <c r="O1035" i="1" a="1"/>
  <c r="O1035" i="1" s="1"/>
  <c r="P1035" i="1" s="1" a="1"/>
  <c r="P1035" i="1" s="1"/>
  <c r="O14" i="1" a="1"/>
  <c r="O14" i="1" s="1"/>
  <c r="P14" i="1" s="1" a="1"/>
  <c r="P14" i="1" s="1"/>
  <c r="O46" i="1" a="1"/>
  <c r="O46" i="1" s="1"/>
  <c r="P46" i="1" s="1" a="1"/>
  <c r="P46" i="1" s="1"/>
  <c r="O264" i="1" a="1"/>
  <c r="O264" i="1" s="1"/>
  <c r="P264" i="1" s="1" a="1"/>
  <c r="P264" i="1" s="1"/>
  <c r="O408" i="1" a="1"/>
  <c r="O408" i="1" s="1"/>
  <c r="P408" i="1" s="1" a="1"/>
  <c r="P408" i="1" s="1"/>
  <c r="O858" i="1" a="1"/>
  <c r="O858" i="1" s="1"/>
  <c r="P858" i="1" s="1" a="1"/>
  <c r="P858" i="1" s="1"/>
  <c r="O951" i="1" a="1"/>
  <c r="O951" i="1" s="1"/>
  <c r="P951" i="1" s="1" a="1"/>
  <c r="P951" i="1" s="1"/>
  <c r="O1259" i="1" a="1"/>
  <c r="O1259" i="1" s="1"/>
  <c r="P1259" i="1" s="1" a="1"/>
  <c r="P1259" i="1" s="1"/>
  <c r="O1278" i="1" a="1"/>
  <c r="O1278" i="1" s="1"/>
  <c r="P1278" i="1" s="1" a="1"/>
  <c r="P1278" i="1" s="1"/>
  <c r="O1575" i="1" a="1"/>
  <c r="O1575" i="1" s="1"/>
  <c r="P1575" i="1" s="1" a="1"/>
  <c r="P1575" i="1" s="1"/>
  <c r="O193" i="1" a="1"/>
  <c r="O193" i="1" s="1"/>
  <c r="P193" i="1" s="1" a="1"/>
  <c r="P193" i="1" s="1"/>
  <c r="O890" i="1" a="1"/>
  <c r="O890" i="1" s="1"/>
  <c r="P890" i="1" s="1" a="1"/>
  <c r="P890" i="1" s="1"/>
  <c r="O421" i="1" a="1"/>
  <c r="O421" i="1" s="1"/>
  <c r="P421" i="1" s="1" a="1"/>
  <c r="P421" i="1" s="1"/>
  <c r="O957" i="1" a="1"/>
  <c r="O957" i="1" s="1"/>
  <c r="P957" i="1" s="1" a="1"/>
  <c r="P957" i="1" s="1"/>
  <c r="O1336" i="1" a="1"/>
  <c r="O1336" i="1" s="1"/>
  <c r="P1336" i="1" s="1" a="1"/>
  <c r="P1336" i="1" s="1"/>
  <c r="O1337" i="1" a="1"/>
  <c r="O1337" i="1" s="1"/>
  <c r="P1337" i="1" s="1" a="1"/>
  <c r="P1337" i="1" s="1"/>
  <c r="O1082" i="1" a="1"/>
  <c r="O1082" i="1" s="1"/>
  <c r="P1082" i="1" s="1" a="1"/>
  <c r="P1082" i="1" s="1"/>
  <c r="O1474" i="1" a="1"/>
  <c r="O1474" i="1" s="1"/>
  <c r="P1474" i="1" s="1" a="1"/>
  <c r="P1474" i="1" s="1"/>
  <c r="O611" i="1" a="1"/>
  <c r="O611" i="1" s="1"/>
  <c r="P611" i="1" s="1" a="1"/>
  <c r="P611" i="1" s="1"/>
  <c r="O924" i="1" a="1"/>
  <c r="O924" i="1" s="1"/>
  <c r="P924" i="1" s="1" a="1"/>
  <c r="P924" i="1" s="1"/>
  <c r="O1017" i="1" a="1"/>
  <c r="O1017" i="1" s="1"/>
  <c r="P1017" i="1" s="1" a="1"/>
  <c r="P1017" i="1" s="1"/>
  <c r="O1156" i="1" a="1"/>
  <c r="O1156" i="1" s="1"/>
  <c r="P1156" i="1" s="1" a="1"/>
  <c r="P1156" i="1" s="1"/>
  <c r="O578" i="1" a="1"/>
  <c r="O578" i="1" s="1"/>
  <c r="P578" i="1" s="1" a="1"/>
  <c r="P578" i="1" s="1"/>
  <c r="O579" i="1" a="1"/>
  <c r="O579" i="1" s="1"/>
  <c r="P579" i="1" s="1" a="1"/>
  <c r="P579" i="1" s="1"/>
  <c r="O1050" i="1" a="1"/>
  <c r="O1050" i="1" s="1"/>
  <c r="P1050" i="1" s="1" a="1"/>
  <c r="P1050" i="1" s="1"/>
  <c r="O1505" i="1" a="1"/>
  <c r="O1505" i="1" s="1"/>
  <c r="P1505" i="1" s="1" a="1"/>
  <c r="P1505" i="1" s="1"/>
  <c r="O1556" i="1" a="1"/>
  <c r="O1556" i="1" s="1"/>
  <c r="P1556" i="1" s="1" a="1"/>
  <c r="P1556" i="1" s="1"/>
  <c r="O1557" i="1" a="1"/>
  <c r="O1557" i="1" s="1"/>
  <c r="P1557" i="1" s="1" a="1"/>
  <c r="P1557" i="1" s="1"/>
  <c r="O1567" i="1" a="1"/>
  <c r="O1567" i="1" s="1"/>
  <c r="P1567" i="1" s="1" a="1"/>
  <c r="P1567" i="1" s="1"/>
  <c r="O1597" i="1" a="1"/>
  <c r="O1597" i="1" s="1"/>
  <c r="P1597" i="1" s="1" a="1"/>
  <c r="P1597" i="1" s="1"/>
  <c r="O1286" i="1" a="1"/>
  <c r="O1286" i="1" s="1"/>
  <c r="P1286" i="1" s="1" a="1"/>
  <c r="P1286" i="1" s="1"/>
  <c r="O70" i="1" a="1"/>
  <c r="O70" i="1" s="1"/>
  <c r="P70" i="1" s="1" a="1"/>
  <c r="P70" i="1" s="1"/>
  <c r="O954" i="1" a="1"/>
  <c r="O954" i="1" s="1"/>
  <c r="P954" i="1" s="1" a="1"/>
  <c r="P954" i="1" s="1"/>
  <c r="O1421" i="1" a="1"/>
  <c r="O1421" i="1" s="1"/>
  <c r="P1421" i="1" s="1" a="1"/>
  <c r="P1421" i="1" s="1"/>
  <c r="O695" i="1" a="1"/>
  <c r="O695" i="1" s="1"/>
  <c r="P695" i="1" s="1" a="1"/>
  <c r="P695" i="1" s="1"/>
  <c r="O818" i="1" a="1"/>
  <c r="O818" i="1" s="1"/>
  <c r="P818" i="1" s="1" a="1"/>
  <c r="P818" i="1" s="1"/>
  <c r="O189" i="1" a="1"/>
  <c r="O189" i="1" s="1"/>
  <c r="P189" i="1" s="1" a="1"/>
  <c r="P189" i="1" s="1"/>
  <c r="O96" i="1" a="1"/>
  <c r="O96" i="1" s="1"/>
  <c r="P96" i="1" s="1" a="1"/>
  <c r="P96" i="1" s="1"/>
  <c r="O100" i="1" a="1"/>
  <c r="O100" i="1" s="1"/>
  <c r="P100" i="1" s="1" a="1"/>
  <c r="P100" i="1" s="1"/>
  <c r="O184" i="1" a="1"/>
  <c r="O184" i="1" s="1"/>
  <c r="P184" i="1" s="1" a="1"/>
  <c r="P184" i="1" s="1"/>
  <c r="O202" i="1" a="1"/>
  <c r="O202" i="1" s="1"/>
  <c r="P202" i="1" s="1" a="1"/>
  <c r="P202" i="1" s="1"/>
  <c r="O330" i="1" a="1"/>
  <c r="O330" i="1" s="1"/>
  <c r="P330" i="1" s="1" a="1"/>
  <c r="P330" i="1" s="1"/>
  <c r="O338" i="1" a="1"/>
  <c r="O338" i="1" s="1"/>
  <c r="P338" i="1" s="1" a="1"/>
  <c r="P338" i="1" s="1"/>
  <c r="O346" i="1" a="1"/>
  <c r="O346" i="1" s="1"/>
  <c r="P346" i="1" s="1" a="1"/>
  <c r="P346" i="1" s="1"/>
  <c r="O360" i="1" a="1"/>
  <c r="O360" i="1" s="1"/>
  <c r="P360" i="1" s="1" a="1"/>
  <c r="P360" i="1" s="1"/>
  <c r="O383" i="1" a="1"/>
  <c r="O383" i="1" s="1"/>
  <c r="P383" i="1" s="1" a="1"/>
  <c r="P383" i="1" s="1"/>
  <c r="O432" i="1" a="1"/>
  <c r="O432" i="1" s="1"/>
  <c r="P432" i="1" s="1" a="1"/>
  <c r="P432" i="1" s="1"/>
  <c r="O435" i="1" a="1"/>
  <c r="O435" i="1" s="1"/>
  <c r="P435" i="1" s="1" a="1"/>
  <c r="P435" i="1" s="1"/>
  <c r="O594" i="1" a="1"/>
  <c r="O594" i="1" s="1"/>
  <c r="P594" i="1" s="1" a="1"/>
  <c r="P594" i="1" s="1"/>
  <c r="O782" i="1" a="1"/>
  <c r="O782" i="1" s="1"/>
  <c r="P782" i="1" s="1" a="1"/>
  <c r="P782" i="1" s="1"/>
  <c r="O869" i="1" a="1"/>
  <c r="O869" i="1" s="1"/>
  <c r="P869" i="1" s="1" a="1"/>
  <c r="P869" i="1" s="1"/>
  <c r="O1056" i="1" a="1"/>
  <c r="O1056" i="1" s="1"/>
  <c r="P1056" i="1" s="1" a="1"/>
  <c r="P1056" i="1" s="1"/>
  <c r="O1434" i="1" a="1"/>
  <c r="O1434" i="1" s="1"/>
  <c r="P1434" i="1" s="1" a="1"/>
  <c r="P1434" i="1" s="1"/>
  <c r="O1478" i="1" a="1"/>
  <c r="O1478" i="1" s="1"/>
  <c r="P1478" i="1" s="1" a="1"/>
  <c r="P1478" i="1" s="1"/>
  <c r="O1514" i="1" a="1"/>
  <c r="O1514" i="1" s="1"/>
  <c r="P1514" i="1" s="1" a="1"/>
  <c r="P1514" i="1" s="1"/>
  <c r="O1521" i="1" a="1"/>
  <c r="O1521" i="1" s="1"/>
  <c r="P1521" i="1" s="1" a="1"/>
  <c r="P1521" i="1" s="1"/>
  <c r="O1312" i="1" a="1"/>
  <c r="O1312" i="1" s="1"/>
  <c r="P1312" i="1" s="1" a="1"/>
  <c r="P1312" i="1" s="1"/>
  <c r="O143" i="1" a="1"/>
  <c r="O143" i="1" s="1"/>
  <c r="P143" i="1" s="1" a="1"/>
  <c r="P143" i="1" s="1"/>
  <c r="O792" i="1" a="1"/>
  <c r="O792" i="1" s="1"/>
  <c r="P792" i="1" s="1" a="1"/>
  <c r="P792" i="1" s="1"/>
  <c r="O927" i="1" a="1"/>
  <c r="O927" i="1" s="1"/>
  <c r="P927" i="1" s="1" a="1"/>
  <c r="P927" i="1" s="1"/>
  <c r="O946" i="1" a="1"/>
  <c r="O946" i="1" s="1"/>
  <c r="P946" i="1" s="1" a="1"/>
  <c r="P946" i="1" s="1"/>
  <c r="O1287" i="1" a="1"/>
  <c r="O1287" i="1" s="1"/>
  <c r="P1287" i="1" s="1" a="1"/>
  <c r="P1287" i="1" s="1"/>
  <c r="O1429" i="1" a="1"/>
  <c r="O1429" i="1" s="1"/>
  <c r="P1429" i="1" s="1" a="1"/>
  <c r="P1429" i="1" s="1"/>
  <c r="O169" i="1" a="1"/>
  <c r="O169" i="1" s="1"/>
  <c r="P169" i="1" s="1" a="1"/>
  <c r="P169" i="1" s="1"/>
  <c r="O577" i="1" a="1"/>
  <c r="O577" i="1" s="1"/>
  <c r="P577" i="1" s="1" a="1"/>
  <c r="P577" i="1" s="1"/>
  <c r="O630" i="1" a="1"/>
  <c r="O630" i="1" s="1"/>
  <c r="P630" i="1" s="1" a="1"/>
  <c r="P630" i="1" s="1"/>
  <c r="O720" i="1" a="1"/>
  <c r="O720" i="1" s="1"/>
  <c r="P720" i="1" s="1" a="1"/>
  <c r="P720" i="1" s="1"/>
  <c r="O1033" i="1" a="1"/>
  <c r="O1033" i="1" s="1"/>
  <c r="P1033" i="1" s="1" a="1"/>
  <c r="P1033" i="1" s="1"/>
  <c r="O1238" i="1" a="1"/>
  <c r="O1238" i="1" s="1"/>
  <c r="P1238" i="1" s="1" a="1"/>
  <c r="P1238" i="1" s="1"/>
  <c r="O254" i="1" a="1"/>
  <c r="O254" i="1" s="1"/>
  <c r="P254" i="1" s="1" a="1"/>
  <c r="P254" i="1" s="1"/>
  <c r="O729" i="1" a="1"/>
  <c r="O729" i="1" s="1"/>
  <c r="P729" i="1" s="1" a="1"/>
  <c r="P729" i="1" s="1"/>
  <c r="O899" i="1" a="1"/>
  <c r="O899" i="1" s="1"/>
  <c r="P899" i="1" s="1" a="1"/>
  <c r="P899" i="1" s="1"/>
  <c r="O978" i="1" a="1"/>
  <c r="O978" i="1" s="1"/>
  <c r="P978" i="1" s="1" a="1"/>
  <c r="P978" i="1" s="1"/>
  <c r="O1049" i="1" a="1"/>
  <c r="O1049" i="1" s="1"/>
  <c r="P1049" i="1" s="1" a="1"/>
  <c r="P1049" i="1" s="1"/>
  <c r="O1279" i="1" a="1"/>
  <c r="O1279" i="1" s="1"/>
  <c r="P1279" i="1" s="1" a="1"/>
  <c r="P1279" i="1" s="1"/>
  <c r="O1540" i="1" a="1"/>
  <c r="O1540" i="1" s="1"/>
  <c r="P1540" i="1" s="1" a="1"/>
  <c r="P1540" i="1" s="1"/>
  <c r="O1574" i="1" a="1"/>
  <c r="O1574" i="1" s="1"/>
  <c r="P1574" i="1" s="1" a="1"/>
  <c r="P1574" i="1" s="1"/>
  <c r="O1580" i="1" a="1"/>
  <c r="O1580" i="1" s="1"/>
  <c r="P1580" i="1" s="1" a="1"/>
  <c r="P1580" i="1" s="1"/>
  <c r="O1616" i="1" a="1"/>
  <c r="O1616" i="1" s="1"/>
  <c r="P1616" i="1" s="1" a="1"/>
  <c r="P1616" i="1" s="1"/>
  <c r="O1188" i="1" a="1"/>
  <c r="O1188" i="1" s="1"/>
  <c r="P1188" i="1" s="1" a="1"/>
  <c r="P1188" i="1" s="1"/>
  <c r="O881" i="1" a="1"/>
  <c r="O881" i="1" s="1"/>
  <c r="P881" i="1" s="1" a="1"/>
  <c r="P881" i="1" s="1"/>
  <c r="O220" i="1" a="1"/>
  <c r="O220" i="1" s="1"/>
  <c r="P220" i="1" s="1" a="1"/>
  <c r="P220" i="1" s="1"/>
  <c r="O270" i="1" a="1"/>
  <c r="O270" i="1" s="1"/>
  <c r="P270" i="1" s="1" a="1"/>
  <c r="P270" i="1" s="1"/>
  <c r="O619" i="1" a="1"/>
  <c r="O619" i="1" s="1"/>
  <c r="P619" i="1" s="1" a="1"/>
  <c r="P619" i="1" s="1"/>
  <c r="O884" i="1" a="1"/>
  <c r="O884" i="1" s="1"/>
  <c r="P884" i="1" s="1" a="1"/>
  <c r="P884" i="1" s="1"/>
  <c r="O929" i="1" a="1"/>
  <c r="O929" i="1" s="1"/>
  <c r="P929" i="1" s="1" a="1"/>
  <c r="P929" i="1" s="1"/>
  <c r="O1081" i="1" a="1"/>
  <c r="O1081" i="1" s="1"/>
  <c r="P1081" i="1" s="1" a="1"/>
  <c r="P1081" i="1" s="1"/>
  <c r="O1187" i="1" a="1"/>
  <c r="O1187" i="1" s="1"/>
  <c r="P1187" i="1" s="1" a="1"/>
  <c r="P1187" i="1" s="1"/>
  <c r="O473" i="1" a="1"/>
  <c r="O473" i="1" s="1"/>
  <c r="P473" i="1" s="1" a="1"/>
  <c r="P473" i="1" s="1"/>
  <c r="O813" i="1" a="1"/>
  <c r="O813" i="1" s="1"/>
  <c r="P813" i="1" s="1" a="1"/>
  <c r="P813" i="1" s="1"/>
  <c r="O814" i="1" a="1"/>
  <c r="O814" i="1" s="1"/>
  <c r="P814" i="1" s="1" a="1"/>
  <c r="P814" i="1" s="1"/>
  <c r="O953" i="1" a="1"/>
  <c r="O953" i="1" s="1"/>
  <c r="P953" i="1" s="1" a="1"/>
  <c r="P953" i="1" s="1"/>
  <c r="O985" i="1" a="1"/>
  <c r="O985" i="1" s="1"/>
  <c r="P985" i="1" s="1" a="1"/>
  <c r="P985" i="1" s="1"/>
  <c r="O1417" i="1" a="1"/>
  <c r="O1417" i="1" s="1"/>
  <c r="P1417" i="1" s="1" a="1"/>
  <c r="P1417" i="1" s="1"/>
  <c r="O710" i="1" a="1"/>
  <c r="O710" i="1" s="1"/>
  <c r="P710" i="1" s="1" a="1"/>
  <c r="P710" i="1" s="1"/>
  <c r="O705" i="1" a="1"/>
  <c r="O705" i="1" s="1"/>
  <c r="P705" i="1" s="1" a="1"/>
  <c r="P705" i="1" s="1"/>
  <c r="O637" i="1" a="1"/>
  <c r="O637" i="1" s="1"/>
  <c r="P637" i="1" s="1" a="1"/>
  <c r="P637" i="1" s="1"/>
  <c r="O148" i="1" a="1"/>
  <c r="O148" i="1" s="1"/>
  <c r="P148" i="1" s="1" a="1"/>
  <c r="P148" i="1" s="1"/>
  <c r="O402" i="1" a="1"/>
  <c r="O402" i="1" s="1"/>
  <c r="P402" i="1" s="1" a="1"/>
  <c r="P402" i="1" s="1"/>
  <c r="O596" i="1" a="1"/>
  <c r="O596" i="1" s="1"/>
  <c r="P596" i="1" s="1" a="1"/>
  <c r="P596" i="1" s="1"/>
  <c r="O1208" i="1" a="1"/>
  <c r="O1208" i="1" s="1"/>
  <c r="P1208" i="1" s="1" a="1"/>
  <c r="P1208" i="1" s="1"/>
  <c r="O1520" i="1" a="1"/>
  <c r="O1520" i="1" s="1"/>
  <c r="P1520" i="1" s="1" a="1"/>
  <c r="P1520" i="1" s="1"/>
  <c r="O1538" i="1" a="1"/>
  <c r="O1538" i="1" s="1"/>
  <c r="P1538" i="1" s="1" a="1"/>
  <c r="P1538" i="1" s="1"/>
  <c r="O1563" i="1" a="1"/>
  <c r="O1563" i="1" s="1"/>
  <c r="P1563" i="1" s="1" a="1"/>
  <c r="P1563" i="1" s="1"/>
  <c r="O1579" i="1" a="1"/>
  <c r="O1579" i="1" s="1"/>
  <c r="P1579" i="1" s="1" a="1"/>
  <c r="P1579" i="1" s="1"/>
  <c r="O367" i="1" a="1"/>
  <c r="O367" i="1" s="1"/>
  <c r="P367" i="1" s="1" a="1"/>
  <c r="P367" i="1" s="1"/>
  <c r="O1334" i="1" a="1"/>
  <c r="O1334" i="1" s="1"/>
  <c r="P1334" i="1" s="1" a="1"/>
  <c r="P1334" i="1" s="1"/>
  <c r="O1446" i="1" a="1"/>
  <c r="O1446" i="1" s="1"/>
  <c r="P1446" i="1" s="1" a="1"/>
  <c r="P1446" i="1" s="1"/>
  <c r="O162" i="1" a="1"/>
  <c r="O162" i="1" s="1"/>
  <c r="P162" i="1" s="1" a="1"/>
  <c r="P162" i="1" s="1"/>
  <c r="O1307" i="1" a="1"/>
  <c r="O1307" i="1" s="1"/>
  <c r="P1307" i="1" s="1" a="1"/>
  <c r="P1307" i="1" s="1"/>
  <c r="O1405" i="1" a="1"/>
  <c r="O1405" i="1" s="1"/>
  <c r="P1405" i="1" s="1" a="1"/>
  <c r="P1405" i="1" s="1"/>
  <c r="O12" i="1" a="1"/>
  <c r="O12" i="1" s="1"/>
  <c r="P12" i="1" s="1" a="1"/>
  <c r="P12" i="1" s="1"/>
  <c r="O76" i="1" a="1"/>
  <c r="O76" i="1" s="1"/>
  <c r="P76" i="1" s="1" a="1"/>
  <c r="P76" i="1" s="1"/>
  <c r="O90" i="1" a="1"/>
  <c r="O90" i="1" s="1"/>
  <c r="P90" i="1" s="1" a="1"/>
  <c r="P90" i="1" s="1"/>
  <c r="O179" i="1" a="1"/>
  <c r="O179" i="1" s="1"/>
  <c r="P179" i="1" s="1" a="1"/>
  <c r="P179" i="1" s="1"/>
  <c r="O182" i="1" a="1"/>
  <c r="O182" i="1" s="1"/>
  <c r="P182" i="1" s="1" a="1"/>
  <c r="P182" i="1" s="1"/>
  <c r="O228" i="1" a="1"/>
  <c r="O228" i="1" s="1"/>
  <c r="P228" i="1" s="1" a="1"/>
  <c r="P228" i="1" s="1"/>
  <c r="O229" i="1" a="1"/>
  <c r="O229" i="1" s="1"/>
  <c r="P229" i="1" s="1" a="1"/>
  <c r="P229" i="1" s="1"/>
  <c r="O231" i="1" a="1"/>
  <c r="O231" i="1" s="1"/>
  <c r="P231" i="1" s="1" a="1"/>
  <c r="P231" i="1" s="1"/>
  <c r="O237" i="1" a="1"/>
  <c r="O237" i="1" s="1"/>
  <c r="P237" i="1" s="1" a="1"/>
  <c r="P237" i="1" s="1"/>
  <c r="O246" i="1" a="1"/>
  <c r="O246" i="1" s="1"/>
  <c r="P246" i="1" s="1" a="1"/>
  <c r="P246" i="1" s="1"/>
  <c r="O278" i="1" a="1"/>
  <c r="O278" i="1" s="1"/>
  <c r="P278" i="1" s="1" a="1"/>
  <c r="P278" i="1" s="1"/>
  <c r="O339" i="1" a="1"/>
  <c r="O339" i="1" s="1"/>
  <c r="P339" i="1" s="1" a="1"/>
  <c r="P339" i="1" s="1"/>
  <c r="O431" i="1" a="1"/>
  <c r="O431" i="1" s="1"/>
  <c r="P431" i="1" s="1" a="1"/>
  <c r="P431" i="1" s="1"/>
  <c r="O526" i="1" a="1"/>
  <c r="O526" i="1" s="1"/>
  <c r="P526" i="1" s="1" a="1"/>
  <c r="P526" i="1" s="1"/>
  <c r="O691" i="1" a="1"/>
  <c r="O691" i="1" s="1"/>
  <c r="P691" i="1" s="1" a="1"/>
  <c r="P691" i="1" s="1"/>
  <c r="O762" i="1" a="1"/>
  <c r="O762" i="1" s="1"/>
  <c r="P762" i="1" s="1" a="1"/>
  <c r="P762" i="1" s="1"/>
  <c r="O857" i="1" a="1"/>
  <c r="O857" i="1" s="1"/>
  <c r="P857" i="1" s="1" a="1"/>
  <c r="P857" i="1" s="1"/>
  <c r="O1038" i="1" a="1"/>
  <c r="O1038" i="1" s="1"/>
  <c r="P1038" i="1" s="1" a="1"/>
  <c r="P1038" i="1" s="1"/>
  <c r="O1058" i="1" a="1"/>
  <c r="O1058" i="1" s="1"/>
  <c r="P1058" i="1" s="1" a="1"/>
  <c r="P1058" i="1" s="1"/>
  <c r="O1065" i="1" a="1"/>
  <c r="O1065" i="1" s="1"/>
  <c r="P1065" i="1" s="1" a="1"/>
  <c r="P1065" i="1" s="1"/>
  <c r="O1135" i="1" a="1"/>
  <c r="O1135" i="1" s="1"/>
  <c r="P1135" i="1" s="1" a="1"/>
  <c r="P1135" i="1" s="1"/>
  <c r="O1211" i="1" a="1"/>
  <c r="O1211" i="1" s="1"/>
  <c r="P1211" i="1" s="1" a="1"/>
  <c r="P1211" i="1" s="1"/>
  <c r="O1212" i="1" a="1"/>
  <c r="O1212" i="1" s="1"/>
  <c r="P1212" i="1" s="1" a="1"/>
  <c r="P1212" i="1" s="1"/>
  <c r="O1240" i="1" a="1"/>
  <c r="O1240" i="1" s="1"/>
  <c r="P1240" i="1" s="1" a="1"/>
  <c r="P1240" i="1" s="1"/>
  <c r="O1266" i="1" a="1"/>
  <c r="O1266" i="1" s="1"/>
  <c r="P1266" i="1" s="1" a="1"/>
  <c r="P1266" i="1" s="1"/>
  <c r="O1330" i="1" a="1"/>
  <c r="O1330" i="1" s="1"/>
  <c r="P1330" i="1" s="1" a="1"/>
  <c r="P1330" i="1" s="1"/>
  <c r="O1407" i="1" a="1"/>
  <c r="O1407" i="1" s="1"/>
  <c r="P1407" i="1" s="1" a="1"/>
  <c r="P1407" i="1" s="1"/>
  <c r="O1425" i="1" a="1"/>
  <c r="O1425" i="1" s="1"/>
  <c r="P1425" i="1" s="1" a="1"/>
  <c r="P1425" i="1" s="1"/>
  <c r="O1471" i="1" a="1"/>
  <c r="O1471" i="1" s="1"/>
  <c r="P1471" i="1" s="1" a="1"/>
  <c r="P1471" i="1" s="1"/>
  <c r="O1543" i="1" a="1"/>
  <c r="O1543" i="1" s="1"/>
  <c r="P1543" i="1" s="1" a="1"/>
  <c r="P1543" i="1" s="1"/>
  <c r="O1554" i="1" a="1"/>
  <c r="O1554" i="1" s="1"/>
  <c r="P1554" i="1" s="1" a="1"/>
  <c r="P1554" i="1" s="1"/>
  <c r="O1617" i="1" a="1"/>
  <c r="O1617" i="1" s="1"/>
  <c r="P1617" i="1" s="1" a="1"/>
  <c r="P1617" i="1" s="1"/>
  <c r="O157" i="1" a="1"/>
  <c r="O157" i="1" s="1"/>
  <c r="P157" i="1" s="1" a="1"/>
  <c r="P157" i="1" s="1"/>
  <c r="O810" i="1" a="1"/>
  <c r="O810" i="1" s="1"/>
  <c r="P810" i="1" s="1" a="1"/>
  <c r="P810" i="1" s="1"/>
  <c r="O1244" i="1" a="1"/>
  <c r="O1244" i="1" s="1"/>
  <c r="P1244" i="1" s="1" a="1"/>
  <c r="P1244" i="1" s="1"/>
  <c r="O1311" i="1" a="1"/>
  <c r="O1311" i="1" s="1"/>
  <c r="P1311" i="1" s="1" a="1"/>
  <c r="P1311" i="1" s="1"/>
  <c r="O841" i="1" a="1"/>
  <c r="O841" i="1" s="1"/>
  <c r="P841" i="1" s="1" a="1"/>
  <c r="P841" i="1" s="1"/>
  <c r="O1269" i="1" a="1"/>
  <c r="O1269" i="1" s="1"/>
  <c r="P1269" i="1" s="1" a="1"/>
  <c r="P1269" i="1" s="1"/>
  <c r="O537" i="1" a="1"/>
  <c r="O537" i="1" s="1"/>
  <c r="P537" i="1" s="1" a="1"/>
  <c r="P537" i="1" s="1"/>
  <c r="O1332" i="1" a="1"/>
  <c r="O1332" i="1" s="1"/>
  <c r="P1332" i="1" s="1" a="1"/>
  <c r="P1332" i="1" s="1"/>
  <c r="O1030" i="1" a="1"/>
  <c r="O1030" i="1" s="1"/>
  <c r="P1030" i="1" s="1" a="1"/>
  <c r="P1030" i="1" s="1"/>
  <c r="O1298" i="1" a="1"/>
  <c r="O1298" i="1" s="1"/>
  <c r="P1298" i="1" s="1" a="1"/>
  <c r="P1298" i="1" s="1"/>
  <c r="O359" i="1" a="1"/>
  <c r="O359" i="1" s="1"/>
  <c r="P359" i="1" s="1" a="1"/>
  <c r="P359" i="1" s="1"/>
  <c r="O569" i="1" a="1"/>
  <c r="O569" i="1" s="1"/>
  <c r="P569" i="1" s="1" a="1"/>
  <c r="P569" i="1" s="1"/>
  <c r="O795" i="1" a="1"/>
  <c r="O795" i="1" s="1"/>
  <c r="P795" i="1" s="1" a="1"/>
  <c r="P795" i="1" s="1"/>
  <c r="O1067" i="1" a="1"/>
  <c r="O1067" i="1" s="1"/>
  <c r="P1067" i="1" s="1" a="1"/>
  <c r="P1067" i="1" s="1"/>
  <c r="O1258" i="1" a="1"/>
  <c r="O1258" i="1" s="1"/>
  <c r="P1258" i="1" s="1" a="1"/>
  <c r="P1258" i="1" s="1"/>
  <c r="O1114" i="1" a="1"/>
  <c r="O1114" i="1" s="1"/>
  <c r="P1114" i="1" s="1" a="1"/>
  <c r="P1114" i="1" s="1"/>
  <c r="O4" i="1" a="1"/>
  <c r="O4" i="1" s="1"/>
  <c r="P4" i="1" s="1" a="1"/>
  <c r="P4" i="1" s="1"/>
  <c r="O21" i="1" a="1"/>
  <c r="O21" i="1" s="1"/>
  <c r="P21" i="1" s="1" a="1"/>
  <c r="P21" i="1" s="1"/>
  <c r="O49" i="1" a="1"/>
  <c r="O49" i="1" s="1"/>
  <c r="P49" i="1" s="1" a="1"/>
  <c r="P49" i="1" s="1"/>
  <c r="O847" i="1" a="1"/>
  <c r="O847" i="1" s="1"/>
  <c r="P847" i="1" s="1" a="1"/>
  <c r="P847" i="1" s="1"/>
  <c r="O943" i="1" a="1"/>
  <c r="O943" i="1" s="1"/>
  <c r="P943" i="1" s="1" a="1"/>
  <c r="P943" i="1" s="1"/>
  <c r="O1018" i="1" a="1"/>
  <c r="O1018" i="1" s="1"/>
  <c r="P1018" i="1" s="1" a="1"/>
  <c r="P1018" i="1" s="1"/>
  <c r="O1199" i="1" a="1"/>
  <c r="O1199" i="1" s="1"/>
  <c r="P1199" i="1" s="1" a="1"/>
  <c r="P1199" i="1" s="1"/>
  <c r="O1253" i="1" a="1"/>
  <c r="O1253" i="1" s="1"/>
  <c r="P1253" i="1" s="1" a="1"/>
  <c r="P1253" i="1" s="1"/>
  <c r="O1320" i="1" a="1"/>
  <c r="O1320" i="1" s="1"/>
  <c r="P1320" i="1" s="1" a="1"/>
  <c r="P1320" i="1" s="1"/>
  <c r="O1552" i="1" a="1"/>
  <c r="O1552" i="1" s="1"/>
  <c r="P1552" i="1" s="1" a="1"/>
  <c r="P1552" i="1" s="1"/>
  <c r="O513" i="1" a="1"/>
  <c r="O513" i="1" s="1"/>
  <c r="P513" i="1" s="1" a="1"/>
  <c r="P513" i="1" s="1"/>
  <c r="O825" i="1" a="1"/>
  <c r="O825" i="1" s="1"/>
  <c r="P825" i="1" s="1" a="1"/>
  <c r="P825" i="1" s="1"/>
  <c r="O215" i="1" a="1"/>
  <c r="O215" i="1" s="1"/>
  <c r="P215" i="1" s="1" a="1"/>
  <c r="P215" i="1" s="1"/>
  <c r="O709" i="1" a="1"/>
  <c r="O709" i="1" s="1"/>
  <c r="P709" i="1" s="1" a="1"/>
  <c r="P709" i="1" s="1"/>
  <c r="O1329" i="1" a="1"/>
  <c r="O1329" i="1" s="1"/>
  <c r="P1329" i="1" s="1" a="1"/>
  <c r="P1329" i="1" s="1"/>
  <c r="O538" i="1" a="1"/>
  <c r="O538" i="1" s="1"/>
  <c r="P538" i="1" s="1" a="1"/>
  <c r="P538" i="1" s="1"/>
  <c r="O697" i="1" a="1"/>
  <c r="O697" i="1" s="1"/>
  <c r="P697" i="1" s="1" a="1"/>
  <c r="P697" i="1" s="1"/>
  <c r="O531" i="1" a="1"/>
  <c r="O531" i="1" s="1"/>
  <c r="P531" i="1" s="1" a="1"/>
  <c r="P531" i="1" s="1"/>
  <c r="O1034" i="1" a="1"/>
  <c r="O1034" i="1" s="1"/>
  <c r="P1034" i="1" s="1" a="1"/>
  <c r="P1034" i="1" s="1"/>
  <c r="O98" i="1" a="1"/>
  <c r="O98" i="1" s="1"/>
  <c r="P98" i="1" s="1" a="1"/>
  <c r="P98" i="1" s="1"/>
  <c r="O138" i="1" a="1"/>
  <c r="O138" i="1" s="1"/>
  <c r="P138" i="1" s="1" a="1"/>
  <c r="P138" i="1" s="1"/>
  <c r="O248" i="1" a="1"/>
  <c r="O248" i="1" s="1"/>
  <c r="P248" i="1" s="1" a="1"/>
  <c r="P248" i="1" s="1"/>
  <c r="O653" i="1" a="1"/>
  <c r="O653" i="1" s="1"/>
  <c r="P653" i="1" s="1" a="1"/>
  <c r="P653" i="1" s="1"/>
  <c r="O856" i="1" a="1"/>
  <c r="O856" i="1" s="1"/>
  <c r="P856" i="1" s="1" a="1"/>
  <c r="P856" i="1" s="1"/>
  <c r="O949" i="1" a="1"/>
  <c r="O949" i="1" s="1"/>
  <c r="P949" i="1" s="1" a="1"/>
  <c r="P949" i="1" s="1"/>
  <c r="O1080" i="1" a="1"/>
  <c r="O1080" i="1" s="1"/>
  <c r="P1080" i="1" s="1" a="1"/>
  <c r="P1080" i="1" s="1"/>
  <c r="O1252" i="1" a="1"/>
  <c r="O1252" i="1" s="1"/>
  <c r="P1252" i="1" s="1" a="1"/>
  <c r="P1252" i="1" s="1"/>
  <c r="O1277" i="1" a="1"/>
  <c r="O1277" i="1" s="1"/>
  <c r="P1277" i="1" s="1" a="1"/>
  <c r="P1277" i="1" s="1"/>
  <c r="O1309" i="1" a="1"/>
  <c r="O1309" i="1" s="1"/>
  <c r="P1309" i="1" s="1" a="1"/>
  <c r="P1309" i="1" s="1"/>
  <c r="O1507" i="1" a="1"/>
  <c r="O1507" i="1" s="1"/>
  <c r="P1507" i="1" s="1" a="1"/>
  <c r="P1507" i="1" s="1"/>
  <c r="O1519" i="1" a="1"/>
  <c r="O1519" i="1" s="1"/>
  <c r="P1519" i="1" s="1" a="1"/>
  <c r="P1519" i="1" s="1"/>
  <c r="O1537" i="1" a="1"/>
  <c r="O1537" i="1" s="1"/>
  <c r="P1537" i="1" s="1" a="1"/>
  <c r="P1537" i="1" s="1"/>
  <c r="O1581" i="1" a="1"/>
  <c r="O1581" i="1" s="1"/>
  <c r="P1581" i="1" s="1" a="1"/>
  <c r="P1581" i="1" s="1"/>
  <c r="O1602" i="1" a="1"/>
  <c r="O1602" i="1" s="1"/>
  <c r="P1602" i="1" s="1" a="1"/>
  <c r="P1602" i="1" s="1"/>
  <c r="O354" i="1" a="1"/>
  <c r="O354" i="1" s="1"/>
  <c r="P354" i="1" s="1" a="1"/>
  <c r="P354" i="1" s="1"/>
  <c r="O1121" i="1" a="1"/>
  <c r="O1121" i="1" s="1"/>
  <c r="P1121" i="1" s="1" a="1"/>
  <c r="P1121" i="1" s="1"/>
  <c r="O536" i="1" a="1"/>
  <c r="O536" i="1" s="1"/>
  <c r="P536" i="1" s="1" a="1"/>
  <c r="P536" i="1" s="1"/>
  <c r="O612" i="1" a="1"/>
  <c r="O612" i="1" s="1"/>
  <c r="P612" i="1" s="1" a="1"/>
  <c r="P612" i="1" s="1"/>
  <c r="O131" i="1" a="1"/>
  <c r="O131" i="1" s="1"/>
  <c r="P131" i="1" s="1" a="1"/>
  <c r="P131" i="1" s="1"/>
  <c r="O616" i="1" a="1"/>
  <c r="O616" i="1" s="1"/>
  <c r="P616" i="1" s="1" a="1"/>
  <c r="P616" i="1" s="1"/>
  <c r="O1089" i="1" a="1"/>
  <c r="O1089" i="1" s="1"/>
  <c r="P1089" i="1" s="1" a="1"/>
  <c r="P1089" i="1" s="1"/>
  <c r="O574" i="1" a="1"/>
  <c r="O574" i="1" s="1"/>
  <c r="P574" i="1" s="1" a="1"/>
  <c r="P574" i="1" s="1"/>
  <c r="O897" i="1" a="1"/>
  <c r="O897" i="1" s="1"/>
  <c r="P897" i="1" s="1" a="1"/>
  <c r="P897" i="1" s="1"/>
  <c r="O958" i="1" a="1"/>
  <c r="O958" i="1" s="1"/>
  <c r="P958" i="1" s="1" a="1"/>
  <c r="P958" i="1" s="1"/>
  <c r="O1420" i="1" a="1"/>
  <c r="O1420" i="1" s="1"/>
  <c r="P1420" i="1" s="1" a="1"/>
  <c r="P1420" i="1" s="1"/>
  <c r="O1303" i="1" a="1"/>
  <c r="O1303" i="1" s="1"/>
  <c r="P1303" i="1" s="1" a="1"/>
  <c r="P1303" i="1" s="1"/>
  <c r="O816" i="1" a="1"/>
  <c r="O816" i="1" s="1"/>
  <c r="P816" i="1" s="1" a="1"/>
  <c r="P816" i="1" s="1"/>
  <c r="O921" i="1" a="1"/>
  <c r="O921" i="1" s="1"/>
  <c r="P921" i="1" s="1" a="1"/>
  <c r="P921" i="1" s="1"/>
  <c r="O316" i="1" a="1"/>
  <c r="O316" i="1" s="1"/>
  <c r="P316" i="1" s="1" a="1"/>
  <c r="P316" i="1" s="1"/>
  <c r="O727" i="1" a="1"/>
  <c r="O727" i="1" s="1"/>
  <c r="P727" i="1" s="1" a="1"/>
  <c r="P727" i="1" s="1"/>
  <c r="O1074" i="1" a="1"/>
  <c r="O1074" i="1" s="1"/>
  <c r="P1074" i="1" s="1" a="1"/>
  <c r="P1074" i="1" s="1"/>
  <c r="O1246" i="1" a="1"/>
  <c r="O1246" i="1" s="1"/>
  <c r="P1246" i="1" s="1" a="1"/>
  <c r="P1246" i="1" s="1"/>
  <c r="O1231" i="1" a="1"/>
  <c r="O1231" i="1" s="1"/>
  <c r="P1231" i="1" s="1" a="1"/>
  <c r="P1231" i="1" s="1"/>
  <c r="O39" i="1" a="1"/>
  <c r="O39" i="1" s="1"/>
  <c r="P39" i="1" s="1" a="1"/>
  <c r="P39" i="1" s="1"/>
  <c r="O648" i="1" a="1"/>
  <c r="O648" i="1" s="1"/>
  <c r="P648" i="1" s="1" a="1"/>
  <c r="P648" i="1" s="1"/>
  <c r="O650" i="1" a="1"/>
  <c r="O650" i="1" s="1"/>
  <c r="P650" i="1" s="1" a="1"/>
  <c r="P650" i="1" s="1"/>
  <c r="O694" i="1" a="1"/>
  <c r="O694" i="1" s="1"/>
  <c r="P694" i="1" s="1" a="1"/>
  <c r="P694" i="1" s="1"/>
  <c r="O732" i="1" a="1"/>
  <c r="O732" i="1" s="1"/>
  <c r="P732" i="1" s="1" a="1"/>
  <c r="P732" i="1" s="1"/>
  <c r="O735" i="1" a="1"/>
  <c r="O735" i="1" s="1"/>
  <c r="P735" i="1" s="1" a="1"/>
  <c r="P735" i="1" s="1"/>
  <c r="O781" i="1" a="1"/>
  <c r="O781" i="1" s="1"/>
  <c r="P781" i="1" s="1" a="1"/>
  <c r="P781" i="1" s="1"/>
  <c r="O962" i="1" a="1"/>
  <c r="O962" i="1" s="1"/>
  <c r="P962" i="1" s="1" a="1"/>
  <c r="P962" i="1" s="1"/>
  <c r="O975" i="1" a="1"/>
  <c r="O975" i="1" s="1"/>
  <c r="P975" i="1" s="1" a="1"/>
  <c r="P975" i="1" s="1"/>
  <c r="O1055" i="1" a="1"/>
  <c r="O1055" i="1" s="1"/>
  <c r="P1055" i="1" s="1" a="1"/>
  <c r="P1055" i="1" s="1"/>
  <c r="O1174" i="1" a="1"/>
  <c r="O1174" i="1" s="1"/>
  <c r="P1174" i="1" s="1" a="1"/>
  <c r="P1174" i="1" s="1"/>
  <c r="O1193" i="1" a="1"/>
  <c r="O1193" i="1" s="1"/>
  <c r="P1193" i="1" s="1" a="1"/>
  <c r="P1193" i="1" s="1"/>
  <c r="O1411" i="1" a="1"/>
  <c r="O1411" i="1" s="1"/>
  <c r="P1411" i="1" s="1" a="1"/>
  <c r="P1411" i="1" s="1"/>
  <c r="O1416" i="1" a="1"/>
  <c r="O1416" i="1" s="1"/>
  <c r="P1416" i="1" s="1" a="1"/>
  <c r="P1416" i="1" s="1"/>
  <c r="O436" i="1" a="1"/>
  <c r="O436" i="1" s="1"/>
  <c r="P436" i="1" s="1" a="1"/>
  <c r="P436" i="1" s="1"/>
  <c r="O1110" i="1" a="1"/>
  <c r="O1110" i="1" s="1"/>
  <c r="P1110" i="1" s="1" a="1"/>
  <c r="P1110" i="1" s="1"/>
  <c r="O1041" i="1" a="1"/>
  <c r="O1041" i="1" s="1"/>
  <c r="P1041" i="1" s="1" a="1"/>
  <c r="P1041" i="1" s="1"/>
  <c r="O1299" i="1" a="1"/>
  <c r="O1299" i="1" s="1"/>
  <c r="P1299" i="1" s="1" a="1"/>
  <c r="P1299" i="1" s="1"/>
  <c r="O238" i="1" a="1"/>
  <c r="O238" i="1" s="1"/>
  <c r="P238" i="1" s="1" a="1"/>
  <c r="P238" i="1" s="1"/>
  <c r="O357" i="1" a="1"/>
  <c r="O357" i="1" s="1"/>
  <c r="P357" i="1" s="1" a="1"/>
  <c r="P357" i="1" s="1"/>
  <c r="O355" i="1" a="1"/>
  <c r="O355" i="1" s="1"/>
  <c r="P355" i="1" s="1" a="1"/>
  <c r="P355" i="1" s="1"/>
  <c r="O42" i="1" a="1"/>
  <c r="O42" i="1" s="1"/>
  <c r="P42" i="1" s="1" a="1"/>
  <c r="P42" i="1" s="1"/>
  <c r="O109" i="1" a="1"/>
  <c r="O109" i="1" s="1"/>
  <c r="P109" i="1" s="1" a="1"/>
  <c r="P109" i="1" s="1"/>
  <c r="O207" i="1" a="1"/>
  <c r="O207" i="1" s="1"/>
  <c r="P207" i="1" s="1" a="1"/>
  <c r="P207" i="1" s="1"/>
  <c r="O208" i="1" a="1"/>
  <c r="O208" i="1" s="1"/>
  <c r="P208" i="1" s="1" a="1"/>
  <c r="P208" i="1" s="1"/>
  <c r="O255" i="1" a="1"/>
  <c r="O255" i="1" s="1"/>
  <c r="P255" i="1" s="1" a="1"/>
  <c r="P255" i="1" s="1"/>
  <c r="O393" i="1" a="1"/>
  <c r="O393" i="1" s="1"/>
  <c r="P393" i="1" s="1" a="1"/>
  <c r="P393" i="1" s="1"/>
  <c r="O493" i="1" a="1"/>
  <c r="O493" i="1" s="1"/>
  <c r="P493" i="1" s="1" a="1"/>
  <c r="P493" i="1" s="1"/>
  <c r="O572" i="1" a="1"/>
  <c r="O572" i="1" s="1"/>
  <c r="P572" i="1" s="1" a="1"/>
  <c r="P572" i="1" s="1"/>
  <c r="O589" i="1" a="1"/>
  <c r="O589" i="1" s="1"/>
  <c r="P589" i="1" s="1" a="1"/>
  <c r="P589" i="1" s="1"/>
  <c r="O613" i="1" a="1"/>
  <c r="O613" i="1" s="1"/>
  <c r="P613" i="1" s="1" a="1"/>
  <c r="P613" i="1" s="1"/>
  <c r="O711" i="1" a="1"/>
  <c r="O711" i="1" s="1"/>
  <c r="P711" i="1" s="1" a="1"/>
  <c r="P711" i="1" s="1"/>
  <c r="O772" i="1" a="1"/>
  <c r="O772" i="1" s="1"/>
  <c r="P772" i="1" s="1" a="1"/>
  <c r="P772" i="1" s="1"/>
  <c r="O801" i="1" a="1"/>
  <c r="O801" i="1" s="1"/>
  <c r="P801" i="1" s="1" a="1"/>
  <c r="P801" i="1" s="1"/>
  <c r="O804" i="1" a="1"/>
  <c r="O804" i="1" s="1"/>
  <c r="P804" i="1" s="1" a="1"/>
  <c r="P804" i="1" s="1"/>
  <c r="O866" i="1" a="1"/>
  <c r="O866" i="1" s="1"/>
  <c r="P866" i="1" s="1" a="1"/>
  <c r="P866" i="1" s="1"/>
  <c r="O917" i="1" a="1"/>
  <c r="O917" i="1" s="1"/>
  <c r="P917" i="1" s="1" a="1"/>
  <c r="P917" i="1" s="1"/>
  <c r="O1045" i="1" a="1"/>
  <c r="O1045" i="1" s="1"/>
  <c r="P1045" i="1" s="1" a="1"/>
  <c r="P1045" i="1" s="1"/>
  <c r="O1046" i="1" a="1"/>
  <c r="O1046" i="1" s="1"/>
  <c r="P1046" i="1" s="1" a="1"/>
  <c r="P1046" i="1" s="1"/>
  <c r="O1048" i="1" a="1"/>
  <c r="O1048" i="1" s="1"/>
  <c r="P1048" i="1" s="1" a="1"/>
  <c r="P1048" i="1" s="1"/>
  <c r="O1066" i="1" a="1"/>
  <c r="O1066" i="1" s="1"/>
  <c r="P1066" i="1" s="1" a="1"/>
  <c r="P1066" i="1" s="1"/>
  <c r="O1088" i="1" a="1"/>
  <c r="O1088" i="1" s="1"/>
  <c r="P1088" i="1" s="1" a="1"/>
  <c r="P1088" i="1" s="1"/>
  <c r="O1198" i="1" a="1"/>
  <c r="O1198" i="1" s="1"/>
  <c r="P1198" i="1" s="1" a="1"/>
  <c r="P1198" i="1" s="1"/>
  <c r="O1256" i="1" a="1"/>
  <c r="O1256" i="1" s="1"/>
  <c r="P1256" i="1" s="1" a="1"/>
  <c r="P1256" i="1" s="1"/>
  <c r="O1615" i="1" a="1"/>
  <c r="O1615" i="1" s="1"/>
  <c r="P1615" i="1" s="1" a="1"/>
  <c r="P1615" i="1" s="1"/>
  <c r="O1618" i="1" a="1"/>
  <c r="O1618" i="1" s="1"/>
  <c r="P1618" i="1" s="1" a="1"/>
  <c r="P1618" i="1" s="1"/>
  <c r="O1619" i="1" a="1"/>
  <c r="O1619" i="1" s="1"/>
  <c r="P1619" i="1" s="1" a="1"/>
  <c r="P1619" i="1" s="1"/>
  <c r="O144" i="1" a="1"/>
  <c r="O144" i="1" s="1"/>
  <c r="P144" i="1" s="1" a="1"/>
  <c r="P144" i="1" s="1"/>
  <c r="O147" i="1" a="1"/>
  <c r="O147" i="1" s="1"/>
  <c r="P147" i="1" s="1" a="1"/>
  <c r="P147" i="1" s="1"/>
  <c r="O564" i="1" a="1"/>
  <c r="O564" i="1" s="1"/>
  <c r="P564" i="1" s="1" a="1"/>
  <c r="P564" i="1" s="1"/>
  <c r="O617" i="1" a="1"/>
  <c r="O617" i="1" s="1"/>
  <c r="P617" i="1" s="1" a="1"/>
  <c r="P617" i="1" s="1"/>
  <c r="O234" i="1" a="1"/>
  <c r="O234" i="1" s="1"/>
  <c r="P234" i="1" s="1" a="1"/>
  <c r="P234" i="1" s="1"/>
  <c r="O845" i="1" a="1"/>
  <c r="O845" i="1" s="1"/>
  <c r="P845" i="1" s="1" a="1"/>
  <c r="P845" i="1" s="1"/>
  <c r="O846" i="1" a="1"/>
  <c r="O846" i="1" s="1"/>
  <c r="P846" i="1" s="1" a="1"/>
  <c r="P846" i="1" s="1"/>
  <c r="O902" i="1" a="1"/>
  <c r="O902" i="1" s="1"/>
  <c r="P902" i="1" s="1" a="1"/>
  <c r="P902" i="1" s="1"/>
  <c r="O1053" i="1" a="1"/>
  <c r="O1053" i="1" s="1"/>
  <c r="P1053" i="1" s="1" a="1"/>
  <c r="P1053" i="1" s="1"/>
  <c r="O817" i="1" a="1"/>
  <c r="O817" i="1" s="1"/>
  <c r="P817" i="1" s="1" a="1"/>
  <c r="P817" i="1" s="1"/>
  <c r="O1078" i="1" a="1"/>
  <c r="O1078" i="1" s="1"/>
  <c r="P1078" i="1" s="1" a="1"/>
  <c r="P1078" i="1" s="1"/>
  <c r="O786" i="1" a="1"/>
  <c r="O786" i="1" s="1"/>
  <c r="P786" i="1" s="1" a="1"/>
  <c r="P786" i="1" s="1"/>
  <c r="O92" i="1" a="1"/>
  <c r="O92" i="1" s="1"/>
  <c r="P92" i="1" s="1" a="1"/>
  <c r="P92" i="1" s="1"/>
  <c r="O241" i="1" a="1"/>
  <c r="O241" i="1" s="1"/>
  <c r="P241" i="1" s="1" a="1"/>
  <c r="P241" i="1" s="1"/>
  <c r="O320" i="1" a="1"/>
  <c r="O320" i="1" s="1"/>
  <c r="P320" i="1" s="1" a="1"/>
  <c r="P320" i="1" s="1"/>
  <c r="O404" i="1" a="1"/>
  <c r="O404" i="1" s="1"/>
  <c r="P404" i="1" s="1" a="1"/>
  <c r="P404" i="1" s="1"/>
  <c r="O499" i="1" a="1"/>
  <c r="O499" i="1" s="1"/>
  <c r="P499" i="1" s="1" a="1"/>
  <c r="P499" i="1" s="1"/>
  <c r="O540" i="1" a="1"/>
  <c r="O540" i="1" s="1"/>
  <c r="P540" i="1" s="1" a="1"/>
  <c r="P540" i="1" s="1"/>
  <c r="O593" i="1" a="1"/>
  <c r="O593" i="1" s="1"/>
  <c r="P593" i="1" s="1" a="1"/>
  <c r="P593" i="1" s="1"/>
  <c r="O609" i="1" a="1"/>
  <c r="O609" i="1" s="1"/>
  <c r="P609" i="1" s="1" a="1"/>
  <c r="P609" i="1" s="1"/>
  <c r="O725" i="1" a="1"/>
  <c r="O725" i="1" s="1"/>
  <c r="P725" i="1" s="1" a="1"/>
  <c r="P725" i="1" s="1"/>
  <c r="O789" i="1" a="1"/>
  <c r="O789" i="1" s="1"/>
  <c r="P789" i="1" s="1" a="1"/>
  <c r="P789" i="1" s="1"/>
  <c r="O803" i="1" a="1"/>
  <c r="O803" i="1" s="1"/>
  <c r="P803" i="1" s="1" a="1"/>
  <c r="P803" i="1" s="1"/>
  <c r="O915" i="1" a="1"/>
  <c r="O915" i="1" s="1"/>
  <c r="P915" i="1" s="1" a="1"/>
  <c r="P915" i="1" s="1"/>
  <c r="O966" i="1" a="1"/>
  <c r="O966" i="1" s="1"/>
  <c r="P966" i="1" s="1" a="1"/>
  <c r="P966" i="1" s="1"/>
  <c r="O1008" i="1" a="1"/>
  <c r="O1008" i="1" s="1"/>
  <c r="P1008" i="1" s="1" a="1"/>
  <c r="P1008" i="1" s="1"/>
  <c r="O1073" i="1" a="1"/>
  <c r="O1073" i="1" s="1"/>
  <c r="P1073" i="1" s="1" a="1"/>
  <c r="P1073" i="1" s="1"/>
  <c r="O1158" i="1" a="1"/>
  <c r="O1158" i="1" s="1"/>
  <c r="P1158" i="1" s="1" a="1"/>
  <c r="P1158" i="1" s="1"/>
  <c r="O1271" i="1" a="1"/>
  <c r="O1271" i="1" s="1"/>
  <c r="P1271" i="1" s="1" a="1"/>
  <c r="P1271" i="1" s="1"/>
  <c r="O1528" i="1" a="1"/>
  <c r="O1528" i="1" s="1"/>
  <c r="P1528" i="1" s="1" a="1"/>
  <c r="P1528" i="1" s="1"/>
  <c r="O369" i="1" a="1"/>
  <c r="O369" i="1" s="1"/>
  <c r="P369" i="1" s="1" a="1"/>
  <c r="P369" i="1" s="1"/>
  <c r="O223" i="1" a="1"/>
  <c r="O223" i="1" s="1"/>
  <c r="P223" i="1" s="1" a="1"/>
  <c r="P223" i="1" s="1"/>
  <c r="O368" i="1" a="1"/>
  <c r="O368" i="1" s="1"/>
  <c r="P368" i="1" s="1" a="1"/>
  <c r="P368" i="1" s="1"/>
  <c r="O865" i="1" a="1"/>
  <c r="O865" i="1" s="1"/>
  <c r="P865" i="1" s="1" a="1"/>
  <c r="P865" i="1" s="1"/>
  <c r="O873" i="1" a="1"/>
  <c r="O873" i="1" s="1"/>
  <c r="P873" i="1" s="1" a="1"/>
  <c r="P873" i="1" s="1"/>
  <c r="O1168" i="1" a="1"/>
  <c r="O1168" i="1" s="1"/>
  <c r="P1168" i="1" s="1" a="1"/>
  <c r="P1168" i="1" s="1"/>
  <c r="O1205" i="1" a="1"/>
  <c r="O1205" i="1" s="1"/>
  <c r="P1205" i="1" s="1" a="1"/>
  <c r="P1205" i="1" s="1"/>
  <c r="O1171" i="1" a="1"/>
  <c r="O1171" i="1" s="1"/>
  <c r="P1171" i="1" s="1" a="1"/>
  <c r="P1171" i="1" s="1"/>
  <c r="O755" i="1" a="1"/>
  <c r="O755" i="1" s="1"/>
  <c r="P755" i="1" s="1" a="1"/>
  <c r="P755" i="1" s="1"/>
  <c r="O93" i="1" a="1"/>
  <c r="O93" i="1" s="1"/>
  <c r="P93" i="1" s="1" a="1"/>
  <c r="P93" i="1" s="1"/>
  <c r="O99" i="1" a="1"/>
  <c r="O99" i="1" s="1"/>
  <c r="P99" i="1" s="1" a="1"/>
  <c r="P99" i="1" s="1"/>
  <c r="O155" i="1" a="1"/>
  <c r="O155" i="1" s="1"/>
  <c r="P155" i="1" s="1" a="1"/>
  <c r="P155" i="1" s="1"/>
  <c r="O323" i="1" a="1"/>
  <c r="O323" i="1" s="1"/>
  <c r="P323" i="1" s="1" a="1"/>
  <c r="P323" i="1" s="1"/>
  <c r="O734" i="1" a="1"/>
  <c r="O734" i="1" s="1"/>
  <c r="P734" i="1" s="1" a="1"/>
  <c r="P734" i="1" s="1"/>
  <c r="O886" i="1" a="1"/>
  <c r="O886" i="1" s="1"/>
  <c r="P886" i="1" s="1" a="1"/>
  <c r="P886" i="1" s="1"/>
  <c r="O892" i="1" a="1"/>
  <c r="O892" i="1" s="1"/>
  <c r="P892" i="1" s="1" a="1"/>
  <c r="P892" i="1" s="1"/>
  <c r="O914" i="1" a="1"/>
  <c r="O914" i="1" s="1"/>
  <c r="P914" i="1" s="1" a="1"/>
  <c r="P914" i="1" s="1"/>
  <c r="O971" i="1" a="1"/>
  <c r="O971" i="1" s="1"/>
  <c r="P971" i="1" s="1" a="1"/>
  <c r="P971" i="1" s="1"/>
  <c r="O1020" i="1" a="1"/>
  <c r="O1020" i="1" s="1"/>
  <c r="P1020" i="1" s="1" a="1"/>
  <c r="P1020" i="1" s="1"/>
  <c r="O1200" i="1" a="1"/>
  <c r="O1200" i="1" s="1"/>
  <c r="P1200" i="1" s="1" a="1"/>
  <c r="P1200" i="1" s="1"/>
  <c r="O1545" i="1" a="1"/>
  <c r="O1545" i="1" s="1"/>
  <c r="P1545" i="1" s="1" a="1"/>
  <c r="P1545" i="1" s="1"/>
  <c r="O314" i="1" a="1"/>
  <c r="O314" i="1" s="1"/>
  <c r="P314" i="1" s="1" a="1"/>
  <c r="P314" i="1" s="1"/>
  <c r="O137" i="1" a="1"/>
  <c r="O137" i="1" s="1"/>
  <c r="P137" i="1" s="1" a="1"/>
  <c r="P137" i="1" s="1"/>
  <c r="O522" i="1" a="1"/>
  <c r="O522" i="1" s="1"/>
  <c r="P522" i="1" s="1" a="1"/>
  <c r="P522" i="1" s="1"/>
  <c r="O756" i="1" a="1"/>
  <c r="O756" i="1" s="1"/>
  <c r="P756" i="1" s="1" a="1"/>
  <c r="P756" i="1" s="1"/>
  <c r="O505" i="1" a="1"/>
  <c r="O505" i="1" s="1"/>
  <c r="P505" i="1" s="1" a="1"/>
  <c r="P505" i="1" s="1"/>
  <c r="O696" i="1" a="1"/>
  <c r="O696" i="1" s="1"/>
  <c r="P696" i="1" s="1" a="1"/>
  <c r="P696" i="1" s="1"/>
  <c r="O796" i="1" a="1"/>
  <c r="O796" i="1" s="1"/>
  <c r="P796" i="1" s="1" a="1"/>
  <c r="P796" i="1" s="1"/>
  <c r="O1113" i="1" a="1"/>
  <c r="O1113" i="1" s="1"/>
  <c r="P1113" i="1" s="1" a="1"/>
  <c r="P1113" i="1" s="1"/>
  <c r="O1173" i="1" a="1"/>
  <c r="O1173" i="1" s="1"/>
  <c r="P1173" i="1" s="1" a="1"/>
  <c r="P1173" i="1" s="1"/>
  <c r="O281" i="1" a="1"/>
  <c r="O281" i="1" s="1"/>
  <c r="P281" i="1" s="1" a="1"/>
  <c r="P281" i="1" s="1"/>
  <c r="O363" i="1" a="1"/>
  <c r="O363" i="1" s="1"/>
  <c r="P363" i="1" s="1" a="1"/>
  <c r="P363" i="1" s="1"/>
  <c r="O545" i="1" a="1"/>
  <c r="O545" i="1" s="1"/>
  <c r="P545" i="1" s="1" a="1"/>
  <c r="P545" i="1" s="1"/>
  <c r="O606" i="1" a="1"/>
  <c r="O606" i="1" s="1"/>
  <c r="P606" i="1" s="1" a="1"/>
  <c r="P606" i="1" s="1"/>
  <c r="O622" i="1" a="1"/>
  <c r="O622" i="1" s="1"/>
  <c r="P622" i="1" s="1" a="1"/>
  <c r="P622" i="1" s="1"/>
  <c r="O429" i="1" a="1"/>
  <c r="O429" i="1" s="1"/>
  <c r="P429" i="1" s="1" a="1"/>
  <c r="P429" i="1" s="1"/>
  <c r="O1044" i="1" a="1"/>
  <c r="O1044" i="1" s="1"/>
  <c r="P1044" i="1" s="1" a="1"/>
  <c r="P1044" i="1" s="1"/>
  <c r="O97" i="1" a="1"/>
  <c r="O97" i="1" s="1"/>
  <c r="P97" i="1" s="1" a="1"/>
  <c r="P97" i="1" s="1"/>
  <c r="O342" i="1" a="1"/>
  <c r="O342" i="1" s="1"/>
  <c r="P342" i="1" s="1" a="1"/>
  <c r="P342" i="1" s="1"/>
  <c r="O557" i="1" a="1"/>
  <c r="O557" i="1" s="1"/>
  <c r="P557" i="1" s="1" a="1"/>
  <c r="P557" i="1" s="1"/>
  <c r="O855" i="1" a="1"/>
  <c r="O855" i="1" s="1"/>
  <c r="P855" i="1" s="1" a="1"/>
  <c r="P855" i="1" s="1"/>
  <c r="O1059" i="1" a="1"/>
  <c r="O1059" i="1" s="1"/>
  <c r="P1059" i="1" s="1" a="1"/>
  <c r="P1059" i="1" s="1"/>
  <c r="O1077" i="1" a="1"/>
  <c r="O1077" i="1" s="1"/>
  <c r="P1077" i="1" s="1" a="1"/>
  <c r="P1077" i="1" s="1"/>
  <c r="O1157" i="1" a="1"/>
  <c r="O1157" i="1" s="1"/>
  <c r="P1157" i="1" s="1" a="1"/>
  <c r="P1157" i="1" s="1"/>
  <c r="O1331" i="1" a="1"/>
  <c r="O1331" i="1" s="1"/>
  <c r="P1331" i="1" s="1" a="1"/>
  <c r="P1331" i="1" s="1"/>
  <c r="O1414" i="1" a="1"/>
  <c r="O1414" i="1" s="1"/>
  <c r="P1414" i="1" s="1" a="1"/>
  <c r="P1414" i="1" s="1"/>
  <c r="O1589" i="1" a="1"/>
  <c r="O1589" i="1" s="1"/>
  <c r="P1589" i="1" s="1" a="1"/>
  <c r="P1589" i="1" s="1"/>
  <c r="O170" i="1" a="1"/>
  <c r="O170" i="1" s="1"/>
  <c r="P170" i="1" s="1" a="1"/>
  <c r="P170" i="1" s="1"/>
  <c r="O261" i="1" a="1"/>
  <c r="O261" i="1" s="1"/>
  <c r="P261" i="1" s="1" a="1"/>
  <c r="P261" i="1" s="1"/>
  <c r="O158" i="1" a="1"/>
  <c r="O158" i="1" s="1"/>
  <c r="P158" i="1" s="1" a="1"/>
  <c r="P158" i="1" s="1"/>
  <c r="O265" i="1" a="1"/>
  <c r="O265" i="1" s="1"/>
  <c r="P265" i="1" s="1" a="1"/>
  <c r="P265" i="1" s="1"/>
  <c r="O1245" i="1" a="1"/>
  <c r="O1245" i="1" s="1"/>
  <c r="P1245" i="1" s="1" a="1"/>
  <c r="P1245" i="1" s="1"/>
  <c r="O396" i="1" a="1"/>
  <c r="O396" i="1" s="1"/>
  <c r="P396" i="1" s="1" a="1"/>
  <c r="P396" i="1" s="1"/>
  <c r="O974" i="1" a="1"/>
  <c r="O974" i="1" s="1"/>
  <c r="P974" i="1" s="1" a="1"/>
  <c r="P974" i="1" s="1"/>
  <c r="O752" i="1" a="1"/>
  <c r="O752" i="1" s="1"/>
  <c r="P752" i="1" s="1" a="1"/>
  <c r="P752" i="1" s="1"/>
  <c r="O55" i="1" a="1"/>
  <c r="O55" i="1" s="1"/>
  <c r="P55" i="1" s="1" a="1"/>
  <c r="P55" i="1" s="1"/>
  <c r="O471" i="1" a="1"/>
  <c r="O471" i="1" s="1"/>
  <c r="P471" i="1" s="1" a="1"/>
  <c r="P471" i="1" s="1"/>
  <c r="O535" i="1" a="1"/>
  <c r="O535" i="1" s="1"/>
  <c r="P535" i="1" s="1" a="1"/>
  <c r="P535" i="1" s="1"/>
  <c r="O1517" i="1" a="1"/>
  <c r="O1517" i="1" s="1"/>
  <c r="P1517" i="1" s="1" a="1"/>
  <c r="P1517" i="1" s="1"/>
  <c r="O605" i="1" a="1"/>
  <c r="O605" i="1" s="1"/>
  <c r="P605" i="1" s="1" a="1"/>
  <c r="P605" i="1" s="1"/>
  <c r="O681" i="1" a="1"/>
  <c r="O681" i="1" s="1"/>
  <c r="P681" i="1" s="1" a="1"/>
  <c r="P681" i="1" s="1"/>
  <c r="O823" i="1" a="1"/>
  <c r="O823" i="1" s="1"/>
  <c r="P823" i="1" s="1" a="1"/>
  <c r="P823" i="1" s="1"/>
  <c r="O325" i="1" a="1"/>
  <c r="O325" i="1" s="1"/>
  <c r="P325" i="1" s="1" a="1"/>
  <c r="P325" i="1" s="1"/>
  <c r="O824" i="1" a="1"/>
  <c r="O824" i="1" s="1"/>
  <c r="P824" i="1" s="1" a="1"/>
  <c r="P824" i="1" s="1"/>
  <c r="O470" i="1" a="1"/>
  <c r="O470" i="1" s="1"/>
  <c r="P470" i="1" s="1" a="1"/>
  <c r="P470" i="1" s="1"/>
  <c r="O53" i="1" a="1"/>
  <c r="O53" i="1" s="1"/>
  <c r="P53" i="1" s="1" a="1"/>
  <c r="P53" i="1" s="1"/>
  <c r="O136" i="1" a="1"/>
  <c r="O136" i="1" s="1"/>
  <c r="P136" i="1" s="1" a="1"/>
  <c r="P136" i="1" s="1"/>
  <c r="O523" i="1" a="1"/>
  <c r="O523" i="1" s="1"/>
  <c r="P523" i="1" s="1" a="1"/>
  <c r="P523" i="1" s="1"/>
  <c r="O821" i="1" a="1"/>
  <c r="O821" i="1" s="1"/>
  <c r="P821" i="1" s="1" a="1"/>
  <c r="P821" i="1" s="1"/>
  <c r="O245" i="1" a="1"/>
  <c r="O245" i="1" s="1"/>
  <c r="P245" i="1" s="1" a="1"/>
  <c r="P245" i="1" s="1"/>
  <c r="O504" i="1" a="1"/>
  <c r="O504" i="1" s="1"/>
  <c r="P504" i="1" s="1" a="1"/>
  <c r="P504" i="1" s="1"/>
  <c r="O839" i="1" a="1"/>
  <c r="O839" i="1" s="1"/>
  <c r="P839" i="1" s="1" a="1"/>
  <c r="P839" i="1" s="1"/>
  <c r="O1267" i="1" a="1"/>
  <c r="O1267" i="1" s="1"/>
  <c r="P1267" i="1" s="1" a="1"/>
  <c r="P1267" i="1" s="1"/>
  <c r="O37" i="1" a="1"/>
  <c r="O37" i="1" s="1"/>
  <c r="P37" i="1" s="1" a="1"/>
  <c r="P37" i="1" s="1"/>
  <c r="O174" i="1" a="1"/>
  <c r="O174" i="1" s="1"/>
  <c r="P174" i="1" s="1" a="1"/>
  <c r="P174" i="1" s="1"/>
  <c r="O191" i="1" a="1"/>
  <c r="O191" i="1" s="1"/>
  <c r="P191" i="1" s="1" a="1"/>
  <c r="P191" i="1" s="1"/>
  <c r="O274" i="1" a="1"/>
  <c r="O274" i="1" s="1"/>
  <c r="P274" i="1" s="1" a="1"/>
  <c r="P274" i="1" s="1"/>
  <c r="O341" i="1" a="1"/>
  <c r="O341" i="1" s="1"/>
  <c r="P341" i="1" s="1" a="1"/>
  <c r="P341" i="1" s="1"/>
  <c r="O374" i="1" a="1"/>
  <c r="O374" i="1" s="1"/>
  <c r="P374" i="1" s="1" a="1"/>
  <c r="P374" i="1" s="1"/>
  <c r="O382" i="1" a="1"/>
  <c r="O382" i="1" s="1"/>
  <c r="P382" i="1" s="1" a="1"/>
  <c r="P382" i="1" s="1"/>
  <c r="O497" i="1" a="1"/>
  <c r="O497" i="1" s="1"/>
  <c r="P497" i="1" s="1" a="1"/>
  <c r="P497" i="1" s="1"/>
  <c r="O546" i="1" a="1"/>
  <c r="O546" i="1" s="1"/>
  <c r="P546" i="1" s="1" a="1"/>
  <c r="P546" i="1" s="1"/>
  <c r="O571" i="1" a="1"/>
  <c r="O571" i="1" s="1"/>
  <c r="P571" i="1" s="1" a="1"/>
  <c r="P571" i="1" s="1"/>
  <c r="O657" i="1" a="1"/>
  <c r="O657" i="1" s="1"/>
  <c r="P657" i="1" s="1" a="1"/>
  <c r="P657" i="1" s="1"/>
  <c r="O952" i="1" a="1"/>
  <c r="O952" i="1" s="1"/>
  <c r="P952" i="1" s="1" a="1"/>
  <c r="P952" i="1" s="1"/>
  <c r="O1128" i="1" a="1"/>
  <c r="O1128" i="1" s="1"/>
  <c r="P1128" i="1" s="1" a="1"/>
  <c r="P1128" i="1" s="1"/>
  <c r="O1147" i="1" a="1"/>
  <c r="O1147" i="1" s="1"/>
  <c r="P1147" i="1" s="1" a="1"/>
  <c r="P1147" i="1" s="1"/>
  <c r="O1159" i="1" a="1"/>
  <c r="O1159" i="1" s="1"/>
  <c r="P1159" i="1" s="1" a="1"/>
  <c r="P1159" i="1" s="1"/>
  <c r="O1229" i="1" a="1"/>
  <c r="O1229" i="1" s="1"/>
  <c r="P1229" i="1" s="1" a="1"/>
  <c r="P1229" i="1" s="1"/>
  <c r="O1297" i="1" a="1"/>
  <c r="O1297" i="1" s="1"/>
  <c r="P1297" i="1" s="1" a="1"/>
  <c r="P1297" i="1" s="1"/>
  <c r="O1524" i="1" a="1"/>
  <c r="O1524" i="1" s="1"/>
  <c r="P1524" i="1" s="1" a="1"/>
  <c r="P1524" i="1" s="1"/>
  <c r="O415" i="1" a="1"/>
  <c r="O415" i="1" s="1"/>
  <c r="P415" i="1" s="1" a="1"/>
  <c r="P415" i="1" s="1"/>
  <c r="O800" i="1" a="1"/>
  <c r="O800" i="1" s="1"/>
  <c r="P800" i="1" s="1" a="1"/>
  <c r="P800" i="1" s="1"/>
  <c r="O1288" i="1" a="1"/>
  <c r="O1288" i="1" s="1"/>
  <c r="P1288" i="1" s="1" a="1"/>
  <c r="P1288" i="1" s="1"/>
  <c r="O859" i="1" a="1"/>
  <c r="O859" i="1" s="1"/>
  <c r="P859" i="1" s="1" a="1"/>
  <c r="P859" i="1" s="1"/>
  <c r="O1204" i="1" a="1"/>
  <c r="O1204" i="1" s="1"/>
  <c r="P1204" i="1" s="1" a="1"/>
  <c r="P1204" i="1" s="1"/>
  <c r="O842" i="1" a="1"/>
  <c r="O842" i="1" s="1"/>
  <c r="P842" i="1" s="1" a="1"/>
  <c r="P842" i="1" s="1"/>
  <c r="O1268" i="1" a="1"/>
  <c r="O1268" i="1" s="1"/>
  <c r="P1268" i="1" s="1" a="1"/>
  <c r="P1268" i="1" s="1"/>
  <c r="O1115" i="1" a="1"/>
  <c r="O1115" i="1" s="1"/>
  <c r="P1115" i="1" s="1" a="1"/>
  <c r="P1115" i="1" s="1"/>
  <c r="O230" i="1" a="1"/>
  <c r="O230" i="1" s="1"/>
  <c r="P230" i="1" s="1" a="1"/>
  <c r="P230" i="1" s="1"/>
  <c r="O874" i="1" a="1"/>
  <c r="O874" i="1" s="1"/>
  <c r="P874" i="1" s="1" a="1"/>
  <c r="P874" i="1" s="1"/>
  <c r="O809" i="1" a="1"/>
  <c r="O809" i="1" s="1"/>
  <c r="P809" i="1" s="1" a="1"/>
  <c r="P809" i="1" s="1"/>
  <c r="O324" i="1" a="1"/>
  <c r="O324" i="1" s="1"/>
  <c r="P324" i="1" s="1" a="1"/>
  <c r="P324" i="1" s="1"/>
  <c r="O508" i="1" a="1"/>
  <c r="O508" i="1" s="1"/>
  <c r="P508" i="1" s="1" a="1"/>
  <c r="P508" i="1" s="1"/>
  <c r="O798" i="1" a="1"/>
  <c r="O798" i="1" s="1"/>
  <c r="P798" i="1" s="1" a="1"/>
  <c r="P798" i="1" s="1"/>
  <c r="O728" i="1" a="1"/>
  <c r="O728" i="1" s="1"/>
  <c r="P728" i="1" s="1" a="1"/>
  <c r="P728" i="1" s="1"/>
  <c r="O699" i="1" a="1"/>
  <c r="O699" i="1" s="1"/>
  <c r="P699" i="1" s="1" a="1"/>
  <c r="P699" i="1" s="1"/>
  <c r="O467" i="1" a="1"/>
  <c r="O467" i="1" s="1"/>
  <c r="P467" i="1" s="1" a="1"/>
  <c r="P467" i="1" s="1"/>
  <c r="O482" i="1" a="1"/>
  <c r="O482" i="1" s="1"/>
  <c r="P482" i="1" s="1" a="1"/>
  <c r="P482" i="1" s="1"/>
  <c r="O793" i="1" a="1"/>
  <c r="O793" i="1" s="1"/>
  <c r="P793" i="1" s="1" a="1"/>
  <c r="P793" i="1" s="1"/>
  <c r="O1094" i="1" a="1"/>
  <c r="O1094" i="1" s="1"/>
  <c r="P1094" i="1" s="1" a="1"/>
  <c r="P1094" i="1" s="1"/>
  <c r="O139" i="1" a="1"/>
  <c r="O139" i="1" s="1"/>
  <c r="P139" i="1" s="1" a="1"/>
  <c r="P139" i="1" s="1"/>
  <c r="O406" i="1" a="1"/>
  <c r="O406" i="1" s="1"/>
  <c r="P406" i="1" s="1" a="1"/>
  <c r="P406" i="1" s="1"/>
  <c r="O453" i="1" a="1"/>
  <c r="O453" i="1" s="1"/>
  <c r="P453" i="1" s="1" a="1"/>
  <c r="P453" i="1" s="1"/>
  <c r="O741" i="1" a="1"/>
  <c r="O741" i="1" s="1"/>
  <c r="P741" i="1" s="1" a="1"/>
  <c r="P741" i="1" s="1"/>
  <c r="O747" i="1" a="1"/>
  <c r="O747" i="1" s="1"/>
  <c r="P747" i="1" s="1" a="1"/>
  <c r="P747" i="1" s="1"/>
  <c r="O1108" i="1" a="1"/>
  <c r="O1108" i="1" s="1"/>
  <c r="P1108" i="1" s="1" a="1"/>
  <c r="P1108" i="1" s="1"/>
  <c r="O1127" i="1" a="1"/>
  <c r="O1127" i="1" s="1"/>
  <c r="P1127" i="1" s="1" a="1"/>
  <c r="P1127" i="1" s="1"/>
  <c r="O1117" i="1" a="1"/>
  <c r="O1117" i="1" s="1"/>
  <c r="P1117" i="1" s="1" a="1"/>
  <c r="P1117" i="1" s="1"/>
  <c r="O1116" i="1" a="1"/>
  <c r="O1116" i="1" s="1"/>
  <c r="P1116" i="1" s="1" a="1"/>
  <c r="P1116" i="1" s="1"/>
  <c r="O614" i="1" a="1"/>
  <c r="O614" i="1" s="1"/>
  <c r="P614" i="1" s="1" a="1"/>
  <c r="P614" i="1" s="1"/>
  <c r="O1144" i="1" a="1"/>
  <c r="O1144" i="1" s="1"/>
  <c r="P1144" i="1" s="1" a="1"/>
  <c r="P1144" i="1" s="1"/>
  <c r="O624" i="1" a="1"/>
  <c r="O624" i="1" s="1"/>
  <c r="P624" i="1" s="1" a="1"/>
  <c r="P624" i="1" s="1"/>
  <c r="O459" i="1" a="1"/>
  <c r="O459" i="1" s="1"/>
  <c r="P459" i="1" s="1" a="1"/>
  <c r="P459" i="1" s="1"/>
  <c r="O828" i="1" a="1"/>
  <c r="O828" i="1" s="1"/>
  <c r="P828" i="1" s="1" a="1"/>
  <c r="P828" i="1" s="1"/>
  <c r="O161" i="1" a="1"/>
  <c r="O161" i="1" s="1"/>
  <c r="P161" i="1" s="1" a="1"/>
  <c r="P161" i="1" s="1"/>
  <c r="O417" i="1" a="1"/>
  <c r="O417" i="1" s="1"/>
  <c r="P417" i="1" s="1" a="1"/>
  <c r="P417" i="1" s="1"/>
  <c r="O607" i="1" a="1"/>
  <c r="O607" i="1" s="1"/>
  <c r="P607" i="1" s="1" a="1"/>
  <c r="P607" i="1" s="1"/>
  <c r="O1327" i="1" a="1"/>
  <c r="O1327" i="1" s="1"/>
  <c r="P1327" i="1" s="1" a="1"/>
  <c r="P1327" i="1" s="1"/>
  <c r="O712" i="1" a="1"/>
  <c r="O712" i="1" s="1"/>
  <c r="P712" i="1" s="1" a="1"/>
  <c r="P712" i="1" s="1"/>
  <c r="O1325" i="1" a="1"/>
  <c r="O1325" i="1" s="1"/>
  <c r="P1325" i="1" s="1" a="1"/>
  <c r="P1325" i="1" s="1"/>
  <c r="O736" i="1" a="1"/>
  <c r="O736" i="1" s="1"/>
  <c r="P736" i="1" s="1" a="1"/>
  <c r="P736" i="1" s="1"/>
  <c r="O1283" i="1" a="1"/>
  <c r="O1283" i="1" s="1"/>
  <c r="P1283" i="1" s="1" a="1"/>
  <c r="P1283" i="1" s="1"/>
  <c r="O44" i="1" a="1"/>
  <c r="O44" i="1" s="1"/>
  <c r="P44" i="1" s="1" a="1"/>
  <c r="P44" i="1" s="1"/>
  <c r="O938" i="1" a="1"/>
  <c r="O938" i="1" s="1"/>
  <c r="P938" i="1" s="1" a="1"/>
  <c r="P938" i="1" s="1"/>
  <c r="O615" i="1" a="1"/>
  <c r="O615" i="1" s="1"/>
  <c r="P615" i="1" s="1" a="1"/>
  <c r="P615" i="1" s="1"/>
  <c r="O1275" i="1" a="1"/>
  <c r="O1275" i="1" s="1"/>
  <c r="P1275" i="1" s="1" a="1"/>
  <c r="P1275" i="1" s="1"/>
  <c r="O466" i="1" a="1"/>
  <c r="O466" i="1" s="1"/>
  <c r="P466" i="1" s="1" a="1"/>
  <c r="P466" i="1" s="1"/>
  <c r="O45" i="1" a="1"/>
  <c r="O45" i="1" s="1"/>
  <c r="P45" i="1" s="1" a="1"/>
  <c r="P45" i="1" s="1"/>
  <c r="O1010" i="1" a="1"/>
  <c r="O1010" i="1" s="1"/>
  <c r="P1010" i="1" s="1" a="1"/>
  <c r="P1010" i="1" s="1"/>
  <c r="O1284" i="1" a="1"/>
  <c r="O1284" i="1" s="1"/>
  <c r="P1284" i="1" s="1" a="1"/>
  <c r="P1284" i="1" s="1"/>
  <c r="O1285" i="1" a="1"/>
  <c r="O1285" i="1" s="1"/>
  <c r="P1285" i="1" s="1" a="1"/>
  <c r="P1285" i="1" s="1"/>
  <c r="O1385" i="1" a="1"/>
  <c r="O1385" i="1" s="1"/>
  <c r="P1385" i="1" s="1" a="1"/>
  <c r="P1385" i="1" s="1"/>
  <c r="O983" i="1" a="1"/>
  <c r="O983" i="1" s="1"/>
  <c r="P983" i="1" s="1" a="1"/>
  <c r="P983" i="1" s="1"/>
  <c r="O1140" i="1" a="1"/>
  <c r="O1140" i="1" s="1"/>
  <c r="P1140" i="1" s="1" a="1"/>
  <c r="P1140" i="1" s="1"/>
  <c r="O1573" i="1" a="1"/>
  <c r="O1573" i="1" s="1"/>
  <c r="P1573" i="1" s="1" a="1"/>
  <c r="P1573" i="1" s="1"/>
  <c r="O1593" i="1" a="1"/>
  <c r="O1593" i="1" s="1"/>
  <c r="P1593" i="1" s="1" a="1"/>
  <c r="P1593" i="1" s="1"/>
  <c r="O29" i="1" a="1"/>
  <c r="O29" i="1" s="1"/>
  <c r="P29" i="1" s="1" a="1"/>
  <c r="P29" i="1" s="1"/>
  <c r="O104" i="1" a="1"/>
  <c r="O104" i="1" s="1"/>
  <c r="P104" i="1" s="1" a="1"/>
  <c r="P104" i="1" s="1"/>
  <c r="O140" i="1" a="1"/>
  <c r="O140" i="1" s="1"/>
  <c r="P140" i="1" s="1" a="1"/>
  <c r="P140" i="1" s="1"/>
  <c r="O168" i="1" a="1"/>
  <c r="O168" i="1" s="1"/>
  <c r="P168" i="1" s="1" a="1"/>
  <c r="P168" i="1" s="1"/>
  <c r="O243" i="1" a="1"/>
  <c r="O243" i="1" s="1"/>
  <c r="P243" i="1" s="1" a="1"/>
  <c r="P243" i="1" s="1"/>
  <c r="O715" i="1" a="1"/>
  <c r="O715" i="1" s="1"/>
  <c r="P715" i="1" s="1" a="1"/>
  <c r="P715" i="1" s="1"/>
  <c r="O1142" i="1" a="1"/>
  <c r="O1142" i="1" s="1"/>
  <c r="P1142" i="1" s="1" a="1"/>
  <c r="P1142" i="1" s="1"/>
  <c r="O1148" i="1" a="1"/>
  <c r="O1148" i="1" s="1"/>
  <c r="P1148" i="1" s="1" a="1"/>
  <c r="P1148" i="1" s="1"/>
  <c r="O1504" i="1" a="1"/>
  <c r="O1504" i="1" s="1"/>
  <c r="P1504" i="1" s="1" a="1"/>
  <c r="P1504" i="1" s="1"/>
  <c r="O838" i="1" a="1"/>
  <c r="O838" i="1" s="1"/>
  <c r="P838" i="1" s="1" a="1"/>
  <c r="P838" i="1" s="1"/>
  <c r="O364" i="1" a="1"/>
  <c r="O364" i="1" s="1"/>
  <c r="P364" i="1" s="1" a="1"/>
  <c r="P364" i="1" s="1"/>
  <c r="O560" i="1" a="1"/>
  <c r="O560" i="1" s="1"/>
  <c r="P560" i="1" s="1" a="1"/>
  <c r="P560" i="1" s="1"/>
  <c r="O1146" i="1" a="1"/>
  <c r="O1146" i="1" s="1"/>
  <c r="P1146" i="1" s="1" a="1"/>
  <c r="P1146" i="1" s="1"/>
  <c r="O757" i="1" a="1"/>
  <c r="O757" i="1" s="1"/>
  <c r="P757" i="1" s="1" a="1"/>
  <c r="P757" i="1" s="1"/>
  <c r="O124" i="1" a="1"/>
  <c r="O124" i="1" s="1"/>
  <c r="P124" i="1" s="1" a="1"/>
  <c r="P124" i="1" s="1"/>
  <c r="O9" i="1" a="1"/>
  <c r="O9" i="1" s="1"/>
  <c r="P9" i="1" s="1" a="1"/>
  <c r="P9" i="1" s="1"/>
  <c r="O11" i="1" a="1"/>
  <c r="O11" i="1" s="1"/>
  <c r="P11" i="1" s="1" a="1"/>
  <c r="P11" i="1" s="1"/>
  <c r="O1145" i="1" a="1"/>
  <c r="O1145" i="1" s="1"/>
  <c r="P1145" i="1" s="1" a="1"/>
  <c r="P1145" i="1" s="1"/>
  <c r="O277" i="1" a="1"/>
  <c r="O277" i="1" s="1"/>
  <c r="P277" i="1" s="1" a="1"/>
  <c r="P277" i="1" s="1"/>
  <c r="O19" i="1" a="1"/>
  <c r="O19" i="1" s="1"/>
  <c r="P19" i="1" s="1" a="1"/>
  <c r="P19" i="1" s="1"/>
  <c r="O583" i="1" a="1"/>
  <c r="O583" i="1" s="1"/>
  <c r="P583" i="1" s="1" a="1"/>
  <c r="P583" i="1" s="1"/>
  <c r="O51" i="1" a="1"/>
  <c r="O51" i="1" s="1"/>
  <c r="P51" i="1" s="1" a="1"/>
  <c r="P51" i="1" s="1"/>
  <c r="O156" i="1" a="1"/>
  <c r="O156" i="1" s="1"/>
  <c r="P156" i="1" s="1" a="1"/>
  <c r="P156" i="1" s="1"/>
  <c r="O163" i="1" a="1"/>
  <c r="O163" i="1" s="1"/>
  <c r="P163" i="1" s="1" a="1"/>
  <c r="P163" i="1" s="1"/>
  <c r="O267" i="1" a="1"/>
  <c r="O267" i="1" s="1"/>
  <c r="P267" i="1" s="1" a="1"/>
  <c r="P267" i="1" s="1"/>
  <c r="O326" i="1" a="1"/>
  <c r="O326" i="1" s="1"/>
  <c r="P326" i="1" s="1" a="1"/>
  <c r="P326" i="1" s="1"/>
  <c r="O353" i="1" a="1"/>
  <c r="O353" i="1" s="1"/>
  <c r="P353" i="1" s="1" a="1"/>
  <c r="P353" i="1" s="1"/>
  <c r="O401" i="1" a="1"/>
  <c r="O401" i="1" s="1"/>
  <c r="P401" i="1" s="1" a="1"/>
  <c r="P401" i="1" s="1"/>
  <c r="O970" i="1" a="1"/>
  <c r="O970" i="1" s="1"/>
  <c r="P970" i="1" s="1" a="1"/>
  <c r="P970" i="1" s="1"/>
  <c r="O1105" i="1" a="1"/>
  <c r="O1105" i="1" s="1"/>
  <c r="P1105" i="1" s="1" a="1"/>
  <c r="P1105" i="1" s="1"/>
  <c r="O1164" i="1" a="1"/>
  <c r="O1164" i="1" s="1"/>
  <c r="P1164" i="1" s="1" a="1"/>
  <c r="P1164" i="1" s="1"/>
  <c r="O547" i="1" a="1"/>
  <c r="O547" i="1" s="1"/>
  <c r="P547" i="1" s="1" a="1"/>
  <c r="P547" i="1" s="1"/>
  <c r="O996" i="1" a="1"/>
  <c r="O996" i="1" s="1"/>
  <c r="P996" i="1" s="1" a="1"/>
  <c r="P996" i="1" s="1"/>
  <c r="O1153" i="1" a="1"/>
  <c r="O1153" i="1" s="1"/>
  <c r="P1153" i="1" s="1" a="1"/>
  <c r="P1153" i="1" s="1"/>
  <c r="O399" i="1" a="1"/>
  <c r="O399" i="1" s="1"/>
  <c r="P399" i="1" s="1" a="1"/>
  <c r="P399" i="1" s="1"/>
  <c r="O377" i="1" a="1"/>
  <c r="O377" i="1" s="1"/>
  <c r="P377" i="1" s="1" a="1"/>
  <c r="P377" i="1" s="1"/>
  <c r="O38" i="1" a="1"/>
  <c r="O38" i="1" s="1"/>
  <c r="P38" i="1" s="1" a="1"/>
  <c r="P38" i="1" s="1"/>
  <c r="O995" i="1" a="1"/>
  <c r="O995" i="1" s="1"/>
  <c r="P995" i="1" s="1" a="1"/>
  <c r="P995" i="1" s="1"/>
  <c r="O3" i="1" a="1"/>
  <c r="O3" i="1" s="1"/>
  <c r="P3" i="1" s="1" a="1"/>
  <c r="P3" i="1" s="1"/>
  <c r="O123" i="1" a="1"/>
  <c r="O123" i="1" s="1"/>
  <c r="P123" i="1" s="1" a="1"/>
  <c r="P123" i="1" s="1"/>
  <c r="O258" i="1" a="1"/>
  <c r="O258" i="1" s="1"/>
  <c r="P258" i="1" s="1" a="1"/>
  <c r="P258" i="1" s="1"/>
  <c r="O329" i="1" a="1"/>
  <c r="O329" i="1" s="1"/>
  <c r="P329" i="1" s="1" a="1"/>
  <c r="P329" i="1" s="1"/>
  <c r="O434" i="1" a="1"/>
  <c r="O434" i="1" s="1"/>
  <c r="P434" i="1" s="1" a="1"/>
  <c r="P434" i="1" s="1"/>
  <c r="O16" i="1" a="1"/>
  <c r="O16" i="1" s="1"/>
  <c r="P16" i="1" s="1" a="1"/>
  <c r="P16" i="1" s="1"/>
  <c r="O548" i="1" a="1"/>
  <c r="O548" i="1" s="1"/>
  <c r="P548" i="1" s="1" a="1"/>
  <c r="P548" i="1" s="1"/>
  <c r="O742" i="1" a="1"/>
  <c r="O742" i="1" s="1"/>
  <c r="P742" i="1" s="1" a="1"/>
  <c r="P742" i="1" s="1"/>
  <c r="O775" i="1" a="1"/>
  <c r="O775" i="1" s="1"/>
  <c r="P775" i="1" s="1" a="1"/>
  <c r="P775" i="1" s="1"/>
  <c r="O981" i="1" a="1"/>
  <c r="O981" i="1" s="1"/>
  <c r="P981" i="1" s="1" a="1"/>
  <c r="P981" i="1" s="1"/>
  <c r="O1106" i="1" a="1"/>
  <c r="O1106" i="1" s="1"/>
  <c r="P1106" i="1" s="1" a="1"/>
  <c r="P1106" i="1" s="1"/>
  <c r="O15" i="1" a="1"/>
  <c r="O15" i="1" s="1"/>
  <c r="P15" i="1" s="1" a="1"/>
  <c r="P15" i="1" s="1"/>
  <c r="O54" i="1" a="1"/>
  <c r="O54" i="1" s="1"/>
  <c r="P54" i="1" s="1" a="1"/>
  <c r="P54" i="1" s="1"/>
  <c r="O260" i="1" a="1"/>
  <c r="O260" i="1" s="1"/>
  <c r="P260" i="1" s="1" a="1"/>
  <c r="P260" i="1" s="1"/>
  <c r="O407" i="1" a="1"/>
  <c r="O407" i="1" s="1"/>
  <c r="P407" i="1" s="1" a="1"/>
  <c r="P407" i="1" s="1"/>
  <c r="O815" i="1" a="1"/>
  <c r="O815" i="1" s="1"/>
  <c r="P815" i="1" s="1" a="1"/>
  <c r="P815" i="1" s="1"/>
  <c r="O1101" i="1" a="1"/>
  <c r="O1101" i="1" s="1"/>
  <c r="P1101" i="1" s="1" a="1"/>
  <c r="P1101" i="1" s="1"/>
  <c r="O178" i="1" a="1"/>
  <c r="O178" i="1" s="1"/>
  <c r="P178" i="1" s="1" a="1"/>
  <c r="P178" i="1" s="1"/>
  <c r="O457" i="1" a="1"/>
  <c r="O457" i="1" s="1"/>
  <c r="P457" i="1" s="1" a="1"/>
  <c r="P457" i="1" s="1"/>
  <c r="O744" i="1" a="1"/>
  <c r="O744" i="1" s="1"/>
  <c r="P744" i="1" s="1" a="1"/>
  <c r="P744" i="1" s="1"/>
  <c r="O56" i="1" a="1"/>
  <c r="O56" i="1" s="1"/>
  <c r="P56" i="1" s="1" a="1"/>
  <c r="P56" i="1" s="1"/>
  <c r="O295" i="1" a="1"/>
  <c r="O295" i="1" s="1"/>
  <c r="P295" i="1" s="1" a="1"/>
  <c r="P295" i="1" s="1"/>
  <c r="O332" i="1" a="1"/>
  <c r="O332" i="1" s="1"/>
  <c r="P332" i="1" s="1" a="1"/>
  <c r="P332" i="1" s="1"/>
  <c r="O1677" i="1" a="1"/>
  <c r="O1677" i="1" s="1"/>
  <c r="P1677" i="1" s="1" a="1"/>
  <c r="P1677" i="1" s="1"/>
  <c r="O1678" i="1" a="1"/>
  <c r="O1678" i="1" s="1"/>
  <c r="P1678" i="1" s="1" a="1"/>
  <c r="P1678" i="1" s="1"/>
  <c r="O998" i="1" a="1"/>
  <c r="O998" i="1" s="1"/>
  <c r="P998" i="1" s="1" a="1"/>
  <c r="P998" i="1" s="1"/>
  <c r="O7" i="1" a="1"/>
  <c r="O7" i="1" s="1"/>
  <c r="P7" i="1" s="1" a="1"/>
  <c r="P7" i="1" s="1"/>
  <c r="O8" i="1" a="1"/>
  <c r="O8" i="1" s="1"/>
  <c r="P8" i="1" s="1" a="1"/>
  <c r="P8" i="1" s="1"/>
  <c r="O13" i="1" a="1"/>
  <c r="O13" i="1" s="1"/>
  <c r="P13" i="1" s="1" a="1"/>
  <c r="P13" i="1" s="1"/>
  <c r="O17" i="1" a="1"/>
  <c r="O17" i="1" s="1"/>
  <c r="P17" i="1" s="1" a="1"/>
  <c r="P17" i="1" s="1"/>
  <c r="O18" i="1" a="1"/>
  <c r="O18" i="1" s="1"/>
  <c r="P18" i="1" s="1" a="1"/>
  <c r="P18" i="1" s="1"/>
  <c r="O20" i="1" a="1"/>
  <c r="O20" i="1" s="1"/>
  <c r="P20" i="1" s="1" a="1"/>
  <c r="P20" i="1" s="1"/>
  <c r="O22" i="1" a="1"/>
  <c r="O22" i="1" s="1"/>
  <c r="P22" i="1" s="1" a="1"/>
  <c r="P22" i="1" s="1"/>
  <c r="O23" i="1" a="1"/>
  <c r="O23" i="1" s="1"/>
  <c r="P23" i="1" s="1" a="1"/>
  <c r="P23" i="1" s="1"/>
  <c r="O24" i="1" a="1"/>
  <c r="O24" i="1" s="1"/>
  <c r="P24" i="1" s="1" a="1"/>
  <c r="P24" i="1" s="1"/>
  <c r="O25" i="1" a="1"/>
  <c r="O25" i="1" s="1"/>
  <c r="P25" i="1" s="1" a="1"/>
  <c r="P25" i="1" s="1"/>
  <c r="O27" i="1" a="1"/>
  <c r="O27" i="1" s="1"/>
  <c r="P27" i="1" s="1" a="1"/>
  <c r="P27" i="1" s="1"/>
  <c r="O28" i="1" a="1"/>
  <c r="O28" i="1" s="1"/>
  <c r="P28" i="1" s="1" a="1"/>
  <c r="P28" i="1" s="1"/>
  <c r="O32" i="1" a="1"/>
  <c r="O32" i="1" s="1"/>
  <c r="P32" i="1" s="1" a="1"/>
  <c r="P32" i="1" s="1"/>
  <c r="O33" i="1" a="1"/>
  <c r="O33" i="1" s="1"/>
  <c r="P33" i="1" s="1" a="1"/>
  <c r="P33" i="1" s="1"/>
  <c r="O36" i="1" a="1"/>
  <c r="O36" i="1" s="1"/>
  <c r="P36" i="1" s="1" a="1"/>
  <c r="P36" i="1" s="1"/>
  <c r="O41" i="1" a="1"/>
  <c r="O41" i="1" s="1"/>
  <c r="P41" i="1" s="1" a="1"/>
  <c r="P41" i="1" s="1"/>
  <c r="O47" i="1" a="1"/>
  <c r="O47" i="1" s="1"/>
  <c r="P47" i="1" s="1" a="1"/>
  <c r="P47" i="1" s="1"/>
  <c r="O57" i="1" a="1"/>
  <c r="O57" i="1" s="1"/>
  <c r="P57" i="1" s="1" a="1"/>
  <c r="P57" i="1" s="1"/>
  <c r="O58" i="1" a="1"/>
  <c r="O58" i="1" s="1"/>
  <c r="P58" i="1" s="1" a="1"/>
  <c r="P58" i="1" s="1"/>
  <c r="O64" i="1" a="1"/>
  <c r="O64" i="1" s="1"/>
  <c r="P64" i="1" s="1" a="1"/>
  <c r="P64" i="1" s="1"/>
  <c r="O73" i="1" a="1"/>
  <c r="O73" i="1" s="1"/>
  <c r="P73" i="1" s="1" a="1"/>
  <c r="P73" i="1" s="1"/>
  <c r="O75" i="1" a="1"/>
  <c r="O75" i="1" s="1"/>
  <c r="P75" i="1" s="1" a="1"/>
  <c r="P75" i="1" s="1"/>
  <c r="O78" i="1" a="1"/>
  <c r="O78" i="1" s="1"/>
  <c r="P78" i="1" s="1" a="1"/>
  <c r="P78" i="1" s="1"/>
  <c r="O79" i="1" a="1"/>
  <c r="O79" i="1" s="1"/>
  <c r="P79" i="1" s="1" a="1"/>
  <c r="P79" i="1" s="1"/>
  <c r="O82" i="1" a="1"/>
  <c r="O82" i="1" s="1"/>
  <c r="P82" i="1" s="1" a="1"/>
  <c r="P82" i="1" s="1"/>
  <c r="O87" i="1" a="1"/>
  <c r="O87" i="1" s="1"/>
  <c r="P87" i="1" s="1" a="1"/>
  <c r="P87" i="1" s="1"/>
  <c r="O88" i="1" a="1"/>
  <c r="O88" i="1" s="1"/>
  <c r="P88" i="1" s="1" a="1"/>
  <c r="P88" i="1" s="1"/>
  <c r="O101" i="1" a="1"/>
  <c r="O101" i="1" s="1"/>
  <c r="P101" i="1" s="1" a="1"/>
  <c r="P101" i="1" s="1"/>
  <c r="O108" i="1" a="1"/>
  <c r="O108" i="1" s="1"/>
  <c r="P108" i="1" s="1" a="1"/>
  <c r="P108" i="1" s="1"/>
  <c r="O110" i="1" a="1"/>
  <c r="O110" i="1" s="1"/>
  <c r="P110" i="1" s="1" a="1"/>
  <c r="P110" i="1" s="1"/>
  <c r="O114" i="1" a="1"/>
  <c r="O114" i="1" s="1"/>
  <c r="P114" i="1" s="1" a="1"/>
  <c r="P114" i="1" s="1"/>
  <c r="O118" i="1" a="1"/>
  <c r="O118" i="1" s="1"/>
  <c r="P118" i="1" s="1" a="1"/>
  <c r="P118" i="1" s="1"/>
  <c r="O121" i="1" a="1"/>
  <c r="O121" i="1" s="1"/>
  <c r="P121" i="1" s="1" a="1"/>
  <c r="P121" i="1" s="1"/>
  <c r="O125" i="1" a="1"/>
  <c r="O125" i="1" s="1"/>
  <c r="P125" i="1" s="1" a="1"/>
  <c r="P125" i="1" s="1"/>
  <c r="O132" i="1" a="1"/>
  <c r="O132" i="1" s="1"/>
  <c r="P132" i="1" s="1" a="1"/>
  <c r="P132" i="1" s="1"/>
  <c r="O133" i="1" a="1"/>
  <c r="O133" i="1" s="1"/>
  <c r="P133" i="1" s="1" a="1"/>
  <c r="P133" i="1" s="1"/>
  <c r="O134" i="1" a="1"/>
  <c r="O134" i="1" s="1"/>
  <c r="P134" i="1" s="1" a="1"/>
  <c r="P134" i="1" s="1"/>
  <c r="O135" i="1" a="1"/>
  <c r="O135" i="1" s="1"/>
  <c r="P135" i="1" s="1" a="1"/>
  <c r="P135" i="1" s="1"/>
  <c r="O142" i="1" a="1"/>
  <c r="O142" i="1" s="1"/>
  <c r="P142" i="1" s="1" a="1"/>
  <c r="P142" i="1" s="1"/>
  <c r="O149" i="1" a="1"/>
  <c r="O149" i="1" s="1"/>
  <c r="P149" i="1" s="1" a="1"/>
  <c r="P149" i="1" s="1"/>
  <c r="O153" i="1" a="1"/>
  <c r="O153" i="1" s="1"/>
  <c r="P153" i="1" s="1" a="1"/>
  <c r="P153" i="1" s="1"/>
  <c r="O160" i="1" a="1"/>
  <c r="O160" i="1" s="1"/>
  <c r="P160" i="1" s="1" a="1"/>
  <c r="P160" i="1" s="1"/>
  <c r="O164" i="1" a="1"/>
  <c r="O164" i="1" s="1"/>
  <c r="P164" i="1" s="1" a="1"/>
  <c r="P164" i="1" s="1"/>
  <c r="O165" i="1" a="1"/>
  <c r="O165" i="1" s="1"/>
  <c r="P165" i="1" s="1" a="1"/>
  <c r="P165" i="1" s="1"/>
  <c r="O167" i="1" a="1"/>
  <c r="O167" i="1" s="1"/>
  <c r="P167" i="1" s="1" a="1"/>
  <c r="P167" i="1" s="1"/>
  <c r="O172" i="1" a="1"/>
  <c r="O172" i="1" s="1"/>
  <c r="P172" i="1" s="1" a="1"/>
  <c r="P172" i="1" s="1"/>
  <c r="O173" i="1" a="1"/>
  <c r="O173" i="1" s="1"/>
  <c r="P173" i="1" s="1" a="1"/>
  <c r="P173" i="1" s="1"/>
  <c r="O180" i="1" a="1"/>
  <c r="O180" i="1" s="1"/>
  <c r="P180" i="1" s="1" a="1"/>
  <c r="P180" i="1" s="1"/>
  <c r="O181" i="1" a="1"/>
  <c r="O181" i="1" s="1"/>
  <c r="P181" i="1" s="1" a="1"/>
  <c r="P181" i="1" s="1"/>
  <c r="O187" i="1" a="1"/>
  <c r="O187" i="1" s="1"/>
  <c r="P187" i="1" s="1" a="1"/>
  <c r="P187" i="1" s="1"/>
  <c r="O188" i="1" a="1"/>
  <c r="O188" i="1" s="1"/>
  <c r="P188" i="1" s="1" a="1"/>
  <c r="P188" i="1" s="1"/>
  <c r="O190" i="1" a="1"/>
  <c r="O190" i="1" s="1"/>
  <c r="P190" i="1" s="1" a="1"/>
  <c r="P190" i="1" s="1"/>
  <c r="O192" i="1" a="1"/>
  <c r="O192" i="1" s="1"/>
  <c r="P192" i="1" s="1" a="1"/>
  <c r="P192" i="1" s="1"/>
  <c r="O197" i="1" a="1"/>
  <c r="O197" i="1" s="1"/>
  <c r="P197" i="1" s="1" a="1"/>
  <c r="P197" i="1" s="1"/>
  <c r="O198" i="1" a="1"/>
  <c r="O198" i="1" s="1"/>
  <c r="P198" i="1" s="1" a="1"/>
  <c r="P198" i="1" s="1"/>
  <c r="O205" i="1" a="1"/>
  <c r="O205" i="1" s="1"/>
  <c r="P205" i="1" s="1" a="1"/>
  <c r="P205" i="1" s="1"/>
  <c r="O209" i="1" a="1"/>
  <c r="O209" i="1" s="1"/>
  <c r="P209" i="1" s="1" a="1"/>
  <c r="P209" i="1" s="1"/>
  <c r="O210" i="1" a="1"/>
  <c r="O210" i="1" s="1"/>
  <c r="P210" i="1" s="1" a="1"/>
  <c r="P210" i="1" s="1"/>
  <c r="O212" i="1" a="1"/>
  <c r="O212" i="1" s="1"/>
  <c r="P212" i="1" s="1" a="1"/>
  <c r="P212" i="1" s="1"/>
  <c r="O214" i="1" a="1"/>
  <c r="O214" i="1" s="1"/>
  <c r="P214" i="1" s="1" a="1"/>
  <c r="P214" i="1" s="1"/>
  <c r="O219" i="1" a="1"/>
  <c r="O219" i="1" s="1"/>
  <c r="P219" i="1" s="1" a="1"/>
  <c r="P219" i="1" s="1"/>
  <c r="O221" i="1" a="1"/>
  <c r="O221" i="1" s="1"/>
  <c r="P221" i="1" s="1" a="1"/>
  <c r="P221" i="1" s="1"/>
  <c r="O226" i="1" a="1"/>
  <c r="O226" i="1" s="1"/>
  <c r="P226" i="1" s="1" a="1"/>
  <c r="P226" i="1" s="1"/>
  <c r="O232" i="1" a="1"/>
  <c r="O232" i="1" s="1"/>
  <c r="P232" i="1" s="1" a="1"/>
  <c r="P232" i="1" s="1"/>
  <c r="O233" i="1" a="1"/>
  <c r="O233" i="1" s="1"/>
  <c r="P233" i="1" s="1" a="1"/>
  <c r="P233" i="1" s="1"/>
  <c r="O235" i="1" a="1"/>
  <c r="O235" i="1" s="1"/>
  <c r="P235" i="1" s="1" a="1"/>
  <c r="P235" i="1" s="1"/>
  <c r="O236" i="1" a="1"/>
  <c r="O236" i="1" s="1"/>
  <c r="P236" i="1" s="1" a="1"/>
  <c r="P236" i="1" s="1"/>
  <c r="O239" i="1" a="1"/>
  <c r="O239" i="1" s="1"/>
  <c r="P239" i="1" s="1" a="1"/>
  <c r="P239" i="1" s="1"/>
  <c r="O242" i="1" a="1"/>
  <c r="O242" i="1" s="1"/>
  <c r="P242" i="1" s="1" a="1"/>
  <c r="P242" i="1" s="1"/>
  <c r="O247" i="1" a="1"/>
  <c r="O247" i="1" s="1"/>
  <c r="P247" i="1" s="1" a="1"/>
  <c r="P247" i="1" s="1"/>
  <c r="O252" i="1" a="1"/>
  <c r="O252" i="1" s="1"/>
  <c r="P252" i="1" s="1" a="1"/>
  <c r="P252" i="1" s="1"/>
  <c r="O253" i="1" a="1"/>
  <c r="O253" i="1" s="1"/>
  <c r="P253" i="1" s="1" a="1"/>
  <c r="P253" i="1" s="1"/>
  <c r="O257" i="1" a="1"/>
  <c r="O257" i="1" s="1"/>
  <c r="P257" i="1" s="1" a="1"/>
  <c r="P257" i="1" s="1"/>
  <c r="O262" i="1" a="1"/>
  <c r="O262" i="1" s="1"/>
  <c r="P262" i="1" s="1" a="1"/>
  <c r="P262" i="1" s="1"/>
  <c r="O271" i="1" a="1"/>
  <c r="O271" i="1" s="1"/>
  <c r="P271" i="1" s="1" a="1"/>
  <c r="P271" i="1" s="1"/>
  <c r="O272" i="1" a="1"/>
  <c r="O272" i="1" s="1"/>
  <c r="P272" i="1" s="1" a="1"/>
  <c r="P272" i="1" s="1"/>
  <c r="O273" i="1" a="1"/>
  <c r="O273" i="1" s="1"/>
  <c r="P273" i="1" s="1" a="1"/>
  <c r="P273" i="1" s="1"/>
  <c r="O275" i="1" a="1"/>
  <c r="O275" i="1" s="1"/>
  <c r="P275" i="1" s="1" a="1"/>
  <c r="P275" i="1" s="1"/>
  <c r="O285" i="1" a="1"/>
  <c r="O285" i="1" s="1"/>
  <c r="P285" i="1" s="1" a="1"/>
  <c r="P285" i="1" s="1"/>
  <c r="O292" i="1" a="1"/>
  <c r="O292" i="1" s="1"/>
  <c r="P292" i="1" s="1" a="1"/>
  <c r="P292" i="1" s="1"/>
  <c r="O308" i="1" a="1"/>
  <c r="O308" i="1" s="1"/>
  <c r="P308" i="1" s="1" a="1"/>
  <c r="P308" i="1" s="1"/>
  <c r="O309" i="1" a="1"/>
  <c r="O309" i="1" s="1"/>
  <c r="P309" i="1" s="1" a="1"/>
  <c r="P309" i="1" s="1"/>
  <c r="O312" i="1" a="1"/>
  <c r="O312" i="1" s="1"/>
  <c r="P312" i="1" s="1" a="1"/>
  <c r="P312" i="1" s="1"/>
  <c r="O317" i="1" a="1"/>
  <c r="O317" i="1" s="1"/>
  <c r="P317" i="1" s="1" a="1"/>
  <c r="P317" i="1" s="1"/>
  <c r="O318" i="1" a="1"/>
  <c r="O318" i="1" s="1"/>
  <c r="P318" i="1" s="1" a="1"/>
  <c r="P318" i="1" s="1"/>
  <c r="O319" i="1" a="1"/>
  <c r="O319" i="1" s="1"/>
  <c r="P319" i="1" s="1" a="1"/>
  <c r="P319" i="1" s="1"/>
  <c r="O321" i="1" a="1"/>
  <c r="O321" i="1" s="1"/>
  <c r="P321" i="1" s="1" a="1"/>
  <c r="P321" i="1" s="1"/>
  <c r="O327" i="1" a="1"/>
  <c r="O327" i="1" s="1"/>
  <c r="P327" i="1" s="1" a="1"/>
  <c r="P327" i="1" s="1"/>
  <c r="O328" i="1" a="1"/>
  <c r="O328" i="1" s="1"/>
  <c r="P328" i="1" s="1" a="1"/>
  <c r="P328" i="1" s="1"/>
  <c r="O331" i="1" a="1"/>
  <c r="O331" i="1" s="1"/>
  <c r="P331" i="1" s="1" a="1"/>
  <c r="P331" i="1" s="1"/>
  <c r="O340" i="1" a="1"/>
  <c r="O340" i="1" s="1"/>
  <c r="P340" i="1" s="1" a="1"/>
  <c r="P340" i="1" s="1"/>
  <c r="O344" i="1" a="1"/>
  <c r="O344" i="1" s="1"/>
  <c r="P344" i="1" s="1" a="1"/>
  <c r="P344" i="1" s="1"/>
  <c r="O347" i="1" a="1"/>
  <c r="O347" i="1" s="1"/>
  <c r="P347" i="1" s="1" a="1"/>
  <c r="P347" i="1" s="1"/>
  <c r="O348" i="1" a="1"/>
  <c r="O348" i="1" s="1"/>
  <c r="P348" i="1" s="1" a="1"/>
  <c r="P348" i="1" s="1"/>
  <c r="O350" i="1" a="1"/>
  <c r="O350" i="1" s="1"/>
  <c r="P350" i="1" s="1" a="1"/>
  <c r="P350" i="1" s="1"/>
  <c r="O351" i="1" a="1"/>
  <c r="O351" i="1" s="1"/>
  <c r="P351" i="1" s="1" a="1"/>
  <c r="P351" i="1" s="1"/>
  <c r="O358" i="1" a="1"/>
  <c r="O358" i="1" s="1"/>
  <c r="P358" i="1" s="1" a="1"/>
  <c r="P358" i="1" s="1"/>
  <c r="O361" i="1" a="1"/>
  <c r="O361" i="1" s="1"/>
  <c r="P361" i="1" s="1" a="1"/>
  <c r="P361" i="1" s="1"/>
  <c r="O362" i="1" a="1"/>
  <c r="O362" i="1" s="1"/>
  <c r="P362" i="1" s="1" a="1"/>
  <c r="P362" i="1" s="1"/>
  <c r="O366" i="1" a="1"/>
  <c r="O366" i="1" s="1"/>
  <c r="P366" i="1" s="1" a="1"/>
  <c r="P366" i="1" s="1"/>
  <c r="O370" i="1" a="1"/>
  <c r="O370" i="1" s="1"/>
  <c r="P370" i="1" s="1" a="1"/>
  <c r="P370" i="1" s="1"/>
  <c r="O371" i="1" a="1"/>
  <c r="O371" i="1" s="1"/>
  <c r="P371" i="1" s="1" a="1"/>
  <c r="P371" i="1" s="1"/>
  <c r="O373" i="1" a="1"/>
  <c r="O373" i="1" s="1"/>
  <c r="P373" i="1" s="1" a="1"/>
  <c r="P373" i="1" s="1"/>
  <c r="O375" i="1" a="1"/>
  <c r="O375" i="1" s="1"/>
  <c r="P375" i="1" s="1" a="1"/>
  <c r="P375" i="1" s="1"/>
  <c r="O378" i="1" a="1"/>
  <c r="O378" i="1" s="1"/>
  <c r="P378" i="1" s="1" a="1"/>
  <c r="P378" i="1" s="1"/>
  <c r="O379" i="1" a="1"/>
  <c r="O379" i="1" s="1"/>
  <c r="P379" i="1" s="1" a="1"/>
  <c r="P379" i="1" s="1"/>
  <c r="O381" i="1" a="1"/>
  <c r="O381" i="1" s="1"/>
  <c r="P381" i="1" s="1" a="1"/>
  <c r="P381" i="1" s="1"/>
  <c r="O384" i="1" a="1"/>
  <c r="O384" i="1" s="1"/>
  <c r="P384" i="1" s="1" a="1"/>
  <c r="P384" i="1" s="1"/>
  <c r="O385" i="1" a="1"/>
  <c r="O385" i="1" s="1"/>
  <c r="P385" i="1" s="1" a="1"/>
  <c r="P385" i="1" s="1"/>
  <c r="O386" i="1" a="1"/>
  <c r="O386" i="1" s="1"/>
  <c r="P386" i="1" s="1" a="1"/>
  <c r="P386" i="1" s="1"/>
  <c r="O387" i="1" a="1"/>
  <c r="O387" i="1" s="1"/>
  <c r="P387" i="1" s="1" a="1"/>
  <c r="P387" i="1" s="1"/>
  <c r="O388" i="1" a="1"/>
  <c r="O388" i="1" s="1"/>
  <c r="P388" i="1" s="1" a="1"/>
  <c r="P388" i="1" s="1"/>
  <c r="O389" i="1" a="1"/>
  <c r="O389" i="1" s="1"/>
  <c r="P389" i="1" s="1" a="1"/>
  <c r="P389" i="1" s="1"/>
  <c r="O390" i="1" a="1"/>
  <c r="O390" i="1" s="1"/>
  <c r="P390" i="1" s="1" a="1"/>
  <c r="P390" i="1" s="1"/>
  <c r="O391" i="1" a="1"/>
  <c r="O391" i="1" s="1"/>
  <c r="P391" i="1" s="1" a="1"/>
  <c r="P391" i="1" s="1"/>
  <c r="O397" i="1" a="1"/>
  <c r="O397" i="1" s="1"/>
  <c r="P397" i="1" s="1" a="1"/>
  <c r="P397" i="1" s="1"/>
  <c r="O398" i="1" a="1"/>
  <c r="O398" i="1" s="1"/>
  <c r="P398" i="1" s="1" a="1"/>
  <c r="P398" i="1" s="1"/>
  <c r="O400" i="1" a="1"/>
  <c r="O400" i="1" s="1"/>
  <c r="P400" i="1" s="1" a="1"/>
  <c r="P400" i="1" s="1"/>
  <c r="O403" i="1" a="1"/>
  <c r="O403" i="1" s="1"/>
  <c r="P403" i="1" s="1" a="1"/>
  <c r="P403" i="1" s="1"/>
  <c r="O411" i="1" a="1"/>
  <c r="O411" i="1" s="1"/>
  <c r="P411" i="1" s="1" a="1"/>
  <c r="P411" i="1" s="1"/>
  <c r="O416" i="1" a="1"/>
  <c r="O416" i="1" s="1"/>
  <c r="P416" i="1" s="1" a="1"/>
  <c r="P416" i="1" s="1"/>
  <c r="O418" i="1" a="1"/>
  <c r="O418" i="1" s="1"/>
  <c r="P418" i="1" s="1" a="1"/>
  <c r="P418" i="1" s="1"/>
  <c r="O423" i="1" a="1"/>
  <c r="O423" i="1" s="1"/>
  <c r="P423" i="1" s="1" a="1"/>
  <c r="P423" i="1" s="1"/>
  <c r="O426" i="1" a="1"/>
  <c r="O426" i="1" s="1"/>
  <c r="P426" i="1" s="1" a="1"/>
  <c r="P426" i="1" s="1"/>
  <c r="O428" i="1" a="1"/>
  <c r="O428" i="1" s="1"/>
  <c r="P428" i="1" s="1" a="1"/>
  <c r="P428" i="1" s="1"/>
  <c r="O437" i="1" a="1"/>
  <c r="O437" i="1" s="1"/>
  <c r="P437" i="1" s="1" a="1"/>
  <c r="P437" i="1" s="1"/>
  <c r="O440" i="1" a="1"/>
  <c r="O440" i="1" s="1"/>
  <c r="P440" i="1" s="1" a="1"/>
  <c r="P440" i="1" s="1"/>
  <c r="O441" i="1" a="1"/>
  <c r="O441" i="1" s="1"/>
  <c r="P441" i="1" s="1" a="1"/>
  <c r="P441" i="1" s="1"/>
  <c r="O442" i="1" a="1"/>
  <c r="O442" i="1" s="1"/>
  <c r="P442" i="1" s="1" a="1"/>
  <c r="P442" i="1" s="1"/>
  <c r="O443" i="1" a="1"/>
  <c r="O443" i="1" s="1"/>
  <c r="P443" i="1" s="1" a="1"/>
  <c r="P443" i="1" s="1"/>
  <c r="O444" i="1" a="1"/>
  <c r="O444" i="1" s="1"/>
  <c r="P444" i="1" s="1" a="1"/>
  <c r="P444" i="1" s="1"/>
  <c r="O445" i="1" a="1"/>
  <c r="O445" i="1" s="1"/>
  <c r="P445" i="1" s="1" a="1"/>
  <c r="P445" i="1" s="1"/>
  <c r="O449" i="1" a="1"/>
  <c r="O449" i="1" s="1"/>
  <c r="P449" i="1" s="1" a="1"/>
  <c r="P449" i="1" s="1"/>
  <c r="O451" i="1" a="1"/>
  <c r="O451" i="1" s="1"/>
  <c r="P451" i="1" s="1" a="1"/>
  <c r="P451" i="1" s="1"/>
  <c r="O454" i="1" a="1"/>
  <c r="O454" i="1" s="1"/>
  <c r="P454" i="1" s="1" a="1"/>
  <c r="P454" i="1" s="1"/>
  <c r="O456" i="1" a="1"/>
  <c r="O456" i="1" s="1"/>
  <c r="P456" i="1" s="1" a="1"/>
  <c r="P456" i="1" s="1"/>
  <c r="O458" i="1" a="1"/>
  <c r="O458" i="1" s="1"/>
  <c r="P458" i="1" s="1" a="1"/>
  <c r="P458" i="1" s="1"/>
  <c r="O462" i="1" a="1"/>
  <c r="O462" i="1" s="1"/>
  <c r="P462" i="1" s="1" a="1"/>
  <c r="P462" i="1" s="1"/>
  <c r="O464" i="1" a="1"/>
  <c r="O464" i="1" s="1"/>
  <c r="P464" i="1" s="1" a="1"/>
  <c r="P464" i="1" s="1"/>
  <c r="O468" i="1" a="1"/>
  <c r="O468" i="1" s="1"/>
  <c r="P468" i="1" s="1" a="1"/>
  <c r="P468" i="1" s="1"/>
  <c r="O469" i="1" a="1"/>
  <c r="O469" i="1" s="1"/>
  <c r="P469" i="1" s="1" a="1"/>
  <c r="P469" i="1" s="1"/>
  <c r="O474" i="1" a="1"/>
  <c r="O474" i="1" s="1"/>
  <c r="P474" i="1" s="1" a="1"/>
  <c r="P474" i="1" s="1"/>
  <c r="O475" i="1" a="1"/>
  <c r="O475" i="1" s="1"/>
  <c r="P475" i="1" s="1" a="1"/>
  <c r="P475" i="1" s="1"/>
  <c r="O476" i="1" a="1"/>
  <c r="O476" i="1" s="1"/>
  <c r="P476" i="1" s="1" a="1"/>
  <c r="P476" i="1" s="1"/>
  <c r="O477" i="1" a="1"/>
  <c r="O477" i="1" s="1"/>
  <c r="P477" i="1" s="1" a="1"/>
  <c r="P477" i="1" s="1"/>
  <c r="O478" i="1" a="1"/>
  <c r="O478" i="1" s="1"/>
  <c r="P478" i="1" s="1" a="1"/>
  <c r="P478" i="1" s="1"/>
  <c r="O479" i="1" a="1"/>
  <c r="O479" i="1" s="1"/>
  <c r="P479" i="1" s="1" a="1"/>
  <c r="P479" i="1" s="1"/>
  <c r="O483" i="1" a="1"/>
  <c r="O483" i="1" s="1"/>
  <c r="P483" i="1" s="1" a="1"/>
  <c r="P483" i="1" s="1"/>
  <c r="O484" i="1" a="1"/>
  <c r="O484" i="1" s="1"/>
  <c r="P484" i="1" s="1" a="1"/>
  <c r="P484" i="1" s="1"/>
  <c r="O485" i="1" a="1"/>
  <c r="O485" i="1" s="1"/>
  <c r="P485" i="1" s="1" a="1"/>
  <c r="P485" i="1" s="1"/>
  <c r="O494" i="1" a="1"/>
  <c r="O494" i="1" s="1"/>
  <c r="P494" i="1" s="1" a="1"/>
  <c r="P494" i="1" s="1"/>
  <c r="O495" i="1" a="1"/>
  <c r="O495" i="1" s="1"/>
  <c r="P495" i="1" s="1" a="1"/>
  <c r="P495" i="1" s="1"/>
  <c r="O498" i="1" a="1"/>
  <c r="O498" i="1" s="1"/>
  <c r="P498" i="1" s="1" a="1"/>
  <c r="P498" i="1" s="1"/>
  <c r="O507" i="1" a="1"/>
  <c r="O507" i="1" s="1"/>
  <c r="P507" i="1" s="1" a="1"/>
  <c r="P507" i="1" s="1"/>
  <c r="O509" i="1" a="1"/>
  <c r="O509" i="1" s="1"/>
  <c r="P509" i="1" s="1" a="1"/>
  <c r="P509" i="1" s="1"/>
  <c r="O510" i="1" a="1"/>
  <c r="O510" i="1" s="1"/>
  <c r="P510" i="1" s="1" a="1"/>
  <c r="P510" i="1" s="1"/>
  <c r="O512" i="1" a="1"/>
  <c r="O512" i="1" s="1"/>
  <c r="P512" i="1" s="1" a="1"/>
  <c r="P512" i="1" s="1"/>
  <c r="O514" i="1" a="1"/>
  <c r="O514" i="1" s="1"/>
  <c r="P514" i="1" s="1" a="1"/>
  <c r="P514" i="1" s="1"/>
  <c r="O517" i="1" a="1"/>
  <c r="O517" i="1" s="1"/>
  <c r="P517" i="1" s="1" a="1"/>
  <c r="P517" i="1" s="1"/>
  <c r="O518" i="1" a="1"/>
  <c r="O518" i="1" s="1"/>
  <c r="P518" i="1" s="1" a="1"/>
  <c r="P518" i="1" s="1"/>
  <c r="O521" i="1" a="1"/>
  <c r="O521" i="1" s="1"/>
  <c r="P521" i="1" s="1" a="1"/>
  <c r="P521" i="1" s="1"/>
  <c r="O528" i="1" a="1"/>
  <c r="O528" i="1" s="1"/>
  <c r="P528" i="1" s="1" a="1"/>
  <c r="P528" i="1" s="1"/>
  <c r="O539" i="1" a="1"/>
  <c r="O539" i="1" s="1"/>
  <c r="P539" i="1" s="1" a="1"/>
  <c r="P539" i="1" s="1"/>
  <c r="O541" i="1" a="1"/>
  <c r="O541" i="1" s="1"/>
  <c r="P541" i="1" s="1" a="1"/>
  <c r="P541" i="1" s="1"/>
  <c r="O542" i="1" a="1"/>
  <c r="O542" i="1" s="1"/>
  <c r="P542" i="1" s="1" a="1"/>
  <c r="P542" i="1" s="1"/>
  <c r="O543" i="1" a="1"/>
  <c r="O543" i="1" s="1"/>
  <c r="P543" i="1" s="1" a="1"/>
  <c r="P543" i="1" s="1"/>
  <c r="O544" i="1" a="1"/>
  <c r="O544" i="1" s="1"/>
  <c r="P544" i="1" s="1" a="1"/>
  <c r="P544" i="1" s="1"/>
  <c r="O549" i="1" a="1"/>
  <c r="O549" i="1" s="1"/>
  <c r="P549" i="1" s="1" a="1"/>
  <c r="P549" i="1" s="1"/>
  <c r="O550" i="1" a="1"/>
  <c r="O550" i="1" s="1"/>
  <c r="P550" i="1" s="1" a="1"/>
  <c r="P550" i="1" s="1"/>
  <c r="O552" i="1" a="1"/>
  <c r="O552" i="1" s="1"/>
  <c r="P552" i="1" s="1" a="1"/>
  <c r="P552" i="1" s="1"/>
  <c r="O553" i="1" a="1"/>
  <c r="O553" i="1" s="1"/>
  <c r="P553" i="1" s="1" a="1"/>
  <c r="P553" i="1" s="1"/>
  <c r="O554" i="1" a="1"/>
  <c r="O554" i="1" s="1"/>
  <c r="P554" i="1" s="1" a="1"/>
  <c r="P554" i="1" s="1"/>
  <c r="O555" i="1" a="1"/>
  <c r="O555" i="1" s="1"/>
  <c r="P555" i="1" s="1" a="1"/>
  <c r="P555" i="1" s="1"/>
  <c r="O556" i="1" a="1"/>
  <c r="O556" i="1" s="1"/>
  <c r="P556" i="1" s="1" a="1"/>
  <c r="P556" i="1" s="1"/>
  <c r="O559" i="1" a="1"/>
  <c r="O559" i="1" s="1"/>
  <c r="P559" i="1" s="1" a="1"/>
  <c r="P559" i="1" s="1"/>
  <c r="O568" i="1" a="1"/>
  <c r="O568" i="1" s="1"/>
  <c r="P568" i="1" s="1" a="1"/>
  <c r="P568" i="1" s="1"/>
  <c r="O573" i="1" a="1"/>
  <c r="O573" i="1" s="1"/>
  <c r="P573" i="1" s="1" a="1"/>
  <c r="P573" i="1" s="1"/>
  <c r="O575" i="1" a="1"/>
  <c r="O575" i="1" s="1"/>
  <c r="P575" i="1" s="1" a="1"/>
  <c r="P575" i="1" s="1"/>
  <c r="O576" i="1" a="1"/>
  <c r="O576" i="1" s="1"/>
  <c r="P576" i="1" s="1" a="1"/>
  <c r="P576" i="1" s="1"/>
  <c r="O581" i="1" a="1"/>
  <c r="O581" i="1" s="1"/>
  <c r="P581" i="1" s="1" a="1"/>
  <c r="P581" i="1" s="1"/>
  <c r="O582" i="1" a="1"/>
  <c r="O582" i="1" s="1"/>
  <c r="P582" i="1" s="1" a="1"/>
  <c r="P582" i="1" s="1"/>
  <c r="O584" i="1" a="1"/>
  <c r="O584" i="1" s="1"/>
  <c r="P584" i="1" s="1" a="1"/>
  <c r="P584" i="1" s="1"/>
  <c r="O585" i="1" a="1"/>
  <c r="O585" i="1" s="1"/>
  <c r="P585" i="1" s="1" a="1"/>
  <c r="P585" i="1" s="1"/>
  <c r="O587" i="1" a="1"/>
  <c r="O587" i="1" s="1"/>
  <c r="P587" i="1" s="1" a="1"/>
  <c r="P587" i="1" s="1"/>
  <c r="O588" i="1" a="1"/>
  <c r="O588" i="1" s="1"/>
  <c r="P588" i="1" s="1" a="1"/>
  <c r="P588" i="1" s="1"/>
  <c r="O590" i="1" a="1"/>
  <c r="O590" i="1" s="1"/>
  <c r="P590" i="1" s="1" a="1"/>
  <c r="P590" i="1" s="1"/>
  <c r="O600" i="1" a="1"/>
  <c r="O600" i="1" s="1"/>
  <c r="P600" i="1" s="1" a="1"/>
  <c r="P600" i="1" s="1"/>
  <c r="O601" i="1" a="1"/>
  <c r="O601" i="1" s="1"/>
  <c r="P601" i="1" s="1" a="1"/>
  <c r="P601" i="1" s="1"/>
  <c r="O604" i="1" a="1"/>
  <c r="O604" i="1" s="1"/>
  <c r="P604" i="1" s="1" a="1"/>
  <c r="P604" i="1" s="1"/>
  <c r="O632" i="1" a="1"/>
  <c r="O632" i="1" s="1"/>
  <c r="P632" i="1" s="1" a="1"/>
  <c r="P632" i="1" s="1"/>
  <c r="O633" i="1" a="1"/>
  <c r="O633" i="1" s="1"/>
  <c r="P633" i="1" s="1" a="1"/>
  <c r="P633" i="1" s="1"/>
  <c r="O634" i="1" a="1"/>
  <c r="O634" i="1" s="1"/>
  <c r="P634" i="1" s="1" a="1"/>
  <c r="P634" i="1" s="1"/>
  <c r="O635" i="1" a="1"/>
  <c r="O635" i="1" s="1"/>
  <c r="P635" i="1" s="1" a="1"/>
  <c r="P635" i="1" s="1"/>
  <c r="O638" i="1" a="1"/>
  <c r="O638" i="1" s="1"/>
  <c r="P638" i="1" s="1" a="1"/>
  <c r="P638" i="1" s="1"/>
  <c r="O641" i="1" a="1"/>
  <c r="O641" i="1" s="1"/>
  <c r="P641" i="1" s="1" a="1"/>
  <c r="P641" i="1" s="1"/>
  <c r="O643" i="1" a="1"/>
  <c r="O643" i="1" s="1"/>
  <c r="P643" i="1" s="1" a="1"/>
  <c r="P643" i="1" s="1"/>
  <c r="O644" i="1" a="1"/>
  <c r="O644" i="1" s="1"/>
  <c r="P644" i="1" s="1" a="1"/>
  <c r="P644" i="1" s="1"/>
  <c r="O645" i="1" a="1"/>
  <c r="O645" i="1" s="1"/>
  <c r="P645" i="1" s="1" a="1"/>
  <c r="P645" i="1" s="1"/>
  <c r="O646" i="1" a="1"/>
  <c r="O646" i="1" s="1"/>
  <c r="P646" i="1" s="1" a="1"/>
  <c r="P646" i="1" s="1"/>
  <c r="O649" i="1" a="1"/>
  <c r="O649" i="1" s="1"/>
  <c r="P649" i="1" s="1" a="1"/>
  <c r="P649" i="1" s="1"/>
  <c r="O651" i="1" a="1"/>
  <c r="O651" i="1" s="1"/>
  <c r="P651" i="1" s="1" a="1"/>
  <c r="P651" i="1" s="1"/>
  <c r="O654" i="1" a="1"/>
  <c r="O654" i="1" s="1"/>
  <c r="P654" i="1" s="1" a="1"/>
  <c r="P654" i="1" s="1"/>
  <c r="O655" i="1" a="1"/>
  <c r="O655" i="1" s="1"/>
  <c r="P655" i="1" s="1" a="1"/>
  <c r="P655" i="1" s="1"/>
  <c r="O656" i="1" a="1"/>
  <c r="O656" i="1" s="1"/>
  <c r="P656" i="1" s="1" a="1"/>
  <c r="P656" i="1" s="1"/>
  <c r="O658" i="1" a="1"/>
  <c r="O658" i="1" s="1"/>
  <c r="P658" i="1" s="1" a="1"/>
  <c r="P658" i="1" s="1"/>
  <c r="O659" i="1" a="1"/>
  <c r="O659" i="1" s="1"/>
  <c r="P659" i="1" s="1" a="1"/>
  <c r="P659" i="1" s="1"/>
  <c r="O660" i="1" a="1"/>
  <c r="O660" i="1" s="1"/>
  <c r="P660" i="1" s="1" a="1"/>
  <c r="P660" i="1" s="1"/>
  <c r="O661" i="1" a="1"/>
  <c r="O661" i="1" s="1"/>
  <c r="P661" i="1" s="1" a="1"/>
  <c r="P661" i="1" s="1"/>
  <c r="O662" i="1" a="1"/>
  <c r="O662" i="1" s="1"/>
  <c r="P662" i="1" s="1" a="1"/>
  <c r="P662" i="1" s="1"/>
  <c r="O665" i="1" a="1"/>
  <c r="O665" i="1" s="1"/>
  <c r="P665" i="1" s="1" a="1"/>
  <c r="P665" i="1" s="1"/>
  <c r="O666" i="1" a="1"/>
  <c r="O666" i="1" s="1"/>
  <c r="P666" i="1" s="1" a="1"/>
  <c r="P666" i="1" s="1"/>
  <c r="O669" i="1" a="1"/>
  <c r="O669" i="1" s="1"/>
  <c r="P669" i="1" s="1" a="1"/>
  <c r="P669" i="1" s="1"/>
  <c r="O670" i="1" a="1"/>
  <c r="O670" i="1" s="1"/>
  <c r="P670" i="1" s="1" a="1"/>
  <c r="P670" i="1" s="1"/>
  <c r="O671" i="1" a="1"/>
  <c r="O671" i="1" s="1"/>
  <c r="P671" i="1" s="1" a="1"/>
  <c r="P671" i="1" s="1"/>
  <c r="O672" i="1" a="1"/>
  <c r="O672" i="1" s="1"/>
  <c r="P672" i="1" s="1" a="1"/>
  <c r="P672" i="1" s="1"/>
  <c r="O677" i="1" a="1"/>
  <c r="O677" i="1" s="1"/>
  <c r="P677" i="1" s="1" a="1"/>
  <c r="P677" i="1" s="1"/>
  <c r="O678" i="1" a="1"/>
  <c r="O678" i="1" s="1"/>
  <c r="P678" i="1" s="1" a="1"/>
  <c r="P678" i="1" s="1"/>
  <c r="O679" i="1" a="1"/>
  <c r="O679" i="1" s="1"/>
  <c r="P679" i="1" s="1" a="1"/>
  <c r="P679" i="1" s="1"/>
  <c r="O682" i="1" a="1"/>
  <c r="O682" i="1" s="1"/>
  <c r="P682" i="1" s="1" a="1"/>
  <c r="P682" i="1" s="1"/>
  <c r="O685" i="1" a="1"/>
  <c r="O685" i="1" s="1"/>
  <c r="P685" i="1" s="1" a="1"/>
  <c r="P685" i="1" s="1"/>
  <c r="O688" i="1" a="1"/>
  <c r="O688" i="1" s="1"/>
  <c r="P688" i="1" s="1" a="1"/>
  <c r="P688" i="1" s="1"/>
  <c r="O690" i="1" a="1"/>
  <c r="O690" i="1" s="1"/>
  <c r="P690" i="1" s="1" a="1"/>
  <c r="P690" i="1" s="1"/>
  <c r="O692" i="1" a="1"/>
  <c r="O692" i="1" s="1"/>
  <c r="P692" i="1" s="1" a="1"/>
  <c r="P692" i="1" s="1"/>
  <c r="O693" i="1" a="1"/>
  <c r="O693" i="1" s="1"/>
  <c r="P693" i="1" s="1" a="1"/>
  <c r="P693" i="1" s="1"/>
  <c r="O703" i="1" a="1"/>
  <c r="O703" i="1" s="1"/>
  <c r="P703" i="1" s="1" a="1"/>
  <c r="P703" i="1" s="1"/>
  <c r="O704" i="1" a="1"/>
  <c r="O704" i="1" s="1"/>
  <c r="P704" i="1" s="1" a="1"/>
  <c r="P704" i="1" s="1"/>
  <c r="O706" i="1" a="1"/>
  <c r="O706" i="1" s="1"/>
  <c r="P706" i="1" s="1" a="1"/>
  <c r="P706" i="1" s="1"/>
  <c r="O707" i="1" a="1"/>
  <c r="O707" i="1" s="1"/>
  <c r="P707" i="1" s="1" a="1"/>
  <c r="P707" i="1" s="1"/>
  <c r="O716" i="1" a="1"/>
  <c r="O716" i="1" s="1"/>
  <c r="P716" i="1" s="1" a="1"/>
  <c r="P716" i="1" s="1"/>
  <c r="O718" i="1" a="1"/>
  <c r="O718" i="1" s="1"/>
  <c r="P718" i="1" s="1" a="1"/>
  <c r="P718" i="1" s="1"/>
  <c r="O719" i="1" a="1"/>
  <c r="O719" i="1" s="1"/>
  <c r="P719" i="1" s="1" a="1"/>
  <c r="P719" i="1" s="1"/>
  <c r="O721" i="1" a="1"/>
  <c r="O721" i="1" s="1"/>
  <c r="P721" i="1" s="1" a="1"/>
  <c r="P721" i="1" s="1"/>
  <c r="O722" i="1" a="1"/>
  <c r="O722" i="1" s="1"/>
  <c r="P722" i="1" s="1" a="1"/>
  <c r="P722" i="1" s="1"/>
  <c r="O724" i="1" a="1"/>
  <c r="O724" i="1" s="1"/>
  <c r="P724" i="1" s="1" a="1"/>
  <c r="P724" i="1" s="1"/>
  <c r="O726" i="1" a="1"/>
  <c r="O726" i="1" s="1"/>
  <c r="P726" i="1" s="1" a="1"/>
  <c r="P726" i="1" s="1"/>
  <c r="O733" i="1" a="1"/>
  <c r="O733" i="1" s="1"/>
  <c r="P733" i="1" s="1" a="1"/>
  <c r="P733" i="1" s="1"/>
  <c r="O737" i="1" a="1"/>
  <c r="O737" i="1" s="1"/>
  <c r="P737" i="1" s="1" a="1"/>
  <c r="P737" i="1" s="1"/>
  <c r="O738" i="1" a="1"/>
  <c r="O738" i="1" s="1"/>
  <c r="P738" i="1" s="1" a="1"/>
  <c r="P738" i="1" s="1"/>
  <c r="O746" i="1" a="1"/>
  <c r="O746" i="1" s="1"/>
  <c r="P746" i="1" s="1" a="1"/>
  <c r="P746" i="1" s="1"/>
  <c r="O749" i="1" a="1"/>
  <c r="O749" i="1" s="1"/>
  <c r="P749" i="1" s="1" a="1"/>
  <c r="P749" i="1" s="1"/>
  <c r="O753" i="1" a="1"/>
  <c r="O753" i="1" s="1"/>
  <c r="P753" i="1" s="1" a="1"/>
  <c r="P753" i="1" s="1"/>
  <c r="O754" i="1" a="1"/>
  <c r="O754" i="1" s="1"/>
  <c r="P754" i="1" s="1" a="1"/>
  <c r="P754" i="1" s="1"/>
  <c r="O759" i="1" a="1"/>
  <c r="O759" i="1" s="1"/>
  <c r="P759" i="1" s="1" a="1"/>
  <c r="P759" i="1" s="1"/>
  <c r="O761" i="1" a="1"/>
  <c r="O761" i="1" s="1"/>
  <c r="P761" i="1" s="1" a="1"/>
  <c r="P761" i="1" s="1"/>
  <c r="O765" i="1" a="1"/>
  <c r="O765" i="1" s="1"/>
  <c r="P765" i="1" s="1" a="1"/>
  <c r="P765" i="1" s="1"/>
  <c r="O767" i="1" a="1"/>
  <c r="O767" i="1" s="1"/>
  <c r="P767" i="1" s="1" a="1"/>
  <c r="P767" i="1" s="1"/>
  <c r="O768" i="1" a="1"/>
  <c r="O768" i="1" s="1"/>
  <c r="P768" i="1" s="1" a="1"/>
  <c r="P768" i="1" s="1"/>
  <c r="O769" i="1" a="1"/>
  <c r="O769" i="1" s="1"/>
  <c r="P769" i="1" s="1" a="1"/>
  <c r="P769" i="1" s="1"/>
  <c r="O770" i="1" a="1"/>
  <c r="O770" i="1" s="1"/>
  <c r="P770" i="1" s="1" a="1"/>
  <c r="P770" i="1" s="1"/>
  <c r="O773" i="1" a="1"/>
  <c r="O773" i="1" s="1"/>
  <c r="P773" i="1" s="1" a="1"/>
  <c r="P773" i="1" s="1"/>
  <c r="O776" i="1" a="1"/>
  <c r="O776" i="1" s="1"/>
  <c r="P776" i="1" s="1" a="1"/>
  <c r="P776" i="1" s="1"/>
  <c r="O777" i="1" a="1"/>
  <c r="O777" i="1" s="1"/>
  <c r="P777" i="1" s="1" a="1"/>
  <c r="P777" i="1" s="1"/>
  <c r="O779" i="1" a="1"/>
  <c r="O779" i="1" s="1"/>
  <c r="P779" i="1" s="1" a="1"/>
  <c r="P779" i="1" s="1"/>
  <c r="O783" i="1" a="1"/>
  <c r="O783" i="1" s="1"/>
  <c r="P783" i="1" s="1" a="1"/>
  <c r="P783" i="1" s="1"/>
  <c r="O787" i="1" a="1"/>
  <c r="O787" i="1" s="1"/>
  <c r="P787" i="1" s="1" a="1"/>
  <c r="P787" i="1" s="1"/>
  <c r="O788" i="1" a="1"/>
  <c r="O788" i="1" s="1"/>
  <c r="P788" i="1" s="1" a="1"/>
  <c r="P788" i="1" s="1"/>
  <c r="O790" i="1" a="1"/>
  <c r="O790" i="1" s="1"/>
  <c r="P790" i="1" s="1" a="1"/>
  <c r="P790" i="1" s="1"/>
  <c r="O791" i="1" a="1"/>
  <c r="O791" i="1" s="1"/>
  <c r="P791" i="1" s="1" a="1"/>
  <c r="P791" i="1" s="1"/>
  <c r="O794" i="1" a="1"/>
  <c r="O794" i="1" s="1"/>
  <c r="P794" i="1" s="1" a="1"/>
  <c r="P794" i="1" s="1"/>
  <c r="O797" i="1" a="1"/>
  <c r="O797" i="1" s="1"/>
  <c r="P797" i="1" s="1" a="1"/>
  <c r="P797" i="1" s="1"/>
  <c r="O799" i="1" a="1"/>
  <c r="O799" i="1" s="1"/>
  <c r="P799" i="1" s="1" a="1"/>
  <c r="P799" i="1" s="1"/>
  <c r="O811" i="1" a="1"/>
  <c r="O811" i="1" s="1"/>
  <c r="P811" i="1" s="1" a="1"/>
  <c r="P811" i="1" s="1"/>
  <c r="O812" i="1" a="1"/>
  <c r="O812" i="1" s="1"/>
  <c r="P812" i="1" s="1" a="1"/>
  <c r="P812" i="1" s="1"/>
  <c r="O819" i="1" a="1"/>
  <c r="O819" i="1" s="1"/>
  <c r="P819" i="1" s="1" a="1"/>
  <c r="P819" i="1" s="1"/>
  <c r="O820" i="1" a="1"/>
  <c r="O820" i="1" s="1"/>
  <c r="P820" i="1" s="1" a="1"/>
  <c r="P820" i="1" s="1"/>
  <c r="O822" i="1" a="1"/>
  <c r="O822" i="1" s="1"/>
  <c r="P822" i="1" s="1" a="1"/>
  <c r="P822" i="1" s="1"/>
  <c r="O826" i="1" a="1"/>
  <c r="O826" i="1" s="1"/>
  <c r="P826" i="1" s="1" a="1"/>
  <c r="P826" i="1" s="1"/>
  <c r="O829" i="1" a="1"/>
  <c r="O829" i="1" s="1"/>
  <c r="P829" i="1" s="1" a="1"/>
  <c r="P829" i="1" s="1"/>
  <c r="O831" i="1" a="1"/>
  <c r="O831" i="1" s="1"/>
  <c r="P831" i="1" s="1" a="1"/>
  <c r="P831" i="1" s="1"/>
  <c r="O834" i="1" a="1"/>
  <c r="O834" i="1" s="1"/>
  <c r="P834" i="1" s="1" a="1"/>
  <c r="P834" i="1" s="1"/>
  <c r="O835" i="1" a="1"/>
  <c r="O835" i="1" s="1"/>
  <c r="P835" i="1" s="1" a="1"/>
  <c r="P835" i="1" s="1"/>
  <c r="O843" i="1" a="1"/>
  <c r="O843" i="1" s="1"/>
  <c r="P843" i="1" s="1" a="1"/>
  <c r="P843" i="1" s="1"/>
  <c r="O844" i="1" a="1"/>
  <c r="O844" i="1" s="1"/>
  <c r="P844" i="1" s="1" a="1"/>
  <c r="P844" i="1" s="1"/>
  <c r="O848" i="1" a="1"/>
  <c r="O848" i="1" s="1"/>
  <c r="P848" i="1" s="1" a="1"/>
  <c r="P848" i="1" s="1"/>
  <c r="O849" i="1" a="1"/>
  <c r="O849" i="1" s="1"/>
  <c r="P849" i="1" s="1" a="1"/>
  <c r="P849" i="1" s="1"/>
  <c r="O850" i="1" a="1"/>
  <c r="O850" i="1" s="1"/>
  <c r="P850" i="1" s="1" a="1"/>
  <c r="P850" i="1" s="1"/>
  <c r="O860" i="1" a="1"/>
  <c r="O860" i="1" s="1"/>
  <c r="P860" i="1" s="1" a="1"/>
  <c r="P860" i="1" s="1"/>
  <c r="O867" i="1" a="1"/>
  <c r="O867" i="1" s="1"/>
  <c r="P867" i="1" s="1" a="1"/>
  <c r="P867" i="1" s="1"/>
  <c r="O870" i="1" a="1"/>
  <c r="O870" i="1" s="1"/>
  <c r="P870" i="1" s="1" a="1"/>
  <c r="P870" i="1" s="1"/>
  <c r="O872" i="1" a="1"/>
  <c r="O872" i="1" s="1"/>
  <c r="P872" i="1" s="1" a="1"/>
  <c r="P872" i="1" s="1"/>
  <c r="O875" i="1" a="1"/>
  <c r="O875" i="1" s="1"/>
  <c r="P875" i="1" s="1" a="1"/>
  <c r="P875" i="1" s="1"/>
  <c r="O876" i="1" a="1"/>
  <c r="O876" i="1" s="1"/>
  <c r="P876" i="1" s="1" a="1"/>
  <c r="P876" i="1" s="1"/>
  <c r="O878" i="1" a="1"/>
  <c r="O878" i="1" s="1"/>
  <c r="P878" i="1" s="1" a="1"/>
  <c r="P878" i="1" s="1"/>
  <c r="O882" i="1" a="1"/>
  <c r="O882" i="1" s="1"/>
  <c r="P882" i="1" s="1" a="1"/>
  <c r="P882" i="1" s="1"/>
  <c r="O885" i="1" a="1"/>
  <c r="O885" i="1" s="1"/>
  <c r="P885" i="1" s="1" a="1"/>
  <c r="P885" i="1" s="1"/>
  <c r="O887" i="1" a="1"/>
  <c r="O887" i="1" s="1"/>
  <c r="P887" i="1" s="1" a="1"/>
  <c r="P887" i="1" s="1"/>
  <c r="O891" i="1" a="1"/>
  <c r="O891" i="1" s="1"/>
  <c r="P891" i="1" s="1" a="1"/>
  <c r="P891" i="1" s="1"/>
  <c r="O894" i="1" a="1"/>
  <c r="O894" i="1" s="1"/>
  <c r="P894" i="1" s="1" a="1"/>
  <c r="P894" i="1" s="1"/>
  <c r="O901" i="1" a="1"/>
  <c r="O901" i="1" s="1"/>
  <c r="P901" i="1" s="1" a="1"/>
  <c r="P901" i="1" s="1"/>
  <c r="O904" i="1" a="1"/>
  <c r="O904" i="1" s="1"/>
  <c r="P904" i="1" s="1" a="1"/>
  <c r="P904" i="1" s="1"/>
  <c r="O909" i="1" a="1"/>
  <c r="O909" i="1" s="1"/>
  <c r="P909" i="1" s="1" a="1"/>
  <c r="P909" i="1" s="1"/>
  <c r="O912" i="1" a="1"/>
  <c r="O912" i="1" s="1"/>
  <c r="P912" i="1" s="1" a="1"/>
  <c r="P912" i="1" s="1"/>
  <c r="O913" i="1" a="1"/>
  <c r="O913" i="1" s="1"/>
  <c r="P913" i="1" s="1" a="1"/>
  <c r="P913" i="1" s="1"/>
  <c r="O916" i="1" a="1"/>
  <c r="O916" i="1" s="1"/>
  <c r="P916" i="1" s="1" a="1"/>
  <c r="P916" i="1" s="1"/>
  <c r="O931" i="1" a="1"/>
  <c r="O931" i="1" s="1"/>
  <c r="P931" i="1" s="1" a="1"/>
  <c r="P931" i="1" s="1"/>
  <c r="O940" i="1" a="1"/>
  <c r="O940" i="1" s="1"/>
  <c r="P940" i="1" s="1" a="1"/>
  <c r="P940" i="1" s="1"/>
  <c r="O942" i="1" a="1"/>
  <c r="O942" i="1" s="1"/>
  <c r="P942" i="1" s="1" a="1"/>
  <c r="P942" i="1" s="1"/>
  <c r="O950" i="1" a="1"/>
  <c r="O950" i="1" s="1"/>
  <c r="P950" i="1" s="1" a="1"/>
  <c r="P950" i="1" s="1"/>
  <c r="O955" i="1" a="1"/>
  <c r="O955" i="1" s="1"/>
  <c r="P955" i="1" s="1" a="1"/>
  <c r="P955" i="1" s="1"/>
  <c r="O956" i="1" a="1"/>
  <c r="O956" i="1" s="1"/>
  <c r="P956" i="1" s="1" a="1"/>
  <c r="P956" i="1" s="1"/>
  <c r="O963" i="1" a="1"/>
  <c r="O963" i="1" s="1"/>
  <c r="P963" i="1" s="1" a="1"/>
  <c r="P963" i="1" s="1"/>
  <c r="O964" i="1" a="1"/>
  <c r="O964" i="1" s="1"/>
  <c r="P964" i="1" s="1" a="1"/>
  <c r="P964" i="1" s="1"/>
  <c r="O968" i="1" a="1"/>
  <c r="O968" i="1" s="1"/>
  <c r="P968" i="1" s="1" a="1"/>
  <c r="P968" i="1" s="1"/>
  <c r="O969" i="1" a="1"/>
  <c r="O969" i="1" s="1"/>
  <c r="P969" i="1" s="1" a="1"/>
  <c r="P969" i="1" s="1"/>
  <c r="O977" i="1" a="1"/>
  <c r="O977" i="1" s="1"/>
  <c r="P977" i="1" s="1" a="1"/>
  <c r="P977" i="1" s="1"/>
  <c r="O980" i="1" a="1"/>
  <c r="O980" i="1" s="1"/>
  <c r="P980" i="1" s="1" a="1"/>
  <c r="P980" i="1" s="1"/>
  <c r="O987" i="1" a="1"/>
  <c r="O987" i="1" s="1"/>
  <c r="P987" i="1" s="1" a="1"/>
  <c r="P987" i="1" s="1"/>
  <c r="O989" i="1" a="1"/>
  <c r="O989" i="1" s="1"/>
  <c r="P989" i="1" s="1" a="1"/>
  <c r="P989" i="1" s="1"/>
  <c r="O993" i="1" a="1"/>
  <c r="O993" i="1" s="1"/>
  <c r="P993" i="1" s="1" a="1"/>
  <c r="P993" i="1" s="1"/>
  <c r="O994" i="1" a="1"/>
  <c r="O994" i="1" s="1"/>
  <c r="P994" i="1" s="1" a="1"/>
  <c r="P994" i="1" s="1"/>
  <c r="O997" i="1" a="1"/>
  <c r="O997" i="1" s="1"/>
  <c r="P997" i="1" s="1" a="1"/>
  <c r="P997" i="1" s="1"/>
  <c r="O999" i="1" a="1"/>
  <c r="O999" i="1" s="1"/>
  <c r="P999" i="1" s="1" a="1"/>
  <c r="P999" i="1" s="1"/>
  <c r="O1000" i="1" a="1"/>
  <c r="O1000" i="1" s="1"/>
  <c r="P1000" i="1" s="1" a="1"/>
  <c r="P1000" i="1" s="1"/>
  <c r="O1003" i="1" a="1"/>
  <c r="O1003" i="1" s="1"/>
  <c r="P1003" i="1" s="1" a="1"/>
  <c r="P1003" i="1" s="1"/>
  <c r="O1004" i="1" a="1"/>
  <c r="O1004" i="1" s="1"/>
  <c r="P1004" i="1" s="1" a="1"/>
  <c r="P1004" i="1" s="1"/>
  <c r="O1005" i="1" a="1"/>
  <c r="O1005" i="1" s="1"/>
  <c r="P1005" i="1" s="1" a="1"/>
  <c r="P1005" i="1" s="1"/>
  <c r="O1006" i="1" a="1"/>
  <c r="O1006" i="1" s="1"/>
  <c r="P1006" i="1" s="1" a="1"/>
  <c r="P1006" i="1" s="1"/>
  <c r="O1007" i="1" a="1"/>
  <c r="O1007" i="1" s="1"/>
  <c r="P1007" i="1" s="1" a="1"/>
  <c r="P1007" i="1" s="1"/>
  <c r="O1009" i="1" a="1"/>
  <c r="O1009" i="1" s="1"/>
  <c r="P1009" i="1" s="1" a="1"/>
  <c r="P1009" i="1" s="1"/>
  <c r="O1011" i="1" a="1"/>
  <c r="O1011" i="1" s="1"/>
  <c r="P1011" i="1" s="1" a="1"/>
  <c r="P1011" i="1" s="1"/>
  <c r="O1014" i="1" a="1"/>
  <c r="O1014" i="1" s="1"/>
  <c r="P1014" i="1" s="1" a="1"/>
  <c r="P1014" i="1" s="1"/>
  <c r="O1015" i="1" a="1"/>
  <c r="O1015" i="1" s="1"/>
  <c r="P1015" i="1" s="1" a="1"/>
  <c r="P1015" i="1" s="1"/>
  <c r="O1016" i="1" a="1"/>
  <c r="O1016" i="1" s="1"/>
  <c r="P1016" i="1" s="1" a="1"/>
  <c r="P1016" i="1" s="1"/>
  <c r="O1026" i="1" a="1"/>
  <c r="O1026" i="1" s="1"/>
  <c r="P1026" i="1" s="1" a="1"/>
  <c r="P1026" i="1" s="1"/>
  <c r="O1027" i="1" a="1"/>
  <c r="O1027" i="1" s="1"/>
  <c r="P1027" i="1" s="1" a="1"/>
  <c r="P1027" i="1" s="1"/>
  <c r="O1029" i="1" a="1"/>
  <c r="O1029" i="1" s="1"/>
  <c r="P1029" i="1" s="1" a="1"/>
  <c r="P1029" i="1" s="1"/>
  <c r="O1036" i="1" a="1"/>
  <c r="O1036" i="1" s="1"/>
  <c r="P1036" i="1" s="1" a="1"/>
  <c r="P1036" i="1" s="1"/>
  <c r="O1043" i="1" a="1"/>
  <c r="O1043" i="1" s="1"/>
  <c r="P1043" i="1" s="1" a="1"/>
  <c r="P1043" i="1" s="1"/>
  <c r="O1047" i="1" a="1"/>
  <c r="O1047" i="1" s="1"/>
  <c r="P1047" i="1" s="1" a="1"/>
  <c r="P1047" i="1" s="1"/>
  <c r="O1051" i="1" a="1"/>
  <c r="O1051" i="1" s="1"/>
  <c r="P1051" i="1" s="1" a="1"/>
  <c r="P1051" i="1" s="1"/>
  <c r="O1052" i="1" a="1"/>
  <c r="O1052" i="1" s="1"/>
  <c r="P1052" i="1" s="1" a="1"/>
  <c r="P1052" i="1" s="1"/>
  <c r="O1057" i="1" a="1"/>
  <c r="O1057" i="1" s="1"/>
  <c r="P1057" i="1" s="1" a="1"/>
  <c r="P1057" i="1" s="1"/>
  <c r="O1061" i="1" a="1"/>
  <c r="O1061" i="1" s="1"/>
  <c r="P1061" i="1" s="1" a="1"/>
  <c r="P1061" i="1" s="1"/>
  <c r="O1062" i="1" a="1"/>
  <c r="O1062" i="1" s="1"/>
  <c r="P1062" i="1" s="1" a="1"/>
  <c r="P1062" i="1" s="1"/>
  <c r="O1063" i="1" a="1"/>
  <c r="O1063" i="1" s="1"/>
  <c r="P1063" i="1" s="1" a="1"/>
  <c r="P1063" i="1" s="1"/>
  <c r="O1064" i="1" a="1"/>
  <c r="O1064" i="1" s="1"/>
  <c r="P1064" i="1" s="1" a="1"/>
  <c r="P1064" i="1" s="1"/>
  <c r="O1068" i="1" a="1"/>
  <c r="O1068" i="1" s="1"/>
  <c r="P1068" i="1" s="1" a="1"/>
  <c r="P1068" i="1" s="1"/>
  <c r="O1070" i="1" a="1"/>
  <c r="O1070" i="1" s="1"/>
  <c r="P1070" i="1" s="1" a="1"/>
  <c r="P1070" i="1" s="1"/>
  <c r="O1071" i="1" a="1"/>
  <c r="O1071" i="1" s="1"/>
  <c r="P1071" i="1" s="1" a="1"/>
  <c r="P1071" i="1" s="1"/>
  <c r="O1072" i="1" a="1"/>
  <c r="O1072" i="1" s="1"/>
  <c r="P1072" i="1" s="1" a="1"/>
  <c r="P1072" i="1" s="1"/>
  <c r="O1076" i="1" a="1"/>
  <c r="O1076" i="1" s="1"/>
  <c r="P1076" i="1" s="1" a="1"/>
  <c r="P1076" i="1" s="1"/>
  <c r="O1079" i="1" a="1"/>
  <c r="O1079" i="1" s="1"/>
  <c r="P1079" i="1" s="1" a="1"/>
  <c r="P1079" i="1" s="1"/>
  <c r="O1083" i="1" a="1"/>
  <c r="O1083" i="1" s="1"/>
  <c r="P1083" i="1" s="1" a="1"/>
  <c r="P1083" i="1" s="1"/>
  <c r="O1085" i="1" a="1"/>
  <c r="O1085" i="1" s="1"/>
  <c r="P1085" i="1" s="1" a="1"/>
  <c r="P1085" i="1" s="1"/>
  <c r="O1086" i="1" a="1"/>
  <c r="O1086" i="1" s="1"/>
  <c r="P1086" i="1" s="1" a="1"/>
  <c r="P1086" i="1" s="1"/>
  <c r="O1087" i="1" a="1"/>
  <c r="O1087" i="1" s="1"/>
  <c r="P1087" i="1" s="1" a="1"/>
  <c r="P1087" i="1" s="1"/>
  <c r="O1090" i="1" a="1"/>
  <c r="O1090" i="1" s="1"/>
  <c r="P1090" i="1" s="1" a="1"/>
  <c r="P1090" i="1" s="1"/>
  <c r="O1091" i="1" a="1"/>
  <c r="O1091" i="1" s="1"/>
  <c r="P1091" i="1" s="1" a="1"/>
  <c r="P1091" i="1" s="1"/>
  <c r="O1093" i="1" a="1"/>
  <c r="O1093" i="1" s="1"/>
  <c r="P1093" i="1" s="1" a="1"/>
  <c r="P1093" i="1" s="1"/>
  <c r="O1098" i="1" a="1"/>
  <c r="O1098" i="1" s="1"/>
  <c r="P1098" i="1" s="1" a="1"/>
  <c r="P1098" i="1" s="1"/>
  <c r="O1100" i="1" a="1"/>
  <c r="O1100" i="1" s="1"/>
  <c r="P1100" i="1" s="1" a="1"/>
  <c r="P1100" i="1" s="1"/>
  <c r="O1103" i="1" a="1"/>
  <c r="O1103" i="1" s="1"/>
  <c r="P1103" i="1" s="1" a="1"/>
  <c r="P1103" i="1" s="1"/>
  <c r="O1111" i="1" a="1"/>
  <c r="O1111" i="1" s="1"/>
  <c r="P1111" i="1" s="1" a="1"/>
  <c r="P1111" i="1" s="1"/>
  <c r="O1118" i="1" a="1"/>
  <c r="O1118" i="1" s="1"/>
  <c r="P1118" i="1" s="1" a="1"/>
  <c r="P1118" i="1" s="1"/>
  <c r="O1120" i="1" a="1"/>
  <c r="O1120" i="1" s="1"/>
  <c r="P1120" i="1" s="1" a="1"/>
  <c r="P1120" i="1" s="1"/>
  <c r="O1122" i="1" a="1"/>
  <c r="O1122" i="1" s="1"/>
  <c r="P1122" i="1" s="1" a="1"/>
  <c r="P1122" i="1" s="1"/>
  <c r="O1123" i="1" a="1"/>
  <c r="O1123" i="1" s="1"/>
  <c r="P1123" i="1" s="1" a="1"/>
  <c r="P1123" i="1" s="1"/>
  <c r="O1124" i="1" a="1"/>
  <c r="O1124" i="1" s="1"/>
  <c r="P1124" i="1" s="1" a="1"/>
  <c r="P1124" i="1" s="1"/>
  <c r="O1125" i="1" a="1"/>
  <c r="O1125" i="1" s="1"/>
  <c r="P1125" i="1" s="1" a="1"/>
  <c r="P1125" i="1" s="1"/>
  <c r="O1126" i="1" a="1"/>
  <c r="O1126" i="1" s="1"/>
  <c r="P1126" i="1" s="1" a="1"/>
  <c r="P1126" i="1" s="1"/>
  <c r="O1129" i="1" a="1"/>
  <c r="O1129" i="1" s="1"/>
  <c r="P1129" i="1" s="1" a="1"/>
  <c r="P1129" i="1" s="1"/>
  <c r="O1130" i="1" a="1"/>
  <c r="O1130" i="1" s="1"/>
  <c r="P1130" i="1" s="1" a="1"/>
  <c r="P1130" i="1" s="1"/>
  <c r="O1131" i="1" a="1"/>
  <c r="O1131" i="1" s="1"/>
  <c r="P1131" i="1" s="1" a="1"/>
  <c r="P1131" i="1" s="1"/>
  <c r="O1132" i="1" a="1"/>
  <c r="O1132" i="1" s="1"/>
  <c r="P1132" i="1" s="1" a="1"/>
  <c r="P1132" i="1" s="1"/>
  <c r="O1133" i="1" a="1"/>
  <c r="O1133" i="1" s="1"/>
  <c r="P1133" i="1" s="1" a="1"/>
  <c r="P1133" i="1" s="1"/>
  <c r="O1134" i="1" a="1"/>
  <c r="O1134" i="1" s="1"/>
  <c r="P1134" i="1" s="1" a="1"/>
  <c r="P1134" i="1" s="1"/>
  <c r="O1137" i="1" a="1"/>
  <c r="O1137" i="1" s="1"/>
  <c r="P1137" i="1" s="1" a="1"/>
  <c r="P1137" i="1" s="1"/>
  <c r="O1143" i="1" a="1"/>
  <c r="O1143" i="1" s="1"/>
  <c r="P1143" i="1" s="1" a="1"/>
  <c r="P1143" i="1" s="1"/>
  <c r="O1154" i="1" a="1"/>
  <c r="O1154" i="1" s="1"/>
  <c r="P1154" i="1" s="1" a="1"/>
  <c r="P1154" i="1" s="1"/>
  <c r="O1160" i="1" a="1"/>
  <c r="O1160" i="1" s="1"/>
  <c r="P1160" i="1" s="1" a="1"/>
  <c r="P1160" i="1" s="1"/>
  <c r="O1161" i="1" a="1"/>
  <c r="O1161" i="1" s="1"/>
  <c r="P1161" i="1" s="1" a="1"/>
  <c r="P1161" i="1" s="1"/>
  <c r="O1162" i="1" a="1"/>
  <c r="O1162" i="1" s="1"/>
  <c r="P1162" i="1" s="1" a="1"/>
  <c r="P1162" i="1" s="1"/>
  <c r="O1163" i="1" a="1"/>
  <c r="O1163" i="1" s="1"/>
  <c r="P1163" i="1" s="1" a="1"/>
  <c r="P1163" i="1" s="1"/>
  <c r="O1166" i="1" a="1"/>
  <c r="O1166" i="1" s="1"/>
  <c r="P1166" i="1" s="1" a="1"/>
  <c r="P1166" i="1" s="1"/>
  <c r="O1167" i="1" a="1"/>
  <c r="O1167" i="1" s="1"/>
  <c r="P1167" i="1" s="1" a="1"/>
  <c r="P1167" i="1" s="1"/>
  <c r="O1176" i="1" a="1"/>
  <c r="O1176" i="1" s="1"/>
  <c r="P1176" i="1" s="1" a="1"/>
  <c r="P1176" i="1" s="1"/>
  <c r="O1180" i="1" a="1"/>
  <c r="O1180" i="1" s="1"/>
  <c r="P1180" i="1" s="1" a="1"/>
  <c r="P1180" i="1" s="1"/>
  <c r="O1183" i="1" a="1"/>
  <c r="O1183" i="1" s="1"/>
  <c r="P1183" i="1" s="1" a="1"/>
  <c r="P1183" i="1" s="1"/>
  <c r="O1191" i="1" a="1"/>
  <c r="O1191" i="1" s="1"/>
  <c r="P1191" i="1" s="1" a="1"/>
  <c r="P1191" i="1" s="1"/>
  <c r="O1192" i="1" a="1"/>
  <c r="O1192" i="1" s="1"/>
  <c r="P1192" i="1" s="1" a="1"/>
  <c r="P1192" i="1" s="1"/>
  <c r="O1194" i="1" a="1"/>
  <c r="O1194" i="1" s="1"/>
  <c r="P1194" i="1" s="1" a="1"/>
  <c r="P1194" i="1" s="1"/>
  <c r="O1201" i="1" a="1"/>
  <c r="O1201" i="1" s="1"/>
  <c r="P1201" i="1" s="1" a="1"/>
  <c r="P1201" i="1" s="1"/>
  <c r="O1219" i="1" a="1"/>
  <c r="O1219" i="1" s="1"/>
  <c r="P1219" i="1" s="1" a="1"/>
  <c r="P1219" i="1" s="1"/>
  <c r="O1222" i="1" a="1"/>
  <c r="O1222" i="1" s="1"/>
  <c r="P1222" i="1" s="1" a="1"/>
  <c r="P1222" i="1" s="1"/>
  <c r="O1224" i="1" a="1"/>
  <c r="O1224" i="1" s="1"/>
  <c r="P1224" i="1" s="1" a="1"/>
  <c r="P1224" i="1" s="1"/>
  <c r="O1225" i="1" a="1"/>
  <c r="O1225" i="1" s="1"/>
  <c r="P1225" i="1" s="1" a="1"/>
  <c r="P1225" i="1" s="1"/>
  <c r="O1226" i="1" a="1"/>
  <c r="O1226" i="1" s="1"/>
  <c r="P1226" i="1" s="1" a="1"/>
  <c r="P1226" i="1" s="1"/>
  <c r="O1228" i="1" a="1"/>
  <c r="O1228" i="1" s="1"/>
  <c r="P1228" i="1" s="1" a="1"/>
  <c r="P1228" i="1" s="1"/>
  <c r="O1230" i="1" a="1"/>
  <c r="O1230" i="1" s="1"/>
  <c r="P1230" i="1" s="1" a="1"/>
  <c r="P1230" i="1" s="1"/>
  <c r="O1232" i="1" a="1"/>
  <c r="O1232" i="1" s="1"/>
  <c r="P1232" i="1" s="1" a="1"/>
  <c r="P1232" i="1" s="1"/>
  <c r="O1234" i="1" a="1"/>
  <c r="O1234" i="1" s="1"/>
  <c r="P1234" i="1" s="1" a="1"/>
  <c r="P1234" i="1" s="1"/>
  <c r="O1239" i="1" a="1"/>
  <c r="O1239" i="1" s="1"/>
  <c r="P1239" i="1" s="1" a="1"/>
  <c r="P1239" i="1" s="1"/>
  <c r="O1249" i="1" a="1"/>
  <c r="O1249" i="1" s="1"/>
  <c r="P1249" i="1" s="1" a="1"/>
  <c r="P1249" i="1" s="1"/>
  <c r="O1250" i="1" a="1"/>
  <c r="O1250" i="1" s="1"/>
  <c r="P1250" i="1" s="1" a="1"/>
  <c r="P1250" i="1" s="1"/>
  <c r="O1255" i="1" a="1"/>
  <c r="O1255" i="1" s="1"/>
  <c r="P1255" i="1" s="1" a="1"/>
  <c r="P1255" i="1" s="1"/>
  <c r="O1264" i="1" a="1"/>
  <c r="O1264" i="1" s="1"/>
  <c r="P1264" i="1" s="1" a="1"/>
  <c r="P1264" i="1" s="1"/>
  <c r="O1265" i="1" a="1"/>
  <c r="O1265" i="1" s="1"/>
  <c r="P1265" i="1" s="1" a="1"/>
  <c r="P1265" i="1" s="1"/>
  <c r="O1270" i="1" a="1"/>
  <c r="O1270" i="1" s="1"/>
  <c r="P1270" i="1" s="1" a="1"/>
  <c r="P1270" i="1" s="1"/>
  <c r="O1272" i="1" a="1"/>
  <c r="O1272" i="1" s="1"/>
  <c r="P1272" i="1" s="1" a="1"/>
  <c r="P1272" i="1" s="1"/>
  <c r="O1273" i="1" a="1"/>
  <c r="O1273" i="1" s="1"/>
  <c r="P1273" i="1" s="1" a="1"/>
  <c r="P1273" i="1" s="1"/>
  <c r="O1274" i="1" a="1"/>
  <c r="O1274" i="1" s="1"/>
  <c r="P1274" i="1" s="1" a="1"/>
  <c r="P1274" i="1" s="1"/>
  <c r="O1276" i="1" a="1"/>
  <c r="O1276" i="1" s="1"/>
  <c r="P1276" i="1" s="1" a="1"/>
  <c r="P1276" i="1" s="1"/>
  <c r="O1281" i="1" a="1"/>
  <c r="O1281" i="1" s="1"/>
  <c r="P1281" i="1" s="1" a="1"/>
  <c r="P1281" i="1" s="1"/>
  <c r="O1282" i="1" a="1"/>
  <c r="O1282" i="1" s="1"/>
  <c r="P1282" i="1" s="1" a="1"/>
  <c r="P1282" i="1" s="1"/>
  <c r="O1291" i="1" a="1"/>
  <c r="O1291" i="1" s="1"/>
  <c r="P1291" i="1" s="1" a="1"/>
  <c r="P1291" i="1" s="1"/>
  <c r="O1292" i="1" a="1"/>
  <c r="O1292" i="1" s="1"/>
  <c r="P1292" i="1" s="1" a="1"/>
  <c r="P1292" i="1" s="1"/>
  <c r="O1293" i="1" a="1"/>
  <c r="O1293" i="1" s="1"/>
  <c r="P1293" i="1" s="1" a="1"/>
  <c r="P1293" i="1" s="1"/>
  <c r="O1294" i="1" a="1"/>
  <c r="O1294" i="1" s="1"/>
  <c r="P1294" i="1" s="1" a="1"/>
  <c r="P1294" i="1" s="1"/>
  <c r="O1296" i="1" a="1"/>
  <c r="O1296" i="1" s="1"/>
  <c r="P1296" i="1" s="1" a="1"/>
  <c r="P1296" i="1" s="1"/>
  <c r="O1300" i="1" a="1"/>
  <c r="O1300" i="1" s="1"/>
  <c r="P1300" i="1" s="1" a="1"/>
  <c r="P1300" i="1" s="1"/>
  <c r="O1301" i="1" a="1"/>
  <c r="O1301" i="1" s="1"/>
  <c r="P1301" i="1" s="1" a="1"/>
  <c r="P1301" i="1" s="1"/>
  <c r="O1302" i="1" a="1"/>
  <c r="O1302" i="1" s="1"/>
  <c r="P1302" i="1" s="1" a="1"/>
  <c r="P1302" i="1" s="1"/>
  <c r="O1315" i="1" a="1"/>
  <c r="O1315" i="1" s="1"/>
  <c r="P1315" i="1" s="1" a="1"/>
  <c r="P1315" i="1" s="1"/>
  <c r="O1318" i="1" a="1"/>
  <c r="O1318" i="1" s="1"/>
  <c r="P1318" i="1" s="1" a="1"/>
  <c r="P1318" i="1" s="1"/>
  <c r="O1321" i="1" a="1"/>
  <c r="O1321" i="1" s="1"/>
  <c r="P1321" i="1" s="1" a="1"/>
  <c r="P1321" i="1" s="1"/>
  <c r="O1322" i="1" a="1"/>
  <c r="O1322" i="1" s="1"/>
  <c r="P1322" i="1" s="1" a="1"/>
  <c r="P1322" i="1" s="1"/>
  <c r="O1323" i="1" a="1"/>
  <c r="O1323" i="1" s="1"/>
  <c r="P1323" i="1" s="1" a="1"/>
  <c r="P1323" i="1" s="1"/>
  <c r="O1324" i="1" a="1"/>
  <c r="O1324" i="1" s="1"/>
  <c r="P1324" i="1" s="1" a="1"/>
  <c r="P1324" i="1" s="1"/>
  <c r="O1326" i="1" a="1"/>
  <c r="O1326" i="1" s="1"/>
  <c r="P1326" i="1" s="1" a="1"/>
  <c r="P1326" i="1" s="1"/>
  <c r="O1328" i="1" a="1"/>
  <c r="O1328" i="1" s="1"/>
  <c r="P1328" i="1" s="1" a="1"/>
  <c r="P1328" i="1" s="1"/>
  <c r="O1333" i="1" a="1"/>
  <c r="O1333" i="1" s="1"/>
  <c r="P1333" i="1" s="1" a="1"/>
  <c r="P1333" i="1" s="1"/>
  <c r="O1340" i="1" a="1"/>
  <c r="O1340" i="1" s="1"/>
  <c r="P1340" i="1" s="1" a="1"/>
  <c r="P1340" i="1" s="1"/>
  <c r="O1342" i="1" a="1"/>
  <c r="O1342" i="1" s="1"/>
  <c r="P1342" i="1" s="1" a="1"/>
  <c r="P1342" i="1" s="1"/>
  <c r="O1345" i="1" a="1"/>
  <c r="O1345" i="1" s="1"/>
  <c r="P1345" i="1" s="1" a="1"/>
  <c r="P1345" i="1" s="1"/>
  <c r="O1346" i="1" a="1"/>
  <c r="O1346" i="1" s="1"/>
  <c r="P1346" i="1" s="1" a="1"/>
  <c r="P1346" i="1" s="1"/>
  <c r="O1359" i="1" a="1"/>
  <c r="O1359" i="1" s="1"/>
  <c r="P1359" i="1" s="1" a="1"/>
  <c r="P1359" i="1" s="1"/>
  <c r="O1362" i="1" a="1"/>
  <c r="O1362" i="1" s="1"/>
  <c r="P1362" i="1" s="1" a="1"/>
  <c r="P1362" i="1" s="1"/>
  <c r="O1366" i="1" a="1"/>
  <c r="O1366" i="1" s="1"/>
  <c r="P1366" i="1" s="1" a="1"/>
  <c r="P1366" i="1" s="1"/>
  <c r="O1370" i="1" a="1"/>
  <c r="O1370" i="1" s="1"/>
  <c r="P1370" i="1" s="1" a="1"/>
  <c r="P1370" i="1" s="1"/>
  <c r="O1377" i="1" a="1"/>
  <c r="O1377" i="1" s="1"/>
  <c r="P1377" i="1" s="1" a="1"/>
  <c r="P1377" i="1" s="1"/>
  <c r="O1378" i="1" a="1"/>
  <c r="O1378" i="1" s="1"/>
  <c r="P1378" i="1" s="1" a="1"/>
  <c r="P1378" i="1" s="1"/>
  <c r="O1383" i="1" a="1"/>
  <c r="O1383" i="1" s="1"/>
  <c r="P1383" i="1" s="1" a="1"/>
  <c r="P1383" i="1" s="1"/>
  <c r="O1384" i="1" a="1"/>
  <c r="O1384" i="1" s="1"/>
  <c r="P1384" i="1" s="1" a="1"/>
  <c r="P1384" i="1" s="1"/>
  <c r="O1397" i="1" a="1"/>
  <c r="O1397" i="1" s="1"/>
  <c r="P1397" i="1" s="1" a="1"/>
  <c r="P1397" i="1" s="1"/>
  <c r="O1398" i="1" a="1"/>
  <c r="O1398" i="1" s="1"/>
  <c r="P1398" i="1" s="1" a="1"/>
  <c r="P1398" i="1" s="1"/>
  <c r="O1399" i="1" a="1"/>
  <c r="O1399" i="1" s="1"/>
  <c r="P1399" i="1" s="1" a="1"/>
  <c r="P1399" i="1" s="1"/>
  <c r="O1402" i="1" a="1"/>
  <c r="O1402" i="1" s="1"/>
  <c r="P1402" i="1" s="1" a="1"/>
  <c r="P1402" i="1" s="1"/>
  <c r="O1403" i="1" a="1"/>
  <c r="O1403" i="1" s="1"/>
  <c r="P1403" i="1" s="1" a="1"/>
  <c r="P1403" i="1" s="1"/>
  <c r="O1404" i="1" a="1"/>
  <c r="O1404" i="1" s="1"/>
  <c r="P1404" i="1" s="1" a="1"/>
  <c r="P1404" i="1" s="1"/>
  <c r="O1410" i="1" a="1"/>
  <c r="O1410" i="1" s="1"/>
  <c r="P1410" i="1" s="1" a="1"/>
  <c r="P1410" i="1" s="1"/>
  <c r="O1412" i="1" a="1"/>
  <c r="O1412" i="1" s="1"/>
  <c r="P1412" i="1" s="1" a="1"/>
  <c r="P1412" i="1" s="1"/>
  <c r="O1415" i="1" a="1"/>
  <c r="O1415" i="1" s="1"/>
  <c r="P1415" i="1" s="1" a="1"/>
  <c r="P1415" i="1" s="1"/>
  <c r="O1418" i="1" a="1"/>
  <c r="O1418" i="1" s="1"/>
  <c r="P1418" i="1" s="1" a="1"/>
  <c r="P1418" i="1" s="1"/>
  <c r="O1419" i="1" a="1"/>
  <c r="O1419" i="1" s="1"/>
  <c r="P1419" i="1" s="1" a="1"/>
  <c r="P1419" i="1" s="1"/>
  <c r="O1422" i="1" a="1"/>
  <c r="O1422" i="1" s="1"/>
  <c r="P1422" i="1" s="1" a="1"/>
  <c r="P1422" i="1" s="1"/>
  <c r="O1423" i="1" a="1"/>
  <c r="O1423" i="1" s="1"/>
  <c r="P1423" i="1" s="1" a="1"/>
  <c r="P1423" i="1" s="1"/>
  <c r="O1424" i="1" a="1"/>
  <c r="O1424" i="1" s="1"/>
  <c r="P1424" i="1" s="1" a="1"/>
  <c r="P1424" i="1" s="1"/>
  <c r="O1426" i="1" a="1"/>
  <c r="O1426" i="1" s="1"/>
  <c r="P1426" i="1" s="1" a="1"/>
  <c r="P1426" i="1" s="1"/>
  <c r="O1427" i="1" a="1"/>
  <c r="O1427" i="1" s="1"/>
  <c r="P1427" i="1" s="1" a="1"/>
  <c r="P1427" i="1" s="1"/>
  <c r="O1428" i="1" a="1"/>
  <c r="O1428" i="1" s="1"/>
  <c r="P1428" i="1" s="1" a="1"/>
  <c r="P1428" i="1" s="1"/>
  <c r="O1430" i="1" a="1"/>
  <c r="O1430" i="1" s="1"/>
  <c r="P1430" i="1" s="1" a="1"/>
  <c r="P1430" i="1" s="1"/>
  <c r="O1431" i="1" a="1"/>
  <c r="O1431" i="1" s="1"/>
  <c r="P1431" i="1" s="1" a="1"/>
  <c r="P1431" i="1" s="1"/>
  <c r="O1432" i="1" a="1"/>
  <c r="O1432" i="1" s="1"/>
  <c r="P1432" i="1" s="1" a="1"/>
  <c r="P1432" i="1" s="1"/>
  <c r="O1435" i="1" a="1"/>
  <c r="O1435" i="1" s="1"/>
  <c r="P1435" i="1" s="1" a="1"/>
  <c r="P1435" i="1" s="1"/>
  <c r="O1436" i="1" a="1"/>
  <c r="O1436" i="1" s="1"/>
  <c r="P1436" i="1" s="1" a="1"/>
  <c r="P1436" i="1" s="1"/>
  <c r="O1437" i="1" a="1"/>
  <c r="O1437" i="1" s="1"/>
  <c r="P1437" i="1" s="1" a="1"/>
  <c r="P1437" i="1" s="1"/>
  <c r="O1438" i="1" a="1"/>
  <c r="O1438" i="1" s="1"/>
  <c r="P1438" i="1" s="1" a="1"/>
  <c r="P1438" i="1" s="1"/>
  <c r="O1439" i="1" a="1"/>
  <c r="O1439" i="1" s="1"/>
  <c r="P1439" i="1" s="1" a="1"/>
  <c r="P1439" i="1" s="1"/>
  <c r="O1445" i="1" a="1"/>
  <c r="O1445" i="1" s="1"/>
  <c r="P1445" i="1" s="1" a="1"/>
  <c r="P1445" i="1" s="1"/>
  <c r="O1449" i="1" a="1"/>
  <c r="O1449" i="1" s="1"/>
  <c r="P1449" i="1" s="1" a="1"/>
  <c r="P1449" i="1" s="1"/>
  <c r="O1452" i="1" a="1"/>
  <c r="O1452" i="1" s="1"/>
  <c r="P1452" i="1" s="1" a="1"/>
  <c r="P1452" i="1" s="1"/>
  <c r="O1454" i="1" a="1"/>
  <c r="O1454" i="1" s="1"/>
  <c r="P1454" i="1" s="1" a="1"/>
  <c r="P1454" i="1" s="1"/>
  <c r="O1483" i="1" a="1"/>
  <c r="O1483" i="1" s="1"/>
  <c r="P1483" i="1" s="1" a="1"/>
  <c r="P1483" i="1" s="1"/>
  <c r="O1484" i="1" a="1"/>
  <c r="O1484" i="1" s="1"/>
  <c r="P1484" i="1" s="1" a="1"/>
  <c r="P1484" i="1" s="1"/>
  <c r="O1485" i="1" a="1"/>
  <c r="O1485" i="1" s="1"/>
  <c r="P1485" i="1" s="1" a="1"/>
  <c r="P1485" i="1" s="1"/>
  <c r="O1486" i="1" a="1"/>
  <c r="O1486" i="1" s="1"/>
  <c r="P1486" i="1" s="1" a="1"/>
  <c r="P1486" i="1" s="1"/>
  <c r="O1487" i="1" a="1"/>
  <c r="O1487" i="1" s="1"/>
  <c r="P1487" i="1" s="1" a="1"/>
  <c r="P1487" i="1" s="1"/>
  <c r="O1488" i="1" a="1"/>
  <c r="O1488" i="1" s="1"/>
  <c r="P1488" i="1" s="1" a="1"/>
  <c r="P1488" i="1" s="1"/>
  <c r="O1494" i="1" a="1"/>
  <c r="O1494" i="1" s="1"/>
  <c r="P1494" i="1" s="1" a="1"/>
  <c r="P1494" i="1" s="1"/>
  <c r="O1495" i="1" a="1"/>
  <c r="O1495" i="1" s="1"/>
  <c r="P1495" i="1" s="1" a="1"/>
  <c r="P1495" i="1" s="1"/>
  <c r="O1496" i="1" a="1"/>
  <c r="O1496" i="1" s="1"/>
  <c r="P1496" i="1" s="1" a="1"/>
  <c r="P1496" i="1" s="1"/>
  <c r="O1497" i="1" a="1"/>
  <c r="O1497" i="1" s="1"/>
  <c r="P1497" i="1" s="1" a="1"/>
  <c r="P1497" i="1" s="1"/>
  <c r="O1498" i="1" a="1"/>
  <c r="O1498" i="1" s="1"/>
  <c r="P1498" i="1" s="1" a="1"/>
  <c r="P1498" i="1" s="1"/>
  <c r="O1503" i="1" a="1"/>
  <c r="O1503" i="1" s="1"/>
  <c r="P1503" i="1" s="1" a="1"/>
  <c r="P1503" i="1" s="1"/>
  <c r="O1506" i="1" a="1"/>
  <c r="O1506" i="1" s="1"/>
  <c r="P1506" i="1" s="1" a="1"/>
  <c r="P1506" i="1" s="1"/>
  <c r="O1509" i="1" a="1"/>
  <c r="O1509" i="1" s="1"/>
  <c r="P1509" i="1" s="1" a="1"/>
  <c r="P1509" i="1" s="1"/>
  <c r="O1511" i="1" a="1"/>
  <c r="O1511" i="1" s="1"/>
  <c r="P1511" i="1" s="1" a="1"/>
  <c r="P1511" i="1" s="1"/>
  <c r="O1512" i="1" a="1"/>
  <c r="O1512" i="1" s="1"/>
  <c r="P1512" i="1" s="1" a="1"/>
  <c r="P1512" i="1" s="1"/>
  <c r="O1513" i="1" a="1"/>
  <c r="O1513" i="1" s="1"/>
  <c r="P1513" i="1" s="1" a="1"/>
  <c r="P1513" i="1" s="1"/>
  <c r="O1515" i="1" a="1"/>
  <c r="O1515" i="1" s="1"/>
  <c r="P1515" i="1" s="1" a="1"/>
  <c r="P1515" i="1" s="1"/>
  <c r="O1516" i="1" a="1"/>
  <c r="O1516" i="1" s="1"/>
  <c r="P1516" i="1" s="1" a="1"/>
  <c r="P1516" i="1" s="1"/>
  <c r="O1531" i="1" a="1"/>
  <c r="O1531" i="1" s="1"/>
  <c r="P1531" i="1" s="1" a="1"/>
  <c r="P1531" i="1" s="1"/>
  <c r="O1532" i="1" a="1"/>
  <c r="O1532" i="1" s="1"/>
  <c r="P1532" i="1" s="1" a="1"/>
  <c r="P1532" i="1" s="1"/>
  <c r="O1533" i="1" a="1"/>
  <c r="O1533" i="1" s="1"/>
  <c r="P1533" i="1" s="1" a="1"/>
  <c r="P1533" i="1" s="1"/>
  <c r="O1535" i="1" a="1"/>
  <c r="O1535" i="1" s="1"/>
  <c r="P1535" i="1" s="1" a="1"/>
  <c r="P1535" i="1" s="1"/>
  <c r="O1536" i="1" a="1"/>
  <c r="O1536" i="1" s="1"/>
  <c r="P1536" i="1" s="1" a="1"/>
  <c r="P1536" i="1" s="1"/>
  <c r="O1544" i="1" a="1"/>
  <c r="O1544" i="1" s="1"/>
  <c r="P1544" i="1" s="1" a="1"/>
  <c r="P1544" i="1" s="1"/>
  <c r="O1553" i="1" a="1"/>
  <c r="O1553" i="1" s="1"/>
  <c r="P1553" i="1" s="1" a="1"/>
  <c r="P1553" i="1" s="1"/>
  <c r="O1555" i="1" a="1"/>
  <c r="O1555" i="1" s="1"/>
  <c r="P1555" i="1" s="1" a="1"/>
  <c r="P1555" i="1" s="1"/>
  <c r="O1558" i="1" a="1"/>
  <c r="O1558" i="1" s="1"/>
  <c r="P1558" i="1" s="1" a="1"/>
  <c r="P1558" i="1" s="1"/>
  <c r="O1559" i="1" a="1"/>
  <c r="O1559" i="1" s="1"/>
  <c r="P1559" i="1" s="1" a="1"/>
  <c r="P1559" i="1" s="1"/>
  <c r="O1578" i="1" a="1"/>
  <c r="O1578" i="1" s="1"/>
  <c r="P1578" i="1" s="1" a="1"/>
  <c r="P1578" i="1" s="1"/>
  <c r="O1586" i="1" a="1"/>
  <c r="O1586" i="1" s="1"/>
  <c r="P1586" i="1" s="1" a="1"/>
  <c r="P1586" i="1" s="1"/>
  <c r="O1587" i="1" a="1"/>
  <c r="O1587" i="1" s="1"/>
  <c r="P1587" i="1" s="1" a="1"/>
  <c r="P1587" i="1" s="1"/>
  <c r="O1588" i="1" a="1"/>
  <c r="O1588" i="1" s="1"/>
  <c r="P1588" i="1" s="1" a="1"/>
  <c r="P1588" i="1" s="1"/>
  <c r="O1590" i="1" a="1"/>
  <c r="O1590" i="1" s="1"/>
  <c r="P1590" i="1" s="1" a="1"/>
  <c r="P1590" i="1" s="1"/>
  <c r="O1591" i="1" a="1"/>
  <c r="O1591" i="1" s="1"/>
  <c r="P1591" i="1" s="1" a="1"/>
  <c r="P1591" i="1" s="1"/>
  <c r="O1592" i="1" a="1"/>
  <c r="O1592" i="1" s="1"/>
  <c r="P1592" i="1" s="1" a="1"/>
  <c r="P1592" i="1" s="1"/>
  <c r="O1598" i="1" a="1"/>
  <c r="O1598" i="1" s="1"/>
  <c r="P1598" i="1" s="1" a="1"/>
  <c r="P1598" i="1" s="1"/>
  <c r="O1603" i="1" a="1"/>
  <c r="O1603" i="1" s="1"/>
  <c r="P1603" i="1" s="1" a="1"/>
  <c r="P1603" i="1" s="1"/>
  <c r="O1604" i="1" a="1"/>
  <c r="O1604" i="1" s="1"/>
  <c r="P1604" i="1" s="1" a="1"/>
  <c r="P1604" i="1" s="1"/>
  <c r="O1605" i="1" a="1"/>
  <c r="O1605" i="1" s="1"/>
  <c r="P1605" i="1" s="1" a="1"/>
  <c r="P1605" i="1" s="1"/>
  <c r="O1606" i="1" a="1"/>
  <c r="O1606" i="1" s="1"/>
  <c r="P1606" i="1" s="1" a="1"/>
  <c r="P1606" i="1" s="1"/>
  <c r="O1621" i="1" a="1"/>
  <c r="O1621" i="1" s="1"/>
  <c r="P1621" i="1" s="1" a="1"/>
  <c r="P1621" i="1" s="1"/>
  <c r="O1622" i="1" a="1"/>
  <c r="O1622" i="1" s="1"/>
  <c r="P1622" i="1" s="1" a="1"/>
  <c r="P1622" i="1" s="1"/>
  <c r="O1626" i="1" a="1"/>
  <c r="O1626" i="1" s="1"/>
  <c r="P1626" i="1" s="1" a="1"/>
  <c r="P1626" i="1" s="1"/>
  <c r="O1627" i="1" a="1"/>
  <c r="O1627" i="1" s="1"/>
  <c r="P1627" i="1" s="1" a="1"/>
  <c r="P1627" i="1" s="1"/>
  <c r="O1628" i="1" a="1"/>
  <c r="O1628" i="1" s="1"/>
  <c r="P1628" i="1" s="1" a="1"/>
  <c r="P1628" i="1" s="1"/>
  <c r="O1629" i="1" a="1"/>
  <c r="O1629" i="1" s="1"/>
  <c r="P1629" i="1" s="1" a="1"/>
  <c r="P1629" i="1" s="1"/>
  <c r="O1630" i="1" a="1"/>
  <c r="O1630" i="1" s="1"/>
  <c r="P1630" i="1" s="1" a="1"/>
  <c r="P1630" i="1" s="1"/>
  <c r="O1631" i="1" a="1"/>
  <c r="O1631" i="1" s="1"/>
  <c r="P1631" i="1" s="1" a="1"/>
  <c r="P1631" i="1" s="1"/>
  <c r="O1632" i="1" a="1"/>
  <c r="O1632" i="1" s="1"/>
  <c r="P1632" i="1" s="1" a="1"/>
  <c r="P1632" i="1" s="1"/>
  <c r="O1634" i="1" a="1"/>
  <c r="O1634" i="1" s="1"/>
  <c r="P1634" i="1" s="1" a="1"/>
  <c r="P1634" i="1" s="1"/>
  <c r="O1635" i="1" a="1"/>
  <c r="O1635" i="1" s="1"/>
  <c r="P1635" i="1" s="1" a="1"/>
  <c r="P1635" i="1" s="1"/>
  <c r="O1637" i="1" a="1"/>
  <c r="O1637" i="1" s="1"/>
  <c r="P1637" i="1" s="1" a="1"/>
  <c r="P1637" i="1" s="1"/>
  <c r="O1638" i="1" a="1"/>
  <c r="O1638" i="1" s="1"/>
  <c r="P1638" i="1" s="1" a="1"/>
  <c r="P1638" i="1" s="1"/>
  <c r="O1639" i="1" a="1"/>
  <c r="O1639" i="1" s="1"/>
  <c r="P1639" i="1" s="1" a="1"/>
  <c r="P1639" i="1" s="1"/>
  <c r="O1640" i="1" a="1"/>
  <c r="O1640" i="1" s="1"/>
  <c r="P1640" i="1" s="1" a="1"/>
  <c r="P1640" i="1" s="1"/>
  <c r="O1641" i="1" a="1"/>
  <c r="O1641" i="1" s="1"/>
  <c r="P1641" i="1" s="1" a="1"/>
  <c r="P1641" i="1" s="1"/>
  <c r="O1642" i="1" a="1"/>
  <c r="O1642" i="1" s="1"/>
  <c r="P1642" i="1" s="1" a="1"/>
  <c r="P1642" i="1" s="1"/>
  <c r="O1644" i="1" a="1"/>
  <c r="O1644" i="1" s="1"/>
  <c r="P1644" i="1" s="1" a="1"/>
  <c r="P1644" i="1" s="1"/>
  <c r="O1645" i="1" a="1"/>
  <c r="O1645" i="1" s="1"/>
  <c r="P1645" i="1" s="1" a="1"/>
  <c r="P1645" i="1" s="1"/>
  <c r="O1647" i="1" a="1"/>
  <c r="O1647" i="1" s="1"/>
  <c r="P1647" i="1" s="1" a="1"/>
  <c r="P1647" i="1" s="1"/>
  <c r="O1650" i="1" a="1"/>
  <c r="O1650" i="1" s="1"/>
  <c r="P1650" i="1" s="1" a="1"/>
  <c r="P1650" i="1" s="1"/>
  <c r="O1654" i="1" a="1"/>
  <c r="O1654" i="1" s="1"/>
  <c r="P1654" i="1" s="1" a="1"/>
  <c r="P1654" i="1" s="1"/>
  <c r="O1659" i="1" a="1"/>
  <c r="O1659" i="1" s="1"/>
  <c r="P1659" i="1" s="1" a="1"/>
  <c r="P1659" i="1" s="1"/>
  <c r="O1662" i="1" a="1"/>
  <c r="O1662" i="1" s="1"/>
  <c r="P1662" i="1" s="1" a="1"/>
  <c r="P1662" i="1" s="1"/>
  <c r="O1663" i="1" a="1"/>
  <c r="O1663" i="1" s="1"/>
  <c r="P1663" i="1" s="1" a="1"/>
  <c r="P1663" i="1" s="1"/>
  <c r="O1664" i="1" a="1"/>
  <c r="O1664" i="1" s="1"/>
  <c r="P1664" i="1" s="1" a="1"/>
  <c r="P1664" i="1" s="1"/>
  <c r="O1665" i="1" a="1"/>
  <c r="O1665" i="1" s="1"/>
  <c r="P1665" i="1" s="1" a="1"/>
  <c r="P1665" i="1" s="1"/>
  <c r="O1666" i="1" a="1"/>
  <c r="O1666" i="1" s="1"/>
  <c r="P1666" i="1" s="1" a="1"/>
  <c r="P1666" i="1" s="1"/>
  <c r="O1669" i="1" a="1"/>
  <c r="O1669" i="1" s="1"/>
  <c r="P1669" i="1" s="1" a="1"/>
  <c r="P1669" i="1" s="1"/>
  <c r="O1673" i="1" a="1"/>
  <c r="O1673" i="1" s="1"/>
  <c r="P1673" i="1" s="1" a="1"/>
  <c r="P1673" i="1" s="1"/>
  <c r="O1674" i="1" a="1"/>
  <c r="O1674" i="1" s="1"/>
  <c r="P1674" i="1" s="1" a="1"/>
  <c r="P1674" i="1" s="1"/>
  <c r="O1679" i="1" a="1"/>
  <c r="O1679" i="1" s="1"/>
  <c r="P1679" i="1" s="1" a="1"/>
  <c r="P1679" i="1" s="1"/>
  <c r="O1686" i="1" a="1"/>
  <c r="O1686" i="1" s="1"/>
  <c r="P1686" i="1" s="1" a="1"/>
  <c r="P1686" i="1" s="1"/>
  <c r="B22" i="2" l="1"/>
  <c r="B24" i="2"/>
  <c r="B21" i="2"/>
  <c r="B23" i="2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C21" i="2" l="1"/>
  <c r="S2" i="2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<sst xmlns="http://schemas.openxmlformats.org/spreadsheetml/2006/main" count="13711" uniqueCount="1895">
  <si>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</si>
  <si>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</si>
  <si>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</si>
  <si>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</si>
  <si>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</si>
  <si>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</si>
  <si>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</si>
  <si>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</si>
  <si>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</si>
  <si>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</si>
  <si>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</si>
  <si>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</si>
  <si>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</si>
  <si>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</si>
  <si>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</si>
  <si>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</si>
  <si>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</si>
  <si>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</si>
  <si>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</si>
  <si>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</si>
  <si>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</si>
  <si>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</si>
  <si>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</si>
  <si>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</si>
  <si>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</si>
  <si>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</si>
  <si>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</si>
  <si>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</si>
  <si>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</si>
  <si>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</si>
  <si>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</si>
  <si>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</si>
  <si>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Alvenaria de Pedra</t>
  </si>
  <si>
    <t>Passagem Superior ao IP2 Km 172+200</t>
  </si>
  <si>
    <t>Passagem Superior</t>
  </si>
  <si>
    <t>Betão Armado Pré-esforçado</t>
  </si>
  <si>
    <t>Guarda</t>
  </si>
  <si>
    <t>RSA Zona D</t>
  </si>
  <si>
    <t>Ponte de Sôr</t>
  </si>
  <si>
    <t>VAR EN 232 - PS ao km 25+820</t>
  </si>
  <si>
    <t>Gouveia</t>
  </si>
  <si>
    <t>RSA Zona C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</si>
  <si>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</si>
  <si>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</si>
  <si>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</si>
  <si>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</si>
  <si>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</si>
  <si>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</si>
  <si>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</si>
  <si>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</si>
  <si>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</si>
  <si>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</si>
  <si>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</si>
  <si>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</si>
  <si>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</si>
  <si>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</si>
  <si>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</si>
  <si>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</si>
  <si>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</si>
  <si>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Faro</t>
  </si>
  <si>
    <t>Ponte Antiga sobre a Ribeira das Fontaínhas</t>
  </si>
  <si>
    <t>Alvenaria de Tijolo</t>
  </si>
  <si>
    <t>Rio Maior</t>
  </si>
  <si>
    <t>Ponte do Ribeiro do Andreu</t>
  </si>
  <si>
    <t>Alvenaria Alargada</t>
  </si>
  <si>
    <t>Coruche</t>
  </si>
  <si>
    <t>Misto de Soluções</t>
  </si>
  <si>
    <t>Misto Aço-Betão</t>
  </si>
  <si>
    <t>Seia</t>
  </si>
  <si>
    <t>Ponte de Jugais</t>
  </si>
  <si>
    <t>IC10 - PS 8 ao Km 11+010</t>
  </si>
  <si>
    <t>Almeirim</t>
  </si>
  <si>
    <t>Ponte do Carvalhal</t>
  </si>
  <si>
    <t>Sousel</t>
  </si>
  <si>
    <t>Fronteira</t>
  </si>
  <si>
    <t>Benavente</t>
  </si>
  <si>
    <t>Ponte de Loriga</t>
  </si>
  <si>
    <t>Ponte sobre a Vala Nova</t>
  </si>
  <si>
    <t>Ponte sobre a Ribeira de Cortiçô</t>
  </si>
  <si>
    <t>EN17 - Ponte de Vila Cortêz</t>
  </si>
  <si>
    <t>Salvaterra de Magos</t>
  </si>
  <si>
    <t>Ponte de Alvôco da Serra</t>
  </si>
  <si>
    <t>Ponte de Vide</t>
  </si>
  <si>
    <t>Ponte sobre o Rio Zêzere</t>
  </si>
  <si>
    <t>Ponte sobre a Ribeira de Famalicão</t>
  </si>
  <si>
    <t>Ponte de Vale de Amoreira</t>
  </si>
  <si>
    <t>Manteigas</t>
  </si>
  <si>
    <t>Ponte de Palhez</t>
  </si>
  <si>
    <t>Ponte do Sameiro (nova)</t>
  </si>
  <si>
    <t>Ponte do Sabugueiro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</si>
  <si>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</si>
  <si>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</si>
  <si>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</si>
  <si>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</si>
  <si>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</si>
  <si>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 118 - Passagem Inferior de Vale Cavalos ao km 88+130</t>
  </si>
  <si>
    <t>Quadro</t>
  </si>
  <si>
    <t>Évora</t>
  </si>
  <si>
    <t>Montemor-o-Novo</t>
  </si>
  <si>
    <t>Leiria</t>
  </si>
  <si>
    <t>Alvaiázere</t>
  </si>
  <si>
    <t>Passagem Superior ao km 5+960</t>
  </si>
  <si>
    <t>Ponte do Outeiro sobre o Ribeiro do Gavião</t>
  </si>
  <si>
    <t>Alpiarça</t>
  </si>
  <si>
    <t>Ponte sobre o Rio Noéme</t>
  </si>
  <si>
    <t>EM 221 - PS ao km 154+317</t>
  </si>
  <si>
    <t>Pinhel</t>
  </si>
  <si>
    <t>Passagem inferior para a Gata</t>
  </si>
  <si>
    <t>ER 221 - PS ao km 156+120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</si>
  <si>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</si>
  <si>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</si>
  <si>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</si>
  <si>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</si>
  <si>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</si>
  <si>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</si>
  <si>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</si>
  <si>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</si>
  <si>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</si>
  <si>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</si>
  <si>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</si>
  <si>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</si>
  <si>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</si>
  <si>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de Telhares</t>
  </si>
  <si>
    <t>Ponte sobre a ribeira de Totenique</t>
  </si>
  <si>
    <t>Pedra Natural</t>
  </si>
  <si>
    <t>Ponte Almirante Sarmento Rodrigues</t>
  </si>
  <si>
    <t>Ponte da Cega - Rega Velha EN 245 antiga (DESATIVADA)</t>
  </si>
  <si>
    <t>Sabugal</t>
  </si>
  <si>
    <t>Ponte da Aldeia da Ponte</t>
  </si>
  <si>
    <t>Ponte da Ribeira Grande</t>
  </si>
  <si>
    <t>Alter do Chão</t>
  </si>
  <si>
    <t>VAR. EN 232 - PS ao km 26+215</t>
  </si>
  <si>
    <t>Var EN114 - PI 5 do Restabelecimento na Rotunda Superior</t>
  </si>
  <si>
    <t>IP3 - PS ao KM 79+950</t>
  </si>
  <si>
    <t>Santa Comba Dão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</si>
  <si>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</si>
  <si>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</si>
  <si>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</si>
  <si>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</si>
  <si>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</si>
  <si>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Pombal</t>
  </si>
  <si>
    <t>Cartaxo</t>
  </si>
  <si>
    <t>IP3 - Viaduto do Rojão Grande ao KM 82+830 (ramo Norte)</t>
  </si>
  <si>
    <t>IP3 - Viaduto do Rojão Grande ao KM 82+830</t>
  </si>
  <si>
    <t>IP3 - Viaduto do Rojão Grande ao KM 82+830 (ramo Sul)</t>
  </si>
  <si>
    <t xml:space="preserve">IP3 - PS ao KM 83+750 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</si>
  <si>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</si>
  <si>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</si>
  <si>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</si>
  <si>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</si>
  <si>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</si>
  <si>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</si>
  <si>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</si>
  <si>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</si>
  <si>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</si>
  <si>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</si>
  <si>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</si>
  <si>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</si>
  <si>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</si>
  <si>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</si>
  <si>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</si>
  <si>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</si>
  <si>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</si>
  <si>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</si>
  <si>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</si>
  <si>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</si>
  <si>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</si>
  <si>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</si>
  <si>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</si>
  <si>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</si>
  <si>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</si>
  <si>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</si>
  <si>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PS ao KM 103+660</t>
  </si>
  <si>
    <t>IP3 - PS ao KM 104+710</t>
  </si>
  <si>
    <t>IP3 - PS ao KM 105+000</t>
  </si>
  <si>
    <t>IP3 - PS ao KM 106+940</t>
  </si>
  <si>
    <t>IP3 - PS ao KM 108+070</t>
  </si>
  <si>
    <t>IP3 - PS ao KM 108+350</t>
  </si>
  <si>
    <t>IP3 - PS ao KM 108+700</t>
  </si>
  <si>
    <t>IP3 - PI ao km 109+360</t>
  </si>
  <si>
    <t>IP3 - PI ao KM 110+820_Cruz c/ N 337</t>
  </si>
  <si>
    <t>IP3 - PI ao KM 112+060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</si>
  <si>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</si>
  <si>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</si>
  <si>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</si>
  <si>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</si>
  <si>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</si>
  <si>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</si>
  <si>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</si>
  <si>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</si>
  <si>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</si>
  <si>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</si>
  <si>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</si>
  <si>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</si>
  <si>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IC12 - PS ao KM 1+950</t>
  </si>
  <si>
    <t>IC12 - PS ao KM 2+980</t>
  </si>
  <si>
    <t>Ponte sobre a Ribeira de Pontével</t>
  </si>
  <si>
    <t>IC12 - PS ao KM 4+420</t>
  </si>
  <si>
    <t>IC12 - PS ao KM 5+700</t>
  </si>
  <si>
    <t>IC12 - PS ao KM 6+650</t>
  </si>
  <si>
    <t>Carregal do Sal</t>
  </si>
  <si>
    <t>IC12 - PI ao KM 8+730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</si>
  <si>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</si>
  <si>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</si>
  <si>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</si>
  <si>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</si>
  <si>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</si>
  <si>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IC12 - PS ao KM 11+330</t>
  </si>
  <si>
    <t>Ponte sobre a Ribeira de Santa Vitoria</t>
  </si>
  <si>
    <t>Aljustrel</t>
  </si>
  <si>
    <t>Ponte do Almuro</t>
  </si>
  <si>
    <t>Ponte da Ribeira das Assarias</t>
  </si>
  <si>
    <t>IC12 - PS ao KM 13+170</t>
  </si>
  <si>
    <t>IC12 - PS ao KM 14+270</t>
  </si>
  <si>
    <t>IC12 - PS ao KM 14+950 - Cruz c/ N 337</t>
  </si>
  <si>
    <t>IC12 - PS ao KM 17+700</t>
  </si>
  <si>
    <t>IC12 - PS ao KM 20+920_Cruz c/ N234</t>
  </si>
  <si>
    <t>Nelas</t>
  </si>
  <si>
    <t>Passagem Superior na Variante IP 2 Km 175+672</t>
  </si>
  <si>
    <t>Passagem Inferior a Variante IP 2 Km 174+606</t>
  </si>
  <si>
    <t>Passagem Inferior á variante IP2 Km 173+570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</si>
  <si>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</si>
  <si>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</si>
  <si>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</si>
  <si>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</si>
  <si>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</si>
  <si>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</si>
  <si>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</si>
  <si>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EN16 - PS KM 64+950 na Variante a Vouzela</t>
  </si>
  <si>
    <t>Vigas Gerber</t>
  </si>
  <si>
    <t>São Pedro do Sul</t>
  </si>
  <si>
    <t>Mangualde</t>
  </si>
  <si>
    <t>EN232 - PS ao Km 3+470</t>
  </si>
  <si>
    <t>Ponte de Pernes sobre o rio Alviela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</si>
  <si>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</si>
  <si>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</si>
  <si>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</si>
  <si>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</si>
  <si>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</si>
  <si>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Passagem Inferior (Nó Sul)</t>
  </si>
  <si>
    <t>IC10 - PS 3 ao Km 1+820</t>
  </si>
  <si>
    <t>Ponte do Côa</t>
  </si>
  <si>
    <t>Almeida</t>
  </si>
  <si>
    <t>Viaduto das Quatro Varas</t>
  </si>
  <si>
    <t>Var EN 114 - PS 4 ao Km 1+043</t>
  </si>
  <si>
    <t>Pontão de Pégoras</t>
  </si>
  <si>
    <t>Vila Nova de Foz Côa</t>
  </si>
  <si>
    <t>PI ALVAIADE</t>
  </si>
  <si>
    <t>Vila Velha de Rodão</t>
  </si>
  <si>
    <t>Ponte Internacional de Segura</t>
  </si>
  <si>
    <t>Idanha-a-Nova</t>
  </si>
  <si>
    <t>Passagem Inferior (Sarnadas)</t>
  </si>
  <si>
    <t>Passagem Superior de Sarnadas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</si>
  <si>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</si>
  <si>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</si>
  <si>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</si>
  <si>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</si>
  <si>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</si>
  <si>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Veiga</t>
  </si>
  <si>
    <t>Mêda</t>
  </si>
  <si>
    <t>P.S. do Carregueiro</t>
  </si>
  <si>
    <t>PASSAGEM INFERIOR-PAÇO</t>
  </si>
  <si>
    <t>Viana do Castelo</t>
  </si>
  <si>
    <t>Var EN365-2 - PS 3 ao Km 5+590</t>
  </si>
  <si>
    <t>Passagem Inferior de Carreço</t>
  </si>
  <si>
    <t>Ponte sobre a Ribeira do Torgal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</si>
  <si>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</si>
  <si>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</si>
  <si>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</si>
  <si>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</si>
  <si>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</si>
  <si>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PI (2) Vilar do Boi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</si>
  <si>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</si>
  <si>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</si>
  <si>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</si>
  <si>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</si>
  <si>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</si>
  <si>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Vila Nova da Barquinha</t>
  </si>
  <si>
    <t>IC 8 PS Km 93,485</t>
  </si>
  <si>
    <t>Sertã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</si>
  <si>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</si>
  <si>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</si>
  <si>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</si>
  <si>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</si>
  <si>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</si>
  <si>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</si>
  <si>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</si>
  <si>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IC 8 PS Km 98,285</t>
  </si>
  <si>
    <t>Ponte de Abrantes s/ o rio Tejo</t>
  </si>
  <si>
    <t>EN234 - PI ao KM 50+520</t>
  </si>
  <si>
    <t xml:space="preserve">EN 2 - PI ao km 381+620 </t>
  </si>
  <si>
    <t>Sardoal</t>
  </si>
  <si>
    <t>IC 8 PS Nó do Castelo</t>
  </si>
  <si>
    <t>EN234 - PI ao KM 52+700</t>
  </si>
  <si>
    <t>EN234 - PS ao KM 53+200</t>
  </si>
  <si>
    <t>EN234 - PI ao KM 54+250</t>
  </si>
  <si>
    <t>IC 8 PS Km 100,170</t>
  </si>
  <si>
    <t>EN234-6 - PS ao KM 0+750</t>
  </si>
  <si>
    <t>EN234-6 - PS ao KM 0+950</t>
  </si>
  <si>
    <t>EN234-6 - PS ao KM 1+150</t>
  </si>
  <si>
    <t>EN234-6 - PI ao KM 1+680</t>
  </si>
  <si>
    <t>IC 8 PI Nó Cabeçudo</t>
  </si>
  <si>
    <t>EN234-6 - PS ao KM 1+900</t>
  </si>
  <si>
    <t>Alvenaria de Tijolo Rebocada</t>
  </si>
  <si>
    <t>EN234-6 - PS ao KM 2+700</t>
  </si>
  <si>
    <t>EN234-6 - PS ao KM 2+950</t>
  </si>
  <si>
    <t>EN234-6 - PS ao KM 3+480</t>
  </si>
  <si>
    <t>EN234-6 - PS ao KM 4+500</t>
  </si>
  <si>
    <t>Castelo de Vide</t>
  </si>
  <si>
    <t>Nisa</t>
  </si>
  <si>
    <t>IC 8 PI Km 103,110</t>
  </si>
  <si>
    <t>EN313 - Ponte s/ rib. Temilobos ao Km 89+810</t>
  </si>
  <si>
    <t>Armamar</t>
  </si>
  <si>
    <t>Passagem Inferior a Alpalhão Km 176+905</t>
  </si>
  <si>
    <t>IC 8 PS ZI Sertã</t>
  </si>
  <si>
    <t>Passagem Inferior do Nó de Gáfete</t>
  </si>
  <si>
    <t>Crato</t>
  </si>
  <si>
    <t>Passagem Inferior do Nó de Tolosa</t>
  </si>
  <si>
    <t>IC 8 Viaduto Rª Amioso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</si>
  <si>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</si>
  <si>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</si>
  <si>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</si>
  <si>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</si>
  <si>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</si>
  <si>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EN118 - PS ao Km 112+300</t>
  </si>
  <si>
    <t>Var EN238 - PS4 ao Km 2+127</t>
  </si>
  <si>
    <t>EN321 - PSA ao KM 55+635</t>
  </si>
  <si>
    <t>IC 8 PS Nó Várzea dos Cavaleiros</t>
  </si>
  <si>
    <t>Ferreira do Zêzere</t>
  </si>
  <si>
    <t>Ponte Antiga sobre o Ribeiro do Casal Velho</t>
  </si>
  <si>
    <t>IC 8 Viaduto da Tamolha</t>
  </si>
  <si>
    <t>Passagem Superior ao IP 2 Km 158+710</t>
  </si>
  <si>
    <t>Vila Nova de Paiva</t>
  </si>
  <si>
    <t>IC 8 PS Km 113,980</t>
  </si>
  <si>
    <t>IC 8 PS Nó do Vale do Pereiro</t>
  </si>
  <si>
    <t>Passagem Inferior ao IP 2 Km 154+801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</si>
  <si>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</si>
  <si>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</si>
  <si>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</si>
  <si>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</si>
  <si>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</si>
  <si>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</si>
  <si>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</si>
  <si>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</si>
  <si>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</si>
  <si>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</si>
  <si>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</si>
  <si>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</si>
  <si>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</si>
  <si>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Var EN238 - PS9 ao km 4+325</t>
  </si>
  <si>
    <t>IC2 - PS 4 ao Km 68+500</t>
  </si>
  <si>
    <t>Resende</t>
  </si>
  <si>
    <t>IC2 - PI 5 ao Km 70+680</t>
  </si>
  <si>
    <t>EN222 - Ponte de Espinho sobre rio Távora ao km 149+065</t>
  </si>
  <si>
    <t>Tabuaço</t>
  </si>
  <si>
    <t>IC2 - Viaduto sobre o Rio Maior e EN 114 ao km 74+040</t>
  </si>
  <si>
    <t>IC2 - PS 6 ao Km 75+980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</si>
  <si>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</si>
  <si>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</si>
  <si>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</si>
  <si>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</si>
  <si>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</si>
  <si>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</si>
  <si>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</si>
  <si>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Entroncamento</t>
  </si>
  <si>
    <t>PASSAGEM INFERIOR-AFIFE</t>
  </si>
  <si>
    <t>Caminha</t>
  </si>
  <si>
    <t>EN 351 Ponte de Álvaro s/ o Rio Zêzere</t>
  </si>
  <si>
    <t>Oleiros</t>
  </si>
  <si>
    <t>IP5 - PS ao KM 90+300 (Cruz c/ N 2)</t>
  </si>
  <si>
    <t>A23 - PI ao km 37+121</t>
  </si>
  <si>
    <t>Viaduto sobre a Ribeira de Rio Moinhos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</si>
  <si>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</si>
  <si>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</si>
  <si>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</si>
  <si>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</si>
  <si>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</si>
  <si>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</si>
  <si>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</si>
  <si>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</si>
  <si>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</si>
  <si>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</si>
  <si>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</si>
  <si>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</si>
  <si>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</si>
  <si>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</si>
  <si>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</si>
  <si>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</si>
  <si>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</si>
  <si>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</si>
  <si>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</si>
  <si>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</si>
  <si>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</si>
  <si>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</si>
  <si>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</si>
  <si>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</si>
  <si>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</si>
  <si>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</si>
  <si>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</si>
  <si>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</si>
  <si>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A23 - PS9 ao km 23+000</t>
  </si>
  <si>
    <t>A23 - PI ao km 22+638</t>
  </si>
  <si>
    <t>A23 - PS7 ao km 22+295</t>
  </si>
  <si>
    <t>A23 - PS5 ao km 21+540</t>
  </si>
  <si>
    <t>A23 - PS1 ao Km 18+986</t>
  </si>
  <si>
    <t>A23 - PI ao km 17+894</t>
  </si>
  <si>
    <t>A23 - PS21 ao Km 17+610</t>
  </si>
  <si>
    <t>A23 - PS20 ao km 17+187</t>
  </si>
  <si>
    <t>A23 - PS19 ao km 16+152</t>
  </si>
  <si>
    <t>A23 - PS18 ao km 15+612</t>
  </si>
  <si>
    <t>A23 - PS17 ao km 14+247</t>
  </si>
  <si>
    <t>Setúbal</t>
  </si>
  <si>
    <t>A23 - PS16 ao km 13+623</t>
  </si>
  <si>
    <t>A23 - PI15 ao km 12+757</t>
  </si>
  <si>
    <t>Torres Novas</t>
  </si>
  <si>
    <t>A23 - PS14 ao km 12+312</t>
  </si>
  <si>
    <t>A23 - PS13 ao km 11+246</t>
  </si>
  <si>
    <t>Ponte do Vale do Ouro</t>
  </si>
  <si>
    <t>A23 - PS12 ao km 10+338</t>
  </si>
  <si>
    <t>A23 - PI11 ao km 9+646</t>
  </si>
  <si>
    <t>A23 - PS10 ao km 9+021</t>
  </si>
  <si>
    <t>A23 - PS9 ao km 8+189</t>
  </si>
  <si>
    <t>A23 - PS8 ao km 7+857</t>
  </si>
  <si>
    <t>A23 - PS7 ao km 6+771</t>
  </si>
  <si>
    <t>A23 - PS6 ao km 5+769</t>
  </si>
  <si>
    <t>A23 - PS5 ao km 5+202</t>
  </si>
  <si>
    <t>A23 - PS4 ao km 4+262</t>
  </si>
  <si>
    <t>Seixal</t>
  </si>
  <si>
    <t>A23 - PS3 ao km 3+055</t>
  </si>
  <si>
    <t>A23 - PS2 ao km 1+770</t>
  </si>
  <si>
    <t>A23 - PS1 ao km 1+448</t>
  </si>
  <si>
    <t>Covilhã</t>
  </si>
  <si>
    <t>A23 - PI24A ao Km 0+155 do Restabelecimento em Abrantes</t>
  </si>
  <si>
    <t>EN114 - Passagem da Dagorda sobre o CF do Oeste ao Km 23+283</t>
  </si>
  <si>
    <t>Óbidos</t>
  </si>
  <si>
    <t>Viaduto na ED11-2 sobre o Caminho de Ferro</t>
  </si>
  <si>
    <t>Moita</t>
  </si>
  <si>
    <t>Ponte de Serpa IP8/EN260</t>
  </si>
  <si>
    <t>Serpa</t>
  </si>
  <si>
    <t>P.S. de Vale de Vargo IP8/EN260</t>
  </si>
  <si>
    <t>Ponte sobre a Ribeira de Ferraria</t>
  </si>
  <si>
    <t>Aço aparafusado</t>
  </si>
  <si>
    <t>Ponte de Tomar sobre o Rio Nabão</t>
  </si>
  <si>
    <t>IC 8 PS Nó Oleiros</t>
  </si>
  <si>
    <t>Vila Nova de Famalicão</t>
  </si>
  <si>
    <t>Ponte sobre a Ribeira da Capelinha</t>
  </si>
  <si>
    <t>EN 18 PI Km 38,951</t>
  </si>
  <si>
    <t>EN 18 PS Km 40,230</t>
  </si>
  <si>
    <t>EN 18 PI Nó da Covilhã</t>
  </si>
  <si>
    <t>EN 18 PI Boidobra</t>
  </si>
  <si>
    <t>Castro Marim</t>
  </si>
  <si>
    <t>IC3 - PS 1 ao Km 87+780</t>
  </si>
  <si>
    <t>IC3 - PS26 ao Km 114+278</t>
  </si>
  <si>
    <t>IC3 - PS25 ao Km 114+049</t>
  </si>
  <si>
    <t>IC3 - PS ao Km 113+589</t>
  </si>
  <si>
    <t>Ponte sobre a Ribeira do Enxoe</t>
  </si>
  <si>
    <t xml:space="preserve">Passagem da EN 246 sobre o Caminho de Ferro </t>
  </si>
  <si>
    <t>Passagem Superior ao Caminho Municipal de Herdades IP8/EN260</t>
  </si>
  <si>
    <t>Ponte da Ribeira de Sor</t>
  </si>
  <si>
    <t>IC 8 PS Km 115,330</t>
  </si>
  <si>
    <t>Ponte D. Luís s/ o rio Tejo</t>
  </si>
  <si>
    <t>IC 8 Viaduto s/ a Ribª da Isna</t>
  </si>
  <si>
    <t>Ponte de Constância s/ o rio Zêzere</t>
  </si>
  <si>
    <t>Ponte sobre Ribeira de Muge</t>
  </si>
  <si>
    <t>IC 8 PS Km 118,045</t>
  </si>
  <si>
    <t>IC 8 PS Nó de Cardigos</t>
  </si>
  <si>
    <t>IC10 - PS 5 ao Km 7+900</t>
  </si>
  <si>
    <t>IC 8 PI Nó Proença-a-Nova Oeste</t>
  </si>
  <si>
    <t>Passagem Inferior á EN 118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</si>
  <si>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</si>
  <si>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</si>
  <si>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</si>
  <si>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</si>
  <si>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</si>
  <si>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</si>
  <si>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Vila de Rei</t>
  </si>
  <si>
    <t>EN 2 PI Km 367,153</t>
  </si>
  <si>
    <t>EN 229 - PS ao KM 15+100</t>
  </si>
  <si>
    <t>Penedono</t>
  </si>
  <si>
    <t>PI à A20 pela EN222 (km4+300) - Nó Vilar de Andorinho</t>
  </si>
  <si>
    <t>Porto</t>
  </si>
  <si>
    <t>Vila Nova de Gaia</t>
  </si>
  <si>
    <t>Almodôvar</t>
  </si>
  <si>
    <t>Azambuja</t>
  </si>
  <si>
    <t>PI à ED 109-2 (antiga VR222 ao km10+891) pela R. Escola Nova</t>
  </si>
  <si>
    <t>Torres Vedras</t>
  </si>
  <si>
    <t>PS à ED 109-2  (antiga VR222 km 5+189) pela EN222 (km12+600)</t>
  </si>
  <si>
    <t>Var EN114 - PS 3 ao Km 2+340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</si>
  <si>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</si>
  <si>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</si>
  <si>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</si>
  <si>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</si>
  <si>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</si>
  <si>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</si>
  <si>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</si>
  <si>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</si>
  <si>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</si>
  <si>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</si>
  <si>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Passagem Inferior à A44 - R. Sociedade Musical 1ºAgosto</t>
  </si>
  <si>
    <t>Passagem Superior à A1 pela A20 (km 000+487)</t>
  </si>
  <si>
    <t>Ponte da Lagoa</t>
  </si>
  <si>
    <t>Peniche</t>
  </si>
  <si>
    <t>Viaduto A - na A20 sobre a Rua da Venda de Baixo - Carvalhos</t>
  </si>
  <si>
    <t>P.I. do Nó de Santana da Serra</t>
  </si>
  <si>
    <t>Passagem Superior à A20 pela Rua Burreles - PS3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</si>
  <si>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</si>
  <si>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</si>
  <si>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</si>
  <si>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</si>
  <si>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</si>
  <si>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</si>
  <si>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</si>
  <si>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</si>
  <si>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</si>
  <si>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Viaduto ao km 004+900 da A20 -  Viaduto C - Obra mãe</t>
  </si>
  <si>
    <t>Ponte da Ribeira de Oeiras</t>
  </si>
  <si>
    <t>EN 229 - PI ao KM 56+480</t>
  </si>
  <si>
    <t>Satão</t>
  </si>
  <si>
    <t>EN 229 - PI ao KM 57+547</t>
  </si>
  <si>
    <t>EN 229 - PI ao KM 57+988</t>
  </si>
  <si>
    <t>Passagem Inferior de Aldeia de Palheiros</t>
  </si>
  <si>
    <t>Vila Franca de Xira</t>
  </si>
  <si>
    <t>Alenquer</t>
  </si>
  <si>
    <t>EN 3 - Ponte sobre os Rios Alenquer e Ota ao km 4+060</t>
  </si>
  <si>
    <t>EN 229 - PS ao KM 58+055</t>
  </si>
  <si>
    <t>Ponte sobre o Rio Enxoe</t>
  </si>
  <si>
    <t>Gondomar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</si>
  <si>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</si>
  <si>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</si>
  <si>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</si>
  <si>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</si>
  <si>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</si>
  <si>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</si>
  <si>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</si>
  <si>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</si>
  <si>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>Marco de Canavezes</t>
  </si>
  <si>
    <t>IC8 RAMO NO SERTA ESTE</t>
  </si>
  <si>
    <t>EN 229 - PI ao KM 58+860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</si>
  <si>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</si>
  <si>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</si>
  <si>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</si>
  <si>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</si>
  <si>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</si>
  <si>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</si>
  <si>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Sobre o Rio Baça</t>
  </si>
  <si>
    <t>Alcobaça</t>
  </si>
  <si>
    <t>Ponte de Mosteirô sobre o Rio Douro</t>
  </si>
  <si>
    <t>EN8 - PI ao Km 102+100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</si>
  <si>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</si>
  <si>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</si>
  <si>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</si>
  <si>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</si>
  <si>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Odivelas</t>
  </si>
  <si>
    <t>Sintra</t>
  </si>
  <si>
    <t>IC2 - PS ao Km 127+280</t>
  </si>
  <si>
    <t>Cascais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</si>
  <si>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</si>
  <si>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</si>
  <si>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</si>
  <si>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</si>
  <si>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</si>
  <si>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</si>
  <si>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5+800</t>
  </si>
  <si>
    <t>EN242 - Passagem sobre o CF do Oeste ao Km 46+750</t>
  </si>
  <si>
    <t xml:space="preserve">IC2 - Ponte s/ Rio Alenquer ao km 35+217 </t>
  </si>
  <si>
    <t>IC2 - PI ao Km 112+077</t>
  </si>
  <si>
    <t>Batalha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</si>
  <si>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</si>
  <si>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</si>
  <si>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</si>
  <si>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</si>
  <si>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</si>
  <si>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</si>
  <si>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</si>
  <si>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</si>
  <si>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</si>
  <si>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</si>
  <si>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</si>
  <si>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</si>
  <si>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</si>
  <si>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</si>
  <si>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PASSAGEM SUPERIOR SAIDA DO IP1 ACESSO EN101</t>
  </si>
  <si>
    <t>Passagem Superior à EN211 (variante) pela EM211-1 (km 0+000)</t>
  </si>
  <si>
    <t>IC2 - PS ao Km 127+200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</si>
  <si>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</si>
  <si>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</si>
  <si>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</si>
  <si>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</si>
  <si>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</si>
  <si>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</si>
  <si>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Passagem Superior ao IP4 ao km 64+100</t>
  </si>
  <si>
    <t>Outro</t>
  </si>
  <si>
    <t>Passagem Superior ao IP4 ao km 65+710</t>
  </si>
  <si>
    <t>Passagem Superior ao IP4 ao km 65+650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</si>
  <si>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</si>
  <si>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</si>
  <si>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</si>
  <si>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</si>
  <si>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</si>
  <si>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Passagem Inferior e EM. 618</t>
  </si>
  <si>
    <t>Coimbra</t>
  </si>
  <si>
    <t>Passagem Inferior (C. - Trouxemil)</t>
  </si>
  <si>
    <t>No 8 - Trouxemil (IC2) - EN.1 - Passagem Inferior</t>
  </si>
  <si>
    <t>EN1 - Passagem Inferior ao km 058+795</t>
  </si>
  <si>
    <t>Viaduto na EN15 pelo Caminho de Ferro (Linha Douro)</t>
  </si>
  <si>
    <t>Valongo</t>
  </si>
  <si>
    <t>EN356 - Passagem sobre o CF do Oeste ao Km 1+273</t>
  </si>
  <si>
    <t>Ponte do Forno</t>
  </si>
  <si>
    <t>Paredes</t>
  </si>
  <si>
    <t>IP3 - PI ao KM 80+400</t>
  </si>
  <si>
    <t>Passagem Superior à A20  - PS10 da Baiza</t>
  </si>
  <si>
    <t>Viaduto da Baiza - viaduto D - Obra mãe</t>
  </si>
  <si>
    <t>Viaduto da Quinta dos Frades - viaduto E - Obra mãe</t>
  </si>
  <si>
    <t>IP3 - PI ao KM 81+800</t>
  </si>
  <si>
    <t>Viaduto da Tapada da Pesqueira ao km 6+300 da A20 -VT F</t>
  </si>
  <si>
    <t xml:space="preserve">EN110 - PI sobre a EN356 ao Km 71+727 </t>
  </si>
  <si>
    <t>Passagem Superior à A20 - PS11 dos Cubos</t>
  </si>
  <si>
    <t>Passagem superior à A20 - PS12 da Pedra Salgada</t>
  </si>
  <si>
    <t>Passagem Superior à A20 pela A44 (km 8+730) - PS13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</si>
  <si>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</si>
  <si>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</si>
  <si>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</si>
  <si>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</si>
  <si>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</si>
  <si>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</si>
  <si>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</si>
  <si>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</si>
  <si>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</si>
  <si>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</si>
  <si>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</si>
  <si>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pela R. Estádio (Srª.da Hora)</t>
  </si>
  <si>
    <t>Passagem Inferior à EN 206 pela Rua Dom Sancho I</t>
  </si>
  <si>
    <t>Vila do Conde</t>
  </si>
  <si>
    <t>Loures</t>
  </si>
  <si>
    <t>EN247 - Ponte de S. Lourenço ao km 44+436</t>
  </si>
  <si>
    <t>Ponte Dom Zameiro sobre o Rio Ave na ED 306</t>
  </si>
  <si>
    <t>Maia</t>
  </si>
  <si>
    <t>Passagem Inferior à EN14 ao km 8+350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</si>
  <si>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</si>
  <si>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</si>
  <si>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</si>
  <si>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</si>
  <si>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</si>
  <si>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</si>
  <si>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</si>
  <si>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Passagem inferior à A20 (km 009+000)  pela A43 (km 000+146)</t>
  </si>
  <si>
    <t>Passagem Inferior à A20 pela A43 (Km 0+624) - PI 2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</si>
  <si>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</si>
  <si>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</si>
  <si>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</si>
  <si>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</si>
  <si>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</si>
  <si>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</si>
  <si>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</si>
  <si>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</si>
  <si>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</si>
  <si>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</si>
  <si>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</si>
  <si>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</si>
  <si>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</si>
  <si>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</si>
  <si>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</si>
  <si>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</si>
  <si>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</si>
  <si>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</si>
  <si>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Passagem Superior à EN210 (variante) ao km 31+450</t>
  </si>
  <si>
    <t>Viaduto ao km 31+250 da EN210 (variante)</t>
  </si>
  <si>
    <t>PASSAGEM INFERIOR DE  GANFEI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</si>
  <si>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</si>
  <si>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</si>
  <si>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</si>
  <si>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</si>
  <si>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</si>
  <si>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</si>
  <si>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</si>
  <si>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Passagem Superior à ED 15-3 pela Rua da Lamela-Ponte Cabouco</t>
  </si>
  <si>
    <t>Passagem Superior à EN 321-1 (variante)</t>
  </si>
  <si>
    <t>Alcoutim</t>
  </si>
  <si>
    <t>Ponte sobre o Rio Gadanha</t>
  </si>
  <si>
    <t>PASSAGEM INFERIOR DE TROPORIZ</t>
  </si>
  <si>
    <t>PASSAGEM SUPERIOR MAZEDO</t>
  </si>
  <si>
    <t>IP6 - PS6 ao Km 4+375</t>
  </si>
  <si>
    <t>Mourão</t>
  </si>
  <si>
    <t>IP6 - PS 8 ao Km 6+482</t>
  </si>
  <si>
    <t>IP6 - PI3 ao Km 3+475</t>
  </si>
  <si>
    <t>IP6 - PI4 ao Km 3+631</t>
  </si>
  <si>
    <t>IP6 - PI5 ao Km 3+900</t>
  </si>
  <si>
    <t>IP6 - PS 7A ao Km 5+400</t>
  </si>
  <si>
    <t>IP6 - PS7 ao Km 5+139</t>
  </si>
  <si>
    <t>PS1</t>
  </si>
  <si>
    <t>Palmela</t>
  </si>
  <si>
    <t>Ponte do Albardão</t>
  </si>
  <si>
    <t>SO - Viaduto I - tabuleiro esquerdo</t>
  </si>
  <si>
    <t>Viaduto I - tabuleiro direito-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</si>
  <si>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</si>
  <si>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</si>
  <si>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</si>
  <si>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</si>
  <si>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</si>
  <si>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</si>
  <si>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</si>
  <si>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Câmara Municipal</t>
  </si>
  <si>
    <t>Arraiolos</t>
  </si>
  <si>
    <t>P.I. à A1 pelo Caminho de Ferro Apeadeiro de Coimbrões</t>
  </si>
  <si>
    <t>Passagem Inferior à A1 pela Av. Gomes Júnior</t>
  </si>
  <si>
    <t>PI à ED208 pelo Caminho de Ferro - Ponte da Palmilheira</t>
  </si>
  <si>
    <t>Viaduto de Ermesinde-rotunda EN15 (antiga EN208)-acesso à A4</t>
  </si>
  <si>
    <t>Vila Viçosa</t>
  </si>
  <si>
    <t>Ponte da Pardiela</t>
  </si>
  <si>
    <t>Ponte sobre o Rio Leça na ED 105</t>
  </si>
  <si>
    <t>Ponte do Xarrama</t>
  </si>
  <si>
    <t>EN 304 - Ponte sobre o Rio Cabril</t>
  </si>
  <si>
    <t>Mondim de Basto</t>
  </si>
  <si>
    <t>Passagem Inferior à ED 15-3 pelo Caminho de Ferro</t>
  </si>
  <si>
    <t>Lousada</t>
  </si>
  <si>
    <t>Ponte sobre o Rio Tâmega  na ED 320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</si>
  <si>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</si>
  <si>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</si>
  <si>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</si>
  <si>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</si>
  <si>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</si>
  <si>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Chaves</t>
  </si>
  <si>
    <t>EN 2 - Pontao de Oura sobre o caminho de ferro</t>
  </si>
  <si>
    <t>EN 2 - Ponte de Almodena sobre o rio Cabril</t>
  </si>
  <si>
    <t>Passagem Superior a variante de Arraiolos</t>
  </si>
  <si>
    <t>Alandroal</t>
  </si>
  <si>
    <t>Ponte sobre a Ribeira de Pardais</t>
  </si>
  <si>
    <t>EN 206 - Ponte das Cadavadas sobre o Rio Torto (Sanfins)</t>
  </si>
  <si>
    <t>Valpaços</t>
  </si>
  <si>
    <t>Ponte do Azinhal  na antiga EN 246 Km 40+389 - DESATIVADA</t>
  </si>
  <si>
    <t>IP6 - PS 10 ao Km 7+500</t>
  </si>
  <si>
    <t>IP6 - PS 11 ao Km 7+756</t>
  </si>
  <si>
    <t>IP6 - PS 12 ao Km 8+180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</si>
  <si>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</si>
  <si>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</si>
  <si>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</si>
  <si>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</si>
  <si>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</si>
  <si>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</si>
  <si>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IP6 - PI22 ao Km 12+930</t>
  </si>
  <si>
    <t xml:space="preserve">Passagem Inferior à EN106 (variante) pela ED 106 (km22+350) </t>
  </si>
  <si>
    <t>Passagem Inferior à EN106 (Variante) pela ED 106 (km 17+360)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</si>
  <si>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</si>
  <si>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</si>
  <si>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</si>
  <si>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</si>
  <si>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PS à EN101(Variante) pela ER207(km35+800)-rotunda (noroeste)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</si>
  <si>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</si>
  <si>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</si>
  <si>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</si>
  <si>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</si>
  <si>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Passagem Inferior à EN 106 (Variante) ao km 21+620</t>
  </si>
  <si>
    <t>Passagem Inferior à EN 106 (Variante) ao km 21+020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</si>
  <si>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</si>
  <si>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</si>
  <si>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</si>
  <si>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</si>
  <si>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</si>
  <si>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</si>
  <si>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</si>
  <si>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</si>
  <si>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</si>
  <si>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</si>
  <si>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</si>
  <si>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</si>
  <si>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</si>
  <si>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</si>
  <si>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</si>
  <si>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</si>
  <si>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</si>
  <si>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</si>
  <si>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</si>
  <si>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</si>
  <si>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</si>
  <si>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</si>
  <si>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</si>
  <si>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</si>
  <si>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</si>
  <si>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</si>
  <si>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</si>
  <si>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</si>
  <si>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</si>
  <si>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</si>
  <si>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</si>
  <si>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</si>
  <si>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</si>
  <si>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</si>
  <si>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</si>
  <si>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</si>
  <si>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</si>
  <si>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</si>
  <si>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</si>
  <si>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</si>
  <si>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</si>
  <si>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Viaduto das Areias ao km 002+600 da A43</t>
  </si>
  <si>
    <t>Passagem Superior à A43 ao km 3+900 - PS 2</t>
  </si>
  <si>
    <t>Viaduto sobre o Rio Torto ao km 4+300 da A43 (IC29)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</si>
  <si>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</si>
  <si>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</si>
  <si>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</si>
  <si>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</si>
  <si>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</si>
  <si>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</si>
  <si>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</si>
  <si>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</si>
  <si>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</si>
  <si>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</si>
  <si>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</si>
  <si>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</si>
  <si>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</si>
  <si>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</si>
  <si>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</si>
  <si>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</si>
  <si>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</si>
  <si>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</si>
  <si>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</si>
  <si>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</si>
  <si>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</si>
  <si>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</si>
  <si>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</si>
  <si>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</si>
  <si>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</si>
  <si>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</si>
  <si>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</si>
  <si>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 14 (Via Norte) ao km 004+086</t>
  </si>
  <si>
    <t>Passagem Superior à A28 pela ED12 (km3+500)- Rotunda AEP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</si>
  <si>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</si>
  <si>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</si>
  <si>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</si>
  <si>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</si>
  <si>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</si>
  <si>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</si>
  <si>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</si>
  <si>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</si>
  <si>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</si>
  <si>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</si>
  <si>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</si>
  <si>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IP4 - Pi ao Km 94+330</t>
  </si>
  <si>
    <t>IP4 - PI ao Km 94+548</t>
  </si>
  <si>
    <t>IP4 - PS do Nó de Vila Real Centro ao km 94+640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</si>
  <si>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</si>
  <si>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</si>
  <si>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</si>
  <si>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</si>
  <si>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</si>
  <si>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</si>
  <si>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</si>
  <si>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</si>
  <si>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</si>
  <si>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PS ao Km 99+510</t>
  </si>
  <si>
    <t>IP4 - PI ao Km 99+250</t>
  </si>
  <si>
    <t>IP4 - PI ao Km 101+190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</si>
  <si>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</si>
  <si>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</si>
  <si>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</si>
  <si>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</si>
  <si>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</si>
  <si>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IP4 - PS ao Km 103+940</t>
  </si>
  <si>
    <t>IC 8 - PS ao Km 78+165</t>
  </si>
  <si>
    <t>IC8 - PI ao Km 79+985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</si>
  <si>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</si>
  <si>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</si>
  <si>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</si>
  <si>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</si>
  <si>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</si>
  <si>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</si>
  <si>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</si>
  <si>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</si>
  <si>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Estrutura Tubular</t>
  </si>
  <si>
    <t>Passagem Inferior - PI 5</t>
  </si>
  <si>
    <t>Passagem Inferior - EM. (Lorvao)</t>
  </si>
  <si>
    <t>Penacova</t>
  </si>
  <si>
    <t>Montijo</t>
  </si>
  <si>
    <t>Passagem Superior EM (Lorvao)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</si>
  <si>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</si>
  <si>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</si>
  <si>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</si>
  <si>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</si>
  <si>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</si>
  <si>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</si>
  <si>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</si>
  <si>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</si>
  <si>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</si>
  <si>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</si>
  <si>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</si>
  <si>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</si>
  <si>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</si>
  <si>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</si>
  <si>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</si>
  <si>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</si>
  <si>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</si>
  <si>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</si>
  <si>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</si>
  <si>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</si>
  <si>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</si>
  <si>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</si>
  <si>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</si>
  <si>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</si>
  <si>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</si>
  <si>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</si>
  <si>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</si>
  <si>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</si>
  <si>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</si>
  <si>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</si>
  <si>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</si>
  <si>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</si>
  <si>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</si>
  <si>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</si>
  <si>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</si>
  <si>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</si>
  <si>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</si>
  <si>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Passagem Superior à A20 pela Av. Cidade de Xangai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</si>
  <si>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</si>
  <si>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</si>
  <si>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</si>
  <si>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</si>
  <si>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</si>
  <si>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</si>
  <si>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</si>
  <si>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</si>
  <si>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</si>
  <si>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</si>
  <si>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</si>
  <si>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</si>
  <si>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EN120- km 127+735- PONTE DE ODECEIXE</t>
  </si>
  <si>
    <t>Aljezur</t>
  </si>
  <si>
    <t>Ponte de Aljezur</t>
  </si>
  <si>
    <t>IC8 - PS ao km 92+635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</si>
  <si>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</si>
  <si>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</si>
  <si>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</si>
  <si>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</si>
  <si>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</si>
  <si>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</si>
  <si>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</si>
  <si>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</si>
  <si>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</si>
  <si>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</si>
  <si>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</si>
  <si>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</si>
  <si>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Silves</t>
  </si>
  <si>
    <t>PASSAGEM INFERIOR DO CABO</t>
  </si>
  <si>
    <t>IP4 - PS do No da  Aboboleira Km 100+680</t>
  </si>
  <si>
    <t>Passagem Superior ao IC2 (Nó da Faia)</t>
  </si>
  <si>
    <t>Condeixa-a-Nova</t>
  </si>
  <si>
    <t>Celorico de Basto</t>
  </si>
  <si>
    <t>PASSAGEM INFERIOR DA ANTIGA EN202</t>
  </si>
  <si>
    <t>Ponte de Melides</t>
  </si>
  <si>
    <t>PS</t>
  </si>
  <si>
    <t>Arganil</t>
  </si>
  <si>
    <t>Passagem superior</t>
  </si>
  <si>
    <t>Ponte de Sarzedo</t>
  </si>
  <si>
    <t>Passagem Agricola</t>
  </si>
  <si>
    <t>Passagem Inferior no IC6 ao Km 6+424</t>
  </si>
  <si>
    <t>Ponte do Espinhal sobre o rio Dueça</t>
  </si>
  <si>
    <t>Penela</t>
  </si>
  <si>
    <t xml:space="preserve">Ponte Luiz I (tabuleiro inferior) </t>
  </si>
  <si>
    <t>Passagem Superior no IC6 ao Km 7+211</t>
  </si>
  <si>
    <t>Ponte do pastor sobre o rio Cabra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</si>
  <si>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</si>
  <si>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</si>
  <si>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</si>
  <si>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</si>
  <si>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</si>
  <si>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</si>
  <si>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Tábua</t>
  </si>
  <si>
    <t xml:space="preserve">IC 6 - PS [Acesso a Paredes] ao km 1+092 </t>
  </si>
  <si>
    <t>Sines</t>
  </si>
  <si>
    <t>Oliveira do Hospital</t>
  </si>
  <si>
    <t>Miranda do corvo</t>
  </si>
  <si>
    <t>REFER</t>
  </si>
  <si>
    <t>Ponte de Secarias sobre o Rio Alva</t>
  </si>
  <si>
    <t xml:space="preserve"> Passagem Inferior </t>
  </si>
  <si>
    <t>Ponte de Alvares sobre Ribeira de Sinhel</t>
  </si>
  <si>
    <t>Góis</t>
  </si>
  <si>
    <t>Ponte sobre a Ribeira de Amioso</t>
  </si>
  <si>
    <t>PI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</si>
  <si>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</si>
  <si>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</si>
  <si>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</si>
  <si>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</si>
  <si>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</si>
  <si>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</si>
  <si>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</si>
  <si>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</si>
  <si>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</si>
  <si>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</si>
  <si>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</si>
  <si>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</si>
  <si>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</si>
  <si>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</si>
  <si>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</si>
  <si>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</si>
  <si>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Soure</t>
  </si>
  <si>
    <t>Cantanhede</t>
  </si>
  <si>
    <t>Ponte de Segade sobre Rio Ceira</t>
  </si>
  <si>
    <t>PS  Vila Pouca do Campo</t>
  </si>
  <si>
    <t xml:space="preserve">PS ao km 42+232 EN 341 </t>
  </si>
  <si>
    <t>PS da EN341, Km 43+119</t>
  </si>
  <si>
    <t>PI - Rua Padre José Barreto</t>
  </si>
  <si>
    <t>Ponte sobre o Rio Mondego</t>
  </si>
  <si>
    <t>Ponte das Três Entradas sobre Rios Alva e Alvoco</t>
  </si>
  <si>
    <t xml:space="preserve">Passagem Inferior </t>
  </si>
  <si>
    <t>PS. - Variante Portunhos (VN 234-1)</t>
  </si>
  <si>
    <t>PI à EN 10 ao Km 11,630</t>
  </si>
  <si>
    <t>Passagem Inferior da EN341, Km 44+622</t>
  </si>
  <si>
    <t>EN341 - Passagem Superior, Km 45+206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</si>
  <si>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</si>
  <si>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</si>
  <si>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</si>
  <si>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</si>
  <si>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</si>
  <si>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</si>
  <si>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</si>
  <si>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</si>
  <si>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</si>
  <si>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</si>
  <si>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</si>
  <si>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</si>
  <si>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</si>
  <si>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</si>
  <si>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</si>
  <si>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</si>
  <si>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</si>
  <si>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</si>
  <si>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</si>
  <si>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Viaduto IC2</t>
  </si>
  <si>
    <t>Viaduto IC2 - Obra mãe</t>
  </si>
  <si>
    <t>IC8 - PS ao Km 41+350</t>
  </si>
  <si>
    <t>A1 - PI do Restabelecimento sobre o IC8 ao km 37+000</t>
  </si>
  <si>
    <t>IC8 - PS ao Km 37+940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</si>
  <si>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</si>
  <si>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</si>
  <si>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</si>
  <si>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</si>
  <si>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</si>
  <si>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</si>
  <si>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IC1 - PS ao km 564+300 (Anterior EN5 ao Km 56,8)</t>
  </si>
  <si>
    <t>IC1- km 699+220- PS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</si>
  <si>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</si>
  <si>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</si>
  <si>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</si>
  <si>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</si>
  <si>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</si>
  <si>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</si>
  <si>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</si>
  <si>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PASSAGEM INFERIOR DE MELGAÇO</t>
  </si>
  <si>
    <t>PASSAGEM INFERIOR EM ROUFE</t>
  </si>
  <si>
    <t>PASSAGEM SUPERIOR DE ROUÇAS</t>
  </si>
  <si>
    <t>Ponte da Espertina sobre o Rio Fornos</t>
  </si>
  <si>
    <t>IC1 - PS ao km 565+160 (Anterior EN5 ao Km 57,66)</t>
  </si>
  <si>
    <t>IC1 - PA ao km 566+880 (Anterior EN5 ao Km 59,38)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</si>
  <si>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</si>
  <si>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</si>
  <si>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</si>
  <si>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</si>
  <si>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</si>
  <si>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</si>
  <si>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</si>
  <si>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</si>
  <si>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</si>
  <si>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</si>
  <si>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</si>
  <si>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</si>
  <si>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</si>
  <si>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</si>
  <si>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</si>
  <si>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</si>
  <si>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</si>
  <si>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</si>
  <si>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</si>
  <si>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</si>
  <si>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IC1- km721+850- X EM124- PI</t>
  </si>
  <si>
    <t>IC1 km 707+705 - PS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</si>
  <si>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</si>
  <si>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</si>
  <si>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</si>
  <si>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</si>
  <si>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</si>
  <si>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</si>
  <si>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</si>
  <si>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</si>
  <si>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</si>
  <si>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</si>
  <si>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</si>
  <si>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</si>
  <si>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</si>
  <si>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</si>
  <si>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</si>
  <si>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</si>
  <si>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</si>
  <si>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</si>
  <si>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</si>
  <si>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</si>
  <si>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</si>
  <si>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</si>
  <si>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</si>
  <si>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</si>
  <si>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</si>
  <si>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</si>
  <si>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3</t>
  </si>
  <si>
    <t>Ponte Rainha Santa Isabel s/ o rio Mondego, Viaduto 5</t>
  </si>
  <si>
    <t>Ponte Rainha Santa Isabel s/ o rio Mondego, Viaduto 10</t>
  </si>
  <si>
    <t>Ponte Rainha Santa Isabel s/ o rio Mondego, Viaduto 14</t>
  </si>
  <si>
    <t>EN235 - PI ao km 5+130</t>
  </si>
  <si>
    <t>Ponte da Portela s/ o rio Mondego</t>
  </si>
  <si>
    <t>EN235 - PI ao km 4+722</t>
  </si>
  <si>
    <t>Oliveira do Bairro</t>
  </si>
  <si>
    <t>Anadia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</si>
  <si>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</si>
  <si>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</si>
  <si>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</si>
  <si>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</si>
  <si>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</si>
  <si>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</si>
  <si>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</si>
  <si>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</si>
  <si>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S.Lázaro Nó Nascente do IP4-Bragança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</si>
  <si>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</si>
  <si>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</si>
  <si>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</si>
  <si>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</si>
  <si>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</si>
  <si>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</si>
  <si>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Oliveira de Azeméis</t>
  </si>
  <si>
    <t>ER227 - PI ao km 3+944</t>
  </si>
  <si>
    <t>ER227 - Ponte do Rio Teixeira ao km 40+680</t>
  </si>
  <si>
    <t>Sever do Vouga</t>
  </si>
  <si>
    <t>EN328 - Ponte do Pessegueiro ao km 22+450</t>
  </si>
  <si>
    <t>EN328 - PS ao km 24+100</t>
  </si>
  <si>
    <t>EN328 - Ponte de Carrazedo ao km 26+790</t>
  </si>
  <si>
    <t>Vale de Cambra</t>
  </si>
  <si>
    <t>Arouca</t>
  </si>
  <si>
    <t>Ponte de Rebordelo sobre o Rio Rabaçal</t>
  </si>
  <si>
    <t>Vinhais</t>
  </si>
  <si>
    <t>Paredes de Coura</t>
  </si>
  <si>
    <t>Ponte sobre o Rio Tuela</t>
  </si>
  <si>
    <t>Ponte de Castrelos</t>
  </si>
  <si>
    <t>EN222 - Ponte de Caninhas ao km 56+780</t>
  </si>
  <si>
    <t>Castelo de Paiva</t>
  </si>
  <si>
    <t>Macedo de Cavaleiros</t>
  </si>
  <si>
    <t>Torre de Moncorvo</t>
  </si>
  <si>
    <t>Passagem Inferior Foz do Sabor</t>
  </si>
  <si>
    <t>Ponte de França sobre o Rio Sabor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</si>
  <si>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</si>
  <si>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</si>
  <si>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</si>
  <si>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</si>
  <si>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</si>
  <si>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</si>
  <si>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</si>
  <si>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</si>
  <si>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</si>
  <si>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PS do Sobrado de Paiva</t>
  </si>
  <si>
    <t>Mogadouro</t>
  </si>
  <si>
    <t>Freixo de Espada à Cinta</t>
  </si>
  <si>
    <t>Ponte da Ribeira do Mosteiro</t>
  </si>
  <si>
    <t>Ponte do Franco sobre a Ribeira de Aila</t>
  </si>
  <si>
    <t>Mirandela</t>
  </si>
  <si>
    <t>PONTE DE MANTELÃES</t>
  </si>
  <si>
    <t>EN 15 - PH de Rossas ao km 224+510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</si>
  <si>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</si>
  <si>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</si>
  <si>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</si>
  <si>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</si>
  <si>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</si>
  <si>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</si>
  <si>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</si>
  <si>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</si>
  <si>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</si>
  <si>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</si>
  <si>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</si>
  <si>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</si>
  <si>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</si>
  <si>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</si>
  <si>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</si>
  <si>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</si>
  <si>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 xml:space="preserve">Ponte de Izeda sobre o Rio Sabor </t>
  </si>
  <si>
    <t>PONTE SOBRE O RIO TAMENTE</t>
  </si>
  <si>
    <t>Ponte da Barca</t>
  </si>
  <si>
    <t>Ponte de Lima</t>
  </si>
  <si>
    <t>EN 201 - PI ao km 34+880</t>
  </si>
  <si>
    <t>ER 308 - PI da Linha Férea ao km 2+090</t>
  </si>
  <si>
    <t>Ponte sobre o Rio Penacal</t>
  </si>
  <si>
    <t>Passagem Inferior do IC2, km 275+929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</si>
  <si>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</si>
  <si>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</si>
  <si>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</si>
  <si>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</si>
  <si>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</si>
  <si>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</si>
  <si>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</si>
  <si>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</si>
  <si>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</si>
  <si>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</si>
  <si>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</si>
  <si>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</si>
  <si>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</si>
  <si>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</si>
  <si>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</si>
  <si>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</si>
  <si>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PASSAGEM SUPERIOR 4 DO IC28 AO KM 5+122</t>
  </si>
  <si>
    <t>PASSAGEM SUPERIOR 5 DO IC28 AO KM 6+398</t>
  </si>
  <si>
    <t>PASSAGEM SUPERIOR 6 DO RAMO DE SAIDA DO IC28 AO KM 7+031</t>
  </si>
  <si>
    <t>PASSAGEM SUPERIOR 8 DO IC28 AO KM 9+101</t>
  </si>
  <si>
    <t>EN1 - Passagem Superior ao Cº Ferro, Linha do Norte</t>
  </si>
  <si>
    <t xml:space="preserve">Ponte sobre o Rio Tua </t>
  </si>
  <si>
    <t>Carrazeda de Ansiães</t>
  </si>
  <si>
    <t xml:space="preserve"> Passagem Superior do IC2, km 225+956</t>
  </si>
  <si>
    <t>PASSAGEM SUPERIOR 12 DO IC28 AO KM 11+206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</si>
  <si>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</si>
  <si>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</si>
  <si>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</si>
  <si>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</si>
  <si>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</si>
  <si>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</si>
  <si>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</si>
  <si>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</si>
  <si>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</si>
  <si>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</si>
  <si>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IC2 - PS ao km 230+600</t>
  </si>
  <si>
    <t>EN6 - Nó de Paço D'Arcos ao km 6+593</t>
  </si>
  <si>
    <t>IC2 - PI ao km 230+933</t>
  </si>
  <si>
    <t>IC2 - PS ao km 231+098</t>
  </si>
  <si>
    <t>IC2 - PS ao km 231+777</t>
  </si>
  <si>
    <t>IC2 - PS ao km 233+580</t>
  </si>
  <si>
    <t>IC2 - PI ao km 234+925</t>
  </si>
  <si>
    <t>IC2 - PS ao km 235+231</t>
  </si>
  <si>
    <t>IC2 - PS ao km 236+975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</si>
  <si>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</si>
  <si>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</si>
  <si>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</si>
  <si>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</si>
  <si>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</si>
  <si>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</si>
  <si>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</si>
  <si>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</si>
  <si>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</si>
  <si>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</si>
  <si>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</si>
  <si>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</si>
  <si>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</si>
  <si>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</si>
  <si>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</si>
  <si>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</si>
  <si>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</si>
  <si>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</si>
  <si>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</si>
  <si>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</si>
  <si>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</si>
  <si>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</si>
  <si>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</si>
  <si>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</si>
  <si>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</si>
  <si>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</si>
  <si>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</si>
  <si>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</si>
  <si>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</si>
  <si>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</si>
  <si>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>V EN326 - PS 1 ao km 33+400</t>
  </si>
  <si>
    <t>V EN326 - PI 2 ao km 34+035</t>
  </si>
  <si>
    <t>V EN326 - Ponte do Rio Arda ao km 35+975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</si>
  <si>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</si>
  <si>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</si>
  <si>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</si>
  <si>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</si>
  <si>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</si>
  <si>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</si>
  <si>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</si>
  <si>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</si>
  <si>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</si>
  <si>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</si>
  <si>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ER326-1 - Ponte de Alvarenga ao km 14+130</t>
  </si>
  <si>
    <t>PONTE SOBRE  O RIO MOURO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</si>
  <si>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</si>
  <si>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</si>
  <si>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</si>
  <si>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</si>
  <si>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EM 301 - Ponte de São João ao km 14+433</t>
  </si>
  <si>
    <t>V EN224 - PS ao km 64+067</t>
  </si>
  <si>
    <t>V EN224 - PS ao km 64+460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</si>
  <si>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</si>
  <si>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</si>
  <si>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</si>
  <si>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</si>
  <si>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</si>
  <si>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</si>
  <si>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PI ao km 61+850</t>
  </si>
  <si>
    <t>V EN224 - PI ao km 53+105</t>
  </si>
  <si>
    <t>V EN224 - PI ao km 53+615</t>
  </si>
  <si>
    <t>V EN224 - PS ao km 54+000</t>
  </si>
  <si>
    <t>EN223 - PS ao km 17+400</t>
  </si>
  <si>
    <t>EN223 - PI ao km 19+840</t>
  </si>
  <si>
    <t>EN223 - PI ao km 20+295</t>
  </si>
  <si>
    <t>EN223 - PI ao km 20+446</t>
  </si>
  <si>
    <t>EN223 - PI da EN109-4 ao km 21+100</t>
  </si>
  <si>
    <t>EN223 - PI ao km 21+930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</si>
  <si>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</si>
  <si>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</si>
  <si>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</si>
  <si>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</si>
  <si>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</si>
  <si>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</si>
  <si>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</si>
  <si>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</si>
  <si>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</si>
  <si>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</si>
  <si>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Viaduto sobre a EM1, na VEN333  - Ramo Poente</t>
  </si>
  <si>
    <t>Viaduto sobre a EM1, na VEN333</t>
  </si>
  <si>
    <t xml:space="preserve"> Viaduto sobre a EM1, na VEN333 - Ramo Nascente</t>
  </si>
  <si>
    <t>EN333 - PI ao km 22+377</t>
  </si>
  <si>
    <t>Nova Ponte de Gois sobre o rio Ceira</t>
  </si>
  <si>
    <t>EN1 - Ponte do Campo ao km 231+588</t>
  </si>
  <si>
    <t>EN1 - Ponte de Águeda ao km 231+950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</si>
  <si>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</si>
  <si>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</si>
  <si>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</si>
  <si>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</si>
  <si>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</si>
  <si>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</si>
  <si>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</si>
  <si>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</si>
  <si>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</si>
  <si>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</si>
  <si>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</si>
  <si>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</si>
  <si>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</si>
  <si>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</si>
  <si>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Fafe</t>
  </si>
  <si>
    <t>Cabeceiras de Basto</t>
  </si>
  <si>
    <t>EN 206 - Ponte de Cavez sobre o Rio Tâmega</t>
  </si>
  <si>
    <t>Ponte do Porto S/ o Rio Cávado</t>
  </si>
  <si>
    <t>Amares</t>
  </si>
  <si>
    <t>Reforço c/ Pré-esforço Exterior</t>
  </si>
  <si>
    <t>PI 1 - Var 210</t>
  </si>
  <si>
    <t>PA 2 - Var 210</t>
  </si>
  <si>
    <t xml:space="preserve">PS 3 -  Var 210 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</si>
  <si>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</si>
  <si>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</si>
  <si>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</si>
  <si>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</si>
  <si>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</si>
  <si>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</si>
  <si>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</si>
  <si>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</si>
  <si>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</si>
  <si>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</si>
  <si>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</si>
  <si>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</si>
  <si>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</si>
  <si>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</si>
  <si>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</si>
  <si>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</si>
  <si>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</si>
  <si>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</si>
  <si>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</si>
  <si>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</si>
  <si>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</si>
  <si>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</si>
  <si>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</si>
  <si>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</si>
  <si>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</si>
  <si>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</si>
  <si>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</si>
  <si>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</si>
  <si>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</si>
  <si>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</si>
  <si>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</si>
  <si>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</si>
  <si>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</si>
  <si>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</si>
  <si>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</si>
  <si>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</si>
  <si>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</si>
  <si>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</si>
  <si>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IC2 - V. Rio Trancão - sentido S.Iria - Expo</t>
  </si>
  <si>
    <t>V2 - Var101 - Lanço Guimarães/Fafe</t>
  </si>
  <si>
    <t>Sub Obra: SO1 (Norte) - PI 2 -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</si>
  <si>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</si>
  <si>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</si>
  <si>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</si>
  <si>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</si>
  <si>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</si>
  <si>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PI2 -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</si>
  <si>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</si>
  <si>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</si>
  <si>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</si>
  <si>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</si>
  <si>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</si>
  <si>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</si>
  <si>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</si>
  <si>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</si>
  <si>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</si>
  <si>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</si>
  <si>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</si>
  <si>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</si>
  <si>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</si>
  <si>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</si>
  <si>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</si>
  <si>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</si>
  <si>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</si>
  <si>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</si>
  <si>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</si>
  <si>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</si>
  <si>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</si>
  <si>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</si>
  <si>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</si>
  <si>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</si>
  <si>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</si>
  <si>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</si>
  <si>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</si>
  <si>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</si>
  <si>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EN250 - PI sob IC22 ao km 24+862 (EN)</t>
  </si>
  <si>
    <t>EN117 - Passagem inferior ao km 0+700</t>
  </si>
  <si>
    <t>EN117 - PS Passagem rodoviária ao km 3+200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</si>
  <si>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</si>
  <si>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</si>
  <si>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</si>
  <si>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</si>
  <si>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</si>
  <si>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</si>
  <si>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</si>
  <si>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</si>
  <si>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</si>
  <si>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</si>
  <si>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</si>
  <si>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</si>
  <si>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</si>
  <si>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</si>
  <si>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</si>
  <si>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213-Passagem Superior 01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</si>
  <si>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</si>
  <si>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</si>
  <si>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</si>
  <si>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</si>
  <si>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</si>
  <si>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</si>
  <si>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</si>
  <si>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</si>
  <si>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</si>
  <si>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</si>
  <si>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</si>
  <si>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</si>
  <si>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</si>
  <si>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</si>
  <si>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</si>
  <si>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</si>
  <si>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</si>
  <si>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</si>
  <si>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</si>
  <si>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</si>
  <si>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</si>
  <si>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</si>
  <si>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</si>
  <si>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</si>
  <si>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</si>
  <si>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</si>
  <si>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</si>
  <si>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</si>
  <si>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</si>
  <si>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</si>
  <si>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</si>
  <si>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</si>
  <si>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</si>
  <si>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</si>
  <si>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</si>
  <si>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</si>
  <si>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</si>
  <si>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</si>
  <si>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</si>
  <si>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</si>
  <si>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</si>
  <si>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</si>
  <si>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</si>
  <si>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</si>
  <si>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</si>
  <si>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</si>
  <si>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</si>
  <si>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</si>
  <si>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</si>
  <si>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</si>
  <si>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</si>
  <si>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</si>
  <si>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</si>
  <si>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</si>
  <si>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</si>
  <si>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</si>
  <si>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</si>
  <si>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</si>
  <si>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</si>
  <si>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</si>
  <si>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</si>
  <si>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</si>
  <si>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</si>
  <si>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</si>
  <si>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Variante EN 212- Passagem Inferior 04</t>
  </si>
  <si>
    <t>IC2 - PS ao km 58+555</t>
  </si>
  <si>
    <t>IC2 - PS ao km 60+149</t>
  </si>
  <si>
    <t>IC2 - PS ao km 60+490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</si>
  <si>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</si>
  <si>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</si>
  <si>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</si>
  <si>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</si>
  <si>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</si>
  <si>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</si>
  <si>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</si>
  <si>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</si>
  <si>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</si>
  <si>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</si>
  <si>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</si>
  <si>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</si>
  <si>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EN221 - PS na variante das Gouveias</t>
  </si>
  <si>
    <t xml:space="preserve"> EN 221 - PS na variante à Rapoula</t>
  </si>
  <si>
    <t>Passagem Inferior na EN 342-1 ao Km 11+680</t>
  </si>
  <si>
    <t>EN 221 - Passagem Superior ao km 159+372 (Var. à Malta)</t>
  </si>
  <si>
    <t>IC13 PS16 ao Km 151+334</t>
  </si>
  <si>
    <t>IC13 PS14 ao Km 147+333</t>
  </si>
  <si>
    <t>IC13 PS13 ao Km 146+272</t>
  </si>
  <si>
    <t>IC13 PS10 ao Km 141+084</t>
  </si>
  <si>
    <t>IC13 PS9A ao Km 138+319</t>
  </si>
  <si>
    <t>IC13 PS1A ao Km 125+530</t>
  </si>
  <si>
    <t>IC13 PS1 ao Km 126+260</t>
  </si>
  <si>
    <t>IC13 PS2 ao Km 128+960</t>
  </si>
  <si>
    <t>IC13 PS3 ao Km 129+510</t>
  </si>
  <si>
    <t>IC13 PI4 ao Km 130+017</t>
  </si>
  <si>
    <t>IC13 PS7 ao Km 133+042</t>
  </si>
  <si>
    <t>IC13 PS8 ao Km 135+418</t>
  </si>
  <si>
    <t>Passagem Superior na EN 10 ao Km 19+493</t>
  </si>
  <si>
    <t>Sesimbra</t>
  </si>
  <si>
    <t>PS Carvalhais</t>
  </si>
  <si>
    <t>VAR EN212 - Passagem Superior 2A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</si>
  <si>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</si>
  <si>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</si>
  <si>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</si>
  <si>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</si>
  <si>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</si>
  <si>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</si>
  <si>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</si>
  <si>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</si>
  <si>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</si>
  <si>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</si>
  <si>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viatudo 4</t>
  </si>
  <si>
    <t>Viatudo 5</t>
  </si>
  <si>
    <t>VAR EN205- Passagem Superior 02</t>
  </si>
  <si>
    <t>Var EN205- PAssagem Superior 03</t>
  </si>
  <si>
    <t>VAR EN205: Passagem Superior 01</t>
  </si>
  <si>
    <t>VAR EN205: PAssagem Superior 1A</t>
  </si>
  <si>
    <t>VAR EN205: Viaduto 1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</si>
  <si>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</si>
  <si>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</si>
  <si>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</si>
  <si>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</si>
  <si>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</si>
  <si>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N 351 Ponte sobre a ribeira da Fróia_KM 35+370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</si>
  <si>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</si>
  <si>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</si>
  <si>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</si>
  <si>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</si>
  <si>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</si>
  <si>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</si>
  <si>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</si>
  <si>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</si>
  <si>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</si>
  <si>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</si>
  <si>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</si>
  <si>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Var EN322 - Passagem Inferior</t>
  </si>
  <si>
    <t>EM13 - PS1-Acessos à Ponte Internacional Cerveira/Goian</t>
  </si>
  <si>
    <t>EM13- PI- Acessos à Ponte Internacional de Cerveira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</si>
  <si>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</si>
  <si>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</si>
  <si>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</si>
  <si>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</si>
  <si>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</si>
  <si>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</si>
  <si>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</si>
  <si>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</si>
  <si>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</si>
  <si>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</si>
  <si>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</si>
  <si>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</si>
  <si>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</si>
  <si>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IP 5 PS KM 77+950</t>
  </si>
  <si>
    <t>IP 5 PS KM 78+710</t>
  </si>
  <si>
    <t>IP 5 PI KM 79+500</t>
  </si>
  <si>
    <t>IP 5 PI KM 80+700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</si>
  <si>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</si>
  <si>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</si>
  <si>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</si>
  <si>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</si>
  <si>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</si>
  <si>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</si>
  <si>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</si>
  <si>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</si>
  <si>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</si>
  <si>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PS KM 94+390</t>
  </si>
  <si>
    <t>IP 5 PI KM 96+480</t>
  </si>
  <si>
    <t>A 24 PI KM 157+380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</si>
  <si>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</si>
  <si>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</si>
  <si>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</si>
  <si>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</si>
  <si>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</si>
  <si>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</si>
  <si>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</si>
  <si>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</si>
  <si>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</si>
  <si>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</si>
  <si>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>Viaduto Nascente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</si>
  <si>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</si>
  <si>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</si>
  <si>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</si>
  <si>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</si>
  <si>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</si>
  <si>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A24 Ponte s/ rio Pavia KM 159+810</t>
  </si>
  <si>
    <t>A 24 PI KM 160+715</t>
  </si>
  <si>
    <t>Mira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</si>
  <si>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</si>
  <si>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</si>
  <si>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</si>
  <si>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</si>
  <si>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</si>
  <si>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</si>
  <si>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</si>
  <si>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</si>
  <si>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</si>
  <si>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</si>
  <si>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</si>
  <si>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</si>
  <si>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</si>
  <si>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</si>
  <si>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</si>
  <si>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</si>
  <si>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</si>
  <si>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</si>
  <si>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</si>
  <si>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</si>
  <si>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</si>
  <si>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</si>
  <si>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</si>
  <si>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</si>
  <si>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PS6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</si>
  <si>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</si>
  <si>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</si>
  <si>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</si>
  <si>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</si>
  <si>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</si>
  <si>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</si>
  <si>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</si>
  <si>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</si>
  <si>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EN334 PI 1 Km 7+550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</si>
  <si>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</si>
  <si>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</si>
  <si>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</si>
  <si>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superior 1</t>
  </si>
  <si>
    <t>Viaduto de ligação da EN117 ao IC17 CRIL, em Alfragide</t>
  </si>
  <si>
    <t>Viaduto da Ribeira da Foupana ao km 21+600</t>
  </si>
  <si>
    <t>Viaduto sobre Ribeira de Odeleite</t>
  </si>
  <si>
    <t>PI Caminho Ferro ao km 81+700</t>
  </si>
  <si>
    <t xml:space="preserve">EN1 - PI ao KM 248+400 Nó de Albergaria Norte </t>
  </si>
  <si>
    <t>EN103- Passagem Inferior de Covelas</t>
  </si>
  <si>
    <t>EN103- PAssagem Inferior da Rua de São Julião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</si>
  <si>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</si>
  <si>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</si>
  <si>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</si>
  <si>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</si>
  <si>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</si>
  <si>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</si>
  <si>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Passagem Inferior de peões à EN12</t>
  </si>
  <si>
    <t>Passagem Superior da Avenida Artur Duarte sobre a EN12</t>
  </si>
  <si>
    <t>EN(R) 102 - Ponte sobre a Ribeira da Vilariça (Desativada)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</si>
  <si>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</si>
  <si>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</si>
  <si>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</si>
  <si>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</si>
  <si>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</si>
  <si>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</si>
  <si>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</si>
  <si>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</si>
  <si>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</si>
  <si>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</si>
  <si>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</si>
  <si>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</si>
  <si>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</si>
  <si>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</si>
  <si>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</si>
  <si>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</si>
  <si>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</si>
  <si>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</si>
  <si>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</si>
  <si>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</si>
  <si>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</si>
  <si>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</si>
  <si>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</si>
  <si>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</si>
  <si>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</si>
  <si>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</si>
  <si>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</si>
  <si>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</si>
  <si>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</si>
  <si>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</si>
  <si>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</si>
  <si>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</si>
  <si>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</si>
  <si>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</si>
  <si>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</si>
  <si>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</si>
  <si>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</si>
  <si>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</si>
  <si>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</si>
  <si>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</si>
  <si>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</si>
  <si>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</si>
  <si>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</si>
  <si>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</si>
  <si>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</si>
  <si>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</si>
  <si>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</si>
  <si>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Passagem Inferior ao IC17(A36) PK 11+280 "PI Kartódromo"</t>
  </si>
  <si>
    <t>Passagem Superior ao IC17(A36) PK 11+770</t>
  </si>
  <si>
    <t>Passagem Inferior ao IC17(A36) PK 11+430 "Av.Jose Guerreiro"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</si>
  <si>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</si>
  <si>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</si>
  <si>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</si>
  <si>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</si>
  <si>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</si>
  <si>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</si>
  <si>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</si>
  <si>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</si>
  <si>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17+940 "V.Aeroporto-Tab.Norte"</t>
  </si>
  <si>
    <t>Passagem Superior ao IC17(A36) PK 18+340 "Aeroporto"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</si>
  <si>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</si>
  <si>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</si>
  <si>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</si>
  <si>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</si>
  <si>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Viaduto ao IC2(A30) PK 1+620 "V.Matinha - R.Saída"</t>
  </si>
  <si>
    <t>Viaduto ao IC2(A30) PK 1+540 "V.Matinha - Tabuleiro Oeste"</t>
  </si>
  <si>
    <t>Viaduto ao IC2(A30) PK 9+040 "V.Sta Iria da Azóia-V7 Oeste"</t>
  </si>
  <si>
    <t>Viaduto ao IC2(A30) PK 7+860 "V.Sta Iria da Azóia-V3 Oeste"</t>
  </si>
  <si>
    <t>Viaduto ao IC2(A30) PK 7+550 "V.Sta Iria da Azóia-V2 Oeste"</t>
  </si>
  <si>
    <t>Viaduto ao IC2(A30) PK 7+280 "V.Sta Iria da Azóia-V1 Oeste"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</si>
  <si>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</si>
  <si>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</si>
  <si>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</si>
  <si>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</si>
  <si>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</si>
  <si>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</si>
  <si>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</si>
  <si>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</si>
  <si>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</si>
  <si>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</si>
  <si>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PI ao Km 34+500 do Ex-IP5</t>
  </si>
  <si>
    <t>PI ao Km 34+920 do Ex-IP5</t>
  </si>
  <si>
    <t>PI ao Km 35+500 do Ex-IP5</t>
  </si>
  <si>
    <t>PS ao Km 36+900 do Ex-IP5</t>
  </si>
  <si>
    <t>Nó de Ansiães - Passagem Inferior ao IP4 ao Km 71+500</t>
  </si>
  <si>
    <t>EN 201 - PI ao km 34+880 - Tabuleiro Este</t>
  </si>
  <si>
    <t>Passagem Inferior ao km 20+574</t>
  </si>
  <si>
    <t>Ponte sobre o Rio Mesio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</si>
  <si>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</si>
  <si>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</si>
  <si>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</si>
  <si>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</si>
  <si>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</si>
  <si>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N 321-2 KM 2+300 Ponte da Ermida s/ rio Douro</t>
  </si>
  <si>
    <t>Passagem Inferior sobre o CF Linha do Oeste</t>
  </si>
  <si>
    <t>Ponte à A21 PK 6+670 "P.sobre Rib.Muchalforro-Tab.Este"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</si>
  <si>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</si>
  <si>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</si>
  <si>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</si>
  <si>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</si>
  <si>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</si>
  <si>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</si>
  <si>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</si>
  <si>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</si>
  <si>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</si>
  <si>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</si>
  <si>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</si>
  <si>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</si>
  <si>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</si>
  <si>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</si>
  <si>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</si>
  <si>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</si>
  <si>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</si>
  <si>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</si>
  <si>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</si>
  <si>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PI - Ex IC1 - km 27+600</t>
  </si>
  <si>
    <t>ER 333(VN) - KM 0+315 - Viaduto</t>
  </si>
  <si>
    <t>Vagos</t>
  </si>
  <si>
    <t>N 333-3 Nova Pte sobre rio Vouga em Sejães KM 9+200</t>
  </si>
  <si>
    <t>IP4(A4) Viaduto V1 - Tabuleiro Norte</t>
  </si>
  <si>
    <t>IP4(A4) Viaduto V1 - Tabuleiro Sul</t>
  </si>
  <si>
    <t>IP4(A4) Passagem Superior 04</t>
  </si>
  <si>
    <t>IP4(A4) Viaduto V3</t>
  </si>
  <si>
    <t>IP4(A4) Passagem Superior 05</t>
  </si>
  <si>
    <t>IP4(A4) Passagem Inferior 6B</t>
  </si>
  <si>
    <t>IP4(A4) Passagem Superior 1A- GERALDES</t>
  </si>
  <si>
    <t>IP4(A4) Passagem Superior 02</t>
  </si>
  <si>
    <t>IP4 (A4) Passagem Inferior 7B</t>
  </si>
  <si>
    <t>IP4 (A4) PS9</t>
  </si>
  <si>
    <t>IP4 (A4) PI9A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</si>
  <si>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</si>
  <si>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</si>
  <si>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</si>
  <si>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</si>
  <si>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</si>
  <si>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</si>
  <si>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</si>
  <si>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</si>
  <si>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</si>
  <si>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</si>
  <si>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PI ao km 3+750 da EN125-4</t>
  </si>
  <si>
    <t>EN256 - PI ao Km 8+050</t>
  </si>
  <si>
    <t>PS07.01</t>
  </si>
  <si>
    <t>A4- Viaduto V12A-Ramo-Nó de Parada de Cunhos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</si>
  <si>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</si>
  <si>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</si>
  <si>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</si>
  <si>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</si>
  <si>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</si>
  <si>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</si>
  <si>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</si>
  <si>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PS8 - LOTE 7</t>
  </si>
  <si>
    <t>PS9 - LOTE 7</t>
  </si>
  <si>
    <t>PS10 - LOTE 7</t>
  </si>
  <si>
    <t>PI11 - LOTE 7</t>
  </si>
  <si>
    <t>PS12 - Nó de Perdigão - LOTE 7</t>
  </si>
  <si>
    <t>PI13 - LOTE 7</t>
  </si>
  <si>
    <t>PI1 - LOTE 9</t>
  </si>
  <si>
    <t>PI2 - LOTE 9</t>
  </si>
  <si>
    <t>PI3 - LOTE 9</t>
  </si>
  <si>
    <t>PI1 - LOTE 10</t>
  </si>
  <si>
    <t>IP4 - PS ao Km 78+055</t>
  </si>
  <si>
    <t xml:space="preserve">Passagem Inferior ao IC16 (A16) PK 4+750 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</si>
  <si>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</si>
  <si>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</si>
  <si>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</si>
  <si>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</si>
  <si>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</si>
  <si>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</si>
  <si>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</si>
  <si>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</si>
  <si>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</si>
  <si>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</si>
  <si>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</si>
  <si>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Passagem Inferior ao km 4+454</t>
  </si>
  <si>
    <t>Passagem Superior ao km 5+136</t>
  </si>
  <si>
    <t>Viaduto de Escariz</t>
  </si>
  <si>
    <t>Passagem Superior ao km 6+043</t>
  </si>
  <si>
    <t>Passagem Superior ao km 7+011</t>
  </si>
  <si>
    <t>Viaduto de Monte Calvo</t>
  </si>
  <si>
    <t>Viaduto de Vilarinho</t>
  </si>
  <si>
    <t>Passagem Inferior ao km 10+310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</si>
  <si>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</si>
  <si>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</si>
  <si>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</si>
  <si>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</si>
  <si>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</si>
  <si>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</si>
  <si>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</si>
  <si>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</si>
  <si>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</si>
  <si>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</si>
  <si>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</si>
  <si>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</si>
  <si>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</si>
  <si>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</si>
  <si>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</si>
  <si>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</si>
  <si>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</si>
  <si>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</si>
  <si>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</si>
  <si>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</si>
  <si>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</si>
  <si>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</si>
  <si>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IC8 Ponte de Pedrogão Sobre o Rio Zêzere</t>
  </si>
  <si>
    <t>Ponte Sobre o Rio Cabril</t>
  </si>
  <si>
    <t>IC6-Catraia Poços/V. Galizes - Viaduto 2 Km 18+250</t>
  </si>
  <si>
    <t>N 351 Ponte sobre N 233_Km 41+260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</si>
  <si>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</si>
  <si>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</si>
  <si>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</si>
  <si>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</si>
  <si>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</si>
  <si>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</si>
  <si>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</si>
  <si>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Fotos</t>
  </si>
  <si>
    <t>Antes de 1960</t>
  </si>
  <si>
    <t>1960-1983</t>
  </si>
  <si>
    <t>1983-2010</t>
  </si>
  <si>
    <t>Depois de 2010</t>
  </si>
  <si>
    <t>TEC - Tipo de Estrutura 2</t>
  </si>
  <si>
    <t>CON - Material</t>
  </si>
  <si>
    <t>Arco</t>
  </si>
  <si>
    <t>Intervalo de Anos 1</t>
  </si>
  <si>
    <t>TEC - Tipo de Estrutura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</si>
</sst>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42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1" fillId="0" borderId="10" xfId="42" applyBorder="1" applyAlignment="1">
      <alignment horizontal="left" vertical="center"/>
    </xf>
    <xf numFmtId="0" fontId="1" fillId="0" borderId="10" xfId="42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0" xfId="42" applyFont="1" applyBorder="1" applyAlignment="1">
      <alignment horizontal="center" vertical="center"/>
    </xf>
    <xf numFmtId="0" fontId="1" fillId="0" borderId="10" xfId="42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rmal 2" xfId="42" xr:uid="{9D0F1B3E-D7A0-4A36-8C74-2739F204D549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34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Esta" displayName="Esta" ref="A1:AF1687" totalsRowShown="0" headerRowDxfId="33" dataDxfId="32">
  <autoFilter ref="A1:AF1687" xr:uid="{9EEB2BA6-F7D5-4137-BB38-81610B97F482}">
    <filterColumn colId="17">
      <filters>
        <filter val="Outro"/>
      </filters>
    </filterColumn>
    <filterColumn colId="28">
      <filters>
        <filter val="Betão Armado"/>
      </filters>
    </filterColumn>
  </autoFilter>
  <sortState xmlns:xlrd2="http://schemas.microsoft.com/office/spreadsheetml/2017/richdata2" ref="A2:AF1687">
    <sortCondition ref="A1:A1687"/>
  </sortState>
  <tableColumns count="32">
    <tableColumn id="21" xr3:uid="{11421F10-B2BF-4960-B5EC-C495C59E7FCD}" name="Id" dataDxfId="31"/>
    <tableColumn id="23" xr3:uid="{6EDA09D7-ED82-419C-8598-EAD3FDD9D72C}" name="Fotos" dataDxfId="30"/>
    <tableColumn id="1" xr3:uid="{926FA108-E005-4D21-BA72-9426CE6851AF}" name="Longitude" dataDxfId="29"/>
    <tableColumn id="2" xr3:uid="{495C424A-E37D-4375-95B9-38F074434216}" name="Latitude" dataDxfId="28"/>
    <tableColumn id="3" xr3:uid="{426BD54C-E638-438D-97C0-755E3B904EE2}" name="ADM - Número da Obra" dataDxfId="27"/>
    <tableColumn id="4" xr3:uid="{6EDA0D64-4F6E-4C78-B764-A552437DB3B6}" name="ADM - Designação" dataDxfId="26"/>
    <tableColumn id="22" xr3:uid="{E0AE0D6F-3B42-44F7-87AC-FAA5D9CFE358}" name="Estado" dataDxfId="25"/>
    <tableColumn id="5" xr3:uid="{F07139A5-AD62-4ECB-A19E-EE3CDDA25D85}" name="ADM - Tipo de Obra" dataDxfId="24"/>
    <tableColumn id="6" xr3:uid="{1467A29E-043D-4D59-8F09-C22389279A3B}" name="ADM - Distrito" dataDxfId="23"/>
    <tableColumn id="7" xr3:uid="{341F2AD9-12CA-472C-AE27-64A2D2BE7F28}" name="ADM - Concelho" dataDxfId="22"/>
    <tableColumn id="8" xr3:uid="{939FC426-71B3-41EC-9A4C-F0EF7799F2E7}" name="ADM - M à Entrada da Obra" dataDxfId="21"/>
    <tableColumn id="9" xr3:uid="{2195B603-3012-4CE6-89DC-ECF2E1696B20}" name="ADM - P à Entrada da Obra" dataDxfId="20"/>
    <tableColumn id="10" xr3:uid="{E93F84A1-246A-4189-828B-23688494582A}" name="ADM - Dono Obra" dataDxfId="19"/>
    <tableColumn id="11" xr3:uid="{CFE5BF1F-0AAB-4D40-9704-37CFD122083E}" name="ADM - Ano de Construção" dataDxfId="18"/>
    <tableColumn id="24" xr3:uid="{0C876DA2-1392-4E8E-855C-467C9D75457C}" name="Intervalo de Anos" dataDxfId="17">
      <calculatedColumnFormula array="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calculatedColumnFormula>
    </tableColumn>
    <tableColumn id="30" xr3:uid="{3DA8BD3F-6103-407A-AF73-2ADAB26DE317}" name="Intervalo de Anos 1" dataDxfId="16">
      <calculatedColumnFormula array="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calculatedColumnFormula>
    </tableColumn>
    <tableColumn id="12" xr3:uid="{CE0EF6AC-EAB5-4A14-8860-0616F53FA20D}" name="TEC - Tipo de Estrutura" dataDxfId="15"/>
    <tableColumn id="28" xr3:uid="{F5D1072C-FA5C-4FF5-9815-431F3E976006}" name="TEC - Tipo de Estrutura 2" dataDxfId="14">
      <calculatedColumnFormula array="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calculatedColumnFormula>
    </tableColumn>
    <tableColumn id="32" xr3:uid="{66F5B81B-C54B-423F-B018-AE1192503A32}" name="TEC - Tipo de Estrutura 3" dataDxfId="13">
      <calculatedColumnFormula>IF(Esta[[#This Row],[TEC - Tipo de Estrutura 2]]="Pórtico","Vãos Multiplos",Esta[[#This Row],[TEC - Tipo de Estrutura 2]])</calculatedColumnFormula>
    </tableColumn>
    <tableColumn id="13" xr3:uid="{FC23C421-8CF9-497E-A25F-73E686448D6C}" name="TEC - Número de Vãos" dataDxfId="12"/>
    <tableColumn id="14" xr3:uid="{C1426A13-CA2A-4150-B61B-42D00BECE651}" name="TEC - Comprimento Total" dataDxfId="11"/>
    <tableColumn id="15" xr3:uid="{1084E129-3C0A-4075-ABEC-0862A5A2FA5E}" name="TEC - Largura da Obra" dataDxfId="10"/>
    <tableColumn id="16" xr3:uid="{FAFCE437-7353-47DC-891A-9C40DB150193}" name="TEC - Vão Máximo" dataDxfId="9"/>
    <tableColumn id="17" xr3:uid="{1EA6DED0-1976-41A7-8052-2269BB7F5571}" name="TEC - Altura do Pilar mais Alto" dataDxfId="8"/>
    <tableColumn id="18" xr3:uid="{A561CB9A-084C-41D7-847C-F2E7C7CDD487}" name="TEC - TMD" dataDxfId="7"/>
    <tableColumn id="19" xr3:uid="{1DE27422-C0F2-4550-97B7-A349B5A886DC}" name="TEC - Zona Sísmica" dataDxfId="6"/>
    <tableColumn id="20" xr3:uid="{4D447981-10C5-45F5-BC4D-8279B401488D}" name="CON - Material 1" dataDxfId="5"/>
    <tableColumn id="29" xr3:uid="{2F5E8878-D458-4733-9B68-FE2854F48709}" name="CON - Material" dataDxfId="4">
      <calculatedColumnFormula array="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calculatedColumnFormula>
    </tableColumn>
    <tableColumn id="33" xr3:uid="{110F7CA5-70D1-4103-8371-8BEAA3191A1A}" name="Material" dataDxfId="3">
      <calculatedColumnFormula>IF(OR(Esta[[#This Row],[CON - Material]]="Alvenaria de Tijolo", Esta[[#This Row],[CON - Material]]="Alvenaria de Pedra"), "Alvenaria", IF(Esta[[#This Row],[CON - Material]]="Outros", "Betão Armado", Esta[[#This Row],[CON - Material]]))</calculatedColumnFormula>
    </tableColumn>
    <tableColumn id="25" xr3:uid="{1E73F0C9-98AD-44B1-998F-619C38F86B2D}" name="CON - Material 2" dataDxfId="2"/>
    <tableColumn id="26" xr3:uid="{A6B443DE-A82A-4906-A381-09F5297405B8}" name="CON - Material 3" dataDxfId="1"/>
    <tableColumn id="27" xr3:uid="{FB3A5289-FA7A-4187-A0D6-9AA1F8E2F027}" name="CON - Material 4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5"/>
  <sheetViews>
    <sheetView topLeftCell="A7" workbookViewId="0">
      <selection activeCell="O22" sqref="O22"/>
    </sheetView>
  </sheetViews>
  <sheetFormatPr defaultRowHeight="14.5" x14ac:dyDescent="0.35"/>
  <cols>
    <col min="1" max="1" width="16.6328125" style="1" bestFit="1" customWidth="1"/>
    <col min="2" max="2" width="5.453125" style="1" bestFit="1" customWidth="1"/>
    <col min="3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20" t="s">
        <v>1858</v>
      </c>
      <c r="B1" s="20"/>
      <c r="C1" s="20"/>
      <c r="E1" s="20" t="s">
        <v>1859</v>
      </c>
      <c r="F1" s="20"/>
      <c r="G1" s="20"/>
      <c r="I1" s="20" t="s">
        <v>1863</v>
      </c>
      <c r="J1" s="20"/>
      <c r="K1" s="20"/>
      <c r="M1" s="20" t="s">
        <v>1872</v>
      </c>
      <c r="N1" s="20"/>
      <c r="Q1" s="20" t="s">
        <v>1873</v>
      </c>
      <c r="R1" s="20"/>
      <c r="S1" s="20"/>
    </row>
    <row r="2" spans="1:19" x14ac:dyDescent="0.35">
      <c r="A2" s="6" t="s">
        <v>18</v>
      </c>
      <c r="B2" s="4">
        <f>COUNTIF(Esta[ADM - Tipo de Obra],Geral!A2)</f>
        <v>578</v>
      </c>
      <c r="C2" s="21">
        <f>SUM(B2:B5)</f>
        <v>1686</v>
      </c>
      <c r="E2" s="6" t="s">
        <v>1076</v>
      </c>
      <c r="F2" s="4">
        <f>COUNTIF(Esta[ADM - Distrito],E2)</f>
        <v>166</v>
      </c>
      <c r="G2" s="21">
        <f>SUM(F2:F19)</f>
        <v>1686</v>
      </c>
      <c r="I2" s="6" t="s">
        <v>64</v>
      </c>
      <c r="J2" s="4">
        <f>COUNTIF(Esta[TEC - Tipo de Estrutura],I2)</f>
        <v>10</v>
      </c>
      <c r="K2" s="25">
        <f>SUM(J2:J14)</f>
        <v>1686</v>
      </c>
      <c r="M2" s="4" t="s">
        <v>1867</v>
      </c>
      <c r="N2" s="4">
        <f>COUNTBLANK(Esta[TEC - Comprimento Total])</f>
        <v>15</v>
      </c>
      <c r="Q2" s="6" t="s">
        <v>221</v>
      </c>
      <c r="R2" s="4">
        <f>COUNTIF(Esta[CON - Material 1],Q2)</f>
        <v>17</v>
      </c>
      <c r="S2" s="21">
        <f>SUM(R2:R18)</f>
        <v>1686</v>
      </c>
    </row>
    <row r="3" spans="1:19" x14ac:dyDescent="0.35">
      <c r="A3" s="6" t="s">
        <v>34</v>
      </c>
      <c r="B3" s="4">
        <f>COUNTIF(Esta[ADM - Tipo de Obra],Geral!A3)</f>
        <v>690</v>
      </c>
      <c r="C3" s="21"/>
      <c r="E3" s="6" t="s">
        <v>26</v>
      </c>
      <c r="F3" s="4">
        <f>COUNTIF(Esta[ADM - Distrito],E3)</f>
        <v>27</v>
      </c>
      <c r="G3" s="21"/>
      <c r="I3" s="6" t="s">
        <v>28</v>
      </c>
      <c r="J3" s="4">
        <f>COUNTIF(Esta[TEC - Tipo de Estrutura],I3)</f>
        <v>97</v>
      </c>
      <c r="K3" s="26"/>
      <c r="Q3" s="6" t="s">
        <v>206</v>
      </c>
      <c r="R3" s="4">
        <f>COUNTIF(Esta[CON - Material 1],Q3)</f>
        <v>13</v>
      </c>
      <c r="S3" s="21"/>
    </row>
    <row r="4" spans="1:19" x14ac:dyDescent="0.35">
      <c r="A4" s="6" t="s">
        <v>25</v>
      </c>
      <c r="B4" s="4">
        <f>COUNTIF(Esta[ADM - Tipo de Obra],Geral!A4)</f>
        <v>249</v>
      </c>
      <c r="C4" s="21"/>
      <c r="E4" s="6" t="s">
        <v>151</v>
      </c>
      <c r="F4" s="4">
        <f>COUNTIF(Esta[ADM - Distrito],E4)</f>
        <v>120</v>
      </c>
      <c r="G4" s="21"/>
      <c r="I4" s="6" t="s">
        <v>154</v>
      </c>
      <c r="J4" s="4">
        <f>COUNTIF(Esta[TEC - Tipo de Estrutura],I4)</f>
        <v>37</v>
      </c>
      <c r="K4" s="26"/>
      <c r="M4" s="20" t="s">
        <v>1868</v>
      </c>
      <c r="N4" s="20"/>
      <c r="Q4" s="6" t="s">
        <v>441</v>
      </c>
      <c r="R4" s="4">
        <f>COUNTIF(Esta[CON - Material 1],Q4)</f>
        <v>2</v>
      </c>
      <c r="S4" s="21"/>
    </row>
    <row r="5" spans="1:19" x14ac:dyDescent="0.35">
      <c r="A5" s="6" t="s">
        <v>55</v>
      </c>
      <c r="B5" s="4">
        <f>COUNTIF(Esta[ADM - Tipo de Obra],Geral!A5)</f>
        <v>169</v>
      </c>
      <c r="C5" s="21"/>
      <c r="E5" s="6" t="s">
        <v>1112</v>
      </c>
      <c r="F5" s="4">
        <f>COUNTIF(Esta[ADM - Distrito],E5)</f>
        <v>53</v>
      </c>
      <c r="G5" s="21"/>
      <c r="I5" s="6" t="s">
        <v>868</v>
      </c>
      <c r="J5" s="4">
        <f>COUNTIF(Esta[TEC - Tipo de Estrutura],I5)</f>
        <v>0</v>
      </c>
      <c r="K5" s="26"/>
      <c r="M5" s="4" t="s">
        <v>1867</v>
      </c>
      <c r="N5" s="4">
        <f>COUNTBLANK(Esta[TEC - Largura da Obra])</f>
        <v>0</v>
      </c>
      <c r="Q5" s="6" t="s">
        <v>45</v>
      </c>
      <c r="R5" s="4">
        <f>COUNTIF(Esta[CON - Material 1],Q5)</f>
        <v>7</v>
      </c>
      <c r="S5" s="21"/>
    </row>
    <row r="6" spans="1:19" x14ac:dyDescent="0.35">
      <c r="C6" s="5" t="s">
        <v>1884</v>
      </c>
      <c r="E6" s="6" t="s">
        <v>225</v>
      </c>
      <c r="F6" s="4">
        <f>COUNTIF(Esta[ADM - Distrito],E6)</f>
        <v>84</v>
      </c>
      <c r="G6" s="21"/>
      <c r="I6" s="6" t="s">
        <v>205</v>
      </c>
      <c r="J6" s="4">
        <f>COUNTIF(Esta[TEC - Tipo de Estrutura],I6)</f>
        <v>17</v>
      </c>
      <c r="K6" s="26"/>
      <c r="Q6" s="6" t="s">
        <v>32</v>
      </c>
      <c r="R6" s="4">
        <f>COUNTIF(Esta[CON - Material 1],Q6)</f>
        <v>88</v>
      </c>
      <c r="S6" s="21"/>
    </row>
    <row r="7" spans="1:19" x14ac:dyDescent="0.35">
      <c r="A7" s="5" t="s">
        <v>1857</v>
      </c>
      <c r="B7" s="12">
        <f>COUNTIF(Esta[Estado],A7)</f>
        <v>7</v>
      </c>
      <c r="C7" s="4">
        <f>COUNTIF(Esta[Estado],"Nova")</f>
        <v>3</v>
      </c>
      <c r="E7" s="6" t="s">
        <v>600</v>
      </c>
      <c r="F7" s="4">
        <f>COUNTIF(Esta[ADM - Distrito],E7)</f>
        <v>193</v>
      </c>
      <c r="G7" s="21"/>
      <c r="I7" s="6" t="s">
        <v>66</v>
      </c>
      <c r="J7" s="4">
        <f>COUNTIF(Esta[TEC - Tipo de Estrutura],I7)</f>
        <v>13</v>
      </c>
      <c r="K7" s="26"/>
      <c r="M7" s="22" t="s">
        <v>1869</v>
      </c>
      <c r="N7" s="22"/>
      <c r="Q7" s="6" t="s">
        <v>303</v>
      </c>
      <c r="R7" s="4">
        <f>COUNTIF(Esta[CON - Material 1],Q7)</f>
        <v>0</v>
      </c>
      <c r="S7" s="21"/>
    </row>
    <row r="8" spans="1:19" x14ac:dyDescent="0.35">
      <c r="E8" s="6" t="s">
        <v>97</v>
      </c>
      <c r="F8" s="4">
        <f>COUNTIF(Esta[ADM - Distrito],E8)</f>
        <v>14</v>
      </c>
      <c r="G8" s="21"/>
      <c r="I8" s="6" t="s">
        <v>591</v>
      </c>
      <c r="J8" s="4">
        <f>COUNTIF(Esta[TEC - Tipo de Estrutura],I8)</f>
        <v>2</v>
      </c>
      <c r="K8" s="26"/>
      <c r="M8" s="4" t="s">
        <v>1867</v>
      </c>
      <c r="N8" s="4">
        <f>COUNTBLANK(Esta[TEC - Altura do Pilar mais Alto])</f>
        <v>539</v>
      </c>
      <c r="Q8" s="6" t="s">
        <v>61</v>
      </c>
      <c r="R8" s="4">
        <f>COUNTIF(Esta[CON - Material 1],Q8)</f>
        <v>3</v>
      </c>
      <c r="S8" s="21"/>
    </row>
    <row r="9" spans="1:19" x14ac:dyDescent="0.35">
      <c r="A9" s="20" t="s">
        <v>1860</v>
      </c>
      <c r="B9" s="20"/>
      <c r="C9" s="20"/>
      <c r="E9" s="6" t="s">
        <v>59</v>
      </c>
      <c r="F9" s="4">
        <f>COUNTIF(Esta[ADM - Distrito],E9)</f>
        <v>31</v>
      </c>
      <c r="G9" s="21"/>
      <c r="I9" s="6" t="s">
        <v>57</v>
      </c>
      <c r="J9" s="4">
        <f>COUNTIF(Esta[TEC - Tipo de Estrutura],I9)</f>
        <v>275</v>
      </c>
      <c r="K9" s="26"/>
      <c r="Q9" s="6" t="s">
        <v>30</v>
      </c>
      <c r="R9" s="4">
        <f>COUNTIF(Esta[CON - Material 1],Q9)</f>
        <v>10</v>
      </c>
      <c r="S9" s="21"/>
    </row>
    <row r="10" spans="1:19" x14ac:dyDescent="0.35">
      <c r="A10" s="6" t="s">
        <v>701</v>
      </c>
      <c r="B10" s="4">
        <f>COUNTIF(Esta[ADM - Dono Obra],A10)</f>
        <v>0</v>
      </c>
      <c r="C10" s="21">
        <f>SUM(B10:B12)</f>
        <v>1686</v>
      </c>
      <c r="E10" s="6" t="s">
        <v>36</v>
      </c>
      <c r="F10" s="4">
        <f>COUNTIF(Esta[ADM - Distrito],E10)</f>
        <v>40</v>
      </c>
      <c r="G10" s="21"/>
      <c r="I10" s="6" t="s">
        <v>96</v>
      </c>
      <c r="J10" s="4">
        <f>COUNTIF(Esta[TEC - Tipo de Estrutura],I10)</f>
        <v>29</v>
      </c>
      <c r="K10" s="26"/>
      <c r="M10" s="20" t="s">
        <v>1870</v>
      </c>
      <c r="N10" s="20"/>
      <c r="Q10" s="6" t="s">
        <v>23</v>
      </c>
      <c r="R10" s="4">
        <f>COUNTIF(Esta[CON - Material 1],Q10)</f>
        <v>725</v>
      </c>
      <c r="S10" s="21"/>
    </row>
    <row r="11" spans="1:19" x14ac:dyDescent="0.35">
      <c r="A11" s="6" t="s">
        <v>20</v>
      </c>
      <c r="B11" s="4">
        <f>COUNTIF(Esta[ADM - Dono Obra],A11)</f>
        <v>1686</v>
      </c>
      <c r="C11" s="21"/>
      <c r="E11" s="6" t="s">
        <v>99</v>
      </c>
      <c r="F11" s="4">
        <f>COUNTIF(Esta[ADM - Distrito],E11)</f>
        <v>98</v>
      </c>
      <c r="G11" s="21"/>
      <c r="I11" s="6" t="s">
        <v>21</v>
      </c>
      <c r="J11" s="4">
        <f>COUNTIF(Esta[TEC - Tipo de Estrutura],I11)</f>
        <v>121</v>
      </c>
      <c r="K11" s="26"/>
      <c r="M11" s="4" t="s">
        <v>1867</v>
      </c>
      <c r="N11" s="4">
        <f>COUNTBLANK(Esta[TEC - TMD])</f>
        <v>1682</v>
      </c>
      <c r="Q11" s="6" t="s">
        <v>35</v>
      </c>
      <c r="R11" s="4">
        <f>COUNTIF(Esta[CON - Material 1],Q11)</f>
        <v>806</v>
      </c>
      <c r="S11" s="21"/>
    </row>
    <row r="12" spans="1:19" x14ac:dyDescent="0.35">
      <c r="A12" s="6" t="s">
        <v>970</v>
      </c>
      <c r="B12" s="4">
        <f>COUNTIF(Esta[ADM - Dono Obra],A12)</f>
        <v>0</v>
      </c>
      <c r="C12" s="21"/>
      <c r="E12" s="6" t="s">
        <v>254</v>
      </c>
      <c r="F12" s="4">
        <f>COUNTIF(Esta[ADM - Distrito],E12)</f>
        <v>139</v>
      </c>
      <c r="G12" s="21"/>
      <c r="I12" s="6" t="s">
        <v>361</v>
      </c>
      <c r="J12" s="4">
        <f>COUNTIF(Esta[TEC - Tipo de Estrutura],I12)</f>
        <v>1</v>
      </c>
      <c r="K12" s="26"/>
      <c r="Q12" s="6" t="s">
        <v>109</v>
      </c>
      <c r="R12" s="4">
        <f>COUNTIF(Esta[CON - Material 1],Q12)</f>
        <v>1</v>
      </c>
      <c r="S12" s="21"/>
    </row>
    <row r="13" spans="1:19" x14ac:dyDescent="0.35">
      <c r="E13" s="6" t="s">
        <v>19</v>
      </c>
      <c r="F13" s="4">
        <f>COUNTIF(Esta[ADM - Distrito],E13)</f>
        <v>42</v>
      </c>
      <c r="G13" s="21"/>
      <c r="I13" s="6" t="s">
        <v>31</v>
      </c>
      <c r="J13" s="4">
        <f>COUNTIF(Esta[TEC - Tipo de Estrutura],I13)</f>
        <v>1079</v>
      </c>
      <c r="K13" s="26"/>
      <c r="M13" s="20" t="s">
        <v>1871</v>
      </c>
      <c r="N13" s="20"/>
      <c r="O13" s="20"/>
      <c r="Q13" s="6" t="s">
        <v>1009</v>
      </c>
      <c r="R13" s="4">
        <f>COUNTIF(Esta[CON - Material 1],Q13)</f>
        <v>0</v>
      </c>
      <c r="S13" s="21"/>
    </row>
    <row r="14" spans="1:19" x14ac:dyDescent="0.35">
      <c r="A14" s="22" t="s">
        <v>1861</v>
      </c>
      <c r="B14" s="22"/>
      <c r="E14" s="6" t="s">
        <v>480</v>
      </c>
      <c r="F14" s="4">
        <f>COUNTIF(Esta[ADM - Distrito],E14)</f>
        <v>257</v>
      </c>
      <c r="G14" s="21"/>
      <c r="I14" s="6" t="s">
        <v>229</v>
      </c>
      <c r="J14" s="4">
        <f>COUNTIF(Esta[TEC - Tipo de Estrutura],I14)</f>
        <v>5</v>
      </c>
      <c r="K14" s="27"/>
      <c r="M14" s="4" t="s">
        <v>1864</v>
      </c>
      <c r="N14" s="4">
        <f>COUNTBLANK(Esta[TEC - Zona Sísmica])</f>
        <v>0</v>
      </c>
      <c r="O14" s="21">
        <f>SUM(N14:N18)</f>
        <v>1686</v>
      </c>
      <c r="Q14" s="6" t="s">
        <v>67</v>
      </c>
      <c r="R14" s="4">
        <f>COUNTIF(Esta[CON - Material 1],Q14)</f>
        <v>6</v>
      </c>
      <c r="S14" s="21"/>
    </row>
    <row r="15" spans="1:19" x14ac:dyDescent="0.35">
      <c r="A15" s="4" t="s">
        <v>1862</v>
      </c>
      <c r="B15" s="4">
        <f>COUNTBLANK(Esta[ADM - Ano de Construção])</f>
        <v>0</v>
      </c>
      <c r="E15" s="6" t="s">
        <v>48</v>
      </c>
      <c r="F15" s="4">
        <f>COUNTIF(Esta[ADM - Distrito],E15)</f>
        <v>113</v>
      </c>
      <c r="G15" s="21"/>
      <c r="K15" s="13"/>
      <c r="M15" s="4" t="s">
        <v>29</v>
      </c>
      <c r="N15" s="4">
        <f>COUNTIF(Esta[TEC - Zona Sísmica],M15)</f>
        <v>253</v>
      </c>
      <c r="O15" s="21"/>
      <c r="Q15" s="6" t="s">
        <v>489</v>
      </c>
      <c r="R15" s="4">
        <f>COUNTIF(Esta[CON - Material 1],Q15)</f>
        <v>8</v>
      </c>
      <c r="S15" s="21"/>
    </row>
    <row r="16" spans="1:19" x14ac:dyDescent="0.35">
      <c r="E16" s="6" t="s">
        <v>411</v>
      </c>
      <c r="F16" s="4">
        <f>COUNTIF(Esta[ADM - Distrito],E16)</f>
        <v>26</v>
      </c>
      <c r="G16" s="21"/>
      <c r="M16" s="4" t="s">
        <v>22</v>
      </c>
      <c r="N16" s="4">
        <f>COUNTIF(Esta[TEC - Zona Sísmica],M16)</f>
        <v>216</v>
      </c>
      <c r="O16" s="21"/>
      <c r="Q16" s="6" t="s">
        <v>124</v>
      </c>
      <c r="R16" s="4">
        <f>COUNTIF(Esta[CON - Material 1],Q16)</f>
        <v>0</v>
      </c>
      <c r="S16" s="21"/>
    </row>
    <row r="17" spans="1:19" x14ac:dyDescent="0.35">
      <c r="A17" s="5" t="s">
        <v>1865</v>
      </c>
      <c r="B17" s="4">
        <f>COUNT(Esta[Id])</f>
        <v>1686</v>
      </c>
      <c r="E17" s="6" t="s">
        <v>262</v>
      </c>
      <c r="F17" s="4">
        <f>COUNTIF(Esta[ADM - Distrito],E17)</f>
        <v>87</v>
      </c>
      <c r="G17" s="21"/>
      <c r="I17" s="20" t="s">
        <v>1866</v>
      </c>
      <c r="J17" s="20"/>
      <c r="M17" s="4" t="s">
        <v>41</v>
      </c>
      <c r="N17" s="4">
        <f>COUNTIF(Esta[TEC - Zona Sísmica],M17)</f>
        <v>574</v>
      </c>
      <c r="O17" s="21"/>
      <c r="Q17" s="6" t="s">
        <v>1342</v>
      </c>
      <c r="R17" s="4">
        <f>COUNTIF(Esta[CON - Material 1],Q17)</f>
        <v>0</v>
      </c>
      <c r="S17" s="21"/>
    </row>
    <row r="18" spans="1:19" x14ac:dyDescent="0.35">
      <c r="A18" s="15" t="s">
        <v>1885</v>
      </c>
      <c r="B18" s="17">
        <f>SUM(Esta[Fotos])</f>
        <v>6459</v>
      </c>
      <c r="E18" s="6" t="s">
        <v>185</v>
      </c>
      <c r="F18" s="4">
        <f>COUNTIF(Esta[ADM - Distrito],E18)</f>
        <v>64</v>
      </c>
      <c r="G18" s="21"/>
      <c r="I18" s="4" t="s">
        <v>1867</v>
      </c>
      <c r="J18" s="4">
        <f>COUNTBLANK(Esta[TEC - Número de Vãos])</f>
        <v>15</v>
      </c>
      <c r="M18" s="4" t="s">
        <v>37</v>
      </c>
      <c r="N18" s="4">
        <f>COUNTIF(Esta[TEC - Zona Sísmica],M18)</f>
        <v>643</v>
      </c>
      <c r="O18" s="21"/>
      <c r="Q18" s="4" t="s">
        <v>1333</v>
      </c>
      <c r="R18" s="4">
        <f>COUNTIF(Esta[CON - Material 1],Q18)</f>
        <v>0</v>
      </c>
      <c r="S18" s="21"/>
    </row>
    <row r="19" spans="1:19" x14ac:dyDescent="0.35">
      <c r="A19" s="14"/>
      <c r="B19" s="17">
        <f>AVERAGE(Esta[Fotos])</f>
        <v>3.8309608540925266</v>
      </c>
      <c r="E19" s="6" t="s">
        <v>91</v>
      </c>
      <c r="F19" s="4">
        <f>COUNTIF(Esta[ADM - Distrito],E19)</f>
        <v>132</v>
      </c>
      <c r="G19" s="21"/>
    </row>
    <row r="20" spans="1:19" x14ac:dyDescent="0.35">
      <c r="A20" s="23" t="s">
        <v>1861</v>
      </c>
      <c r="B20" s="23"/>
      <c r="C20" s="14"/>
      <c r="I20" s="20" t="s">
        <v>1863</v>
      </c>
      <c r="J20" s="20"/>
      <c r="K20" s="20"/>
      <c r="Q20" s="20" t="s">
        <v>1873</v>
      </c>
      <c r="R20" s="20"/>
      <c r="S20" s="20"/>
    </row>
    <row r="21" spans="1:19" x14ac:dyDescent="0.35">
      <c r="A21" s="16" t="s">
        <v>1886</v>
      </c>
      <c r="B21" s="17">
        <f>COUNTIF(Esta[Intervalo de Anos],A21)</f>
        <v>144</v>
      </c>
      <c r="C21" s="24">
        <f>SUM(B21:B24)</f>
        <v>1686</v>
      </c>
      <c r="I21" s="6" t="s">
        <v>1892</v>
      </c>
      <c r="J21" s="4">
        <f>COUNTIF(Esta[TEC - Tipo de Estrutura 2],I21)</f>
        <v>144</v>
      </c>
      <c r="K21" s="21">
        <f>SUM(J21:J25)</f>
        <v>1686</v>
      </c>
      <c r="Q21" s="6" t="s">
        <v>221</v>
      </c>
      <c r="R21" s="4">
        <f>COUNTIF(Esta[CON - Material],Q21)</f>
        <v>40</v>
      </c>
      <c r="S21" s="21">
        <f>SUM(R21:R25)</f>
        <v>1686</v>
      </c>
    </row>
    <row r="22" spans="1:19" x14ac:dyDescent="0.35">
      <c r="A22" s="16" t="s">
        <v>1887</v>
      </c>
      <c r="B22" s="17">
        <f>COUNTIF(Esta[Intervalo de Anos],A22)</f>
        <v>127</v>
      </c>
      <c r="C22" s="24"/>
      <c r="I22" s="6" t="s">
        <v>591</v>
      </c>
      <c r="J22" s="4">
        <f>COUNTIF(Esta[TEC - Tipo de Estrutura 2],I22)</f>
        <v>33</v>
      </c>
      <c r="K22" s="21"/>
      <c r="Q22" s="6" t="s">
        <v>32</v>
      </c>
      <c r="R22" s="4">
        <f>COUNTIF(Esta[CON - Material],Q22)</f>
        <v>88</v>
      </c>
      <c r="S22" s="21"/>
    </row>
    <row r="23" spans="1:19" x14ac:dyDescent="0.35">
      <c r="A23" s="16" t="s">
        <v>1888</v>
      </c>
      <c r="B23" s="17">
        <f>COUNTIF(Esta[Intervalo de Anos],A23)</f>
        <v>1349</v>
      </c>
      <c r="C23" s="24"/>
      <c r="I23" s="6" t="s">
        <v>57</v>
      </c>
      <c r="J23" s="4">
        <f>COUNTIF(Esta[TEC - Tipo de Estrutura 2],I23)</f>
        <v>304</v>
      </c>
      <c r="K23" s="21"/>
      <c r="Q23" s="6" t="s">
        <v>61</v>
      </c>
      <c r="R23" s="4">
        <f>COUNTIF(Esta[CON - Material],Q23)</f>
        <v>13</v>
      </c>
      <c r="S23" s="21"/>
    </row>
    <row r="24" spans="1:19" x14ac:dyDescent="0.35">
      <c r="A24" s="16" t="s">
        <v>1889</v>
      </c>
      <c r="B24" s="17">
        <f>COUNTIF(Esta[Intervalo de Anos],A24)</f>
        <v>66</v>
      </c>
      <c r="C24" s="24"/>
      <c r="I24" s="6" t="s">
        <v>21</v>
      </c>
      <c r="J24" s="4">
        <f>COUNTIF(Esta[TEC - Tipo de Estrutura 2],I24)</f>
        <v>121</v>
      </c>
      <c r="K24" s="21"/>
      <c r="Q24" s="6" t="s">
        <v>23</v>
      </c>
      <c r="R24" s="4">
        <f>COUNTIF(Esta[CON - Material],Q24)</f>
        <v>1537</v>
      </c>
      <c r="S24" s="21"/>
    </row>
    <row r="25" spans="1:19" x14ac:dyDescent="0.35">
      <c r="I25" s="6" t="s">
        <v>31</v>
      </c>
      <c r="J25" s="4">
        <f>COUNTIF(Esta[TEC - Tipo de Estrutura 2],I25)</f>
        <v>1084</v>
      </c>
      <c r="K25" s="21"/>
      <c r="Q25" s="6" t="s">
        <v>489</v>
      </c>
      <c r="R25" s="4">
        <f>COUNTIF(Esta[CON - Material],Q25)</f>
        <v>8</v>
      </c>
      <c r="S25" s="21"/>
    </row>
  </sheetData>
  <mergeCells count="24">
    <mergeCell ref="A20:B20"/>
    <mergeCell ref="C21:C24"/>
    <mergeCell ref="I20:K20"/>
    <mergeCell ref="A14:B14"/>
    <mergeCell ref="I1:K1"/>
    <mergeCell ref="I17:J17"/>
    <mergeCell ref="C2:C5"/>
    <mergeCell ref="A1:C1"/>
    <mergeCell ref="G2:G19"/>
    <mergeCell ref="E1:G1"/>
    <mergeCell ref="C10:C12"/>
    <mergeCell ref="A9:C9"/>
    <mergeCell ref="K2:K14"/>
    <mergeCell ref="Q20:S20"/>
    <mergeCell ref="K21:K25"/>
    <mergeCell ref="S21:S25"/>
    <mergeCell ref="O14:O18"/>
    <mergeCell ref="Q1:S1"/>
    <mergeCell ref="S2:S18"/>
    <mergeCell ref="M1:N1"/>
    <mergeCell ref="M4:N4"/>
    <mergeCell ref="M7:N7"/>
    <mergeCell ref="M10:N10"/>
    <mergeCell ref="M13:O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87"/>
  <sheetViews>
    <sheetView tabSelected="1" zoomScaleNormal="100" workbookViewId="0">
      <pane xSplit="1" topLeftCell="B1" activePane="topRight" state="frozen"/>
      <selection pane="topRight" activeCell="O1691" sqref="O1691"/>
    </sheetView>
  </sheetViews>
  <sheetFormatPr defaultRowHeight="15" customHeight="1" x14ac:dyDescent="0.35"/>
  <cols>
    <col min="1" max="1" width="7" style="1" bestFit="1" customWidth="1"/>
    <col min="2" max="2" width="7" style="1" customWidth="1"/>
    <col min="3" max="3" width="18.26953125" bestFit="1" customWidth="1"/>
    <col min="4" max="4" width="17.54296875" style="1" bestFit="1" customWidth="1"/>
    <col min="5" max="5" width="12.1796875" style="1" hidden="1" customWidth="1"/>
    <col min="6" max="6" width="57.1796875" style="1" hidden="1" customWidth="1"/>
    <col min="7" max="7" width="11.08984375" hidden="1" customWidth="1"/>
    <col min="8" max="8" width="22.08984375" style="2" hidden="1" customWidth="1"/>
    <col min="9" max="9" width="17.453125" style="1" hidden="1" customWidth="1"/>
    <col min="10" max="10" width="23.6328125" style="1" hidden="1" customWidth="1"/>
    <col min="11" max="11" width="24.08984375" style="1" hidden="1" customWidth="1"/>
    <col min="12" max="12" width="28.1796875" style="1" hidden="1" customWidth="1"/>
    <col min="13" max="13" width="20.36328125" style="1" hidden="1" customWidth="1"/>
    <col min="14" max="14" width="17" style="1" bestFit="1" customWidth="1"/>
    <col min="15" max="15" width="20.1796875" style="1" bestFit="1" customWidth="1"/>
    <col min="16" max="16" width="21.7265625" style="1" bestFit="1" customWidth="1"/>
    <col min="17" max="17" width="28.08984375" style="1" bestFit="1" customWidth="1"/>
    <col min="18" max="18" width="26.26953125" style="1" bestFit="1" customWidth="1"/>
    <col min="19" max="19" width="26.26953125" style="1" hidden="1" customWidth="1"/>
    <col min="20" max="20" width="24.08984375" style="1" hidden="1" customWidth="1"/>
    <col min="21" max="21" width="17" style="1" hidden="1" customWidth="1"/>
    <col min="22" max="22" width="18.90625" style="1" hidden="1" customWidth="1"/>
    <col min="23" max="23" width="20.6328125" style="1" hidden="1" customWidth="1"/>
    <col min="24" max="24" width="22.1796875" style="1" hidden="1" customWidth="1"/>
    <col min="25" max="25" width="14" style="1" hidden="1" customWidth="1"/>
    <col min="26" max="26" width="11.453125" style="1" hidden="1" customWidth="1"/>
    <col min="27" max="27" width="25.26953125" style="1" bestFit="1" customWidth="1"/>
    <col min="28" max="29" width="25.26953125" style="1" customWidth="1"/>
    <col min="30" max="32" width="25.26953125" style="1" bestFit="1" customWidth="1"/>
    <col min="33" max="33" width="19.26953125" style="1" bestFit="1" customWidth="1"/>
    <col min="34" max="16384" width="8.7265625" style="1"/>
  </cols>
  <sheetData>
    <row r="1" spans="1:32" ht="45" customHeight="1" x14ac:dyDescent="0.35">
      <c r="A1" s="18" t="s">
        <v>1855</v>
      </c>
      <c r="B1" s="18" t="s">
        <v>1885</v>
      </c>
      <c r="C1" s="1" t="s">
        <v>1853</v>
      </c>
      <c r="D1" s="1" t="s">
        <v>1854</v>
      </c>
      <c r="E1" s="19" t="s">
        <v>0</v>
      </c>
      <c r="F1" s="18" t="s">
        <v>1</v>
      </c>
      <c r="G1" s="18" t="s">
        <v>1856</v>
      </c>
      <c r="H1" s="18" t="s">
        <v>2</v>
      </c>
      <c r="I1" s="18" t="s">
        <v>3</v>
      </c>
      <c r="J1" s="18" t="s">
        <v>4</v>
      </c>
      <c r="K1" s="19" t="s">
        <v>5</v>
      </c>
      <c r="L1" s="19" t="s">
        <v>6</v>
      </c>
      <c r="M1" s="19" t="s">
        <v>7</v>
      </c>
      <c r="N1" s="19" t="s">
        <v>8</v>
      </c>
      <c r="O1" s="19" t="s">
        <v>1879</v>
      </c>
      <c r="P1" s="19" t="s">
        <v>1893</v>
      </c>
      <c r="Q1" s="18" t="s">
        <v>9</v>
      </c>
      <c r="R1" s="18" t="s">
        <v>1890</v>
      </c>
      <c r="S1" s="18" t="s">
        <v>1894</v>
      </c>
      <c r="T1" s="19" t="s">
        <v>10</v>
      </c>
      <c r="U1" s="19" t="s">
        <v>11</v>
      </c>
      <c r="V1" s="19" t="s">
        <v>12</v>
      </c>
      <c r="W1" s="19" t="s">
        <v>13</v>
      </c>
      <c r="X1" s="19" t="s">
        <v>14</v>
      </c>
      <c r="Y1" s="18" t="s">
        <v>15</v>
      </c>
      <c r="Z1" s="19" t="s">
        <v>16</v>
      </c>
      <c r="AA1" s="18" t="s">
        <v>1880</v>
      </c>
      <c r="AB1" s="18" t="s">
        <v>1891</v>
      </c>
      <c r="AC1" s="18" t="s">
        <v>1873</v>
      </c>
      <c r="AD1" s="18" t="s">
        <v>1881</v>
      </c>
      <c r="AE1" s="18" t="s">
        <v>1882</v>
      </c>
      <c r="AF1" s="18" t="s">
        <v>1883</v>
      </c>
    </row>
    <row r="2" spans="1:32" ht="15" hidden="1" customHeight="1" x14ac:dyDescent="0.35">
      <c r="A2" s="1">
        <v>1</v>
      </c>
      <c r="B2" s="1">
        <v>1</v>
      </c>
      <c r="C2" s="11">
        <v>-7.4577436656045899</v>
      </c>
      <c r="D2" s="10">
        <v>39.197131089186797</v>
      </c>
      <c r="E2" s="1">
        <v>5</v>
      </c>
      <c r="F2" s="2" t="s">
        <v>17</v>
      </c>
      <c r="G2" s="1"/>
      <c r="H2" s="2" t="s">
        <v>18</v>
      </c>
      <c r="I2" s="2" t="s">
        <v>19</v>
      </c>
      <c r="J2" s="2" t="s">
        <v>19</v>
      </c>
      <c r="K2" s="1">
        <v>58342</v>
      </c>
      <c r="L2" s="1">
        <v>-52089</v>
      </c>
      <c r="M2" s="2" t="s">
        <v>20</v>
      </c>
      <c r="N2" s="1">
        <v>1951</v>
      </c>
      <c r="O2" s="1" t="str" cm="1">
        <f t="array" ref="O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" s="1" t="str" cm="1">
        <f t="array" ref="P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" s="2" t="s">
        <v>21</v>
      </c>
      <c r="R2" s="2" t="str" cm="1">
        <f t="array" ref="R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" s="2" t="str">
        <f>IF(Esta[[#This Row],[TEC - Tipo de Estrutura 2]]="Pórtico","Vãos Multiplos",Esta[[#This Row],[TEC - Tipo de Estrutura 2]])</f>
        <v>Tabuleiro simples/apoiado</v>
      </c>
      <c r="T2" s="1">
        <v>1</v>
      </c>
      <c r="U2" s="1">
        <v>15</v>
      </c>
      <c r="V2" s="1">
        <v>10</v>
      </c>
      <c r="W2" s="1">
        <v>15</v>
      </c>
      <c r="X2" s="7"/>
      <c r="Y2" s="8"/>
      <c r="Z2" s="1" t="s">
        <v>22</v>
      </c>
      <c r="AA2" s="2" t="s">
        <v>23</v>
      </c>
      <c r="AB2" s="2" t="str" cm="1">
        <f t="array" ref="AB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" spans="1:32" ht="15" hidden="1" customHeight="1" x14ac:dyDescent="0.35">
      <c r="A3" s="1">
        <v>2</v>
      </c>
      <c r="B3" s="1">
        <v>1</v>
      </c>
      <c r="C3" s="11">
        <v>-7.9113176200049704</v>
      </c>
      <c r="D3" s="10">
        <v>38.220321741603101</v>
      </c>
      <c r="E3" s="1">
        <v>7</v>
      </c>
      <c r="F3" s="2" t="s">
        <v>24</v>
      </c>
      <c r="G3" s="1"/>
      <c r="H3" s="2" t="s">
        <v>25</v>
      </c>
      <c r="I3" s="2" t="s">
        <v>26</v>
      </c>
      <c r="J3" s="2" t="s">
        <v>27</v>
      </c>
      <c r="K3" s="1">
        <v>19422.009999999998</v>
      </c>
      <c r="L3" s="1">
        <v>-160718.6</v>
      </c>
      <c r="M3" s="2" t="s">
        <v>20</v>
      </c>
      <c r="N3" s="1">
        <v>1881</v>
      </c>
      <c r="O3" s="1" t="str" cm="1">
        <f t="array" ref="O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" s="1" t="str" cm="1">
        <f t="array" ref="P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" s="2" t="s">
        <v>28</v>
      </c>
      <c r="R3" s="2" t="str" cm="1">
        <f t="array" ref="R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" s="2" t="str">
        <f>IF(Esta[[#This Row],[TEC - Tipo de Estrutura 2]]="Pórtico","Vãos Multiplos",Esta[[#This Row],[TEC - Tipo de Estrutura 2]])</f>
        <v>Arco</v>
      </c>
      <c r="T3" s="1">
        <v>2</v>
      </c>
      <c r="U3" s="1">
        <v>19</v>
      </c>
      <c r="V3" s="1">
        <v>5.0999999999999996</v>
      </c>
      <c r="W3" s="1">
        <v>9.5</v>
      </c>
      <c r="X3" s="1">
        <v>2.4500000000000002</v>
      </c>
      <c r="Y3" s="8"/>
      <c r="Z3" s="1" t="s">
        <v>29</v>
      </c>
      <c r="AA3" s="2" t="s">
        <v>30</v>
      </c>
      <c r="AB3" s="2" t="str" cm="1">
        <f t="array" ref="AB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4" spans="1:32" ht="15" hidden="1" customHeight="1" x14ac:dyDescent="0.35">
      <c r="A4" s="1">
        <v>4</v>
      </c>
      <c r="B4" s="1">
        <v>4</v>
      </c>
      <c r="C4" s="11">
        <v>-7.4386182525101301</v>
      </c>
      <c r="D4" s="10">
        <v>39.297682349484703</v>
      </c>
      <c r="E4" s="1">
        <v>11</v>
      </c>
      <c r="F4" s="2" t="s">
        <v>33</v>
      </c>
      <c r="G4" s="1"/>
      <c r="H4" s="2" t="s">
        <v>34</v>
      </c>
      <c r="I4" s="2" t="s">
        <v>19</v>
      </c>
      <c r="J4" s="2" t="s">
        <v>19</v>
      </c>
      <c r="K4" s="1">
        <v>59908.57</v>
      </c>
      <c r="L4" s="1">
        <v>-40913.129999999997</v>
      </c>
      <c r="M4" s="2" t="s">
        <v>20</v>
      </c>
      <c r="N4" s="1">
        <v>1992</v>
      </c>
      <c r="O4" s="1" t="str" cm="1">
        <f t="array" ref="O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" s="1" t="str" cm="1">
        <f t="array" ref="P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" s="2" t="s">
        <v>31</v>
      </c>
      <c r="R4" s="2" t="str" cm="1">
        <f t="array" ref="R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" s="2" t="str">
        <f>IF(Esta[[#This Row],[TEC - Tipo de Estrutura 2]]="Pórtico","Vãos Multiplos",Esta[[#This Row],[TEC - Tipo de Estrutura 2]])</f>
        <v>Vãos Multiplos</v>
      </c>
      <c r="T4" s="1">
        <v>4</v>
      </c>
      <c r="U4" s="1">
        <v>74.8</v>
      </c>
      <c r="V4" s="1">
        <v>21.15</v>
      </c>
      <c r="W4" s="1">
        <v>25</v>
      </c>
      <c r="X4" s="1">
        <v>5.9</v>
      </c>
      <c r="Y4" s="8"/>
      <c r="Z4" s="1" t="s">
        <v>22</v>
      </c>
      <c r="AA4" s="2" t="s">
        <v>35</v>
      </c>
      <c r="AB4" s="2" t="str" cm="1">
        <f t="array" ref="AB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" spans="1:32" ht="15" hidden="1" customHeight="1" x14ac:dyDescent="0.35">
      <c r="A5" s="1">
        <v>6</v>
      </c>
      <c r="B5" s="1">
        <v>4</v>
      </c>
      <c r="C5" s="11">
        <v>-7.6003182470023001</v>
      </c>
      <c r="D5" s="10">
        <v>40.490347548164003</v>
      </c>
      <c r="E5" s="1">
        <v>29</v>
      </c>
      <c r="F5" s="2" t="s">
        <v>39</v>
      </c>
      <c r="G5" s="1"/>
      <c r="H5" s="2" t="s">
        <v>34</v>
      </c>
      <c r="I5" s="2" t="s">
        <v>36</v>
      </c>
      <c r="J5" s="2" t="s">
        <v>40</v>
      </c>
      <c r="K5" s="1">
        <v>45170</v>
      </c>
      <c r="L5" s="1">
        <v>91418</v>
      </c>
      <c r="M5" s="2" t="s">
        <v>20</v>
      </c>
      <c r="N5" s="1">
        <v>2005</v>
      </c>
      <c r="O5" s="1" t="str" cm="1">
        <f t="array" ref="O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" s="1" t="str" cm="1">
        <f t="array" ref="P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" s="2" t="s">
        <v>31</v>
      </c>
      <c r="R5" s="2" t="str" cm="1">
        <f t="array" ref="R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" s="2" t="str">
        <f>IF(Esta[[#This Row],[TEC - Tipo de Estrutura 2]]="Pórtico","Vãos Multiplos",Esta[[#This Row],[TEC - Tipo de Estrutura 2]])</f>
        <v>Vãos Multiplos</v>
      </c>
      <c r="T5" s="1">
        <v>3</v>
      </c>
      <c r="U5" s="1">
        <v>50</v>
      </c>
      <c r="V5" s="1">
        <v>11</v>
      </c>
      <c r="W5" s="1">
        <v>28</v>
      </c>
      <c r="X5" s="1">
        <v>9.56</v>
      </c>
      <c r="Y5" s="8"/>
      <c r="Z5" s="1" t="s">
        <v>41</v>
      </c>
      <c r="AA5" s="2" t="s">
        <v>35</v>
      </c>
      <c r="AB5" s="2" t="str" cm="1">
        <f t="array" ref="AB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" spans="1:32" ht="15" hidden="1" customHeight="1" x14ac:dyDescent="0.35">
      <c r="A6" s="1">
        <v>8</v>
      </c>
      <c r="B6" s="1">
        <v>2</v>
      </c>
      <c r="C6" s="11">
        <v>-7.9506001392442798</v>
      </c>
      <c r="D6" s="10">
        <v>39.491814965757598</v>
      </c>
      <c r="E6" s="1">
        <v>39</v>
      </c>
      <c r="F6" s="2" t="s">
        <v>43</v>
      </c>
      <c r="G6" s="1"/>
      <c r="H6" s="2" t="s">
        <v>25</v>
      </c>
      <c r="I6" s="2" t="s">
        <v>19</v>
      </c>
      <c r="J6" s="2" t="s">
        <v>44</v>
      </c>
      <c r="K6" s="1">
        <v>15700</v>
      </c>
      <c r="L6" s="1">
        <v>-19574</v>
      </c>
      <c r="M6" s="2" t="s">
        <v>20</v>
      </c>
      <c r="N6" s="1">
        <v>1906</v>
      </c>
      <c r="O6" s="1" t="str" cm="1">
        <f t="array" ref="O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" s="1" t="str" cm="1">
        <f t="array" ref="P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6" s="2" t="s">
        <v>31</v>
      </c>
      <c r="R6" s="2" t="str" cm="1">
        <f t="array" ref="R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" s="2" t="str">
        <f>IF(Esta[[#This Row],[TEC - Tipo de Estrutura 2]]="Pórtico","Vãos Multiplos",Esta[[#This Row],[TEC - Tipo de Estrutura 2]])</f>
        <v>Vãos Multiplos</v>
      </c>
      <c r="T6" s="1">
        <v>4</v>
      </c>
      <c r="U6" s="1">
        <v>180</v>
      </c>
      <c r="V6" s="1">
        <v>8</v>
      </c>
      <c r="W6" s="1">
        <v>50</v>
      </c>
      <c r="X6" s="1">
        <v>13</v>
      </c>
      <c r="Y6" s="8"/>
      <c r="Z6" s="1" t="s">
        <v>22</v>
      </c>
      <c r="AA6" s="2" t="s">
        <v>45</v>
      </c>
      <c r="AB6" s="2" t="str" cm="1">
        <f t="array" ref="AB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6" s="2" t="s">
        <v>35</v>
      </c>
    </row>
    <row r="7" spans="1:32" ht="15" hidden="1" customHeight="1" x14ac:dyDescent="0.35">
      <c r="A7" s="1">
        <v>9</v>
      </c>
      <c r="B7" s="1">
        <v>2</v>
      </c>
      <c r="C7" s="11">
        <v>-7.9504386956657802</v>
      </c>
      <c r="D7" s="10">
        <v>39.492027997548099</v>
      </c>
      <c r="E7" s="1">
        <v>39</v>
      </c>
      <c r="F7" s="2" t="s">
        <v>46</v>
      </c>
      <c r="G7" s="1"/>
      <c r="H7" s="2" t="s">
        <v>18</v>
      </c>
      <c r="I7" s="2" t="s">
        <v>19</v>
      </c>
      <c r="J7" s="2" t="s">
        <v>44</v>
      </c>
      <c r="K7" s="1">
        <v>15713.84</v>
      </c>
      <c r="L7" s="1">
        <v>-19550.32</v>
      </c>
      <c r="M7" s="2" t="s">
        <v>20</v>
      </c>
      <c r="N7" s="1">
        <v>1905</v>
      </c>
      <c r="O7" s="1" t="str" cm="1">
        <f t="array" ref="O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" s="1" t="str" cm="1">
        <f t="array" ref="P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" s="2" t="s">
        <v>21</v>
      </c>
      <c r="R7" s="2" t="str" cm="1">
        <f t="array" ref="R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" s="2" t="str">
        <f>IF(Esta[[#This Row],[TEC - Tipo de Estrutura 2]]="Pórtico","Vãos Multiplos",Esta[[#This Row],[TEC - Tipo de Estrutura 2]])</f>
        <v>Tabuleiro simples/apoiado</v>
      </c>
      <c r="T7" s="1">
        <v>1</v>
      </c>
      <c r="U7" s="1">
        <v>6.8</v>
      </c>
      <c r="V7" s="1">
        <v>12</v>
      </c>
      <c r="W7" s="1">
        <v>6.8</v>
      </c>
      <c r="X7" s="7"/>
      <c r="Y7" s="8"/>
      <c r="Z7" s="1" t="s">
        <v>22</v>
      </c>
      <c r="AA7" s="2" t="s">
        <v>23</v>
      </c>
      <c r="AB7" s="2" t="str" cm="1">
        <f t="array" ref="AB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" spans="1:32" ht="15" hidden="1" customHeight="1" x14ac:dyDescent="0.35">
      <c r="A8" s="1">
        <v>10</v>
      </c>
      <c r="B8" s="1">
        <v>4</v>
      </c>
      <c r="C8" s="11">
        <v>-8.4408773678608604</v>
      </c>
      <c r="D8" s="10">
        <v>39.392221944164802</v>
      </c>
      <c r="E8" s="1">
        <v>43</v>
      </c>
      <c r="F8" s="2" t="s">
        <v>47</v>
      </c>
      <c r="G8" s="1"/>
      <c r="H8" s="2" t="s">
        <v>25</v>
      </c>
      <c r="I8" s="2" t="s">
        <v>48</v>
      </c>
      <c r="J8" s="2" t="s">
        <v>49</v>
      </c>
      <c r="K8" s="1">
        <v>-26513.13</v>
      </c>
      <c r="L8" s="1">
        <v>-30601.919999999998</v>
      </c>
      <c r="M8" s="2" t="s">
        <v>20</v>
      </c>
      <c r="N8" s="1">
        <v>1969</v>
      </c>
      <c r="O8" s="1" t="str" cm="1">
        <f t="array" ref="O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" s="1" t="str" cm="1">
        <f t="array" ref="P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" s="2" t="s">
        <v>21</v>
      </c>
      <c r="R8" s="2" t="str" cm="1">
        <f t="array" ref="R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" s="2" t="str">
        <f>IF(Esta[[#This Row],[TEC - Tipo de Estrutura 2]]="Pórtico","Vãos Multiplos",Esta[[#This Row],[TEC - Tipo de Estrutura 2]])</f>
        <v>Tabuleiro simples/apoiado</v>
      </c>
      <c r="T8" s="1">
        <v>1</v>
      </c>
      <c r="U8" s="1">
        <v>15.65</v>
      </c>
      <c r="V8" s="1">
        <v>14.8</v>
      </c>
      <c r="W8" s="1">
        <v>15.65</v>
      </c>
      <c r="X8" s="7"/>
      <c r="Y8" s="8"/>
      <c r="Z8" s="1" t="s">
        <v>22</v>
      </c>
      <c r="AA8" s="2" t="s">
        <v>23</v>
      </c>
      <c r="AB8" s="2" t="str" cm="1">
        <f t="array" ref="AB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" spans="1:32" ht="15" hidden="1" customHeight="1" x14ac:dyDescent="0.35">
      <c r="A9" s="1">
        <v>11</v>
      </c>
      <c r="B9" s="1">
        <v>1</v>
      </c>
      <c r="C9" s="11">
        <v>-7.8686990043722798</v>
      </c>
      <c r="D9" s="10">
        <v>39.116152634342903</v>
      </c>
      <c r="E9" s="1">
        <v>44</v>
      </c>
      <c r="F9" s="2" t="s">
        <v>50</v>
      </c>
      <c r="G9" s="1"/>
      <c r="H9" s="2" t="s">
        <v>25</v>
      </c>
      <c r="I9" s="2" t="s">
        <v>19</v>
      </c>
      <c r="J9" s="2" t="s">
        <v>51</v>
      </c>
      <c r="K9" s="1">
        <v>22867.35</v>
      </c>
      <c r="L9" s="1">
        <v>-61263.13</v>
      </c>
      <c r="M9" s="2" t="s">
        <v>20</v>
      </c>
      <c r="N9" s="1">
        <v>1959</v>
      </c>
      <c r="O9" s="1" t="str" cm="1">
        <f t="array" ref="O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" s="1" t="str" cm="1">
        <f t="array" ref="P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" s="2" t="s">
        <v>31</v>
      </c>
      <c r="R9" s="2" t="str" cm="1">
        <f t="array" ref="R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" s="2" t="str">
        <f>IF(Esta[[#This Row],[TEC - Tipo de Estrutura 2]]="Pórtico","Vãos Multiplos",Esta[[#This Row],[TEC - Tipo de Estrutura 2]])</f>
        <v>Vãos Multiplos</v>
      </c>
      <c r="T9" s="1">
        <v>17</v>
      </c>
      <c r="U9" s="1">
        <v>255</v>
      </c>
      <c r="V9" s="1">
        <v>10</v>
      </c>
      <c r="W9" s="1">
        <v>15</v>
      </c>
      <c r="X9" s="1">
        <v>3.5</v>
      </c>
      <c r="Y9" s="8"/>
      <c r="Z9" s="1" t="s">
        <v>22</v>
      </c>
      <c r="AA9" s="2" t="s">
        <v>23</v>
      </c>
      <c r="AB9" s="2" t="str" cm="1">
        <f t="array" ref="AB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" spans="1:32" ht="15" hidden="1" customHeight="1" x14ac:dyDescent="0.35">
      <c r="A10" s="1">
        <v>14</v>
      </c>
      <c r="B10" s="1">
        <v>4</v>
      </c>
      <c r="C10" s="11">
        <v>-8.7193594457913797</v>
      </c>
      <c r="D10" s="10">
        <v>39.2622499725802</v>
      </c>
      <c r="E10" s="1">
        <v>52</v>
      </c>
      <c r="F10" s="2" t="s">
        <v>52</v>
      </c>
      <c r="G10" s="1"/>
      <c r="H10" s="2" t="s">
        <v>18</v>
      </c>
      <c r="I10" s="2" t="s">
        <v>48</v>
      </c>
      <c r="J10" s="2" t="s">
        <v>48</v>
      </c>
      <c r="K10" s="1">
        <v>-50597</v>
      </c>
      <c r="L10" s="1">
        <v>-44913</v>
      </c>
      <c r="M10" s="2" t="s">
        <v>20</v>
      </c>
      <c r="N10" s="1">
        <v>1993</v>
      </c>
      <c r="O10" s="1" t="str" cm="1">
        <f t="array" ref="O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" s="1" t="str" cm="1">
        <f t="array" ref="P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" s="2" t="s">
        <v>31</v>
      </c>
      <c r="R10" s="2" t="str" cm="1">
        <f t="array" ref="R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" s="2" t="str">
        <f>IF(Esta[[#This Row],[TEC - Tipo de Estrutura 2]]="Pórtico","Vãos Multiplos",Esta[[#This Row],[TEC - Tipo de Estrutura 2]])</f>
        <v>Vãos Multiplos</v>
      </c>
      <c r="T10" s="1">
        <v>3</v>
      </c>
      <c r="U10" s="1">
        <v>56</v>
      </c>
      <c r="V10" s="1">
        <v>32.49</v>
      </c>
      <c r="W10" s="1">
        <v>30</v>
      </c>
      <c r="X10" s="1">
        <v>7.1</v>
      </c>
      <c r="Y10" s="8"/>
      <c r="Z10" s="1" t="s">
        <v>22</v>
      </c>
      <c r="AA10" s="2" t="s">
        <v>35</v>
      </c>
      <c r="AB10" s="2" t="str" cm="1">
        <f t="array" ref="AB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" spans="1:32" ht="15" hidden="1" customHeight="1" x14ac:dyDescent="0.35">
      <c r="A11" s="1">
        <v>15</v>
      </c>
      <c r="B11" s="1">
        <v>1</v>
      </c>
      <c r="C11" s="11">
        <v>-7.89663789361542</v>
      </c>
      <c r="D11" s="10">
        <v>39.062819485762098</v>
      </c>
      <c r="E11" s="1">
        <v>53</v>
      </c>
      <c r="F11" s="2" t="s">
        <v>53</v>
      </c>
      <c r="G11" s="1"/>
      <c r="H11" s="2" t="s">
        <v>25</v>
      </c>
      <c r="I11" s="2" t="s">
        <v>19</v>
      </c>
      <c r="J11" s="2" t="s">
        <v>51</v>
      </c>
      <c r="K11" s="1">
        <v>20466.47</v>
      </c>
      <c r="L11" s="1">
        <v>-67190.7</v>
      </c>
      <c r="M11" s="2" t="s">
        <v>20</v>
      </c>
      <c r="N11" s="1">
        <v>1957</v>
      </c>
      <c r="O11" s="1" t="str" cm="1">
        <f t="array" ref="O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" s="1" t="str" cm="1">
        <f t="array" ref="P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" s="2" t="s">
        <v>31</v>
      </c>
      <c r="R11" s="2" t="str" cm="1">
        <f t="array" ref="R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" s="2" t="str">
        <f>IF(Esta[[#This Row],[TEC - Tipo de Estrutura 2]]="Pórtico","Vãos Multiplos",Esta[[#This Row],[TEC - Tipo de Estrutura 2]])</f>
        <v>Vãos Multiplos</v>
      </c>
      <c r="T11" s="1">
        <v>8</v>
      </c>
      <c r="U11" s="1">
        <v>120</v>
      </c>
      <c r="V11" s="1">
        <v>9.8000000000000007</v>
      </c>
      <c r="W11" s="1">
        <v>15</v>
      </c>
      <c r="X11" s="1">
        <v>3.5</v>
      </c>
      <c r="Y11" s="8"/>
      <c r="Z11" s="1" t="s">
        <v>22</v>
      </c>
      <c r="AA11" s="2" t="s">
        <v>23</v>
      </c>
      <c r="AB11" s="2" t="str" cm="1">
        <f t="array" ref="AB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" spans="1:32" ht="15" hidden="1" customHeight="1" x14ac:dyDescent="0.35">
      <c r="A12" s="1">
        <v>16</v>
      </c>
      <c r="B12" s="1">
        <v>1</v>
      </c>
      <c r="C12" s="11">
        <v>-8.7166981499669003</v>
      </c>
      <c r="D12" s="10">
        <v>39.262686680421702</v>
      </c>
      <c r="E12" s="1">
        <v>54</v>
      </c>
      <c r="F12" s="2" t="s">
        <v>54</v>
      </c>
      <c r="G12" s="1"/>
      <c r="H12" s="2" t="s">
        <v>55</v>
      </c>
      <c r="I12" s="2" t="s">
        <v>48</v>
      </c>
      <c r="J12" s="2" t="s">
        <v>48</v>
      </c>
      <c r="K12" s="1">
        <v>-50367</v>
      </c>
      <c r="L12" s="1">
        <v>-44866</v>
      </c>
      <c r="M12" s="2" t="s">
        <v>20</v>
      </c>
      <c r="N12" s="1">
        <v>1993</v>
      </c>
      <c r="O12" s="1" t="str" cm="1">
        <f t="array" ref="O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" s="1" t="str" cm="1">
        <f t="array" ref="P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" s="2" t="s">
        <v>31</v>
      </c>
      <c r="R12" s="2" t="str" cm="1">
        <f t="array" ref="R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" s="2" t="str">
        <f>IF(Esta[[#This Row],[TEC - Tipo de Estrutura 2]]="Pórtico","Vãos Multiplos",Esta[[#This Row],[TEC - Tipo de Estrutura 2]])</f>
        <v>Vãos Multiplos</v>
      </c>
      <c r="T12" s="1">
        <v>6</v>
      </c>
      <c r="U12" s="1">
        <v>145.1</v>
      </c>
      <c r="V12" s="1">
        <v>31.9</v>
      </c>
      <c r="W12" s="1">
        <v>26</v>
      </c>
      <c r="X12" s="1">
        <v>6</v>
      </c>
      <c r="Y12" s="8"/>
      <c r="Z12" s="1" t="s">
        <v>22</v>
      </c>
      <c r="AA12" s="2" t="s">
        <v>35</v>
      </c>
      <c r="AB12" s="2" t="str" cm="1">
        <f t="array" ref="AB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" spans="1:32" ht="15" hidden="1" customHeight="1" x14ac:dyDescent="0.35">
      <c r="A13" s="1">
        <v>17</v>
      </c>
      <c r="B13" s="1">
        <v>4</v>
      </c>
      <c r="C13" s="11">
        <v>-8.7135736448670098</v>
      </c>
      <c r="D13" s="10">
        <v>39.263257323305503</v>
      </c>
      <c r="E13" s="1">
        <v>55</v>
      </c>
      <c r="F13" s="2" t="s">
        <v>56</v>
      </c>
      <c r="G13" s="1"/>
      <c r="H13" s="2" t="s">
        <v>18</v>
      </c>
      <c r="I13" s="2" t="s">
        <v>48</v>
      </c>
      <c r="J13" s="2" t="s">
        <v>48</v>
      </c>
      <c r="K13" s="1">
        <v>-50096.93</v>
      </c>
      <c r="L13" s="1">
        <v>-44804.38</v>
      </c>
      <c r="M13" s="2" t="s">
        <v>20</v>
      </c>
      <c r="N13" s="1">
        <v>1993</v>
      </c>
      <c r="O13" s="1" t="str" cm="1">
        <f t="array" ref="O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" s="1" t="str" cm="1">
        <f t="array" ref="P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" s="2" t="s">
        <v>57</v>
      </c>
      <c r="R13" s="2" t="str" cm="1">
        <f t="array" ref="R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" s="2" t="str">
        <f>IF(Esta[[#This Row],[TEC - Tipo de Estrutura 2]]="Pórtico","Vãos Multiplos",Esta[[#This Row],[TEC - Tipo de Estrutura 2]])</f>
        <v>Vãos Multiplos</v>
      </c>
      <c r="T13" s="1">
        <v>1</v>
      </c>
      <c r="U13" s="1">
        <v>14.6</v>
      </c>
      <c r="V13" s="1">
        <v>26.41</v>
      </c>
      <c r="W13" s="1">
        <v>14.6</v>
      </c>
      <c r="X13" s="7"/>
      <c r="Y13" s="8"/>
      <c r="Z13" s="1" t="s">
        <v>22</v>
      </c>
      <c r="AA13" s="2" t="s">
        <v>23</v>
      </c>
      <c r="AB13" s="2" t="str" cm="1">
        <f t="array" ref="AB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" spans="1:32" ht="15" hidden="1" customHeight="1" x14ac:dyDescent="0.35">
      <c r="A14" s="1">
        <v>18</v>
      </c>
      <c r="B14" s="1">
        <v>4</v>
      </c>
      <c r="C14" s="11">
        <v>-8.7045057973008202</v>
      </c>
      <c r="D14" s="10">
        <v>39.259441478415397</v>
      </c>
      <c r="E14" s="1">
        <v>56</v>
      </c>
      <c r="F14" s="2" t="s">
        <v>58</v>
      </c>
      <c r="G14" s="1"/>
      <c r="H14" s="2" t="s">
        <v>34</v>
      </c>
      <c r="I14" s="2" t="s">
        <v>48</v>
      </c>
      <c r="J14" s="2" t="s">
        <v>48</v>
      </c>
      <c r="K14" s="1">
        <v>-49317</v>
      </c>
      <c r="L14" s="1">
        <v>-45233</v>
      </c>
      <c r="M14" s="2" t="s">
        <v>20</v>
      </c>
      <c r="N14" s="1">
        <v>1993</v>
      </c>
      <c r="O14" s="1" t="str" cm="1">
        <f t="array" ref="O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" s="1" t="str" cm="1">
        <f t="array" ref="P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" s="2" t="s">
        <v>31</v>
      </c>
      <c r="R14" s="2" t="str" cm="1">
        <f t="array" ref="R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" s="2" t="str">
        <f>IF(Esta[[#This Row],[TEC - Tipo de Estrutura 2]]="Pórtico","Vãos Multiplos",Esta[[#This Row],[TEC - Tipo de Estrutura 2]])</f>
        <v>Vãos Multiplos</v>
      </c>
      <c r="T14" s="1">
        <v>3</v>
      </c>
      <c r="U14" s="1">
        <v>50.4</v>
      </c>
      <c r="V14" s="1">
        <v>18.04</v>
      </c>
      <c r="W14" s="1">
        <v>26.1</v>
      </c>
      <c r="X14" s="1">
        <v>6.5</v>
      </c>
      <c r="Y14" s="8"/>
      <c r="Z14" s="1" t="s">
        <v>22</v>
      </c>
      <c r="AA14" s="2" t="s">
        <v>35</v>
      </c>
      <c r="AB14" s="2" t="str" cm="1">
        <f t="array" ref="AB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" spans="1:32" ht="15" hidden="1" customHeight="1" x14ac:dyDescent="0.35">
      <c r="A15" s="1">
        <v>22</v>
      </c>
      <c r="B15" s="1">
        <v>2</v>
      </c>
      <c r="C15" s="11">
        <v>-8.3994611020525696</v>
      </c>
      <c r="D15" s="10">
        <v>39.441871388602998</v>
      </c>
      <c r="E15" s="1">
        <v>62</v>
      </c>
      <c r="F15" s="2" t="s">
        <v>60</v>
      </c>
      <c r="G15" s="1"/>
      <c r="H15" s="2" t="s">
        <v>25</v>
      </c>
      <c r="I15" s="2" t="s">
        <v>48</v>
      </c>
      <c r="J15" s="2" t="s">
        <v>49</v>
      </c>
      <c r="K15" s="1">
        <v>-22929</v>
      </c>
      <c r="L15" s="1">
        <v>-25101</v>
      </c>
      <c r="M15" s="2" t="s">
        <v>20</v>
      </c>
      <c r="N15" s="1">
        <v>1969</v>
      </c>
      <c r="O15" s="1" t="str" cm="1">
        <f t="array" ref="O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" s="1" t="str" cm="1">
        <f t="array" ref="P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5" s="2" t="s">
        <v>28</v>
      </c>
      <c r="R15" s="2" t="str" cm="1">
        <f t="array" ref="R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5" s="2" t="str">
        <f>IF(Esta[[#This Row],[TEC - Tipo de Estrutura 2]]="Pórtico","Vãos Multiplos",Esta[[#This Row],[TEC - Tipo de Estrutura 2]])</f>
        <v>Arco</v>
      </c>
      <c r="T15" s="1">
        <v>2</v>
      </c>
      <c r="U15" s="1">
        <v>9</v>
      </c>
      <c r="V15" s="1">
        <v>6</v>
      </c>
      <c r="W15" s="1">
        <v>4.5</v>
      </c>
      <c r="X15" s="1">
        <v>2</v>
      </c>
      <c r="Y15" s="8"/>
      <c r="Z15" s="1" t="s">
        <v>22</v>
      </c>
      <c r="AA15" s="2" t="s">
        <v>61</v>
      </c>
      <c r="AB15" s="2" t="str" cm="1">
        <f t="array" ref="AB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6" spans="1:32" ht="15" hidden="1" customHeight="1" x14ac:dyDescent="0.35">
      <c r="A16" s="1">
        <v>24</v>
      </c>
      <c r="B16" s="1">
        <v>2</v>
      </c>
      <c r="C16" s="11">
        <v>-8.0015849792023008</v>
      </c>
      <c r="D16" s="10">
        <v>39.245006106381503</v>
      </c>
      <c r="E16" s="1">
        <v>72</v>
      </c>
      <c r="F16" s="2" t="s">
        <v>63</v>
      </c>
      <c r="G16" s="1"/>
      <c r="H16" s="2" t="s">
        <v>25</v>
      </c>
      <c r="I16" s="2" t="s">
        <v>19</v>
      </c>
      <c r="J16" s="2" t="s">
        <v>38</v>
      </c>
      <c r="K16" s="1">
        <v>11354</v>
      </c>
      <c r="L16" s="1">
        <v>-46983</v>
      </c>
      <c r="M16" s="2" t="s">
        <v>20</v>
      </c>
      <c r="N16" s="1">
        <v>1897</v>
      </c>
      <c r="O16" s="1" t="str" cm="1">
        <f t="array" ref="O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6" s="1" t="str" cm="1">
        <f t="array" ref="P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" s="2" t="s">
        <v>64</v>
      </c>
      <c r="R16" s="2" t="str" cm="1">
        <f t="array" ref="R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" s="2" t="str">
        <f>IF(Esta[[#This Row],[TEC - Tipo de Estrutura 2]]="Pórtico","Vãos Multiplos",Esta[[#This Row],[TEC - Tipo de Estrutura 2]])</f>
        <v>Arco</v>
      </c>
      <c r="T16" s="1">
        <v>2</v>
      </c>
      <c r="U16" s="1">
        <v>9</v>
      </c>
      <c r="V16" s="1">
        <v>11.26</v>
      </c>
      <c r="W16" s="1">
        <v>4.5</v>
      </c>
      <c r="X16" s="1">
        <v>2.2999999999999998</v>
      </c>
      <c r="Y16" s="8"/>
      <c r="Z16" s="1" t="s">
        <v>22</v>
      </c>
      <c r="AA16" s="2" t="s">
        <v>30</v>
      </c>
      <c r="AB16" s="2" t="str" cm="1">
        <f t="array" ref="AB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6" s="2" t="s">
        <v>23</v>
      </c>
    </row>
    <row r="17" spans="1:30" ht="15" hidden="1" customHeight="1" x14ac:dyDescent="0.35">
      <c r="A17" s="1">
        <v>32</v>
      </c>
      <c r="B17" s="1">
        <v>2</v>
      </c>
      <c r="C17" s="11">
        <v>-7.7089803483081303</v>
      </c>
      <c r="D17" s="10">
        <v>40.382659621521697</v>
      </c>
      <c r="E17" s="1">
        <v>88</v>
      </c>
      <c r="F17" s="2" t="s">
        <v>69</v>
      </c>
      <c r="G17" s="1"/>
      <c r="H17" s="2" t="s">
        <v>25</v>
      </c>
      <c r="I17" s="2" t="s">
        <v>36</v>
      </c>
      <c r="J17" s="2" t="s">
        <v>68</v>
      </c>
      <c r="K17" s="1">
        <v>36015</v>
      </c>
      <c r="L17" s="1">
        <v>79410</v>
      </c>
      <c r="M17" s="2" t="s">
        <v>20</v>
      </c>
      <c r="N17" s="1">
        <v>1865</v>
      </c>
      <c r="O17" s="1" t="str" cm="1">
        <f t="array" ref="O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7" s="1" t="str" cm="1">
        <f t="array" ref="P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7" s="2" t="s">
        <v>66</v>
      </c>
      <c r="R17" s="2" t="str" cm="1">
        <f t="array" ref="R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7" s="2" t="str">
        <f>IF(Esta[[#This Row],[TEC - Tipo de Estrutura 2]]="Pórtico","Vãos Multiplos",Esta[[#This Row],[TEC - Tipo de Estrutura 2]])</f>
        <v>Outro</v>
      </c>
      <c r="T17" s="1">
        <v>1</v>
      </c>
      <c r="U17" s="1">
        <v>13.2</v>
      </c>
      <c r="V17" s="1">
        <v>10.16</v>
      </c>
      <c r="W17" s="1">
        <v>13.2</v>
      </c>
      <c r="X17" s="7"/>
      <c r="Y17" s="8"/>
      <c r="Z17" s="1" t="s">
        <v>37</v>
      </c>
      <c r="AA17" s="2" t="s">
        <v>32</v>
      </c>
      <c r="AB17" s="2" t="str" cm="1">
        <f t="array" ref="AB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7" s="2" t="s">
        <v>23</v>
      </c>
    </row>
    <row r="18" spans="1:30" ht="15" hidden="1" customHeight="1" x14ac:dyDescent="0.35">
      <c r="A18" s="1">
        <v>33</v>
      </c>
      <c r="B18" s="1">
        <v>4</v>
      </c>
      <c r="C18" s="11">
        <v>-8.6207465697587597</v>
      </c>
      <c r="D18" s="10">
        <v>39.172582069627097</v>
      </c>
      <c r="E18" s="1">
        <v>95</v>
      </c>
      <c r="F18" s="2" t="s">
        <v>70</v>
      </c>
      <c r="G18" s="1"/>
      <c r="H18" s="2" t="s">
        <v>34</v>
      </c>
      <c r="I18" s="2" t="s">
        <v>48</v>
      </c>
      <c r="J18" s="2" t="s">
        <v>71</v>
      </c>
      <c r="K18" s="1">
        <v>-42139.64</v>
      </c>
      <c r="L18" s="1">
        <v>-54918.45</v>
      </c>
      <c r="M18" s="2" t="s">
        <v>20</v>
      </c>
      <c r="N18" s="1">
        <v>2000</v>
      </c>
      <c r="O18" s="1" t="str" cm="1">
        <f t="array" ref="O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" s="1" t="str" cm="1">
        <f t="array" ref="P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" s="2" t="s">
        <v>21</v>
      </c>
      <c r="R18" s="2" t="str" cm="1">
        <f t="array" ref="R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8" s="2" t="str">
        <f>IF(Esta[[#This Row],[TEC - Tipo de Estrutura 2]]="Pórtico","Vãos Multiplos",Esta[[#This Row],[TEC - Tipo de Estrutura 2]])</f>
        <v>Tabuleiro simples/apoiado</v>
      </c>
      <c r="T18" s="1">
        <v>1</v>
      </c>
      <c r="U18" s="1">
        <v>30.5</v>
      </c>
      <c r="V18" s="1">
        <v>8.3000000000000007</v>
      </c>
      <c r="W18" s="1">
        <v>30.5</v>
      </c>
      <c r="X18" s="7"/>
      <c r="Y18" s="8"/>
      <c r="Z18" s="1" t="s">
        <v>22</v>
      </c>
      <c r="AA18" s="2" t="s">
        <v>35</v>
      </c>
      <c r="AB18" s="2" t="str" cm="1">
        <f t="array" ref="AB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" spans="1:30" ht="15" hidden="1" customHeight="1" x14ac:dyDescent="0.35">
      <c r="A19" s="1">
        <v>36</v>
      </c>
      <c r="B19" s="1">
        <v>2</v>
      </c>
      <c r="C19" s="11">
        <v>-7.8232652731085599</v>
      </c>
      <c r="D19" s="10">
        <v>40.5022911491644</v>
      </c>
      <c r="E19" s="1">
        <v>111</v>
      </c>
      <c r="F19" s="2" t="s">
        <v>72</v>
      </c>
      <c r="G19" s="1"/>
      <c r="H19" s="2" t="s">
        <v>25</v>
      </c>
      <c r="I19" s="2" t="s">
        <v>36</v>
      </c>
      <c r="J19" s="2" t="s">
        <v>68</v>
      </c>
      <c r="K19" s="1">
        <v>26263.83</v>
      </c>
      <c r="L19" s="1">
        <v>92654.02</v>
      </c>
      <c r="M19" s="2" t="s">
        <v>20</v>
      </c>
      <c r="N19" s="1">
        <v>1997</v>
      </c>
      <c r="O19" s="1" t="str" cm="1">
        <f t="array" ref="O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" s="1" t="str" cm="1">
        <f t="array" ref="P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" s="2" t="s">
        <v>64</v>
      </c>
      <c r="R19" s="2" t="str" cm="1">
        <f t="array" ref="R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9" s="2" t="str">
        <f>IF(Esta[[#This Row],[TEC - Tipo de Estrutura 2]]="Pórtico","Vãos Multiplos",Esta[[#This Row],[TEC - Tipo de Estrutura 2]])</f>
        <v>Arco</v>
      </c>
      <c r="T19" s="1">
        <v>3</v>
      </c>
      <c r="U19" s="1">
        <v>46.16</v>
      </c>
      <c r="V19" s="1">
        <v>10.62</v>
      </c>
      <c r="W19" s="1">
        <v>18.43</v>
      </c>
      <c r="X19" s="1">
        <v>3.3</v>
      </c>
      <c r="Y19" s="8"/>
      <c r="Z19" s="1" t="s">
        <v>37</v>
      </c>
      <c r="AA19" s="2" t="s">
        <v>32</v>
      </c>
      <c r="AB19" s="2" t="str" cm="1">
        <f t="array" ref="AB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9" s="2" t="s">
        <v>23</v>
      </c>
    </row>
    <row r="20" spans="1:30" ht="15" hidden="1" customHeight="1" x14ac:dyDescent="0.35">
      <c r="A20" s="1">
        <v>42</v>
      </c>
      <c r="B20" s="1">
        <v>4</v>
      </c>
      <c r="C20" s="11">
        <v>-7.6791614076129697</v>
      </c>
      <c r="D20" s="10">
        <v>40.327165130853899</v>
      </c>
      <c r="E20" s="1">
        <v>119</v>
      </c>
      <c r="F20" s="2" t="s">
        <v>76</v>
      </c>
      <c r="G20" s="1"/>
      <c r="H20" s="2" t="s">
        <v>25</v>
      </c>
      <c r="I20" s="2" t="s">
        <v>36</v>
      </c>
      <c r="J20" s="2" t="s">
        <v>68</v>
      </c>
      <c r="K20" s="1">
        <v>38578.71</v>
      </c>
      <c r="L20" s="1">
        <v>73260.350000000006</v>
      </c>
      <c r="M20" s="2" t="s">
        <v>20</v>
      </c>
      <c r="N20" s="1">
        <v>1932</v>
      </c>
      <c r="O20" s="1" t="str" cm="1">
        <f t="array" ref="O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0" s="1" t="str" cm="1">
        <f t="array" ref="P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0" s="2" t="s">
        <v>28</v>
      </c>
      <c r="R20" s="2" t="str" cm="1">
        <f t="array" ref="R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0" s="2" t="str">
        <f>IF(Esta[[#This Row],[TEC - Tipo de Estrutura 2]]="Pórtico","Vãos Multiplos",Esta[[#This Row],[TEC - Tipo de Estrutura 2]])</f>
        <v>Arco</v>
      </c>
      <c r="T20" s="1">
        <v>1</v>
      </c>
      <c r="U20" s="1">
        <v>15</v>
      </c>
      <c r="V20" s="1">
        <v>6.7</v>
      </c>
      <c r="W20" s="1">
        <v>15</v>
      </c>
      <c r="X20" s="7"/>
      <c r="Y20" s="8"/>
      <c r="Z20" s="1" t="s">
        <v>41</v>
      </c>
      <c r="AA20" s="2" t="s">
        <v>32</v>
      </c>
      <c r="AB20" s="2" t="str" cm="1">
        <f t="array" ref="AB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1" spans="1:30" ht="15" hidden="1" customHeight="1" x14ac:dyDescent="0.35">
      <c r="A21" s="1">
        <v>43</v>
      </c>
      <c r="B21" s="1">
        <v>2</v>
      </c>
      <c r="C21" s="11">
        <v>-8.8087792308029993</v>
      </c>
      <c r="D21" s="10">
        <v>38.993488670730002</v>
      </c>
      <c r="E21" s="1">
        <v>120</v>
      </c>
      <c r="F21" s="2" t="s">
        <v>77</v>
      </c>
      <c r="G21" s="1"/>
      <c r="H21" s="2" t="s">
        <v>25</v>
      </c>
      <c r="I21" s="2" t="s">
        <v>48</v>
      </c>
      <c r="J21" s="2" t="s">
        <v>75</v>
      </c>
      <c r="K21" s="1">
        <v>-58536.59</v>
      </c>
      <c r="L21" s="1">
        <v>-74696.960000000006</v>
      </c>
      <c r="M21" s="2" t="s">
        <v>20</v>
      </c>
      <c r="N21" s="1">
        <v>1954</v>
      </c>
      <c r="O21" s="1" t="str" cm="1">
        <f t="array" ref="O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1" s="1" t="str" cm="1">
        <f t="array" ref="P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1" s="2" t="s">
        <v>31</v>
      </c>
      <c r="R21" s="2" t="str" cm="1">
        <f t="array" ref="R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" s="2" t="str">
        <f>IF(Esta[[#This Row],[TEC - Tipo de Estrutura 2]]="Pórtico","Vãos Multiplos",Esta[[#This Row],[TEC - Tipo de Estrutura 2]])</f>
        <v>Vãos Multiplos</v>
      </c>
      <c r="T21" s="1">
        <v>3</v>
      </c>
      <c r="U21" s="1">
        <v>108.6</v>
      </c>
      <c r="V21" s="1">
        <v>12.1</v>
      </c>
      <c r="W21" s="1">
        <v>37.200000000000003</v>
      </c>
      <c r="X21" s="1">
        <v>5.9</v>
      </c>
      <c r="Y21" s="8"/>
      <c r="Z21" s="1" t="s">
        <v>29</v>
      </c>
      <c r="AA21" s="2" t="s">
        <v>35</v>
      </c>
      <c r="AB21" s="2" t="str" cm="1">
        <f t="array" ref="AB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" spans="1:30" ht="15" hidden="1" customHeight="1" x14ac:dyDescent="0.35">
      <c r="A22" s="1">
        <v>44</v>
      </c>
      <c r="B22" s="1">
        <v>1</v>
      </c>
      <c r="C22" s="11">
        <v>-7.6793412601951498</v>
      </c>
      <c r="D22" s="10">
        <v>40.324397951752502</v>
      </c>
      <c r="E22" s="1">
        <v>121</v>
      </c>
      <c r="F22" s="2" t="s">
        <v>78</v>
      </c>
      <c r="G22" s="1"/>
      <c r="H22" s="2" t="s">
        <v>25</v>
      </c>
      <c r="I22" s="2" t="s">
        <v>36</v>
      </c>
      <c r="J22" s="2" t="s">
        <v>68</v>
      </c>
      <c r="K22" s="1">
        <v>38565</v>
      </c>
      <c r="L22" s="1">
        <v>72953</v>
      </c>
      <c r="M22" s="2" t="s">
        <v>20</v>
      </c>
      <c r="N22" s="1">
        <v>1930</v>
      </c>
      <c r="O22" s="1" t="str" cm="1">
        <f t="array" ref="O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2" s="1" t="str" cm="1">
        <f t="array" ref="P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2" s="2" t="s">
        <v>28</v>
      </c>
      <c r="R22" s="2" t="str" cm="1">
        <f t="array" ref="R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2" s="2" t="str">
        <f>IF(Esta[[#This Row],[TEC - Tipo de Estrutura 2]]="Pórtico","Vãos Multiplos",Esta[[#This Row],[TEC - Tipo de Estrutura 2]])</f>
        <v>Arco</v>
      </c>
      <c r="T22" s="1">
        <v>1</v>
      </c>
      <c r="U22" s="1">
        <v>11.92</v>
      </c>
      <c r="V22" s="1">
        <v>6.6</v>
      </c>
      <c r="W22" s="1">
        <v>11.92</v>
      </c>
      <c r="X22" s="7"/>
      <c r="Y22" s="8"/>
      <c r="Z22" s="1" t="s">
        <v>41</v>
      </c>
      <c r="AA22" s="2" t="s">
        <v>32</v>
      </c>
      <c r="AB22" s="2" t="str" cm="1">
        <f t="array" ref="AB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3" spans="1:30" ht="15" hidden="1" customHeight="1" x14ac:dyDescent="0.35">
      <c r="A23" s="1">
        <v>45</v>
      </c>
      <c r="B23" s="1">
        <v>2</v>
      </c>
      <c r="C23" s="11">
        <v>-7.5286322966414803</v>
      </c>
      <c r="D23" s="10">
        <v>40.549854115452803</v>
      </c>
      <c r="E23" s="1">
        <v>123</v>
      </c>
      <c r="F23" s="2" t="s">
        <v>79</v>
      </c>
      <c r="G23" s="1"/>
      <c r="H23" s="2" t="s">
        <v>25</v>
      </c>
      <c r="I23" s="2" t="s">
        <v>36</v>
      </c>
      <c r="J23" s="2" t="s">
        <v>40</v>
      </c>
      <c r="K23" s="1">
        <v>51202.28</v>
      </c>
      <c r="L23" s="1">
        <v>98065.11</v>
      </c>
      <c r="M23" s="2" t="s">
        <v>20</v>
      </c>
      <c r="N23" s="1">
        <v>1863</v>
      </c>
      <c r="O23" s="1" t="str" cm="1">
        <f t="array" ref="O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3" s="1" t="str" cm="1">
        <f t="array" ref="P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3" s="2" t="s">
        <v>28</v>
      </c>
      <c r="R23" s="2" t="str" cm="1">
        <f t="array" ref="R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3" s="2" t="str">
        <f>IF(Esta[[#This Row],[TEC - Tipo de Estrutura 2]]="Pórtico","Vãos Multiplos",Esta[[#This Row],[TEC - Tipo de Estrutura 2]])</f>
        <v>Arco</v>
      </c>
      <c r="T23" s="1">
        <v>1</v>
      </c>
      <c r="U23" s="1">
        <v>15.44</v>
      </c>
      <c r="V23" s="1">
        <v>8.16</v>
      </c>
      <c r="W23" s="1">
        <v>15.44</v>
      </c>
      <c r="X23" s="7"/>
      <c r="Y23" s="8"/>
      <c r="Z23" s="1" t="s">
        <v>41</v>
      </c>
      <c r="AA23" s="2" t="s">
        <v>32</v>
      </c>
      <c r="AB23" s="2" t="str" cm="1">
        <f t="array" ref="AB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4" spans="1:30" ht="15" hidden="1" customHeight="1" x14ac:dyDescent="0.35">
      <c r="A24" s="1">
        <v>48</v>
      </c>
      <c r="B24" s="1">
        <v>2</v>
      </c>
      <c r="C24" s="11">
        <v>-7.6658321086022596</v>
      </c>
      <c r="D24" s="10">
        <v>40.295598085884997</v>
      </c>
      <c r="E24" s="1">
        <v>128</v>
      </c>
      <c r="F24" s="2" t="s">
        <v>81</v>
      </c>
      <c r="G24" s="1"/>
      <c r="H24" s="2" t="s">
        <v>25</v>
      </c>
      <c r="I24" s="2" t="s">
        <v>36</v>
      </c>
      <c r="J24" s="2" t="s">
        <v>68</v>
      </c>
      <c r="K24" s="1">
        <v>39730</v>
      </c>
      <c r="L24" s="1">
        <v>69761</v>
      </c>
      <c r="M24" s="2" t="s">
        <v>20</v>
      </c>
      <c r="N24" s="1">
        <v>1930</v>
      </c>
      <c r="O24" s="1" t="str" cm="1">
        <f t="array" ref="O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4" s="1" t="str" cm="1">
        <f t="array" ref="P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4" s="2" t="s">
        <v>28</v>
      </c>
      <c r="R24" s="2" t="str" cm="1">
        <f t="array" ref="R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4" s="2" t="str">
        <f>IF(Esta[[#This Row],[TEC - Tipo de Estrutura 2]]="Pórtico","Vãos Multiplos",Esta[[#This Row],[TEC - Tipo de Estrutura 2]])</f>
        <v>Arco</v>
      </c>
      <c r="T24" s="1">
        <v>1</v>
      </c>
      <c r="U24" s="1">
        <v>20</v>
      </c>
      <c r="V24" s="1">
        <v>8.35</v>
      </c>
      <c r="X24" s="7"/>
      <c r="Y24" s="8"/>
      <c r="Z24" s="1" t="s">
        <v>41</v>
      </c>
      <c r="AA24" s="2" t="s">
        <v>32</v>
      </c>
      <c r="AB24" s="2" t="str" cm="1">
        <f t="array" ref="AB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5" spans="1:30" ht="15" hidden="1" customHeight="1" x14ac:dyDescent="0.35">
      <c r="A25" s="1">
        <v>52</v>
      </c>
      <c r="B25" s="1">
        <v>2</v>
      </c>
      <c r="C25" s="11">
        <v>-7.7848283951932</v>
      </c>
      <c r="D25" s="10">
        <v>40.291514720796698</v>
      </c>
      <c r="E25" s="1">
        <v>141</v>
      </c>
      <c r="F25" s="2" t="s">
        <v>82</v>
      </c>
      <c r="G25" s="1"/>
      <c r="H25" s="2" t="s">
        <v>25</v>
      </c>
      <c r="I25" s="2" t="s">
        <v>36</v>
      </c>
      <c r="J25" s="2" t="s">
        <v>68</v>
      </c>
      <c r="K25" s="1">
        <v>29614.14</v>
      </c>
      <c r="L25" s="1">
        <v>69261.009999999995</v>
      </c>
      <c r="M25" s="2" t="s">
        <v>20</v>
      </c>
      <c r="N25" s="1">
        <v>1957</v>
      </c>
      <c r="O25" s="1" t="str" cm="1">
        <f t="array" ref="O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5" s="1" t="str" cm="1">
        <f t="array" ref="P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5" s="2" t="s">
        <v>28</v>
      </c>
      <c r="R25" s="2" t="str" cm="1">
        <f t="array" ref="R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5" s="2" t="str">
        <f>IF(Esta[[#This Row],[TEC - Tipo de Estrutura 2]]="Pórtico","Vãos Multiplos",Esta[[#This Row],[TEC - Tipo de Estrutura 2]])</f>
        <v>Arco</v>
      </c>
      <c r="T25" s="1">
        <v>1</v>
      </c>
      <c r="U25" s="1">
        <v>40.6</v>
      </c>
      <c r="V25" s="1">
        <v>9.1</v>
      </c>
      <c r="W25" s="1">
        <v>40.6</v>
      </c>
      <c r="X25" s="7"/>
      <c r="Y25" s="8"/>
      <c r="Z25" s="1" t="s">
        <v>41</v>
      </c>
      <c r="AA25" s="2" t="s">
        <v>23</v>
      </c>
      <c r="AB25" s="2" t="str" cm="1">
        <f t="array" ref="AB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" spans="1:30" ht="15" hidden="1" customHeight="1" x14ac:dyDescent="0.35">
      <c r="A26" s="1">
        <v>53</v>
      </c>
      <c r="B26" s="1">
        <v>2</v>
      </c>
      <c r="C26" s="11">
        <v>-7.3960214579959702</v>
      </c>
      <c r="D26" s="10">
        <v>40.401486419205199</v>
      </c>
      <c r="E26" s="1">
        <v>143</v>
      </c>
      <c r="F26" s="2" t="s">
        <v>83</v>
      </c>
      <c r="G26" s="1"/>
      <c r="H26" s="2" t="s">
        <v>25</v>
      </c>
      <c r="I26" s="2" t="s">
        <v>36</v>
      </c>
      <c r="J26" s="2" t="s">
        <v>36</v>
      </c>
      <c r="K26" s="1">
        <v>62572.79</v>
      </c>
      <c r="L26" s="1">
        <v>81675.08</v>
      </c>
      <c r="M26" s="2" t="s">
        <v>20</v>
      </c>
      <c r="N26" s="1">
        <v>1977</v>
      </c>
      <c r="O26" s="1" t="str" cm="1">
        <f t="array" ref="O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" s="1" t="str" cm="1">
        <f t="array" ref="P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" s="2" t="s">
        <v>31</v>
      </c>
      <c r="R26" s="2" t="str" cm="1">
        <f t="array" ref="R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" s="2" t="str">
        <f>IF(Esta[[#This Row],[TEC - Tipo de Estrutura 2]]="Pórtico","Vãos Multiplos",Esta[[#This Row],[TEC - Tipo de Estrutura 2]])</f>
        <v>Vãos Multiplos</v>
      </c>
      <c r="T26" s="1">
        <v>5</v>
      </c>
      <c r="U26" s="1">
        <v>102.95</v>
      </c>
      <c r="V26" s="1">
        <v>10.14</v>
      </c>
      <c r="W26" s="1">
        <v>22</v>
      </c>
      <c r="X26" s="1">
        <v>14.2</v>
      </c>
      <c r="Y26" s="8"/>
      <c r="Z26" s="1" t="s">
        <v>37</v>
      </c>
      <c r="AA26" s="2" t="s">
        <v>35</v>
      </c>
      <c r="AB26" s="2" t="str" cm="1">
        <f t="array" ref="AB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" spans="1:30" ht="15" hidden="1" customHeight="1" x14ac:dyDescent="0.35">
      <c r="A27" s="1">
        <v>54</v>
      </c>
      <c r="B27" s="1">
        <v>1</v>
      </c>
      <c r="C27" s="11">
        <v>-7.3990099768441899</v>
      </c>
      <c r="D27" s="10">
        <v>40.405917381422398</v>
      </c>
      <c r="E27" s="1">
        <v>144</v>
      </c>
      <c r="F27" s="2" t="s">
        <v>84</v>
      </c>
      <c r="G27" s="1"/>
      <c r="H27" s="2" t="s">
        <v>25</v>
      </c>
      <c r="I27" s="2" t="s">
        <v>36</v>
      </c>
      <c r="J27" s="2" t="s">
        <v>36</v>
      </c>
      <c r="K27" s="1">
        <v>62315</v>
      </c>
      <c r="L27" s="1">
        <v>82165</v>
      </c>
      <c r="M27" s="2" t="s">
        <v>20</v>
      </c>
      <c r="N27" s="1">
        <v>1977</v>
      </c>
      <c r="O27" s="1" t="str" cm="1">
        <f t="array" ref="O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7" s="1" t="str" cm="1">
        <f t="array" ref="P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" s="2" t="s">
        <v>66</v>
      </c>
      <c r="R27" s="2" t="str" cm="1">
        <f t="array" ref="R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27" s="2" t="str">
        <f>IF(Esta[[#This Row],[TEC - Tipo de Estrutura 2]]="Pórtico","Vãos Multiplos",Esta[[#This Row],[TEC - Tipo de Estrutura 2]])</f>
        <v>Outro</v>
      </c>
      <c r="T27" s="1">
        <v>1</v>
      </c>
      <c r="U27" s="1">
        <v>10.06</v>
      </c>
      <c r="V27" s="1">
        <v>12</v>
      </c>
      <c r="W27" s="1">
        <v>10.06</v>
      </c>
      <c r="X27" s="7"/>
      <c r="Y27" s="8"/>
      <c r="Z27" s="1" t="s">
        <v>37</v>
      </c>
      <c r="AA27" s="2" t="s">
        <v>32</v>
      </c>
      <c r="AB27" s="2" t="str" cm="1">
        <f t="array" ref="AB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27" s="2" t="s">
        <v>23</v>
      </c>
    </row>
    <row r="28" spans="1:30" ht="15" hidden="1" customHeight="1" x14ac:dyDescent="0.35">
      <c r="A28" s="1">
        <v>57</v>
      </c>
      <c r="B28" s="1">
        <v>1</v>
      </c>
      <c r="C28" s="11">
        <v>-7.4424623512233303</v>
      </c>
      <c r="D28" s="10">
        <v>40.413353439688699</v>
      </c>
      <c r="E28" s="1">
        <v>148</v>
      </c>
      <c r="F28" s="2" t="s">
        <v>85</v>
      </c>
      <c r="G28" s="1"/>
      <c r="H28" s="2" t="s">
        <v>25</v>
      </c>
      <c r="I28" s="2" t="s">
        <v>36</v>
      </c>
      <c r="J28" s="2" t="s">
        <v>86</v>
      </c>
      <c r="K28" s="1">
        <v>58620</v>
      </c>
      <c r="L28" s="1">
        <v>82961</v>
      </c>
      <c r="M28" s="2" t="s">
        <v>20</v>
      </c>
      <c r="N28" s="1">
        <v>1994</v>
      </c>
      <c r="O28" s="1" t="str" cm="1">
        <f t="array" ref="O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" s="1" t="str" cm="1">
        <f t="array" ref="P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" s="2" t="s">
        <v>66</v>
      </c>
      <c r="R28" s="2" t="str" cm="1">
        <f t="array" ref="R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28" s="2" t="str">
        <f>IF(Esta[[#This Row],[TEC - Tipo de Estrutura 2]]="Pórtico","Vãos Multiplos",Esta[[#This Row],[TEC - Tipo de Estrutura 2]])</f>
        <v>Outro</v>
      </c>
      <c r="T28" s="1">
        <v>1</v>
      </c>
      <c r="U28" s="1">
        <v>6.03</v>
      </c>
      <c r="V28" s="1">
        <v>7.25</v>
      </c>
      <c r="W28" s="1">
        <v>6.03</v>
      </c>
      <c r="X28" s="7"/>
      <c r="Y28" s="8"/>
      <c r="Z28" s="1" t="s">
        <v>41</v>
      </c>
      <c r="AA28" s="2" t="s">
        <v>32</v>
      </c>
      <c r="AB28" s="2" t="str" cm="1">
        <f t="array" ref="AB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28" s="2" t="s">
        <v>23</v>
      </c>
    </row>
    <row r="29" spans="1:30" ht="15" hidden="1" customHeight="1" x14ac:dyDescent="0.35">
      <c r="A29" s="1">
        <v>58</v>
      </c>
      <c r="B29" s="1">
        <v>3</v>
      </c>
      <c r="C29" s="11">
        <v>-7.7026444923084698</v>
      </c>
      <c r="D29" s="10">
        <v>40.547024173207298</v>
      </c>
      <c r="E29" s="1">
        <v>149</v>
      </c>
      <c r="F29" s="2" t="s">
        <v>87</v>
      </c>
      <c r="G29" s="1"/>
      <c r="H29" s="2" t="s">
        <v>25</v>
      </c>
      <c r="I29" s="2" t="s">
        <v>36</v>
      </c>
      <c r="J29" s="2" t="s">
        <v>68</v>
      </c>
      <c r="K29" s="1">
        <v>36464.019999999997</v>
      </c>
      <c r="L29" s="1">
        <v>97664.31</v>
      </c>
      <c r="M29" s="2" t="s">
        <v>20</v>
      </c>
      <c r="N29" s="1">
        <v>1994</v>
      </c>
      <c r="O29" s="1" t="str" cm="1">
        <f t="array" ref="O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" s="1" t="str" cm="1">
        <f t="array" ref="P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" s="2" t="s">
        <v>64</v>
      </c>
      <c r="R29" s="2" t="str" cm="1">
        <f t="array" ref="R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9" s="2" t="str">
        <f>IF(Esta[[#This Row],[TEC - Tipo de Estrutura 2]]="Pórtico","Vãos Multiplos",Esta[[#This Row],[TEC - Tipo de Estrutura 2]])</f>
        <v>Arco</v>
      </c>
      <c r="T29" s="1">
        <v>3</v>
      </c>
      <c r="U29" s="1">
        <v>39.479999999999997</v>
      </c>
      <c r="V29" s="1">
        <v>9.6999999999999993</v>
      </c>
      <c r="W29" s="1">
        <v>17.600000000000001</v>
      </c>
      <c r="X29" s="1">
        <v>4</v>
      </c>
      <c r="Y29" s="8"/>
      <c r="Z29" s="1" t="s">
        <v>41</v>
      </c>
      <c r="AA29" s="2" t="s">
        <v>32</v>
      </c>
      <c r="AB29" s="2" t="str" cm="1">
        <f t="array" ref="AB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29" s="2" t="s">
        <v>23</v>
      </c>
    </row>
    <row r="30" spans="1:30" ht="15" hidden="1" customHeight="1" x14ac:dyDescent="0.35">
      <c r="A30" s="1">
        <v>59</v>
      </c>
      <c r="B30" s="1">
        <v>1</v>
      </c>
      <c r="C30" s="11">
        <v>-7.4661414636530496</v>
      </c>
      <c r="D30" s="10">
        <v>40.414524756639402</v>
      </c>
      <c r="E30" s="1">
        <v>150</v>
      </c>
      <c r="F30" s="2" t="s">
        <v>88</v>
      </c>
      <c r="G30" s="1" t="s">
        <v>1884</v>
      </c>
      <c r="H30" s="2" t="s">
        <v>25</v>
      </c>
      <c r="I30" s="2" t="s">
        <v>36</v>
      </c>
      <c r="J30" s="2" t="s">
        <v>86</v>
      </c>
      <c r="K30" s="1">
        <v>56609.19</v>
      </c>
      <c r="L30" s="1">
        <v>83075.63</v>
      </c>
      <c r="M30" s="2" t="s">
        <v>20</v>
      </c>
      <c r="N30" s="1">
        <v>2000</v>
      </c>
      <c r="O30" s="1" t="str" cm="1">
        <f t="array" ref="O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" s="1" t="str" cm="1">
        <f t="array" ref="P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" s="2" t="s">
        <v>31</v>
      </c>
      <c r="R30" s="2" t="str" cm="1">
        <f t="array" ref="R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" s="2" t="str">
        <f>IF(Esta[[#This Row],[TEC - Tipo de Estrutura 2]]="Pórtico","Vãos Multiplos",Esta[[#This Row],[TEC - Tipo de Estrutura 2]])</f>
        <v>Vãos Multiplos</v>
      </c>
      <c r="T30" s="1">
        <v>3</v>
      </c>
      <c r="U30" s="1">
        <v>65.45</v>
      </c>
      <c r="V30" s="1">
        <v>11.15</v>
      </c>
      <c r="W30" s="1">
        <v>25.05</v>
      </c>
      <c r="X30" s="1">
        <v>10.8</v>
      </c>
      <c r="Y30" s="8"/>
      <c r="Z30" s="1" t="s">
        <v>41</v>
      </c>
      <c r="AA30" s="2" t="s">
        <v>35</v>
      </c>
      <c r="AB30" s="2" t="str" cm="1">
        <f t="array" ref="AB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" spans="1:30" ht="15" hidden="1" customHeight="1" x14ac:dyDescent="0.35">
      <c r="A31" s="1">
        <v>60</v>
      </c>
      <c r="B31" s="1">
        <v>2</v>
      </c>
      <c r="C31" s="11">
        <v>-7.4980518876025304</v>
      </c>
      <c r="D31" s="10">
        <v>40.405007614389298</v>
      </c>
      <c r="E31" s="1">
        <v>159</v>
      </c>
      <c r="F31" s="2" t="s">
        <v>88</v>
      </c>
      <c r="G31" s="1" t="s">
        <v>1884</v>
      </c>
      <c r="H31" s="2" t="s">
        <v>25</v>
      </c>
      <c r="I31" s="2" t="s">
        <v>36</v>
      </c>
      <c r="J31" s="2" t="s">
        <v>86</v>
      </c>
      <c r="K31" s="1">
        <v>53908.35</v>
      </c>
      <c r="L31" s="1">
        <v>81998.86</v>
      </c>
      <c r="M31" s="2" t="s">
        <v>20</v>
      </c>
      <c r="N31" s="1">
        <v>2000</v>
      </c>
      <c r="O31" s="1" t="str" cm="1">
        <f t="array" ref="O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" s="1" t="str" cm="1">
        <f t="array" ref="P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1" s="2" t="s">
        <v>31</v>
      </c>
      <c r="R31" s="2" t="str" cm="1">
        <f t="array" ref="R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" s="2" t="str">
        <f>IF(Esta[[#This Row],[TEC - Tipo de Estrutura 2]]="Pórtico","Vãos Multiplos",Esta[[#This Row],[TEC - Tipo de Estrutura 2]])</f>
        <v>Vãos Multiplos</v>
      </c>
      <c r="T31" s="1">
        <v>3</v>
      </c>
      <c r="U31" s="1">
        <v>75.400000000000006</v>
      </c>
      <c r="V31" s="1">
        <v>11.87</v>
      </c>
      <c r="W31" s="1">
        <v>29.8</v>
      </c>
      <c r="X31" s="1">
        <v>10.199999999999999</v>
      </c>
      <c r="Y31" s="8"/>
      <c r="Z31" s="1" t="s">
        <v>41</v>
      </c>
      <c r="AA31" s="2" t="s">
        <v>35</v>
      </c>
      <c r="AB31" s="2" t="str" cm="1">
        <f t="array" ref="AB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" spans="1:30" ht="15" hidden="1" customHeight="1" x14ac:dyDescent="0.35">
      <c r="A32" s="1">
        <v>61</v>
      </c>
      <c r="B32" s="1">
        <v>2</v>
      </c>
      <c r="C32" s="11">
        <v>-7.6422494785927997</v>
      </c>
      <c r="D32" s="10">
        <v>40.400178494629799</v>
      </c>
      <c r="E32" s="1">
        <v>168</v>
      </c>
      <c r="F32" s="2" t="s">
        <v>89</v>
      </c>
      <c r="G32" s="1"/>
      <c r="H32" s="2" t="s">
        <v>25</v>
      </c>
      <c r="I32" s="2" t="s">
        <v>36</v>
      </c>
      <c r="J32" s="2" t="s">
        <v>68</v>
      </c>
      <c r="K32" s="1">
        <v>41670.699999999997</v>
      </c>
      <c r="L32" s="1">
        <v>81384.66</v>
      </c>
      <c r="M32" s="2" t="s">
        <v>20</v>
      </c>
      <c r="N32" s="1">
        <v>1955</v>
      </c>
      <c r="O32" s="1" t="str" cm="1">
        <f t="array" ref="O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2" s="1" t="str" cm="1">
        <f t="array" ref="P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" s="2" t="s">
        <v>28</v>
      </c>
      <c r="R32" s="2" t="str" cm="1">
        <f t="array" ref="R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2" s="2" t="str">
        <f>IF(Esta[[#This Row],[TEC - Tipo de Estrutura 2]]="Pórtico","Vãos Multiplos",Esta[[#This Row],[TEC - Tipo de Estrutura 2]])</f>
        <v>Arco</v>
      </c>
      <c r="T32" s="1">
        <v>1</v>
      </c>
      <c r="U32" s="1">
        <v>14</v>
      </c>
      <c r="V32" s="1">
        <v>12.75</v>
      </c>
      <c r="W32" s="1">
        <v>14</v>
      </c>
      <c r="X32" s="7"/>
      <c r="Y32" s="8"/>
      <c r="Z32" s="1" t="s">
        <v>41</v>
      </c>
      <c r="AA32" s="2" t="s">
        <v>23</v>
      </c>
      <c r="AB32" s="2" t="str" cm="1">
        <f t="array" ref="AB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" spans="1:30" ht="15" hidden="1" customHeight="1" x14ac:dyDescent="0.35">
      <c r="A33" s="1">
        <v>63</v>
      </c>
      <c r="B33" s="1">
        <v>4</v>
      </c>
      <c r="C33" s="11">
        <v>-8.2160350475857609</v>
      </c>
      <c r="D33" s="10">
        <v>40.341783618986</v>
      </c>
      <c r="E33" s="1">
        <v>175</v>
      </c>
      <c r="F33" s="2" t="s">
        <v>90</v>
      </c>
      <c r="G33" s="1"/>
      <c r="H33" s="2" t="s">
        <v>18</v>
      </c>
      <c r="I33" s="2" t="s">
        <v>91</v>
      </c>
      <c r="J33" s="2" t="s">
        <v>92</v>
      </c>
      <c r="K33" s="1">
        <v>-7046</v>
      </c>
      <c r="L33" s="1">
        <v>74788</v>
      </c>
      <c r="M33" s="2" t="s">
        <v>20</v>
      </c>
      <c r="N33" s="1">
        <v>1999</v>
      </c>
      <c r="O33" s="1" t="str" cm="1">
        <f t="array" ref="O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" s="1" t="str" cm="1">
        <f t="array" ref="P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" s="2" t="s">
        <v>57</v>
      </c>
      <c r="R33" s="2" t="str" cm="1">
        <f t="array" ref="R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3" s="2" t="str">
        <f>IF(Esta[[#This Row],[TEC - Tipo de Estrutura 2]]="Pórtico","Vãos Multiplos",Esta[[#This Row],[TEC - Tipo de Estrutura 2]])</f>
        <v>Vãos Multiplos</v>
      </c>
      <c r="T33" s="1">
        <v>1</v>
      </c>
      <c r="U33" s="1">
        <v>8.5</v>
      </c>
      <c r="V33" s="1">
        <v>17</v>
      </c>
      <c r="W33" s="1">
        <v>8.5</v>
      </c>
      <c r="X33" s="7"/>
      <c r="Y33" s="8"/>
      <c r="Z33" s="1" t="s">
        <v>41</v>
      </c>
      <c r="AA33" s="2" t="s">
        <v>23</v>
      </c>
      <c r="AB33" s="2" t="str" cm="1">
        <f t="array" ref="AB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" spans="1:30" ht="15" hidden="1" customHeight="1" x14ac:dyDescent="0.35">
      <c r="A34" s="1">
        <v>64</v>
      </c>
      <c r="B34" s="1">
        <v>4</v>
      </c>
      <c r="C34" s="11">
        <v>-8.1989635703137598</v>
      </c>
      <c r="D34" s="10">
        <v>40.353724660059299</v>
      </c>
      <c r="E34" s="1">
        <v>176</v>
      </c>
      <c r="F34" s="2" t="s">
        <v>93</v>
      </c>
      <c r="G34" s="1"/>
      <c r="H34" s="2" t="s">
        <v>18</v>
      </c>
      <c r="I34" s="2" t="s">
        <v>91</v>
      </c>
      <c r="J34" s="2" t="s">
        <v>92</v>
      </c>
      <c r="K34" s="1">
        <v>-5594.5079999999998</v>
      </c>
      <c r="L34" s="1">
        <v>76112.73</v>
      </c>
      <c r="M34" s="2" t="s">
        <v>20</v>
      </c>
      <c r="N34" s="1">
        <v>1999</v>
      </c>
      <c r="O34" s="1" t="str" cm="1">
        <f t="array" ref="O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" s="1" t="str" cm="1">
        <f t="array" ref="P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" s="2" t="s">
        <v>31</v>
      </c>
      <c r="R34" s="2" t="str" cm="1">
        <f t="array" ref="R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" s="2" t="str">
        <f>IF(Esta[[#This Row],[TEC - Tipo de Estrutura 2]]="Pórtico","Vãos Multiplos",Esta[[#This Row],[TEC - Tipo de Estrutura 2]])</f>
        <v>Vãos Multiplos</v>
      </c>
      <c r="T34" s="1">
        <v>3</v>
      </c>
      <c r="U34" s="1">
        <v>44</v>
      </c>
      <c r="V34" s="1">
        <v>21.1</v>
      </c>
      <c r="W34" s="1">
        <v>24</v>
      </c>
      <c r="X34" s="1">
        <v>8.6999999999999993</v>
      </c>
      <c r="Y34" s="8"/>
      <c r="Z34" s="1" t="s">
        <v>41</v>
      </c>
      <c r="AA34" s="2" t="s">
        <v>35</v>
      </c>
      <c r="AB34" s="2" t="str" cm="1">
        <f t="array" ref="AB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" spans="1:30" ht="15" hidden="1" customHeight="1" x14ac:dyDescent="0.35">
      <c r="A35" s="1">
        <v>65</v>
      </c>
      <c r="B35" s="1">
        <v>4</v>
      </c>
      <c r="C35" s="11">
        <v>-8.1835918818861302</v>
      </c>
      <c r="D35" s="10">
        <v>40.348331431930603</v>
      </c>
      <c r="E35" s="1">
        <v>178</v>
      </c>
      <c r="F35" s="2" t="s">
        <v>94</v>
      </c>
      <c r="G35" s="1" t="s">
        <v>1857</v>
      </c>
      <c r="H35" s="2" t="s">
        <v>25</v>
      </c>
      <c r="I35" s="2" t="s">
        <v>91</v>
      </c>
      <c r="J35" s="2" t="s">
        <v>92</v>
      </c>
      <c r="K35" s="1">
        <v>-4289</v>
      </c>
      <c r="L35" s="1">
        <v>75513</v>
      </c>
      <c r="M35" s="2" t="s">
        <v>20</v>
      </c>
      <c r="N35" s="1">
        <v>1977</v>
      </c>
      <c r="O35" s="1" t="str" cm="1">
        <f t="array" ref="O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" s="1" t="str" cm="1">
        <f t="array" ref="P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" s="2" t="s">
        <v>31</v>
      </c>
      <c r="R35" s="2" t="str" cm="1">
        <f t="array" ref="R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" s="2" t="str">
        <f>IF(Esta[[#This Row],[TEC - Tipo de Estrutura 2]]="Pórtico","Vãos Multiplos",Esta[[#This Row],[TEC - Tipo de Estrutura 2]])</f>
        <v>Vãos Multiplos</v>
      </c>
      <c r="T35" s="1">
        <v>9</v>
      </c>
      <c r="U35" s="1">
        <v>341</v>
      </c>
      <c r="V35" s="1">
        <v>15</v>
      </c>
      <c r="W35" s="1">
        <v>40</v>
      </c>
      <c r="X35" s="1">
        <v>25</v>
      </c>
      <c r="Y35" s="8"/>
      <c r="Z35" s="1" t="s">
        <v>41</v>
      </c>
      <c r="AA35" s="2" t="s">
        <v>35</v>
      </c>
      <c r="AB35" s="2" t="str" cm="1">
        <f t="array" ref="AB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" spans="1:30" ht="15" hidden="1" customHeight="1" x14ac:dyDescent="0.35">
      <c r="A36" s="1">
        <v>68</v>
      </c>
      <c r="B36" s="1">
        <v>4</v>
      </c>
      <c r="C36" s="11">
        <v>-8.5222684519875003</v>
      </c>
      <c r="D36" s="10">
        <v>39.290455620732999</v>
      </c>
      <c r="E36" s="1">
        <v>187</v>
      </c>
      <c r="F36" s="2" t="s">
        <v>95</v>
      </c>
      <c r="G36" s="1"/>
      <c r="H36" s="2" t="s">
        <v>18</v>
      </c>
      <c r="I36" s="2" t="s">
        <v>48</v>
      </c>
      <c r="J36" s="2" t="s">
        <v>49</v>
      </c>
      <c r="K36" s="1">
        <v>-33573.33</v>
      </c>
      <c r="L36" s="1">
        <v>-41873.21</v>
      </c>
      <c r="M36" s="2" t="s">
        <v>20</v>
      </c>
      <c r="N36" s="1">
        <v>1982</v>
      </c>
      <c r="O36" s="1" t="str" cm="1">
        <f t="array" ref="O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6" s="1" t="str" cm="1">
        <f t="array" ref="P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6" s="2" t="s">
        <v>96</v>
      </c>
      <c r="R36" s="2" t="str" cm="1">
        <f t="array" ref="R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6" s="2" t="str">
        <f>IF(Esta[[#This Row],[TEC - Tipo de Estrutura 2]]="Pórtico","Vãos Multiplos",Esta[[#This Row],[TEC - Tipo de Estrutura 2]])</f>
        <v>Vãos Multiplos</v>
      </c>
      <c r="T36" s="1">
        <v>1</v>
      </c>
      <c r="U36" s="1">
        <v>7.17</v>
      </c>
      <c r="V36" s="1">
        <v>18.8</v>
      </c>
      <c r="W36" s="1">
        <v>7.17</v>
      </c>
      <c r="X36" s="7"/>
      <c r="Y36" s="8"/>
      <c r="Z36" s="1" t="s">
        <v>22</v>
      </c>
      <c r="AA36" s="2" t="s">
        <v>23</v>
      </c>
      <c r="AB36" s="2" t="str" cm="1">
        <f t="array" ref="AB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" spans="1:30" ht="15" hidden="1" customHeight="1" x14ac:dyDescent="0.35">
      <c r="A37" s="1">
        <v>78</v>
      </c>
      <c r="B37" s="1">
        <v>4</v>
      </c>
      <c r="C37" s="11">
        <v>-7.2162903039774102</v>
      </c>
      <c r="D37" s="10">
        <v>40.493189149904602</v>
      </c>
      <c r="E37" s="1">
        <v>240</v>
      </c>
      <c r="F37" s="2" t="s">
        <v>101</v>
      </c>
      <c r="G37" s="1"/>
      <c r="H37" s="2" t="s">
        <v>34</v>
      </c>
      <c r="I37" s="2" t="s">
        <v>36</v>
      </c>
      <c r="J37" s="2" t="s">
        <v>36</v>
      </c>
      <c r="K37" s="1">
        <v>77725</v>
      </c>
      <c r="L37" s="1">
        <v>92001</v>
      </c>
      <c r="M37" s="2" t="s">
        <v>20</v>
      </c>
      <c r="N37" s="1">
        <v>2001</v>
      </c>
      <c r="O37" s="1" t="str" cm="1">
        <f t="array" ref="O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" s="1" t="str" cm="1">
        <f t="array" ref="P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" s="2" t="s">
        <v>31</v>
      </c>
      <c r="R37" s="2" t="str" cm="1">
        <f t="array" ref="R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7" s="2" t="str">
        <f>IF(Esta[[#This Row],[TEC - Tipo de Estrutura 2]]="Pórtico","Vãos Multiplos",Esta[[#This Row],[TEC - Tipo de Estrutura 2]])</f>
        <v>Vãos Multiplos</v>
      </c>
      <c r="T37" s="1">
        <v>3</v>
      </c>
      <c r="U37" s="1">
        <v>34.15</v>
      </c>
      <c r="V37" s="1">
        <v>8.1999999999999993</v>
      </c>
      <c r="W37" s="1">
        <v>15.21</v>
      </c>
      <c r="X37" s="1">
        <v>5</v>
      </c>
      <c r="Y37" s="8"/>
      <c r="Z37" s="1" t="s">
        <v>37</v>
      </c>
      <c r="AA37" s="2" t="s">
        <v>35</v>
      </c>
      <c r="AB37" s="2" t="str" cm="1">
        <f t="array" ref="AB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" spans="1:30" ht="15" hidden="1" customHeight="1" x14ac:dyDescent="0.35">
      <c r="A38" s="1">
        <v>79</v>
      </c>
      <c r="B38" s="1">
        <v>1</v>
      </c>
      <c r="C38" s="11">
        <v>-8.3216834340674595</v>
      </c>
      <c r="D38" s="10">
        <v>39.253016946372199</v>
      </c>
      <c r="E38" s="1">
        <v>243</v>
      </c>
      <c r="F38" s="2" t="s">
        <v>102</v>
      </c>
      <c r="G38" s="1"/>
      <c r="H38" s="2" t="s">
        <v>25</v>
      </c>
      <c r="I38" s="2" t="s">
        <v>48</v>
      </c>
      <c r="J38" s="2" t="s">
        <v>103</v>
      </c>
      <c r="K38" s="1">
        <v>-16277.25</v>
      </c>
      <c r="L38" s="1">
        <v>-46084.93</v>
      </c>
      <c r="M38" s="2" t="s">
        <v>20</v>
      </c>
      <c r="N38" s="1">
        <v>1965</v>
      </c>
      <c r="O38" s="1" t="str" cm="1">
        <f t="array" ref="O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8" s="1" t="str" cm="1">
        <f t="array" ref="P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" s="2" t="s">
        <v>31</v>
      </c>
      <c r="R38" s="2" t="str" cm="1">
        <f t="array" ref="R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8" s="2" t="str">
        <f>IF(Esta[[#This Row],[TEC - Tipo de Estrutura 2]]="Pórtico","Vãos Multiplos",Esta[[#This Row],[TEC - Tipo de Estrutura 2]])</f>
        <v>Vãos Multiplos</v>
      </c>
      <c r="T38" s="1">
        <v>3</v>
      </c>
      <c r="U38" s="1">
        <v>25.74</v>
      </c>
      <c r="V38" s="1">
        <v>10.16</v>
      </c>
      <c r="W38" s="1">
        <v>9.6999999999999993</v>
      </c>
      <c r="X38" s="1">
        <v>2.5</v>
      </c>
      <c r="Y38" s="8"/>
      <c r="Z38" s="1" t="s">
        <v>22</v>
      </c>
      <c r="AA38" s="2" t="s">
        <v>23</v>
      </c>
      <c r="AB38" s="2" t="str" cm="1">
        <f t="array" ref="AB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" spans="1:30" ht="15" hidden="1" customHeight="1" x14ac:dyDescent="0.35">
      <c r="A39" s="1">
        <v>82</v>
      </c>
      <c r="B39" s="1">
        <v>6</v>
      </c>
      <c r="C39" s="11">
        <v>-7.2182771739745597</v>
      </c>
      <c r="D39" s="10">
        <v>40.517089733408604</v>
      </c>
      <c r="E39" s="1">
        <v>250</v>
      </c>
      <c r="F39" s="2" t="s">
        <v>104</v>
      </c>
      <c r="G39" s="1"/>
      <c r="H39" s="2" t="s">
        <v>25</v>
      </c>
      <c r="I39" s="2" t="s">
        <v>36</v>
      </c>
      <c r="J39" s="2" t="s">
        <v>36</v>
      </c>
      <c r="K39" s="1">
        <v>77529.03</v>
      </c>
      <c r="L39" s="1">
        <v>94653.33</v>
      </c>
      <c r="M39" s="2" t="s">
        <v>20</v>
      </c>
      <c r="N39" s="1">
        <v>2001</v>
      </c>
      <c r="O39" s="1" t="str" cm="1">
        <f t="array" ref="O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" s="1" t="str" cm="1">
        <f t="array" ref="P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" s="2" t="s">
        <v>31</v>
      </c>
      <c r="R39" s="2" t="str" cm="1">
        <f t="array" ref="R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" s="2" t="str">
        <f>IF(Esta[[#This Row],[TEC - Tipo de Estrutura 2]]="Pórtico","Vãos Multiplos",Esta[[#This Row],[TEC - Tipo de Estrutura 2]])</f>
        <v>Vãos Multiplos</v>
      </c>
      <c r="T39" s="1">
        <v>6</v>
      </c>
      <c r="U39" s="1">
        <v>195.6</v>
      </c>
      <c r="V39" s="1">
        <v>12.6</v>
      </c>
      <c r="W39" s="1">
        <v>35</v>
      </c>
      <c r="X39" s="1">
        <v>5.7</v>
      </c>
      <c r="Y39" s="8"/>
      <c r="Z39" s="1" t="s">
        <v>37</v>
      </c>
      <c r="AA39" s="2" t="s">
        <v>35</v>
      </c>
      <c r="AB39" s="2" t="str" cm="1">
        <f t="array" ref="AB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" spans="1:30" ht="15" hidden="1" customHeight="1" x14ac:dyDescent="0.35">
      <c r="A40" s="1">
        <v>83</v>
      </c>
      <c r="B40" s="1">
        <v>4</v>
      </c>
      <c r="C40" s="11">
        <v>-7.0527257414218196</v>
      </c>
      <c r="D40" s="10">
        <v>40.776039008351297</v>
      </c>
      <c r="E40" s="1">
        <v>254</v>
      </c>
      <c r="F40" s="2" t="s">
        <v>105</v>
      </c>
      <c r="G40" s="1"/>
      <c r="H40" s="2" t="s">
        <v>34</v>
      </c>
      <c r="I40" s="2" t="s">
        <v>36</v>
      </c>
      <c r="J40" s="2" t="s">
        <v>106</v>
      </c>
      <c r="K40" s="1">
        <v>91205.98</v>
      </c>
      <c r="L40" s="1">
        <v>123568.4</v>
      </c>
      <c r="M40" s="2" t="s">
        <v>20</v>
      </c>
      <c r="N40" s="1">
        <v>1990</v>
      </c>
      <c r="O40" s="1" t="str" cm="1">
        <f t="array" ref="O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" s="1" t="str" cm="1">
        <f t="array" ref="P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" s="2" t="s">
        <v>31</v>
      </c>
      <c r="R40" s="2" t="str" cm="1">
        <f t="array" ref="R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" s="2" t="str">
        <f>IF(Esta[[#This Row],[TEC - Tipo de Estrutura 2]]="Pórtico","Vãos Multiplos",Esta[[#This Row],[TEC - Tipo de Estrutura 2]])</f>
        <v>Vãos Multiplos</v>
      </c>
      <c r="T40" s="1">
        <v>3</v>
      </c>
      <c r="U40" s="1">
        <v>33.5</v>
      </c>
      <c r="V40" s="1">
        <v>10.6</v>
      </c>
      <c r="W40" s="1">
        <v>15.5</v>
      </c>
      <c r="X40" s="1">
        <v>6.8</v>
      </c>
      <c r="Y40" s="8"/>
      <c r="Z40" s="1" t="s">
        <v>41</v>
      </c>
      <c r="AA40" s="2" t="s">
        <v>35</v>
      </c>
      <c r="AB40" s="2" t="str" cm="1">
        <f t="array" ref="AB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" spans="1:30" ht="15" hidden="1" customHeight="1" x14ac:dyDescent="0.35">
      <c r="A41" s="1">
        <v>85</v>
      </c>
      <c r="B41" s="1">
        <v>4</v>
      </c>
      <c r="C41" s="11">
        <v>-7.2193296738714503</v>
      </c>
      <c r="D41" s="10">
        <v>40.518760693356803</v>
      </c>
      <c r="E41" s="1">
        <v>268</v>
      </c>
      <c r="F41" s="2" t="s">
        <v>107</v>
      </c>
      <c r="G41" s="1"/>
      <c r="H41" s="2" t="s">
        <v>18</v>
      </c>
      <c r="I41" s="2" t="s">
        <v>36</v>
      </c>
      <c r="J41" s="2" t="s">
        <v>36</v>
      </c>
      <c r="K41" s="1">
        <v>77437.91</v>
      </c>
      <c r="L41" s="1">
        <v>94837.96</v>
      </c>
      <c r="M41" s="2" t="s">
        <v>20</v>
      </c>
      <c r="N41" s="1">
        <v>2000</v>
      </c>
      <c r="O41" s="1" t="str" cm="1">
        <f t="array" ref="O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" s="1" t="str" cm="1">
        <f t="array" ref="P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" s="2" t="s">
        <v>21</v>
      </c>
      <c r="R41" s="2" t="str" cm="1">
        <f t="array" ref="R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1" s="2" t="str">
        <f>IF(Esta[[#This Row],[TEC - Tipo de Estrutura 2]]="Pórtico","Vãos Multiplos",Esta[[#This Row],[TEC - Tipo de Estrutura 2]])</f>
        <v>Tabuleiro simples/apoiado</v>
      </c>
      <c r="T41" s="1">
        <v>1</v>
      </c>
      <c r="U41" s="1">
        <v>14.2</v>
      </c>
      <c r="V41" s="1">
        <v>12.3</v>
      </c>
      <c r="W41" s="1">
        <v>14.2</v>
      </c>
      <c r="X41" s="7"/>
      <c r="Y41" s="8"/>
      <c r="Z41" s="1" t="s">
        <v>37</v>
      </c>
      <c r="AA41" s="2" t="s">
        <v>35</v>
      </c>
      <c r="AB41" s="2" t="str" cm="1">
        <f t="array" ref="AB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" spans="1:30" ht="15" hidden="1" customHeight="1" x14ac:dyDescent="0.35">
      <c r="A42" s="1">
        <v>86</v>
      </c>
      <c r="B42" s="1">
        <v>4</v>
      </c>
      <c r="C42" s="11">
        <v>-7.06675829986641</v>
      </c>
      <c r="D42" s="10">
        <v>40.765171124778902</v>
      </c>
      <c r="E42" s="1">
        <v>270</v>
      </c>
      <c r="F42" s="2" t="s">
        <v>108</v>
      </c>
      <c r="G42" s="1"/>
      <c r="H42" s="2" t="s">
        <v>34</v>
      </c>
      <c r="I42" s="2" t="s">
        <v>36</v>
      </c>
      <c r="J42" s="2" t="s">
        <v>106</v>
      </c>
      <c r="K42" s="1">
        <v>90036</v>
      </c>
      <c r="L42" s="1">
        <v>122347</v>
      </c>
      <c r="M42" s="2" t="s">
        <v>20</v>
      </c>
      <c r="N42" s="1">
        <v>1990</v>
      </c>
      <c r="O42" s="1" t="str" cm="1">
        <f t="array" ref="O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" s="1" t="str" cm="1">
        <f t="array" ref="P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" s="2" t="s">
        <v>31</v>
      </c>
      <c r="R42" s="2" t="str" cm="1">
        <f t="array" ref="R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" s="2" t="str">
        <f>IF(Esta[[#This Row],[TEC - Tipo de Estrutura 2]]="Pórtico","Vãos Multiplos",Esta[[#This Row],[TEC - Tipo de Estrutura 2]])</f>
        <v>Vãos Multiplos</v>
      </c>
      <c r="T42" s="1">
        <v>3</v>
      </c>
      <c r="U42" s="1">
        <v>32</v>
      </c>
      <c r="V42" s="1">
        <v>10.6</v>
      </c>
      <c r="W42" s="1">
        <v>17</v>
      </c>
      <c r="X42" s="1">
        <v>5.6</v>
      </c>
      <c r="Y42" s="8"/>
      <c r="Z42" s="1" t="s">
        <v>41</v>
      </c>
      <c r="AA42" s="2" t="s">
        <v>35</v>
      </c>
      <c r="AB42" s="2" t="str" cm="1">
        <f t="array" ref="AB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" spans="1:30" ht="15" hidden="1" customHeight="1" x14ac:dyDescent="0.35">
      <c r="A43" s="1">
        <v>89</v>
      </c>
      <c r="B43" s="1">
        <v>4</v>
      </c>
      <c r="C43" s="11">
        <v>-8.1611780751686496</v>
      </c>
      <c r="D43" s="10">
        <v>40.350502831362299</v>
      </c>
      <c r="E43" s="1">
        <v>275</v>
      </c>
      <c r="F43" s="2" t="s">
        <v>110</v>
      </c>
      <c r="G43" s="1"/>
      <c r="H43" s="2" t="s">
        <v>34</v>
      </c>
      <c r="I43" s="2" t="s">
        <v>91</v>
      </c>
      <c r="J43" s="2" t="s">
        <v>92</v>
      </c>
      <c r="K43" s="1">
        <v>-2384.683</v>
      </c>
      <c r="L43" s="1">
        <v>75753.27</v>
      </c>
      <c r="M43" s="2" t="s">
        <v>20</v>
      </c>
      <c r="N43" s="1">
        <v>1998</v>
      </c>
      <c r="O43" s="1" t="str" cm="1">
        <f t="array" ref="O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" s="1" t="str" cm="1">
        <f t="array" ref="P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" s="2" t="s">
        <v>31</v>
      </c>
      <c r="R43" s="2" t="str" cm="1">
        <f t="array" ref="R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" s="2" t="str">
        <f>IF(Esta[[#This Row],[TEC - Tipo de Estrutura 2]]="Pórtico","Vãos Multiplos",Esta[[#This Row],[TEC - Tipo de Estrutura 2]])</f>
        <v>Vãos Multiplos</v>
      </c>
      <c r="T43" s="1">
        <v>3</v>
      </c>
      <c r="U43" s="1">
        <v>43.8</v>
      </c>
      <c r="V43" s="1">
        <v>9.6</v>
      </c>
      <c r="W43" s="1">
        <v>23</v>
      </c>
      <c r="X43" s="1">
        <v>7.8</v>
      </c>
      <c r="Y43" s="8"/>
      <c r="Z43" s="1" t="s">
        <v>41</v>
      </c>
      <c r="AA43" s="2" t="s">
        <v>35</v>
      </c>
      <c r="AB43" s="2" t="str" cm="1">
        <f t="array" ref="AB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" spans="1:30" ht="15" hidden="1" customHeight="1" x14ac:dyDescent="0.35">
      <c r="A44" s="1">
        <v>90</v>
      </c>
      <c r="B44" s="1">
        <v>2</v>
      </c>
      <c r="C44" s="11">
        <v>-7.0570800877874502</v>
      </c>
      <c r="D44" s="10">
        <v>40.786710694108102</v>
      </c>
      <c r="E44" s="1">
        <v>277</v>
      </c>
      <c r="F44" s="2" t="s">
        <v>111</v>
      </c>
      <c r="G44" s="1"/>
      <c r="H44" s="2" t="s">
        <v>25</v>
      </c>
      <c r="I44" s="2" t="s">
        <v>36</v>
      </c>
      <c r="J44" s="2" t="s">
        <v>106</v>
      </c>
      <c r="K44" s="1">
        <v>90823.84</v>
      </c>
      <c r="L44" s="1">
        <v>124749</v>
      </c>
      <c r="M44" s="2" t="s">
        <v>20</v>
      </c>
      <c r="N44" s="1">
        <v>1876</v>
      </c>
      <c r="O44" s="1" t="str" cm="1">
        <f t="array" ref="O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4" s="1" t="str" cm="1">
        <f t="array" ref="P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4" s="2" t="s">
        <v>28</v>
      </c>
      <c r="R44" s="2" t="str" cm="1">
        <f t="array" ref="R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4" s="2" t="str">
        <f>IF(Esta[[#This Row],[TEC - Tipo de Estrutura 2]]="Pórtico","Vãos Multiplos",Esta[[#This Row],[TEC - Tipo de Estrutura 2]])</f>
        <v>Arco</v>
      </c>
      <c r="T44" s="1">
        <v>3</v>
      </c>
      <c r="U44" s="1">
        <v>36.799999999999997</v>
      </c>
      <c r="V44" s="1">
        <v>6</v>
      </c>
      <c r="W44" s="1">
        <v>13.4</v>
      </c>
      <c r="X44" s="1">
        <v>4.3</v>
      </c>
      <c r="Y44" s="8"/>
      <c r="Z44" s="1" t="s">
        <v>37</v>
      </c>
      <c r="AA44" s="2" t="s">
        <v>32</v>
      </c>
      <c r="AB44" s="2" t="str" cm="1">
        <f t="array" ref="AB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45" spans="1:30" ht="15" hidden="1" customHeight="1" x14ac:dyDescent="0.35">
      <c r="A45" s="1">
        <v>91</v>
      </c>
      <c r="B45" s="1">
        <v>1</v>
      </c>
      <c r="C45" s="11">
        <v>-7.0393215313522601</v>
      </c>
      <c r="D45" s="10">
        <v>40.818327613244001</v>
      </c>
      <c r="E45" s="1">
        <v>278</v>
      </c>
      <c r="F45" s="2" t="s">
        <v>112</v>
      </c>
      <c r="G45" s="1"/>
      <c r="H45" s="2" t="s">
        <v>25</v>
      </c>
      <c r="I45" s="2" t="s">
        <v>36</v>
      </c>
      <c r="J45" s="2" t="s">
        <v>113</v>
      </c>
      <c r="K45" s="1">
        <v>92279</v>
      </c>
      <c r="L45" s="1">
        <v>128278.7</v>
      </c>
      <c r="M45" s="2" t="s">
        <v>20</v>
      </c>
      <c r="N45" s="1">
        <v>1883</v>
      </c>
      <c r="O45" s="1" t="str" cm="1">
        <f t="array" ref="O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" s="1" t="str" cm="1">
        <f t="array" ref="P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5" s="2" t="s">
        <v>28</v>
      </c>
      <c r="R45" s="2" t="str" cm="1">
        <f t="array" ref="R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5" s="2" t="str">
        <f>IF(Esta[[#This Row],[TEC - Tipo de Estrutura 2]]="Pórtico","Vãos Multiplos",Esta[[#This Row],[TEC - Tipo de Estrutura 2]])</f>
        <v>Arco</v>
      </c>
      <c r="T45" s="1">
        <v>5</v>
      </c>
      <c r="U45" s="1">
        <v>58</v>
      </c>
      <c r="V45" s="1">
        <v>10.8</v>
      </c>
      <c r="X45" s="1">
        <v>4.2</v>
      </c>
      <c r="Y45" s="8"/>
      <c r="Z45" s="1" t="s">
        <v>37</v>
      </c>
      <c r="AA45" s="2" t="s">
        <v>32</v>
      </c>
      <c r="AB45" s="2" t="str" cm="1">
        <f t="array" ref="AB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45" s="2" t="s">
        <v>23</v>
      </c>
    </row>
    <row r="46" spans="1:30" ht="15" hidden="1" customHeight="1" x14ac:dyDescent="0.35">
      <c r="A46" s="1">
        <v>92</v>
      </c>
      <c r="B46" s="1">
        <v>4</v>
      </c>
      <c r="C46" s="11">
        <v>-8.1526673919059398</v>
      </c>
      <c r="D46" s="10">
        <v>40.353942220106497</v>
      </c>
      <c r="E46" s="1">
        <v>279</v>
      </c>
      <c r="F46" s="2" t="s">
        <v>114</v>
      </c>
      <c r="G46" s="1"/>
      <c r="H46" s="2" t="s">
        <v>34</v>
      </c>
      <c r="I46" s="2" t="s">
        <v>91</v>
      </c>
      <c r="J46" s="2" t="s">
        <v>92</v>
      </c>
      <c r="K46" s="1">
        <v>-1661.568</v>
      </c>
      <c r="L46" s="1">
        <v>76134.990000000005</v>
      </c>
      <c r="M46" s="2" t="s">
        <v>20</v>
      </c>
      <c r="N46" s="1">
        <v>1998</v>
      </c>
      <c r="O46" s="1" t="str" cm="1">
        <f t="array" ref="O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" s="1" t="str" cm="1">
        <f t="array" ref="P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" s="2" t="s">
        <v>31</v>
      </c>
      <c r="R46" s="2" t="str" cm="1">
        <f t="array" ref="R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" s="2" t="str">
        <f>IF(Esta[[#This Row],[TEC - Tipo de Estrutura 2]]="Pórtico","Vãos Multiplos",Esta[[#This Row],[TEC - Tipo de Estrutura 2]])</f>
        <v>Vãos Multiplos</v>
      </c>
      <c r="T46" s="1">
        <v>3</v>
      </c>
      <c r="U46" s="1">
        <v>52</v>
      </c>
      <c r="V46" s="1">
        <v>12.1</v>
      </c>
      <c r="W46" s="1">
        <v>27.5</v>
      </c>
      <c r="X46" s="1">
        <v>6.5</v>
      </c>
      <c r="Y46" s="8"/>
      <c r="Z46" s="1" t="s">
        <v>41</v>
      </c>
      <c r="AA46" s="2" t="s">
        <v>35</v>
      </c>
      <c r="AB46" s="2" t="str" cm="1">
        <f t="array" ref="AB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" spans="1:30" ht="15" hidden="1" customHeight="1" x14ac:dyDescent="0.35">
      <c r="A47" s="1">
        <v>93</v>
      </c>
      <c r="B47" s="1">
        <v>1</v>
      </c>
      <c r="C47" s="11">
        <v>-8.0822739200066405</v>
      </c>
      <c r="D47" s="10">
        <v>40.952993242899403</v>
      </c>
      <c r="E47" s="1">
        <v>283</v>
      </c>
      <c r="F47" s="2" t="s">
        <v>115</v>
      </c>
      <c r="G47" s="1"/>
      <c r="H47" s="2" t="s">
        <v>25</v>
      </c>
      <c r="I47" s="2" t="s">
        <v>91</v>
      </c>
      <c r="J47" s="2" t="s">
        <v>116</v>
      </c>
      <c r="K47" s="1">
        <v>4280</v>
      </c>
      <c r="L47" s="1">
        <v>142659</v>
      </c>
      <c r="M47" s="2" t="s">
        <v>20</v>
      </c>
      <c r="N47" s="1">
        <v>1950</v>
      </c>
      <c r="O47" s="1" t="str" cm="1">
        <f t="array" ref="O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7" s="1" t="str" cm="1">
        <f t="array" ref="P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7" s="2" t="s">
        <v>28</v>
      </c>
      <c r="R47" s="2" t="str" cm="1">
        <f t="array" ref="R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7" s="2" t="str">
        <f>IF(Esta[[#This Row],[TEC - Tipo de Estrutura 2]]="Pórtico","Vãos Multiplos",Esta[[#This Row],[TEC - Tipo de Estrutura 2]])</f>
        <v>Arco</v>
      </c>
      <c r="T47" s="1">
        <v>1</v>
      </c>
      <c r="U47" s="1">
        <v>42.5</v>
      </c>
      <c r="V47" s="1">
        <v>9.74</v>
      </c>
      <c r="W47" s="1">
        <v>42.5</v>
      </c>
      <c r="X47" s="7"/>
      <c r="Y47" s="8"/>
      <c r="Z47" s="1" t="s">
        <v>41</v>
      </c>
      <c r="AA47" s="2" t="s">
        <v>32</v>
      </c>
      <c r="AB47" s="2" t="str" cm="1">
        <f t="array" ref="AB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48" spans="1:30" ht="15" hidden="1" customHeight="1" x14ac:dyDescent="0.35">
      <c r="A48" s="1">
        <v>94</v>
      </c>
      <c r="B48" s="1">
        <v>2</v>
      </c>
      <c r="C48" s="11">
        <v>-8.4913529560218795</v>
      </c>
      <c r="D48" s="10">
        <v>37.586558958763803</v>
      </c>
      <c r="E48" s="1">
        <v>287</v>
      </c>
      <c r="F48" s="2" t="s">
        <v>117</v>
      </c>
      <c r="G48" s="1"/>
      <c r="H48" s="2" t="s">
        <v>25</v>
      </c>
      <c r="I48" s="2" t="s">
        <v>26</v>
      </c>
      <c r="J48" s="2" t="s">
        <v>118</v>
      </c>
      <c r="K48" s="1">
        <v>-31641.39</v>
      </c>
      <c r="L48" s="1">
        <v>-231025.8</v>
      </c>
      <c r="M48" s="2" t="s">
        <v>20</v>
      </c>
      <c r="N48" s="1">
        <v>1971</v>
      </c>
      <c r="O48" s="1" t="str" cm="1">
        <f t="array" ref="O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8" s="1" t="str" cm="1">
        <f t="array" ref="P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8" s="2" t="s">
        <v>31</v>
      </c>
      <c r="R48" s="2" t="str" cm="1">
        <f t="array" ref="R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" s="2" t="str">
        <f>IF(Esta[[#This Row],[TEC - Tipo de Estrutura 2]]="Pórtico","Vãos Multiplos",Esta[[#This Row],[TEC - Tipo de Estrutura 2]])</f>
        <v>Vãos Multiplos</v>
      </c>
      <c r="T48" s="1">
        <v>10</v>
      </c>
      <c r="U48" s="1">
        <v>161.6</v>
      </c>
      <c r="V48" s="1">
        <v>14.4</v>
      </c>
      <c r="W48" s="1">
        <v>16.600000000000001</v>
      </c>
      <c r="X48" s="1">
        <v>14.6</v>
      </c>
      <c r="Y48" s="8"/>
      <c r="Z48" s="1" t="s">
        <v>29</v>
      </c>
      <c r="AA48" s="2" t="s">
        <v>23</v>
      </c>
      <c r="AB48" s="2" t="str" cm="1">
        <f t="array" ref="AB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" spans="1:30" ht="15" hidden="1" customHeight="1" x14ac:dyDescent="0.35">
      <c r="A49" s="1">
        <v>95</v>
      </c>
      <c r="B49" s="1">
        <v>1</v>
      </c>
      <c r="C49" s="11">
        <v>-8.1497208608752594</v>
      </c>
      <c r="D49" s="10">
        <v>38.171378821473802</v>
      </c>
      <c r="E49" s="1">
        <v>288</v>
      </c>
      <c r="F49" s="2" t="s">
        <v>119</v>
      </c>
      <c r="G49" s="1"/>
      <c r="H49" s="2" t="s">
        <v>25</v>
      </c>
      <c r="I49" s="2" t="s">
        <v>26</v>
      </c>
      <c r="J49" s="2" t="s">
        <v>120</v>
      </c>
      <c r="K49" s="1">
        <v>-1455.7170000000001</v>
      </c>
      <c r="L49" s="1">
        <v>-166174.39999999999</v>
      </c>
      <c r="M49" s="2" t="s">
        <v>20</v>
      </c>
      <c r="N49" s="1">
        <v>1862</v>
      </c>
      <c r="O49" s="1" t="str" cm="1">
        <f t="array" ref="O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9" s="1" t="str" cm="1">
        <f t="array" ref="P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9" s="2" t="s">
        <v>28</v>
      </c>
      <c r="R49" s="2" t="str" cm="1">
        <f t="array" ref="R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9" s="2" t="str">
        <f>IF(Esta[[#This Row],[TEC - Tipo de Estrutura 2]]="Pórtico","Vãos Multiplos",Esta[[#This Row],[TEC - Tipo de Estrutura 2]])</f>
        <v>Arco</v>
      </c>
      <c r="T49" s="1">
        <v>6</v>
      </c>
      <c r="U49" s="1">
        <v>48.62</v>
      </c>
      <c r="V49" s="1">
        <v>10.45</v>
      </c>
      <c r="W49" s="1">
        <v>13.73</v>
      </c>
      <c r="X49" s="1">
        <v>5.9</v>
      </c>
      <c r="Y49" s="8"/>
      <c r="Z49" s="1" t="s">
        <v>29</v>
      </c>
      <c r="AA49" s="2" t="s">
        <v>30</v>
      </c>
      <c r="AB49" s="2" t="str" cm="1">
        <f t="array" ref="AB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49" s="2" t="s">
        <v>35</v>
      </c>
    </row>
    <row r="50" spans="1:30" ht="15" hidden="1" customHeight="1" x14ac:dyDescent="0.35">
      <c r="A50" s="1">
        <v>96</v>
      </c>
      <c r="B50" s="1">
        <v>3</v>
      </c>
      <c r="C50" s="11">
        <v>-8.6433811203319593</v>
      </c>
      <c r="D50" s="10">
        <v>37.596053714817202</v>
      </c>
      <c r="E50" s="1">
        <v>290</v>
      </c>
      <c r="F50" s="2" t="s">
        <v>121</v>
      </c>
      <c r="G50" s="1"/>
      <c r="H50" s="2" t="s">
        <v>25</v>
      </c>
      <c r="I50" s="2" t="s">
        <v>26</v>
      </c>
      <c r="J50" s="2" t="s">
        <v>118</v>
      </c>
      <c r="K50" s="1">
        <v>-45063.39</v>
      </c>
      <c r="L50" s="1">
        <v>-229909.9</v>
      </c>
      <c r="M50" s="2" t="s">
        <v>20</v>
      </c>
      <c r="N50" s="1">
        <v>1891</v>
      </c>
      <c r="O50" s="1" t="str" cm="1">
        <f t="array" ref="O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0" s="1" t="str" cm="1">
        <f t="array" ref="P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0" s="2" t="s">
        <v>31</v>
      </c>
      <c r="R50" s="2" t="str" cm="1">
        <f t="array" ref="R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" s="2" t="str">
        <f>IF(Esta[[#This Row],[TEC - Tipo de Estrutura 2]]="Pórtico","Vãos Multiplos",Esta[[#This Row],[TEC - Tipo de Estrutura 2]])</f>
        <v>Vãos Multiplos</v>
      </c>
      <c r="T50" s="1">
        <v>4</v>
      </c>
      <c r="U50" s="1">
        <v>134.47999999999999</v>
      </c>
      <c r="V50" s="1">
        <v>8.5</v>
      </c>
      <c r="W50" s="1">
        <v>42.55</v>
      </c>
      <c r="X50" s="1">
        <v>21.5</v>
      </c>
      <c r="Y50" s="8"/>
      <c r="Z50" s="1" t="s">
        <v>29</v>
      </c>
      <c r="AA50" s="2" t="s">
        <v>45</v>
      </c>
      <c r="AB50" s="2" t="str" cm="1">
        <f t="array" ref="AB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50" s="2" t="s">
        <v>23</v>
      </c>
    </row>
    <row r="51" spans="1:30" ht="15" hidden="1" customHeight="1" x14ac:dyDescent="0.35">
      <c r="A51" s="1">
        <v>99</v>
      </c>
      <c r="B51" s="1">
        <v>1</v>
      </c>
      <c r="C51" s="11">
        <v>-8.4827942931717892</v>
      </c>
      <c r="D51" s="10">
        <v>37.493491952893102</v>
      </c>
      <c r="E51" s="1">
        <v>293</v>
      </c>
      <c r="F51" s="2" t="s">
        <v>122</v>
      </c>
      <c r="G51" s="1"/>
      <c r="H51" s="2" t="s">
        <v>25</v>
      </c>
      <c r="I51" s="2" t="s">
        <v>26</v>
      </c>
      <c r="J51" s="2" t="s">
        <v>118</v>
      </c>
      <c r="K51" s="1">
        <v>-30923.87</v>
      </c>
      <c r="L51" s="1">
        <v>-241358</v>
      </c>
      <c r="M51" s="2" t="s">
        <v>20</v>
      </c>
      <c r="N51" s="1">
        <v>1931</v>
      </c>
      <c r="O51" s="1" t="str" cm="1">
        <f t="array" ref="O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" s="1" t="str" cm="1">
        <f t="array" ref="P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1" s="2" t="s">
        <v>28</v>
      </c>
      <c r="R51" s="2" t="str" cm="1">
        <f t="array" ref="R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1" s="2" t="str">
        <f>IF(Esta[[#This Row],[TEC - Tipo de Estrutura 2]]="Pórtico","Vãos Multiplos",Esta[[#This Row],[TEC - Tipo de Estrutura 2]])</f>
        <v>Arco</v>
      </c>
      <c r="T51" s="1">
        <v>4</v>
      </c>
      <c r="U51" s="1">
        <v>43.4</v>
      </c>
      <c r="V51" s="1">
        <v>8</v>
      </c>
      <c r="W51" s="1">
        <v>11.5</v>
      </c>
      <c r="X51" s="1">
        <v>3</v>
      </c>
      <c r="Y51" s="8"/>
      <c r="Z51" s="1" t="s">
        <v>29</v>
      </c>
      <c r="AA51" s="2" t="s">
        <v>32</v>
      </c>
      <c r="AB51" s="2" t="str" cm="1">
        <f t="array" ref="AB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2" spans="1:30" ht="15" hidden="1" customHeight="1" x14ac:dyDescent="0.35">
      <c r="A52" s="1">
        <v>100</v>
      </c>
      <c r="B52" s="1">
        <v>2</v>
      </c>
      <c r="C52" s="11">
        <v>-8.48515525843459</v>
      </c>
      <c r="D52" s="10">
        <v>37.5389250340654</v>
      </c>
      <c r="E52" s="1">
        <v>294</v>
      </c>
      <c r="F52" s="2" t="s">
        <v>123</v>
      </c>
      <c r="G52" s="1"/>
      <c r="H52" s="2" t="s">
        <v>25</v>
      </c>
      <c r="I52" s="2" t="s">
        <v>26</v>
      </c>
      <c r="J52" s="2" t="s">
        <v>118</v>
      </c>
      <c r="K52" s="1">
        <v>-31113.79</v>
      </c>
      <c r="L52" s="1">
        <v>-236314.7</v>
      </c>
      <c r="M52" s="2" t="s">
        <v>20</v>
      </c>
      <c r="N52" s="1">
        <v>1950</v>
      </c>
      <c r="O52" s="1" t="str" cm="1">
        <f t="array" ref="O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2" s="1" t="str" cm="1">
        <f t="array" ref="P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2" s="2" t="s">
        <v>31</v>
      </c>
      <c r="R52" s="2" t="str" cm="1">
        <f t="array" ref="R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" s="2" t="str">
        <f>IF(Esta[[#This Row],[TEC - Tipo de Estrutura 2]]="Pórtico","Vãos Multiplos",Esta[[#This Row],[TEC - Tipo de Estrutura 2]])</f>
        <v>Vãos Multiplos</v>
      </c>
      <c r="T52" s="1">
        <v>5</v>
      </c>
      <c r="U52" s="1">
        <v>78</v>
      </c>
      <c r="V52" s="1">
        <v>8</v>
      </c>
      <c r="W52" s="1">
        <v>55</v>
      </c>
      <c r="X52" s="1">
        <v>11</v>
      </c>
      <c r="Y52" s="8"/>
      <c r="Z52" s="1" t="s">
        <v>29</v>
      </c>
      <c r="AA52" s="2" t="s">
        <v>23</v>
      </c>
      <c r="AB52" s="2" t="str" cm="1">
        <f t="array" ref="AB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" spans="1:30" ht="15" hidden="1" customHeight="1" x14ac:dyDescent="0.35">
      <c r="A53" s="1">
        <v>103</v>
      </c>
      <c r="B53" s="1">
        <v>6</v>
      </c>
      <c r="C53" s="11">
        <v>-6.9413634792363004</v>
      </c>
      <c r="D53" s="10">
        <v>41.030270766546202</v>
      </c>
      <c r="E53" s="1">
        <v>312</v>
      </c>
      <c r="F53" s="2" t="s">
        <v>125</v>
      </c>
      <c r="G53" s="1"/>
      <c r="H53" s="2" t="s">
        <v>25</v>
      </c>
      <c r="I53" s="2" t="s">
        <v>36</v>
      </c>
      <c r="J53" s="2" t="s">
        <v>113</v>
      </c>
      <c r="K53" s="1">
        <v>100222.8</v>
      </c>
      <c r="L53" s="1">
        <v>151924</v>
      </c>
      <c r="M53" s="2" t="s">
        <v>20</v>
      </c>
      <c r="N53" s="1">
        <v>1955</v>
      </c>
      <c r="O53" s="1" t="str" cm="1">
        <f t="array" ref="O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3" s="1" t="str" cm="1">
        <f t="array" ref="P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3" s="2" t="s">
        <v>28</v>
      </c>
      <c r="R53" s="2" t="str" cm="1">
        <f t="array" ref="R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3" s="2" t="str">
        <f>IF(Esta[[#This Row],[TEC - Tipo de Estrutura 2]]="Pórtico","Vãos Multiplos",Esta[[#This Row],[TEC - Tipo de Estrutura 2]])</f>
        <v>Arco</v>
      </c>
      <c r="T53" s="1">
        <v>6</v>
      </c>
      <c r="U53" s="1">
        <v>227.16</v>
      </c>
      <c r="V53" s="1">
        <v>8.4499999999999993</v>
      </c>
      <c r="W53" s="1">
        <v>38.58</v>
      </c>
      <c r="X53" s="1">
        <v>5.0999999999999996</v>
      </c>
      <c r="Y53" s="8"/>
      <c r="Z53" s="1" t="s">
        <v>37</v>
      </c>
      <c r="AA53" s="2" t="s">
        <v>23</v>
      </c>
      <c r="AB53" s="2" t="str" cm="1">
        <f t="array" ref="AB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" spans="1:30" ht="15" hidden="1" customHeight="1" x14ac:dyDescent="0.35">
      <c r="A54" s="1">
        <v>104</v>
      </c>
      <c r="B54" s="1">
        <v>1</v>
      </c>
      <c r="C54" s="11">
        <v>-7.6705377884410604</v>
      </c>
      <c r="D54" s="10">
        <v>38.983889650026299</v>
      </c>
      <c r="E54" s="1">
        <v>317</v>
      </c>
      <c r="F54" s="2" t="s">
        <v>126</v>
      </c>
      <c r="G54" s="1" t="s">
        <v>1857</v>
      </c>
      <c r="H54" s="2" t="s">
        <v>25</v>
      </c>
      <c r="I54" s="2" t="s">
        <v>19</v>
      </c>
      <c r="J54" s="2" t="s">
        <v>73</v>
      </c>
      <c r="K54" s="1">
        <v>40080</v>
      </c>
      <c r="L54" s="1">
        <v>-75878</v>
      </c>
      <c r="M54" s="2" t="s">
        <v>20</v>
      </c>
      <c r="N54" s="1">
        <v>1971</v>
      </c>
      <c r="O54" s="1" t="str" cm="1">
        <f t="array" ref="O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" s="1" t="str" cm="1">
        <f t="array" ref="P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" s="2" t="s">
        <v>28</v>
      </c>
      <c r="R54" s="2" t="str" cm="1">
        <f t="array" ref="R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4" s="2" t="str">
        <f>IF(Esta[[#This Row],[TEC - Tipo de Estrutura 2]]="Pórtico","Vãos Multiplos",Esta[[#This Row],[TEC - Tipo de Estrutura 2]])</f>
        <v>Arco</v>
      </c>
      <c r="T54" s="1">
        <v>5</v>
      </c>
      <c r="U54" s="1">
        <v>23.05</v>
      </c>
      <c r="V54" s="1">
        <v>4.3</v>
      </c>
      <c r="X54" s="1">
        <v>2</v>
      </c>
      <c r="Y54" s="8"/>
      <c r="Z54" s="1" t="s">
        <v>22</v>
      </c>
      <c r="AA54" s="2" t="s">
        <v>32</v>
      </c>
      <c r="AB54" s="2" t="str" cm="1">
        <f t="array" ref="AB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5" spans="1:30" ht="15" hidden="1" customHeight="1" x14ac:dyDescent="0.35">
      <c r="A55" s="1">
        <v>108</v>
      </c>
      <c r="B55" s="1">
        <v>2</v>
      </c>
      <c r="C55" s="11">
        <v>-6.8736872231045698</v>
      </c>
      <c r="D55" s="10">
        <v>40.411036501776799</v>
      </c>
      <c r="E55" s="1">
        <v>323</v>
      </c>
      <c r="F55" s="2" t="s">
        <v>128</v>
      </c>
      <c r="G55" s="1"/>
      <c r="H55" s="2" t="s">
        <v>25</v>
      </c>
      <c r="I55" s="2" t="s">
        <v>36</v>
      </c>
      <c r="J55" s="2" t="s">
        <v>127</v>
      </c>
      <c r="K55" s="1">
        <v>106900.6</v>
      </c>
      <c r="L55" s="1">
        <v>83236.38</v>
      </c>
      <c r="M55" s="2" t="s">
        <v>20</v>
      </c>
      <c r="N55" s="1">
        <v>1964</v>
      </c>
      <c r="O55" s="1" t="str" cm="1">
        <f t="array" ref="O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" s="1" t="str" cm="1">
        <f t="array" ref="P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" s="2" t="s">
        <v>31</v>
      </c>
      <c r="R55" s="2" t="str" cm="1">
        <f t="array" ref="R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5" s="2" t="str">
        <f>IF(Esta[[#This Row],[TEC - Tipo de Estrutura 2]]="Pórtico","Vãos Multiplos",Esta[[#This Row],[TEC - Tipo de Estrutura 2]])</f>
        <v>Vãos Multiplos</v>
      </c>
      <c r="T55" s="1">
        <v>5</v>
      </c>
      <c r="U55" s="1">
        <v>21.54</v>
      </c>
      <c r="V55" s="1">
        <v>9.4</v>
      </c>
      <c r="W55" s="1">
        <v>5</v>
      </c>
      <c r="X55" s="1">
        <v>5.2</v>
      </c>
      <c r="Y55" s="8"/>
      <c r="Z55" s="1" t="s">
        <v>41</v>
      </c>
      <c r="AA55" s="2" t="s">
        <v>23</v>
      </c>
      <c r="AB55" s="2" t="str" cm="1">
        <f t="array" ref="AB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" spans="1:30" ht="15" hidden="1" customHeight="1" x14ac:dyDescent="0.35">
      <c r="A56" s="1">
        <v>111</v>
      </c>
      <c r="B56" s="1">
        <v>3</v>
      </c>
      <c r="C56" s="11">
        <v>-7.6501299578819104</v>
      </c>
      <c r="D56" s="10">
        <v>39.070892861001198</v>
      </c>
      <c r="E56" s="1">
        <v>331</v>
      </c>
      <c r="F56" s="2" t="s">
        <v>129</v>
      </c>
      <c r="G56" s="1"/>
      <c r="H56" s="2" t="s">
        <v>25</v>
      </c>
      <c r="I56" s="2" t="s">
        <v>19</v>
      </c>
      <c r="J56" s="2" t="s">
        <v>74</v>
      </c>
      <c r="K56" s="1">
        <v>41797</v>
      </c>
      <c r="L56" s="1">
        <v>-66210</v>
      </c>
      <c r="M56" s="2" t="s">
        <v>20</v>
      </c>
      <c r="N56" s="1">
        <v>2001</v>
      </c>
      <c r="O56" s="1" t="str" cm="1">
        <f t="array" ref="O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" s="1" t="str" cm="1">
        <f t="array" ref="P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" s="2" t="s">
        <v>28</v>
      </c>
      <c r="R56" s="2" t="str" cm="1">
        <f t="array" ref="R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6" s="2" t="str">
        <f>IF(Esta[[#This Row],[TEC - Tipo de Estrutura 2]]="Pórtico","Vãos Multiplos",Esta[[#This Row],[TEC - Tipo de Estrutura 2]])</f>
        <v>Arco</v>
      </c>
      <c r="T56" s="1">
        <v>10</v>
      </c>
      <c r="U56" s="1">
        <v>85.84</v>
      </c>
      <c r="V56" s="1">
        <v>3.7</v>
      </c>
      <c r="X56" s="1">
        <v>1</v>
      </c>
      <c r="Y56" s="8"/>
      <c r="Z56" s="1" t="s">
        <v>22</v>
      </c>
      <c r="AA56" s="2" t="s">
        <v>32</v>
      </c>
      <c r="AB56" s="2" t="str" cm="1">
        <f t="array" ref="AB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7" spans="1:30" ht="15" hidden="1" customHeight="1" x14ac:dyDescent="0.35">
      <c r="A57" s="1">
        <v>114</v>
      </c>
      <c r="B57" s="1">
        <v>4</v>
      </c>
      <c r="C57" s="11">
        <v>-7.5993420928015301</v>
      </c>
      <c r="D57" s="10">
        <v>40.487011055556202</v>
      </c>
      <c r="E57" s="1">
        <v>334</v>
      </c>
      <c r="F57" s="2" t="s">
        <v>131</v>
      </c>
      <c r="G57" s="1"/>
      <c r="H57" s="2" t="s">
        <v>34</v>
      </c>
      <c r="I57" s="2" t="s">
        <v>36</v>
      </c>
      <c r="J57" s="2" t="s">
        <v>40</v>
      </c>
      <c r="K57" s="1">
        <v>45255</v>
      </c>
      <c r="L57" s="1">
        <v>91048</v>
      </c>
      <c r="M57" s="2" t="s">
        <v>20</v>
      </c>
      <c r="N57" s="1">
        <v>2005</v>
      </c>
      <c r="O57" s="1" t="str" cm="1">
        <f t="array" ref="O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" s="1" t="str" cm="1">
        <f t="array" ref="P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" s="2" t="s">
        <v>21</v>
      </c>
      <c r="R57" s="2" t="str" cm="1">
        <f t="array" ref="R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7" s="2" t="str">
        <f>IF(Esta[[#This Row],[TEC - Tipo de Estrutura 2]]="Pórtico","Vãos Multiplos",Esta[[#This Row],[TEC - Tipo de Estrutura 2]])</f>
        <v>Tabuleiro simples/apoiado</v>
      </c>
      <c r="T57" s="1">
        <v>1</v>
      </c>
      <c r="U57" s="1">
        <v>8.4499999999999993</v>
      </c>
      <c r="V57" s="1">
        <v>11.5</v>
      </c>
      <c r="X57" s="7"/>
      <c r="Y57" s="8"/>
      <c r="Z57" s="1" t="s">
        <v>41</v>
      </c>
      <c r="AA57" s="2" t="s">
        <v>35</v>
      </c>
      <c r="AB57" s="2" t="str" cm="1">
        <f t="array" ref="AB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" spans="1:30" ht="15" hidden="1" customHeight="1" x14ac:dyDescent="0.35">
      <c r="A58" s="1">
        <v>116</v>
      </c>
      <c r="B58" s="1">
        <v>2</v>
      </c>
      <c r="C58" s="11">
        <v>-8.6962678148064594</v>
      </c>
      <c r="D58" s="10">
        <v>39.247826197013097</v>
      </c>
      <c r="E58" s="1">
        <v>338</v>
      </c>
      <c r="F58" s="2" t="s">
        <v>132</v>
      </c>
      <c r="G58" s="1"/>
      <c r="H58" s="2" t="s">
        <v>18</v>
      </c>
      <c r="I58" s="2" t="s">
        <v>48</v>
      </c>
      <c r="J58" s="2" t="s">
        <v>48</v>
      </c>
      <c r="K58" s="1">
        <v>-48614</v>
      </c>
      <c r="L58" s="1">
        <v>-46527</v>
      </c>
      <c r="M58" s="2" t="s">
        <v>20</v>
      </c>
      <c r="N58" s="1">
        <v>1994</v>
      </c>
      <c r="O58" s="1" t="str" cm="1">
        <f t="array" ref="O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" s="1" t="str" cm="1">
        <f t="array" ref="P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" s="2" t="s">
        <v>57</v>
      </c>
      <c r="R58" s="2" t="str" cm="1">
        <f t="array" ref="R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" s="2" t="str">
        <f>IF(Esta[[#This Row],[TEC - Tipo de Estrutura 2]]="Pórtico","Vãos Multiplos",Esta[[#This Row],[TEC - Tipo de Estrutura 2]])</f>
        <v>Vãos Multiplos</v>
      </c>
      <c r="T58" s="1">
        <v>1</v>
      </c>
      <c r="U58" s="1">
        <v>18.8</v>
      </c>
      <c r="V58" s="1">
        <v>15.29</v>
      </c>
      <c r="W58" s="1">
        <v>18.8</v>
      </c>
      <c r="X58" s="7"/>
      <c r="Y58" s="8"/>
      <c r="Z58" s="1" t="s">
        <v>22</v>
      </c>
      <c r="AA58" s="2" t="s">
        <v>23</v>
      </c>
      <c r="AB58" s="2" t="str" cm="1">
        <f t="array" ref="AB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" spans="1:30" ht="15" hidden="1" customHeight="1" x14ac:dyDescent="0.35">
      <c r="A59" s="1">
        <v>118</v>
      </c>
      <c r="B59" s="1">
        <v>4</v>
      </c>
      <c r="C59" s="11">
        <v>-8.1346049950185506</v>
      </c>
      <c r="D59" s="10">
        <v>40.3612878743671</v>
      </c>
      <c r="E59" s="1">
        <v>340</v>
      </c>
      <c r="F59" s="2" t="s">
        <v>133</v>
      </c>
      <c r="G59" s="1"/>
      <c r="H59" s="2" t="s">
        <v>34</v>
      </c>
      <c r="I59" s="2" t="s">
        <v>91</v>
      </c>
      <c r="J59" s="2" t="s">
        <v>134</v>
      </c>
      <c r="K59" s="1">
        <v>-127.1296</v>
      </c>
      <c r="L59" s="1">
        <v>76950.48</v>
      </c>
      <c r="M59" s="2" t="s">
        <v>20</v>
      </c>
      <c r="N59" s="1">
        <v>1998</v>
      </c>
      <c r="O59" s="1" t="str" cm="1">
        <f t="array" ref="O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" s="1" t="str" cm="1">
        <f t="array" ref="P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" s="2" t="s">
        <v>31</v>
      </c>
      <c r="R59" s="2" t="str" cm="1">
        <f t="array" ref="R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" s="2" t="str">
        <f>IF(Esta[[#This Row],[TEC - Tipo de Estrutura 2]]="Pórtico","Vãos Multiplos",Esta[[#This Row],[TEC - Tipo de Estrutura 2]])</f>
        <v>Vãos Multiplos</v>
      </c>
      <c r="T59" s="1">
        <v>3</v>
      </c>
      <c r="U59" s="1">
        <v>40.6</v>
      </c>
      <c r="V59" s="1">
        <v>12.1</v>
      </c>
      <c r="W59" s="1">
        <v>22.2</v>
      </c>
      <c r="X59" s="1">
        <v>7.1</v>
      </c>
      <c r="Y59" s="8"/>
      <c r="Z59" s="1" t="s">
        <v>41</v>
      </c>
      <c r="AA59" s="2" t="s">
        <v>35</v>
      </c>
      <c r="AB59" s="2" t="str" cm="1">
        <f t="array" ref="AB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" spans="1:30" ht="15" hidden="1" customHeight="1" x14ac:dyDescent="0.35">
      <c r="A60" s="1">
        <v>120</v>
      </c>
      <c r="B60" s="1">
        <v>3</v>
      </c>
      <c r="C60" s="11">
        <v>-8.1308033339276893</v>
      </c>
      <c r="D60" s="10">
        <v>40.367962473852302</v>
      </c>
      <c r="E60" s="1">
        <v>347</v>
      </c>
      <c r="F60" s="2" t="s">
        <v>135</v>
      </c>
      <c r="G60" s="1"/>
      <c r="H60" s="2" t="s">
        <v>34</v>
      </c>
      <c r="I60" s="2" t="s">
        <v>91</v>
      </c>
      <c r="J60" s="2" t="s">
        <v>134</v>
      </c>
      <c r="K60" s="1">
        <v>195.7722</v>
      </c>
      <c r="L60" s="1">
        <v>77691.64</v>
      </c>
      <c r="M60" s="2" t="s">
        <v>20</v>
      </c>
      <c r="N60" s="1">
        <v>1998</v>
      </c>
      <c r="O60" s="1" t="str" cm="1">
        <f t="array" ref="O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" s="1" t="str" cm="1">
        <f t="array" ref="P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" s="2" t="s">
        <v>31</v>
      </c>
      <c r="R60" s="2" t="str" cm="1">
        <f t="array" ref="R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" s="2" t="str">
        <f>IF(Esta[[#This Row],[TEC - Tipo de Estrutura 2]]="Pórtico","Vãos Multiplos",Esta[[#This Row],[TEC - Tipo de Estrutura 2]])</f>
        <v>Vãos Multiplos</v>
      </c>
      <c r="T60" s="1">
        <v>3</v>
      </c>
      <c r="U60" s="1">
        <v>37.67</v>
      </c>
      <c r="V60" s="1">
        <v>9.6</v>
      </c>
      <c r="W60" s="1">
        <v>19.11</v>
      </c>
      <c r="X60" s="1">
        <v>8.3000000000000007</v>
      </c>
      <c r="Y60" s="8"/>
      <c r="Z60" s="1" t="s">
        <v>41</v>
      </c>
      <c r="AA60" s="2" t="s">
        <v>35</v>
      </c>
      <c r="AB60" s="2" t="str" cm="1">
        <f t="array" ref="AB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" spans="1:30" ht="15" hidden="1" customHeight="1" x14ac:dyDescent="0.35">
      <c r="A61" s="1">
        <v>121</v>
      </c>
      <c r="B61" s="1">
        <v>2</v>
      </c>
      <c r="C61" s="11">
        <v>-8.77074784668417</v>
      </c>
      <c r="D61" s="10">
        <v>37.728272915512697</v>
      </c>
      <c r="E61" s="1">
        <v>349</v>
      </c>
      <c r="F61" s="2" t="s">
        <v>136</v>
      </c>
      <c r="G61" s="1"/>
      <c r="H61" s="2" t="s">
        <v>25</v>
      </c>
      <c r="I61" s="2" t="s">
        <v>26</v>
      </c>
      <c r="J61" s="2" t="s">
        <v>118</v>
      </c>
      <c r="K61" s="1">
        <v>-56211.76</v>
      </c>
      <c r="L61" s="1">
        <v>-215165.9</v>
      </c>
      <c r="M61" s="2" t="s">
        <v>20</v>
      </c>
      <c r="N61" s="1">
        <v>1978</v>
      </c>
      <c r="O61" s="1" t="str" cm="1">
        <f t="array" ref="O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61" s="1" t="str" cm="1">
        <f t="array" ref="P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61" s="2" t="s">
        <v>31</v>
      </c>
      <c r="R61" s="2" t="str" cm="1">
        <f t="array" ref="R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" s="2" t="str">
        <f>IF(Esta[[#This Row],[TEC - Tipo de Estrutura 2]]="Pórtico","Vãos Multiplos",Esta[[#This Row],[TEC - Tipo de Estrutura 2]])</f>
        <v>Vãos Multiplos</v>
      </c>
      <c r="T61" s="1">
        <v>11</v>
      </c>
      <c r="U61" s="1">
        <v>373.2</v>
      </c>
      <c r="V61" s="1">
        <v>16</v>
      </c>
      <c r="W61" s="1">
        <v>52.2</v>
      </c>
      <c r="X61" s="1">
        <v>30</v>
      </c>
      <c r="Y61" s="8"/>
      <c r="Z61" s="1" t="s">
        <v>29</v>
      </c>
      <c r="AA61" s="2" t="s">
        <v>23</v>
      </c>
      <c r="AB61" s="2" t="str" cm="1">
        <f t="array" ref="AB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" spans="1:30" ht="15" hidden="1" customHeight="1" x14ac:dyDescent="0.35">
      <c r="A62" s="1">
        <v>122</v>
      </c>
      <c r="B62" s="1">
        <v>6</v>
      </c>
      <c r="C62" s="11">
        <v>-8.7009008052340899</v>
      </c>
      <c r="D62" s="10">
        <v>39.239650487740803</v>
      </c>
      <c r="E62" s="1">
        <v>350</v>
      </c>
      <c r="F62" s="2" t="s">
        <v>137</v>
      </c>
      <c r="G62" s="1"/>
      <c r="H62" s="2" t="s">
        <v>55</v>
      </c>
      <c r="I62" s="2" t="s">
        <v>48</v>
      </c>
      <c r="J62" s="2" t="s">
        <v>48</v>
      </c>
      <c r="K62" s="1">
        <v>-49019.63</v>
      </c>
      <c r="L62" s="1">
        <v>-47432.18</v>
      </c>
      <c r="M62" s="2" t="s">
        <v>20</v>
      </c>
      <c r="N62" s="1">
        <v>1997</v>
      </c>
      <c r="O62" s="1" t="str" cm="1">
        <f t="array" ref="O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" s="1" t="str" cm="1">
        <f t="array" ref="P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" s="2" t="s">
        <v>31</v>
      </c>
      <c r="R62" s="2" t="str" cm="1">
        <f t="array" ref="R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" s="2" t="str">
        <f>IF(Esta[[#This Row],[TEC - Tipo de Estrutura 2]]="Pórtico","Vãos Multiplos",Esta[[#This Row],[TEC - Tipo de Estrutura 2]])</f>
        <v>Vãos Multiplos</v>
      </c>
      <c r="T62" s="1">
        <v>4</v>
      </c>
      <c r="U62" s="1">
        <v>48</v>
      </c>
      <c r="V62" s="1">
        <v>27.45</v>
      </c>
      <c r="W62" s="1">
        <v>16.3</v>
      </c>
      <c r="X62" s="1">
        <v>7.77</v>
      </c>
      <c r="Y62" s="8"/>
      <c r="Z62" s="1" t="s">
        <v>22</v>
      </c>
      <c r="AA62" s="2" t="s">
        <v>35</v>
      </c>
      <c r="AB62" s="2" t="str" cm="1">
        <f t="array" ref="AB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" spans="1:30" ht="15" hidden="1" customHeight="1" x14ac:dyDescent="0.35">
      <c r="A63" s="1">
        <v>123</v>
      </c>
      <c r="B63" s="1">
        <v>5</v>
      </c>
      <c r="C63" s="11">
        <v>-8.1286072226982906</v>
      </c>
      <c r="D63" s="10">
        <v>40.371169581513698</v>
      </c>
      <c r="E63" s="1">
        <v>351</v>
      </c>
      <c r="F63" s="2" t="s">
        <v>138</v>
      </c>
      <c r="G63" s="1"/>
      <c r="H63" s="2" t="s">
        <v>34</v>
      </c>
      <c r="I63" s="2" t="s">
        <v>91</v>
      </c>
      <c r="J63" s="2" t="s">
        <v>134</v>
      </c>
      <c r="K63" s="1">
        <v>382.27800000000002</v>
      </c>
      <c r="L63" s="1">
        <v>78047.77</v>
      </c>
      <c r="M63" s="2" t="s">
        <v>20</v>
      </c>
      <c r="N63" s="1">
        <v>1998</v>
      </c>
      <c r="O63" s="1" t="str" cm="1">
        <f t="array" ref="O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" s="1" t="str" cm="1">
        <f t="array" ref="P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" s="2" t="s">
        <v>31</v>
      </c>
      <c r="R63" s="2" t="str" cm="1">
        <f t="array" ref="R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" s="2" t="str">
        <f>IF(Esta[[#This Row],[TEC - Tipo de Estrutura 2]]="Pórtico","Vãos Multiplos",Esta[[#This Row],[TEC - Tipo de Estrutura 2]])</f>
        <v>Vãos Multiplos</v>
      </c>
      <c r="T63" s="1">
        <v>3</v>
      </c>
      <c r="U63" s="1">
        <v>43.4</v>
      </c>
      <c r="V63" s="1">
        <v>10.5</v>
      </c>
      <c r="W63" s="1">
        <v>23.4</v>
      </c>
      <c r="X63" s="1">
        <v>8.1999999999999993</v>
      </c>
      <c r="Y63" s="8"/>
      <c r="Z63" s="1" t="s">
        <v>41</v>
      </c>
      <c r="AA63" s="2" t="s">
        <v>35</v>
      </c>
      <c r="AB63" s="2" t="str" cm="1">
        <f t="array" ref="AB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" spans="1:30" ht="15" hidden="1" customHeight="1" x14ac:dyDescent="0.35">
      <c r="A64" s="1">
        <v>124</v>
      </c>
      <c r="B64" s="1">
        <v>4</v>
      </c>
      <c r="C64" s="11">
        <v>-8.1256675885406793</v>
      </c>
      <c r="D64" s="10">
        <v>40.374334453960898</v>
      </c>
      <c r="E64" s="1">
        <v>354</v>
      </c>
      <c r="F64" s="2" t="s">
        <v>139</v>
      </c>
      <c r="G64" s="1"/>
      <c r="H64" s="2" t="s">
        <v>18</v>
      </c>
      <c r="I64" s="2" t="s">
        <v>91</v>
      </c>
      <c r="J64" s="2" t="s">
        <v>134</v>
      </c>
      <c r="K64" s="1">
        <v>631.91070000000002</v>
      </c>
      <c r="L64" s="1">
        <v>78399.22</v>
      </c>
      <c r="M64" s="2" t="s">
        <v>20</v>
      </c>
      <c r="N64" s="1">
        <v>1998</v>
      </c>
      <c r="O64" s="1" t="str" cm="1">
        <f t="array" ref="O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" s="1" t="str" cm="1">
        <f t="array" ref="P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" s="2" t="s">
        <v>21</v>
      </c>
      <c r="R64" s="2" t="str" cm="1">
        <f t="array" ref="R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4" s="2" t="str">
        <f>IF(Esta[[#This Row],[TEC - Tipo de Estrutura 2]]="Pórtico","Vãos Multiplos",Esta[[#This Row],[TEC - Tipo de Estrutura 2]])</f>
        <v>Tabuleiro simples/apoiado</v>
      </c>
      <c r="T64" s="1">
        <v>1</v>
      </c>
      <c r="U64" s="1">
        <v>9.85</v>
      </c>
      <c r="V64" s="1">
        <v>16.850000000000001</v>
      </c>
      <c r="W64" s="1">
        <v>9.85</v>
      </c>
      <c r="X64" s="7"/>
      <c r="Y64" s="8"/>
      <c r="Z64" s="1" t="s">
        <v>41</v>
      </c>
      <c r="AA64" s="2" t="s">
        <v>35</v>
      </c>
      <c r="AB64" s="2" t="str" cm="1">
        <f t="array" ref="AB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" spans="1:29" ht="15" hidden="1" customHeight="1" x14ac:dyDescent="0.35">
      <c r="A65" s="1">
        <v>128</v>
      </c>
      <c r="B65" s="1">
        <v>4</v>
      </c>
      <c r="C65" s="11">
        <v>-8.1179517653787503</v>
      </c>
      <c r="D65" s="10">
        <v>40.383931696335203</v>
      </c>
      <c r="E65" s="1">
        <v>379</v>
      </c>
      <c r="F65" s="2" t="s">
        <v>142</v>
      </c>
      <c r="G65" s="1"/>
      <c r="H65" s="2" t="s">
        <v>55</v>
      </c>
      <c r="I65" s="2" t="s">
        <v>91</v>
      </c>
      <c r="J65" s="2" t="s">
        <v>134</v>
      </c>
      <c r="K65" s="1">
        <v>1287</v>
      </c>
      <c r="L65" s="1">
        <v>79465</v>
      </c>
      <c r="M65" s="2" t="s">
        <v>20</v>
      </c>
      <c r="N65" s="1">
        <v>1998</v>
      </c>
      <c r="O65" s="1" t="str" cm="1">
        <f t="array" ref="O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" s="1" t="str" cm="1">
        <f t="array" ref="P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" s="2" t="s">
        <v>31</v>
      </c>
      <c r="R65" s="2" t="str" cm="1">
        <f t="array" ref="R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" s="2" t="str">
        <f>IF(Esta[[#This Row],[TEC - Tipo de Estrutura 2]]="Pórtico","Vãos Multiplos",Esta[[#This Row],[TEC - Tipo de Estrutura 2]])</f>
        <v>Vãos Multiplos</v>
      </c>
      <c r="T65" s="1">
        <v>7</v>
      </c>
      <c r="U65" s="1">
        <v>106.2</v>
      </c>
      <c r="V65" s="1">
        <v>9.9</v>
      </c>
      <c r="W65" s="1">
        <v>16</v>
      </c>
      <c r="X65" s="1">
        <v>16</v>
      </c>
      <c r="Y65" s="8"/>
      <c r="Z65" s="1" t="s">
        <v>41</v>
      </c>
      <c r="AA65" s="2" t="s">
        <v>35</v>
      </c>
      <c r="AB65" s="2" t="str" cm="1">
        <f t="array" ref="AB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" spans="1:29" ht="15" hidden="1" customHeight="1" x14ac:dyDescent="0.35">
      <c r="A66" s="1">
        <v>129</v>
      </c>
      <c r="B66" s="1">
        <v>5</v>
      </c>
      <c r="C66" s="11">
        <v>-8.1180521745357908</v>
      </c>
      <c r="D66" s="10">
        <v>40.382815014962702</v>
      </c>
      <c r="E66" s="1">
        <v>379</v>
      </c>
      <c r="F66" s="2" t="s">
        <v>143</v>
      </c>
      <c r="G66" s="1"/>
      <c r="H66" s="2" t="s">
        <v>55</v>
      </c>
      <c r="I66" s="2" t="s">
        <v>91</v>
      </c>
      <c r="J66" s="2" t="s">
        <v>134</v>
      </c>
      <c r="K66" s="1">
        <v>1278.4949999999999</v>
      </c>
      <c r="L66" s="1">
        <v>79341</v>
      </c>
      <c r="M66" s="2" t="s">
        <v>20</v>
      </c>
      <c r="N66" s="1">
        <v>1998</v>
      </c>
      <c r="O66" s="1" t="str" cm="1">
        <f t="array" ref="O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" s="1" t="str" cm="1">
        <f t="array" ref="P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" s="2" t="s">
        <v>31</v>
      </c>
      <c r="R66" s="2" t="str" cm="1">
        <f t="array" ref="R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" s="2" t="str">
        <f>IF(Esta[[#This Row],[TEC - Tipo de Estrutura 2]]="Pórtico","Vãos Multiplos",Esta[[#This Row],[TEC - Tipo de Estrutura 2]])</f>
        <v>Vãos Multiplos</v>
      </c>
      <c r="T66" s="1">
        <v>9</v>
      </c>
      <c r="U66" s="1">
        <v>235.9</v>
      </c>
      <c r="V66" s="1">
        <v>17.37</v>
      </c>
      <c r="W66" s="1">
        <v>32</v>
      </c>
      <c r="X66" s="1">
        <v>18</v>
      </c>
      <c r="Y66" s="8"/>
      <c r="Z66" s="1" t="s">
        <v>41</v>
      </c>
      <c r="AA66" s="2" t="s">
        <v>35</v>
      </c>
      <c r="AB66" s="2" t="str" cm="1">
        <f t="array" ref="AB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" spans="1:29" ht="15" hidden="1" customHeight="1" x14ac:dyDescent="0.35">
      <c r="A67" s="1">
        <v>130</v>
      </c>
      <c r="B67" s="1">
        <v>3</v>
      </c>
      <c r="C67" s="11">
        <v>-8.1173043287368394</v>
      </c>
      <c r="D67" s="10">
        <v>40.382733864764703</v>
      </c>
      <c r="E67" s="1">
        <v>379</v>
      </c>
      <c r="F67" s="2" t="s">
        <v>144</v>
      </c>
      <c r="G67" s="1"/>
      <c r="H67" s="2" t="s">
        <v>55</v>
      </c>
      <c r="I67" s="2" t="s">
        <v>91</v>
      </c>
      <c r="J67" s="2" t="s">
        <v>134</v>
      </c>
      <c r="K67" s="1">
        <v>1342</v>
      </c>
      <c r="L67" s="1">
        <v>79332</v>
      </c>
      <c r="M67" s="2" t="s">
        <v>20</v>
      </c>
      <c r="N67" s="1">
        <v>1998</v>
      </c>
      <c r="O67" s="1" t="str" cm="1">
        <f t="array" ref="O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" s="1" t="str" cm="1">
        <f t="array" ref="P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" s="2" t="s">
        <v>31</v>
      </c>
      <c r="R67" s="2" t="str" cm="1">
        <f t="array" ref="R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" s="2" t="str">
        <f>IF(Esta[[#This Row],[TEC - Tipo de Estrutura 2]]="Pórtico","Vãos Multiplos",Esta[[#This Row],[TEC - Tipo de Estrutura 2]])</f>
        <v>Vãos Multiplos</v>
      </c>
      <c r="T67" s="1">
        <v>10</v>
      </c>
      <c r="U67" s="1">
        <v>150.1</v>
      </c>
      <c r="V67" s="1">
        <v>9.4</v>
      </c>
      <c r="W67" s="1">
        <v>17</v>
      </c>
      <c r="X67" s="1">
        <v>16</v>
      </c>
      <c r="Y67" s="8"/>
      <c r="Z67" s="1" t="s">
        <v>41</v>
      </c>
      <c r="AA67" s="2" t="s">
        <v>35</v>
      </c>
      <c r="AB67" s="2" t="str" cm="1">
        <f t="array" ref="AB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" spans="1:29" ht="15" hidden="1" customHeight="1" x14ac:dyDescent="0.35">
      <c r="A68" s="1">
        <v>132</v>
      </c>
      <c r="B68" s="1">
        <v>4</v>
      </c>
      <c r="C68" s="11">
        <v>-8.1253588820238107</v>
      </c>
      <c r="D68" s="10">
        <v>40.387471629583501</v>
      </c>
      <c r="E68" s="1">
        <v>386</v>
      </c>
      <c r="F68" s="2" t="s">
        <v>145</v>
      </c>
      <c r="G68" s="1"/>
      <c r="H68" s="2" t="s">
        <v>34</v>
      </c>
      <c r="I68" s="2" t="s">
        <v>91</v>
      </c>
      <c r="J68" s="2" t="s">
        <v>134</v>
      </c>
      <c r="K68" s="1">
        <v>658</v>
      </c>
      <c r="L68" s="1">
        <v>79858</v>
      </c>
      <c r="M68" s="2" t="s">
        <v>20</v>
      </c>
      <c r="N68" s="1">
        <v>1996</v>
      </c>
      <c r="O68" s="1" t="str" cm="1">
        <f t="array" ref="O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" s="1" t="str" cm="1">
        <f t="array" ref="P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" s="2" t="s">
        <v>31</v>
      </c>
      <c r="R68" s="2" t="str" cm="1">
        <f t="array" ref="R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" s="2" t="str">
        <f>IF(Esta[[#This Row],[TEC - Tipo de Estrutura 2]]="Pórtico","Vãos Multiplos",Esta[[#This Row],[TEC - Tipo de Estrutura 2]])</f>
        <v>Vãos Multiplos</v>
      </c>
      <c r="T68" s="1">
        <v>3</v>
      </c>
      <c r="U68" s="1">
        <v>31.2</v>
      </c>
      <c r="V68" s="1">
        <v>9.9</v>
      </c>
      <c r="W68" s="1">
        <v>15.7</v>
      </c>
      <c r="X68" s="1">
        <v>7</v>
      </c>
      <c r="Y68" s="8"/>
      <c r="Z68" s="1" t="s">
        <v>41</v>
      </c>
      <c r="AA68" s="2" t="s">
        <v>35</v>
      </c>
      <c r="AB68" s="2" t="str" cm="1">
        <f t="array" ref="AB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" spans="1:29" ht="15" hidden="1" customHeight="1" x14ac:dyDescent="0.35">
      <c r="A69" s="1">
        <v>134</v>
      </c>
      <c r="B69" s="1">
        <v>1</v>
      </c>
      <c r="C69" s="11">
        <v>-8.6962920764628908</v>
      </c>
      <c r="D69" s="10">
        <v>39.250381534781503</v>
      </c>
      <c r="E69" s="1">
        <v>391</v>
      </c>
      <c r="F69" s="2" t="s">
        <v>146</v>
      </c>
      <c r="G69" s="1"/>
      <c r="H69" s="2" t="s">
        <v>18</v>
      </c>
      <c r="I69" s="2" t="s">
        <v>48</v>
      </c>
      <c r="J69" s="2" t="s">
        <v>48</v>
      </c>
      <c r="K69" s="1">
        <v>-48614.33</v>
      </c>
      <c r="L69" s="1">
        <v>-46243.29</v>
      </c>
      <c r="M69" s="2" t="s">
        <v>20</v>
      </c>
      <c r="N69" s="1">
        <v>1993</v>
      </c>
      <c r="O69" s="1" t="str" cm="1">
        <f t="array" ref="O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" s="1" t="str" cm="1">
        <f t="array" ref="P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" s="2" t="s">
        <v>31</v>
      </c>
      <c r="R69" s="2" t="str" cm="1">
        <f t="array" ref="R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" s="2" t="str">
        <f>IF(Esta[[#This Row],[TEC - Tipo de Estrutura 2]]="Pórtico","Vãos Multiplos",Esta[[#This Row],[TEC - Tipo de Estrutura 2]])</f>
        <v>Vãos Multiplos</v>
      </c>
      <c r="T69" s="1">
        <v>2</v>
      </c>
      <c r="U69" s="1">
        <v>53.7</v>
      </c>
      <c r="V69" s="1">
        <v>26.48</v>
      </c>
      <c r="W69" s="1">
        <v>26.85</v>
      </c>
      <c r="X69" s="1">
        <v>6.65</v>
      </c>
      <c r="Y69" s="8"/>
      <c r="Z69" s="1" t="s">
        <v>22</v>
      </c>
      <c r="AA69" s="2" t="s">
        <v>35</v>
      </c>
      <c r="AB69" s="2" t="str" cm="1">
        <f t="array" ref="AB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" spans="1:29" ht="15" hidden="1" customHeight="1" x14ac:dyDescent="0.35">
      <c r="A70" s="1">
        <v>135</v>
      </c>
      <c r="B70" s="1">
        <v>5</v>
      </c>
      <c r="C70" s="11">
        <v>-8.6949691515480492</v>
      </c>
      <c r="D70" s="10">
        <v>39.248339939505698</v>
      </c>
      <c r="E70" s="1">
        <v>392</v>
      </c>
      <c r="F70" s="2" t="s">
        <v>147</v>
      </c>
      <c r="G70" s="1"/>
      <c r="H70" s="2" t="s">
        <v>34</v>
      </c>
      <c r="I70" s="2" t="s">
        <v>48</v>
      </c>
      <c r="J70" s="2" t="s">
        <v>48</v>
      </c>
      <c r="K70" s="1">
        <v>-48501.54</v>
      </c>
      <c r="L70" s="1">
        <v>-46470.66</v>
      </c>
      <c r="M70" s="2" t="s">
        <v>20</v>
      </c>
      <c r="N70" s="1">
        <v>1994</v>
      </c>
      <c r="O70" s="1" t="str" cm="1">
        <f t="array" ref="O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" s="1" t="str" cm="1">
        <f t="array" ref="P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" s="2" t="s">
        <v>31</v>
      </c>
      <c r="R70" s="2" t="str" cm="1">
        <f t="array" ref="R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" s="2" t="str">
        <f>IF(Esta[[#This Row],[TEC - Tipo de Estrutura 2]]="Pórtico","Vãos Multiplos",Esta[[#This Row],[TEC - Tipo de Estrutura 2]])</f>
        <v>Vãos Multiplos</v>
      </c>
      <c r="T70" s="1">
        <v>4</v>
      </c>
      <c r="U70" s="1">
        <v>39.799999999999997</v>
      </c>
      <c r="V70" s="1">
        <v>18</v>
      </c>
      <c r="W70" s="1">
        <v>12.6</v>
      </c>
      <c r="X70" s="1">
        <v>6.36</v>
      </c>
      <c r="Y70" s="8"/>
      <c r="Z70" s="1" t="s">
        <v>22</v>
      </c>
      <c r="AA70" s="2" t="s">
        <v>35</v>
      </c>
      <c r="AB70" s="2" t="str" cm="1">
        <f t="array" ref="AB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" spans="1:29" ht="15" hidden="1" customHeight="1" x14ac:dyDescent="0.35">
      <c r="A71" s="1">
        <v>136</v>
      </c>
      <c r="B71" s="1">
        <v>4</v>
      </c>
      <c r="C71" s="11">
        <v>-8.1277492932971303</v>
      </c>
      <c r="D71" s="10">
        <v>40.392226716925698</v>
      </c>
      <c r="E71" s="1">
        <v>393</v>
      </c>
      <c r="F71" s="2" t="s">
        <v>148</v>
      </c>
      <c r="G71" s="1"/>
      <c r="H71" s="2" t="s">
        <v>25</v>
      </c>
      <c r="I71" s="2" t="s">
        <v>91</v>
      </c>
      <c r="J71" s="2" t="s">
        <v>134</v>
      </c>
      <c r="K71" s="1">
        <v>455</v>
      </c>
      <c r="L71" s="1">
        <v>80386</v>
      </c>
      <c r="M71" s="2" t="s">
        <v>20</v>
      </c>
      <c r="N71" s="1">
        <v>1996</v>
      </c>
      <c r="O71" s="1" t="str" cm="1">
        <f t="array" ref="O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" s="1" t="str" cm="1">
        <f t="array" ref="P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" s="2" t="s">
        <v>31</v>
      </c>
      <c r="R71" s="2" t="str" cm="1">
        <f t="array" ref="R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" s="2" t="str">
        <f>IF(Esta[[#This Row],[TEC - Tipo de Estrutura 2]]="Pórtico","Vãos Multiplos",Esta[[#This Row],[TEC - Tipo de Estrutura 2]])</f>
        <v>Vãos Multiplos</v>
      </c>
      <c r="T71" s="1">
        <v>5</v>
      </c>
      <c r="U71" s="1">
        <v>180</v>
      </c>
      <c r="V71" s="1">
        <v>15.3</v>
      </c>
      <c r="W71" s="1">
        <v>40</v>
      </c>
      <c r="X71" s="1">
        <v>18</v>
      </c>
      <c r="Y71" s="8"/>
      <c r="Z71" s="1" t="s">
        <v>41</v>
      </c>
      <c r="AA71" s="2" t="s">
        <v>35</v>
      </c>
      <c r="AB71" s="2" t="str" cm="1">
        <f t="array" ref="AB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" spans="1:29" ht="15" hidden="1" customHeight="1" x14ac:dyDescent="0.35">
      <c r="A72" s="1">
        <v>137</v>
      </c>
      <c r="B72" s="1">
        <v>4</v>
      </c>
      <c r="C72" s="11">
        <v>-8.12610642986877</v>
      </c>
      <c r="D72" s="10">
        <v>40.400080666293498</v>
      </c>
      <c r="E72" s="1">
        <v>395</v>
      </c>
      <c r="F72" s="2" t="s">
        <v>149</v>
      </c>
      <c r="G72" s="1"/>
      <c r="H72" s="2" t="s">
        <v>18</v>
      </c>
      <c r="I72" s="2" t="s">
        <v>91</v>
      </c>
      <c r="J72" s="2" t="s">
        <v>134</v>
      </c>
      <c r="K72" s="1">
        <v>594.41539999999998</v>
      </c>
      <c r="L72" s="1">
        <v>81258.13</v>
      </c>
      <c r="M72" s="2" t="s">
        <v>20</v>
      </c>
      <c r="N72" s="1">
        <v>1996</v>
      </c>
      <c r="O72" s="1" t="str" cm="1">
        <f t="array" ref="O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" s="1" t="str" cm="1">
        <f t="array" ref="P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" s="2" t="s">
        <v>31</v>
      </c>
      <c r="R72" s="2" t="str" cm="1">
        <f t="array" ref="R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" s="2" t="str">
        <f>IF(Esta[[#This Row],[TEC - Tipo de Estrutura 2]]="Pórtico","Vãos Multiplos",Esta[[#This Row],[TEC - Tipo de Estrutura 2]])</f>
        <v>Vãos Multiplos</v>
      </c>
      <c r="T72" s="1">
        <v>3</v>
      </c>
      <c r="U72" s="1">
        <v>45.3</v>
      </c>
      <c r="V72" s="1">
        <v>32.299999999999997</v>
      </c>
      <c r="X72" s="1">
        <v>8.5</v>
      </c>
      <c r="Y72" s="8"/>
      <c r="Z72" s="1" t="s">
        <v>41</v>
      </c>
      <c r="AA72" s="2" t="s">
        <v>35</v>
      </c>
      <c r="AB72" s="2" t="str" cm="1">
        <f t="array" ref="AB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" spans="1:29" ht="15" hidden="1" customHeight="1" x14ac:dyDescent="0.35">
      <c r="A73" s="1">
        <v>138</v>
      </c>
      <c r="B73" s="1">
        <v>4</v>
      </c>
      <c r="C73" s="11">
        <v>-8.4321764188607204</v>
      </c>
      <c r="D73" s="10">
        <v>41.5758615523876</v>
      </c>
      <c r="E73" s="1">
        <v>396</v>
      </c>
      <c r="F73" s="2" t="s">
        <v>150</v>
      </c>
      <c r="G73" s="1"/>
      <c r="H73" s="2" t="s">
        <v>18</v>
      </c>
      <c r="I73" s="2" t="s">
        <v>151</v>
      </c>
      <c r="J73" s="2" t="s">
        <v>151</v>
      </c>
      <c r="K73" s="1">
        <v>-24941.89</v>
      </c>
      <c r="L73" s="1">
        <v>211876.1</v>
      </c>
      <c r="M73" s="2" t="s">
        <v>20</v>
      </c>
      <c r="N73" s="1">
        <v>1999</v>
      </c>
      <c r="O73" s="1" t="str" cm="1">
        <f t="array" ref="O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" s="1" t="str" cm="1">
        <f t="array" ref="P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" s="2" t="s">
        <v>21</v>
      </c>
      <c r="R73" s="2" t="str" cm="1">
        <f t="array" ref="R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3" s="2" t="str">
        <f>IF(Esta[[#This Row],[TEC - Tipo de Estrutura 2]]="Pórtico","Vãos Multiplos",Esta[[#This Row],[TEC - Tipo de Estrutura 2]])</f>
        <v>Tabuleiro simples/apoiado</v>
      </c>
      <c r="T73" s="1">
        <v>1</v>
      </c>
      <c r="U73" s="1">
        <v>8.5</v>
      </c>
      <c r="V73" s="1">
        <v>26.4</v>
      </c>
      <c r="W73" s="1">
        <v>8.5</v>
      </c>
      <c r="X73" s="7"/>
      <c r="Y73" s="8"/>
      <c r="Z73" s="1" t="s">
        <v>37</v>
      </c>
      <c r="AA73" s="2" t="s">
        <v>23</v>
      </c>
      <c r="AB73" s="2" t="str" cm="1">
        <f t="array" ref="AB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" spans="1:29" ht="15" hidden="1" customHeight="1" x14ac:dyDescent="0.35">
      <c r="A74" s="1">
        <v>139</v>
      </c>
      <c r="B74" s="1">
        <v>4</v>
      </c>
      <c r="C74" s="11">
        <v>-8.1242961033462908</v>
      </c>
      <c r="D74" s="10">
        <v>40.409129967193799</v>
      </c>
      <c r="E74" s="1">
        <v>397</v>
      </c>
      <c r="F74" s="2" t="s">
        <v>152</v>
      </c>
      <c r="G74" s="1"/>
      <c r="H74" s="2" t="s">
        <v>34</v>
      </c>
      <c r="I74" s="2" t="s">
        <v>91</v>
      </c>
      <c r="J74" s="2" t="s">
        <v>134</v>
      </c>
      <c r="K74" s="1">
        <v>748</v>
      </c>
      <c r="L74" s="1">
        <v>82263</v>
      </c>
      <c r="M74" s="2" t="s">
        <v>20</v>
      </c>
      <c r="N74" s="1">
        <v>1996</v>
      </c>
      <c r="O74" s="1" t="str" cm="1">
        <f t="array" ref="O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" s="1" t="str" cm="1">
        <f t="array" ref="P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" s="2" t="s">
        <v>31</v>
      </c>
      <c r="R74" s="2" t="str" cm="1">
        <f t="array" ref="R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" s="2" t="str">
        <f>IF(Esta[[#This Row],[TEC - Tipo de Estrutura 2]]="Pórtico","Vãos Multiplos",Esta[[#This Row],[TEC - Tipo de Estrutura 2]])</f>
        <v>Vãos Multiplos</v>
      </c>
      <c r="T74" s="1">
        <v>3</v>
      </c>
      <c r="U74" s="1">
        <v>43.6</v>
      </c>
      <c r="V74" s="1">
        <v>11.1</v>
      </c>
      <c r="X74" s="1">
        <v>9</v>
      </c>
      <c r="Y74" s="8"/>
      <c r="Z74" s="1" t="s">
        <v>41</v>
      </c>
      <c r="AA74" s="2" t="s">
        <v>35</v>
      </c>
      <c r="AB74" s="2" t="str" cm="1">
        <f t="array" ref="AB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" spans="1:29" ht="15" hidden="1" customHeight="1" x14ac:dyDescent="0.35">
      <c r="A75" s="1">
        <v>140</v>
      </c>
      <c r="B75" s="1">
        <v>4</v>
      </c>
      <c r="C75" s="11">
        <v>-8.1221274482919696</v>
      </c>
      <c r="D75" s="10">
        <v>40.4184545816534</v>
      </c>
      <c r="E75" s="1">
        <v>399</v>
      </c>
      <c r="F75" s="2" t="s">
        <v>153</v>
      </c>
      <c r="G75" s="1"/>
      <c r="H75" s="2" t="s">
        <v>18</v>
      </c>
      <c r="I75" s="2" t="s">
        <v>91</v>
      </c>
      <c r="J75" s="2" t="s">
        <v>134</v>
      </c>
      <c r="K75" s="1">
        <v>931.95119999999997</v>
      </c>
      <c r="L75" s="1">
        <v>83298.45</v>
      </c>
      <c r="M75" s="2" t="s">
        <v>20</v>
      </c>
      <c r="N75" s="1">
        <v>1996</v>
      </c>
      <c r="O75" s="1" t="str" cm="1">
        <f t="array" ref="O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" s="1" t="str" cm="1">
        <f t="array" ref="P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" s="2" t="s">
        <v>154</v>
      </c>
      <c r="R75" s="2" t="str" cm="1">
        <f t="array" ref="R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5" s="2" t="str">
        <f>IF(Esta[[#This Row],[TEC - Tipo de Estrutura 2]]="Pórtico","Vãos Multiplos",Esta[[#This Row],[TEC - Tipo de Estrutura 2]])</f>
        <v>Arco</v>
      </c>
      <c r="T75" s="1">
        <v>1</v>
      </c>
      <c r="U75" s="1">
        <v>12.8</v>
      </c>
      <c r="V75" s="1">
        <v>23</v>
      </c>
      <c r="W75" s="1">
        <v>12.8</v>
      </c>
      <c r="X75" s="7"/>
      <c r="Y75" s="8"/>
      <c r="Z75" s="1" t="s">
        <v>41</v>
      </c>
      <c r="AA75" s="2" t="s">
        <v>23</v>
      </c>
      <c r="AB75" s="2" t="str" cm="1">
        <f t="array" ref="AB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" spans="1:29" ht="15" hidden="1" customHeight="1" x14ac:dyDescent="0.35">
      <c r="A76" s="1">
        <v>141</v>
      </c>
      <c r="B76" s="1">
        <v>4</v>
      </c>
      <c r="C76" s="11">
        <v>-8.1126147177561894</v>
      </c>
      <c r="D76" s="10">
        <v>40.432031022432099</v>
      </c>
      <c r="E76" s="1">
        <v>401</v>
      </c>
      <c r="F76" s="2" t="s">
        <v>155</v>
      </c>
      <c r="G76" s="1"/>
      <c r="H76" s="2" t="s">
        <v>34</v>
      </c>
      <c r="I76" s="2" t="s">
        <v>91</v>
      </c>
      <c r="J76" s="2" t="s">
        <v>134</v>
      </c>
      <c r="K76" s="1">
        <v>1738.95</v>
      </c>
      <c r="L76" s="1">
        <v>84806.16</v>
      </c>
      <c r="M76" s="2" t="s">
        <v>20</v>
      </c>
      <c r="N76" s="1">
        <v>1996</v>
      </c>
      <c r="O76" s="1" t="str" cm="1">
        <f t="array" ref="O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" s="1" t="str" cm="1">
        <f t="array" ref="P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" s="2" t="s">
        <v>31</v>
      </c>
      <c r="R76" s="2" t="str" cm="1">
        <f t="array" ref="R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" s="2" t="str">
        <f>IF(Esta[[#This Row],[TEC - Tipo de Estrutura 2]]="Pórtico","Vãos Multiplos",Esta[[#This Row],[TEC - Tipo de Estrutura 2]])</f>
        <v>Vãos Multiplos</v>
      </c>
      <c r="T76" s="1">
        <v>3</v>
      </c>
      <c r="U76" s="1">
        <v>50.4</v>
      </c>
      <c r="V76" s="1">
        <v>10.7</v>
      </c>
      <c r="W76" s="1">
        <v>24.8</v>
      </c>
      <c r="X76" s="1">
        <v>6</v>
      </c>
      <c r="Y76" s="8"/>
      <c r="Z76" s="1" t="s">
        <v>41</v>
      </c>
      <c r="AA76" s="2" t="s">
        <v>35</v>
      </c>
      <c r="AB76" s="2" t="str" cm="1">
        <f t="array" ref="AB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" spans="1:29" ht="15" hidden="1" customHeight="1" x14ac:dyDescent="0.35">
      <c r="A77" s="1">
        <v>142</v>
      </c>
      <c r="B77" s="1">
        <v>4</v>
      </c>
      <c r="C77" s="11">
        <v>-8.1099608343217806</v>
      </c>
      <c r="D77" s="10">
        <v>40.436865045352199</v>
      </c>
      <c r="E77" s="1">
        <v>402</v>
      </c>
      <c r="F77" s="2" t="s">
        <v>156</v>
      </c>
      <c r="G77" s="1"/>
      <c r="H77" s="2" t="s">
        <v>18</v>
      </c>
      <c r="I77" s="2" t="s">
        <v>91</v>
      </c>
      <c r="J77" s="2" t="s">
        <v>134</v>
      </c>
      <c r="K77" s="1">
        <v>1964</v>
      </c>
      <c r="L77" s="1">
        <v>85343</v>
      </c>
      <c r="M77" s="2" t="s">
        <v>20</v>
      </c>
      <c r="N77" s="1">
        <v>1996</v>
      </c>
      <c r="O77" s="1" t="str" cm="1">
        <f t="array" ref="O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" s="1" t="str" cm="1">
        <f t="array" ref="P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" s="2" t="s">
        <v>31</v>
      </c>
      <c r="R77" s="2" t="str" cm="1">
        <f t="array" ref="R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" s="2" t="str">
        <f>IF(Esta[[#This Row],[TEC - Tipo de Estrutura 2]]="Pórtico","Vãos Multiplos",Esta[[#This Row],[TEC - Tipo de Estrutura 2]])</f>
        <v>Vãos Multiplos</v>
      </c>
      <c r="T77" s="1">
        <v>3</v>
      </c>
      <c r="U77" s="1">
        <v>61.1</v>
      </c>
      <c r="V77" s="1">
        <v>23.7</v>
      </c>
      <c r="W77" s="1">
        <v>29.7</v>
      </c>
      <c r="X77" s="1">
        <v>8.5</v>
      </c>
      <c r="Y77" s="8"/>
      <c r="Z77" s="1" t="s">
        <v>41</v>
      </c>
      <c r="AA77" s="2" t="s">
        <v>35</v>
      </c>
      <c r="AB77" s="2" t="str" cm="1">
        <f t="array" ref="AB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" spans="1:29" ht="15" hidden="1" customHeight="1" x14ac:dyDescent="0.35">
      <c r="A78" s="1">
        <v>143</v>
      </c>
      <c r="B78" s="1">
        <v>4</v>
      </c>
      <c r="C78" s="11">
        <v>-8.1043519654422305</v>
      </c>
      <c r="D78" s="10">
        <v>40.454254494036498</v>
      </c>
      <c r="E78" s="1">
        <v>405</v>
      </c>
      <c r="F78" s="2" t="s">
        <v>157</v>
      </c>
      <c r="G78" s="1"/>
      <c r="H78" s="2" t="s">
        <v>18</v>
      </c>
      <c r="I78" s="2" t="s">
        <v>91</v>
      </c>
      <c r="J78" s="2" t="s">
        <v>134</v>
      </c>
      <c r="K78" s="1">
        <v>2439.268</v>
      </c>
      <c r="L78" s="1">
        <v>87274.12</v>
      </c>
      <c r="M78" s="2" t="s">
        <v>20</v>
      </c>
      <c r="N78" s="1">
        <v>1996</v>
      </c>
      <c r="O78" s="1" t="str" cm="1">
        <f t="array" ref="O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" s="1" t="str" cm="1">
        <f t="array" ref="P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" s="2" t="s">
        <v>154</v>
      </c>
      <c r="R78" s="2" t="str" cm="1">
        <f t="array" ref="R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8" s="2" t="str">
        <f>IF(Esta[[#This Row],[TEC - Tipo de Estrutura 2]]="Pórtico","Vãos Multiplos",Esta[[#This Row],[TEC - Tipo de Estrutura 2]])</f>
        <v>Arco</v>
      </c>
      <c r="T78" s="1">
        <v>1</v>
      </c>
      <c r="U78" s="1">
        <v>13.3</v>
      </c>
      <c r="V78" s="1">
        <v>20.5</v>
      </c>
      <c r="W78" s="1">
        <v>13.3</v>
      </c>
      <c r="X78" s="7"/>
      <c r="Y78" s="8"/>
      <c r="Z78" s="1" t="s">
        <v>41</v>
      </c>
      <c r="AA78" s="2" t="s">
        <v>23</v>
      </c>
      <c r="AB78" s="2" t="str" cm="1">
        <f t="array" ref="AB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" spans="1:29" ht="15" hidden="1" customHeight="1" x14ac:dyDescent="0.35">
      <c r="A79" s="1">
        <v>144</v>
      </c>
      <c r="B79" s="1">
        <v>4</v>
      </c>
      <c r="C79" s="11">
        <v>-8.0969268005829296</v>
      </c>
      <c r="D79" s="10">
        <v>40.469812342781601</v>
      </c>
      <c r="E79" s="1">
        <v>406</v>
      </c>
      <c r="F79" s="2" t="s">
        <v>158</v>
      </c>
      <c r="G79" s="1"/>
      <c r="H79" s="2" t="s">
        <v>18</v>
      </c>
      <c r="I79" s="2" t="s">
        <v>91</v>
      </c>
      <c r="J79" s="2" t="s">
        <v>134</v>
      </c>
      <c r="K79" s="1">
        <v>3068.402</v>
      </c>
      <c r="L79" s="1">
        <v>89001.95</v>
      </c>
      <c r="M79" s="2" t="s">
        <v>20</v>
      </c>
      <c r="N79" s="1">
        <v>1996</v>
      </c>
      <c r="O79" s="1" t="str" cm="1">
        <f t="array" ref="O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" s="1" t="str" cm="1">
        <f t="array" ref="P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" s="2" t="s">
        <v>57</v>
      </c>
      <c r="R79" s="2" t="str" cm="1">
        <f t="array" ref="R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" s="2" t="str">
        <f>IF(Esta[[#This Row],[TEC - Tipo de Estrutura 2]]="Pórtico","Vãos Multiplos",Esta[[#This Row],[TEC - Tipo de Estrutura 2]])</f>
        <v>Vãos Multiplos</v>
      </c>
      <c r="T79" s="1">
        <v>1</v>
      </c>
      <c r="U79" s="1">
        <v>11</v>
      </c>
      <c r="V79" s="1">
        <v>17.3</v>
      </c>
      <c r="X79" s="7"/>
      <c r="Y79" s="8"/>
      <c r="Z79" s="1" t="s">
        <v>41</v>
      </c>
      <c r="AA79" s="2" t="s">
        <v>23</v>
      </c>
      <c r="AB79" s="2" t="str" cm="1">
        <f t="array" ref="AB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" spans="1:29" ht="15" hidden="1" customHeight="1" x14ac:dyDescent="0.35">
      <c r="A80" s="1">
        <v>145</v>
      </c>
      <c r="B80" s="1">
        <v>4</v>
      </c>
      <c r="C80" s="11">
        <v>-8.0940069643446595</v>
      </c>
      <c r="D80" s="10">
        <v>40.473978129197199</v>
      </c>
      <c r="E80" s="1">
        <v>408</v>
      </c>
      <c r="F80" s="2" t="s">
        <v>159</v>
      </c>
      <c r="G80" s="1"/>
      <c r="H80" s="2" t="s">
        <v>18</v>
      </c>
      <c r="I80" s="2" t="s">
        <v>91</v>
      </c>
      <c r="J80" s="2" t="s">
        <v>134</v>
      </c>
      <c r="K80" s="1">
        <v>3315.8159999999998</v>
      </c>
      <c r="L80" s="1">
        <v>89464.639999999999</v>
      </c>
      <c r="M80" s="2" t="s">
        <v>20</v>
      </c>
      <c r="N80" s="1">
        <v>1996</v>
      </c>
      <c r="O80" s="1" t="str" cm="1">
        <f t="array" ref="O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" s="1" t="str" cm="1">
        <f t="array" ref="P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" s="2" t="s">
        <v>31</v>
      </c>
      <c r="R80" s="2" t="str" cm="1">
        <f t="array" ref="R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" s="2" t="str">
        <f>IF(Esta[[#This Row],[TEC - Tipo de Estrutura 2]]="Pórtico","Vãos Multiplos",Esta[[#This Row],[TEC - Tipo de Estrutura 2]])</f>
        <v>Vãos Multiplos</v>
      </c>
      <c r="T80" s="1">
        <v>3</v>
      </c>
      <c r="U80" s="1">
        <v>52.7</v>
      </c>
      <c r="V80" s="1">
        <v>17.45</v>
      </c>
      <c r="W80" s="1">
        <v>29.3</v>
      </c>
      <c r="X80" s="1">
        <v>6.55</v>
      </c>
      <c r="Y80" s="8"/>
      <c r="Z80" s="1" t="s">
        <v>41</v>
      </c>
      <c r="AA80" s="2" t="s">
        <v>35</v>
      </c>
      <c r="AB80" s="2" t="str" cm="1">
        <f t="array" ref="AB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" spans="1:29" ht="15" hidden="1" customHeight="1" x14ac:dyDescent="0.35">
      <c r="A81" s="1">
        <v>146</v>
      </c>
      <c r="B81" s="1">
        <v>4</v>
      </c>
      <c r="C81" s="11">
        <v>-8.0914030493248195</v>
      </c>
      <c r="D81" s="10">
        <v>40.476557372416899</v>
      </c>
      <c r="E81" s="1">
        <v>410</v>
      </c>
      <c r="F81" s="2" t="s">
        <v>160</v>
      </c>
      <c r="G81" s="1"/>
      <c r="H81" s="2" t="s">
        <v>34</v>
      </c>
      <c r="I81" s="2" t="s">
        <v>91</v>
      </c>
      <c r="J81" s="2" t="s">
        <v>161</v>
      </c>
      <c r="K81" s="1">
        <v>3536.4940000000001</v>
      </c>
      <c r="L81" s="1">
        <v>89751.15</v>
      </c>
      <c r="M81" s="2" t="s">
        <v>20</v>
      </c>
      <c r="N81" s="1">
        <v>1996</v>
      </c>
      <c r="O81" s="1" t="str" cm="1">
        <f t="array" ref="O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" s="1" t="str" cm="1">
        <f t="array" ref="P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" s="2" t="s">
        <v>31</v>
      </c>
      <c r="R81" s="2" t="str" cm="1">
        <f t="array" ref="R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" s="2" t="str">
        <f>IF(Esta[[#This Row],[TEC - Tipo de Estrutura 2]]="Pórtico","Vãos Multiplos",Esta[[#This Row],[TEC - Tipo de Estrutura 2]])</f>
        <v>Vãos Multiplos</v>
      </c>
      <c r="T81" s="1">
        <v>3</v>
      </c>
      <c r="U81" s="1">
        <v>45.55</v>
      </c>
      <c r="V81" s="1">
        <v>10.9</v>
      </c>
      <c r="W81" s="1">
        <v>25.65</v>
      </c>
      <c r="X81" s="1">
        <v>8.4</v>
      </c>
      <c r="Y81" s="8"/>
      <c r="Z81" s="1" t="s">
        <v>41</v>
      </c>
      <c r="AA81" s="2" t="s">
        <v>35</v>
      </c>
      <c r="AB81" s="2" t="str" cm="1">
        <f t="array" ref="AB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" spans="1:29" ht="15" hidden="1" customHeight="1" x14ac:dyDescent="0.35">
      <c r="A82" s="1">
        <v>147</v>
      </c>
      <c r="B82" s="1">
        <v>4</v>
      </c>
      <c r="C82" s="11">
        <v>-8.0868297766502302</v>
      </c>
      <c r="D82" s="10">
        <v>40.4816243497485</v>
      </c>
      <c r="E82" s="1">
        <v>411</v>
      </c>
      <c r="F82" s="2" t="s">
        <v>162</v>
      </c>
      <c r="G82" s="1"/>
      <c r="H82" s="2" t="s">
        <v>18</v>
      </c>
      <c r="I82" s="2" t="s">
        <v>91</v>
      </c>
      <c r="J82" s="2" t="s">
        <v>161</v>
      </c>
      <c r="K82" s="1">
        <v>3924</v>
      </c>
      <c r="L82" s="1">
        <v>90314</v>
      </c>
      <c r="M82" s="2" t="s">
        <v>20</v>
      </c>
      <c r="N82" s="1">
        <v>1996</v>
      </c>
      <c r="O82" s="1" t="str" cm="1">
        <f t="array" ref="O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" s="1" t="str" cm="1">
        <f t="array" ref="P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" s="2" t="s">
        <v>57</v>
      </c>
      <c r="R82" s="2" t="str" cm="1">
        <f t="array" ref="R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" s="2" t="str">
        <f>IF(Esta[[#This Row],[TEC - Tipo de Estrutura 2]]="Pórtico","Vãos Multiplos",Esta[[#This Row],[TEC - Tipo de Estrutura 2]])</f>
        <v>Vãos Multiplos</v>
      </c>
      <c r="T82" s="1">
        <v>1</v>
      </c>
      <c r="U82" s="1">
        <v>10.97</v>
      </c>
      <c r="V82" s="1">
        <v>17.600000000000001</v>
      </c>
      <c r="W82" s="1">
        <v>10.97</v>
      </c>
      <c r="X82" s="7"/>
      <c r="Y82" s="8"/>
      <c r="Z82" s="1" t="s">
        <v>41</v>
      </c>
      <c r="AA82" s="2" t="s">
        <v>23</v>
      </c>
      <c r="AB82" s="2" t="str" cm="1">
        <f t="array" ref="AB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" spans="1:29" ht="15" hidden="1" customHeight="1" x14ac:dyDescent="0.35">
      <c r="A83" s="1">
        <v>148</v>
      </c>
      <c r="B83" s="1">
        <v>4</v>
      </c>
      <c r="C83" s="11">
        <v>-8.0868094195733207</v>
      </c>
      <c r="D83" s="10">
        <v>40.486878567114204</v>
      </c>
      <c r="E83" s="1">
        <v>412</v>
      </c>
      <c r="F83" s="2" t="s">
        <v>163</v>
      </c>
      <c r="G83" s="1"/>
      <c r="H83" s="2" t="s">
        <v>18</v>
      </c>
      <c r="I83" s="2" t="s">
        <v>91</v>
      </c>
      <c r="J83" s="2" t="s">
        <v>161</v>
      </c>
      <c r="K83" s="1">
        <v>3925.42</v>
      </c>
      <c r="L83" s="1">
        <v>90897.45</v>
      </c>
      <c r="M83" s="2" t="s">
        <v>20</v>
      </c>
      <c r="N83" s="1">
        <v>1996</v>
      </c>
      <c r="O83" s="1" t="str" cm="1">
        <f t="array" ref="O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" s="1" t="str" cm="1">
        <f t="array" ref="P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" s="2" t="s">
        <v>31</v>
      </c>
      <c r="R83" s="2" t="str" cm="1">
        <f t="array" ref="R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" s="2" t="str">
        <f>IF(Esta[[#This Row],[TEC - Tipo de Estrutura 2]]="Pórtico","Vãos Multiplos",Esta[[#This Row],[TEC - Tipo de Estrutura 2]])</f>
        <v>Vãos Multiplos</v>
      </c>
      <c r="T83" s="1">
        <v>3</v>
      </c>
      <c r="U83" s="1">
        <v>36.049999999999997</v>
      </c>
      <c r="V83" s="1">
        <v>17.600000000000001</v>
      </c>
      <c r="W83" s="1">
        <v>20.05</v>
      </c>
      <c r="X83" s="1">
        <v>8</v>
      </c>
      <c r="Y83" s="8"/>
      <c r="Z83" s="1" t="s">
        <v>41</v>
      </c>
      <c r="AA83" s="2" t="s">
        <v>35</v>
      </c>
      <c r="AB83" s="2" t="str" cm="1">
        <f t="array" ref="AB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" spans="1:29" ht="15" hidden="1" customHeight="1" x14ac:dyDescent="0.35">
      <c r="A84" s="1">
        <v>149</v>
      </c>
      <c r="B84" s="1">
        <v>4</v>
      </c>
      <c r="C84" s="11">
        <v>-8.0848939704533098</v>
      </c>
      <c r="D84" s="10">
        <v>40.490141624094598</v>
      </c>
      <c r="E84" s="1">
        <v>414</v>
      </c>
      <c r="F84" s="2" t="s">
        <v>164</v>
      </c>
      <c r="G84" s="1"/>
      <c r="H84" s="2" t="s">
        <v>34</v>
      </c>
      <c r="I84" s="2" t="s">
        <v>91</v>
      </c>
      <c r="J84" s="2" t="s">
        <v>161</v>
      </c>
      <c r="K84" s="1">
        <v>4087.6219999999998</v>
      </c>
      <c r="L84" s="1">
        <v>91259.88</v>
      </c>
      <c r="M84" s="2" t="s">
        <v>20</v>
      </c>
      <c r="N84" s="1">
        <v>1996</v>
      </c>
      <c r="O84" s="1" t="str" cm="1">
        <f t="array" ref="O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" s="1" t="str" cm="1">
        <f t="array" ref="P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" s="2" t="s">
        <v>31</v>
      </c>
      <c r="R84" s="2" t="str" cm="1">
        <f t="array" ref="R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" s="2" t="str">
        <f>IF(Esta[[#This Row],[TEC - Tipo de Estrutura 2]]="Pórtico","Vãos Multiplos",Esta[[#This Row],[TEC - Tipo de Estrutura 2]])</f>
        <v>Vãos Multiplos</v>
      </c>
      <c r="T84" s="1">
        <v>3</v>
      </c>
      <c r="U84" s="1">
        <v>40.950000000000003</v>
      </c>
      <c r="V84" s="1">
        <v>10.9</v>
      </c>
      <c r="W84" s="1">
        <v>22.85</v>
      </c>
      <c r="X84" s="1">
        <v>8</v>
      </c>
      <c r="Y84" s="8"/>
      <c r="Z84" s="1" t="s">
        <v>41</v>
      </c>
      <c r="AA84" s="2" t="s">
        <v>35</v>
      </c>
      <c r="AB84" s="2" t="str" cm="1">
        <f t="array" ref="AB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" spans="1:29" ht="15" hidden="1" customHeight="1" x14ac:dyDescent="0.35">
      <c r="A85" s="1">
        <v>150</v>
      </c>
      <c r="B85" s="1">
        <v>4</v>
      </c>
      <c r="C85" s="11">
        <v>-8.0826417562086093</v>
      </c>
      <c r="D85" s="10">
        <v>40.499039104545403</v>
      </c>
      <c r="E85" s="1">
        <v>416</v>
      </c>
      <c r="F85" s="2" t="s">
        <v>165</v>
      </c>
      <c r="G85" s="1"/>
      <c r="H85" s="2" t="s">
        <v>34</v>
      </c>
      <c r="I85" s="2" t="s">
        <v>91</v>
      </c>
      <c r="J85" s="2" t="s">
        <v>161</v>
      </c>
      <c r="K85" s="1">
        <v>4278</v>
      </c>
      <c r="L85" s="1">
        <v>92248</v>
      </c>
      <c r="M85" s="2" t="s">
        <v>20</v>
      </c>
      <c r="N85" s="1">
        <v>1996</v>
      </c>
      <c r="O85" s="1" t="str" cm="1">
        <f t="array" ref="O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" s="1" t="str" cm="1">
        <f t="array" ref="P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" s="2" t="s">
        <v>31</v>
      </c>
      <c r="R85" s="2" t="str" cm="1">
        <f t="array" ref="R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" s="2" t="str">
        <f>IF(Esta[[#This Row],[TEC - Tipo de Estrutura 2]]="Pórtico","Vãos Multiplos",Esta[[#This Row],[TEC - Tipo de Estrutura 2]])</f>
        <v>Vãos Multiplos</v>
      </c>
      <c r="T85" s="1">
        <v>3</v>
      </c>
      <c r="U85" s="1">
        <v>60.7</v>
      </c>
      <c r="V85" s="1">
        <v>22.32</v>
      </c>
      <c r="W85" s="1">
        <v>30.3</v>
      </c>
      <c r="X85" s="1">
        <v>7.2</v>
      </c>
      <c r="Y85" s="8"/>
      <c r="Z85" s="1" t="s">
        <v>41</v>
      </c>
      <c r="AA85" s="2" t="s">
        <v>35</v>
      </c>
      <c r="AB85" s="2" t="str" cm="1">
        <f t="array" ref="AB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" spans="1:29" ht="15" hidden="1" customHeight="1" x14ac:dyDescent="0.35">
      <c r="A86" s="1">
        <v>151</v>
      </c>
      <c r="B86" s="1">
        <v>4</v>
      </c>
      <c r="C86" s="11">
        <v>-8.4286219771095592</v>
      </c>
      <c r="D86" s="10">
        <v>41.572478140906497</v>
      </c>
      <c r="E86" s="1">
        <v>417</v>
      </c>
      <c r="F86" s="2" t="s">
        <v>166</v>
      </c>
      <c r="G86" s="1"/>
      <c r="H86" s="2" t="s">
        <v>34</v>
      </c>
      <c r="I86" s="2" t="s">
        <v>151</v>
      </c>
      <c r="J86" s="2" t="s">
        <v>151</v>
      </c>
      <c r="K86" s="1">
        <v>-24646.74</v>
      </c>
      <c r="L86" s="1">
        <v>211499.3</v>
      </c>
      <c r="M86" s="2" t="s">
        <v>20</v>
      </c>
      <c r="N86" s="1">
        <v>1999</v>
      </c>
      <c r="O86" s="1" t="str" cm="1">
        <f t="array" ref="O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" s="1" t="str" cm="1">
        <f t="array" ref="P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" s="2" t="s">
        <v>31</v>
      </c>
      <c r="R86" s="2" t="str" cm="1">
        <f t="array" ref="R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" s="2" t="str">
        <f>IF(Esta[[#This Row],[TEC - Tipo de Estrutura 2]]="Pórtico","Vãos Multiplos",Esta[[#This Row],[TEC - Tipo de Estrutura 2]])</f>
        <v>Vãos Multiplos</v>
      </c>
      <c r="T86" s="1">
        <v>4</v>
      </c>
      <c r="U86" s="1">
        <v>44.55</v>
      </c>
      <c r="V86" s="1">
        <v>12.25</v>
      </c>
      <c r="W86" s="1">
        <v>16.95</v>
      </c>
      <c r="X86" s="1">
        <v>7.2</v>
      </c>
      <c r="Y86" s="8"/>
      <c r="Z86" s="1" t="s">
        <v>37</v>
      </c>
      <c r="AA86" s="2" t="s">
        <v>35</v>
      </c>
      <c r="AB86" s="2" t="str" cm="1">
        <f t="array" ref="AB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" spans="1:29" ht="15" hidden="1" customHeight="1" x14ac:dyDescent="0.35">
      <c r="A87" s="1">
        <v>152</v>
      </c>
      <c r="B87" s="1">
        <v>4</v>
      </c>
      <c r="C87" s="11">
        <v>-8.0887319897594203</v>
      </c>
      <c r="D87" s="10">
        <v>40.512234528101501</v>
      </c>
      <c r="E87" s="1">
        <v>419</v>
      </c>
      <c r="F87" s="2" t="s">
        <v>167</v>
      </c>
      <c r="G87" s="1"/>
      <c r="H87" s="2" t="s">
        <v>18</v>
      </c>
      <c r="I87" s="2" t="s">
        <v>91</v>
      </c>
      <c r="J87" s="2" t="s">
        <v>161</v>
      </c>
      <c r="K87" s="1">
        <v>3761</v>
      </c>
      <c r="L87" s="1">
        <v>93713</v>
      </c>
      <c r="M87" s="2" t="s">
        <v>20</v>
      </c>
      <c r="N87" s="1">
        <v>1996</v>
      </c>
      <c r="O87" s="1" t="str" cm="1">
        <f t="array" ref="O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" s="1" t="str" cm="1">
        <f t="array" ref="P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" s="2" t="s">
        <v>57</v>
      </c>
      <c r="R87" s="2" t="str" cm="1">
        <f t="array" ref="R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7" s="2" t="str">
        <f>IF(Esta[[#This Row],[TEC - Tipo de Estrutura 2]]="Pórtico","Vãos Multiplos",Esta[[#This Row],[TEC - Tipo de Estrutura 2]])</f>
        <v>Vãos Multiplos</v>
      </c>
      <c r="T87" s="1">
        <v>1</v>
      </c>
      <c r="U87" s="1">
        <v>11</v>
      </c>
      <c r="V87" s="1">
        <v>14.45</v>
      </c>
      <c r="W87" s="1">
        <v>11</v>
      </c>
      <c r="X87" s="7"/>
      <c r="Y87" s="8"/>
      <c r="Z87" s="1" t="s">
        <v>41</v>
      </c>
      <c r="AA87" s="2" t="s">
        <v>23</v>
      </c>
      <c r="AB87" s="2" t="str" cm="1">
        <f t="array" ref="AB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" spans="1:29" ht="15" hidden="1" customHeight="1" x14ac:dyDescent="0.35">
      <c r="A88" s="1">
        <v>153</v>
      </c>
      <c r="B88" s="1">
        <v>4</v>
      </c>
      <c r="C88" s="11">
        <v>-8.0900763880637196</v>
      </c>
      <c r="D88" s="10">
        <v>40.513324689710302</v>
      </c>
      <c r="E88" s="1">
        <v>420</v>
      </c>
      <c r="F88" s="2" t="s">
        <v>168</v>
      </c>
      <c r="G88" s="1"/>
      <c r="H88" s="2" t="s">
        <v>18</v>
      </c>
      <c r="I88" s="2" t="s">
        <v>91</v>
      </c>
      <c r="J88" s="2" t="s">
        <v>161</v>
      </c>
      <c r="K88" s="1">
        <v>3647</v>
      </c>
      <c r="L88" s="1">
        <v>93834</v>
      </c>
      <c r="M88" s="2" t="s">
        <v>20</v>
      </c>
      <c r="N88" s="1">
        <v>1996</v>
      </c>
      <c r="O88" s="1" t="str" cm="1">
        <f t="array" ref="O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" s="1" t="str" cm="1">
        <f t="array" ref="P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" s="2" t="s">
        <v>57</v>
      </c>
      <c r="R88" s="2" t="str" cm="1">
        <f t="array" ref="R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8" s="2" t="str">
        <f>IF(Esta[[#This Row],[TEC - Tipo de Estrutura 2]]="Pórtico","Vãos Multiplos",Esta[[#This Row],[TEC - Tipo de Estrutura 2]])</f>
        <v>Vãos Multiplos</v>
      </c>
      <c r="T88" s="1">
        <v>1</v>
      </c>
      <c r="U88" s="1">
        <v>3.9</v>
      </c>
      <c r="V88" s="1">
        <v>13.3</v>
      </c>
      <c r="W88" s="1">
        <v>3.9</v>
      </c>
      <c r="X88" s="7"/>
      <c r="Y88" s="8"/>
      <c r="Z88" s="1" t="s">
        <v>41</v>
      </c>
      <c r="AA88" s="2" t="s">
        <v>23</v>
      </c>
      <c r="AB88" s="2" t="str" cm="1">
        <f t="array" ref="AB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" spans="1:29" ht="15" hidden="1" customHeight="1" x14ac:dyDescent="0.35">
      <c r="A89" s="1">
        <v>154</v>
      </c>
      <c r="B89" s="1">
        <v>4</v>
      </c>
      <c r="C89" s="11">
        <v>-8.0930045658398999</v>
      </c>
      <c r="D89" s="10">
        <v>40.520850558024897</v>
      </c>
      <c r="E89" s="1">
        <v>421</v>
      </c>
      <c r="F89" s="2" t="s">
        <v>169</v>
      </c>
      <c r="G89" s="1"/>
      <c r="H89" s="2" t="s">
        <v>34</v>
      </c>
      <c r="I89" s="2" t="s">
        <v>91</v>
      </c>
      <c r="J89" s="2" t="s">
        <v>161</v>
      </c>
      <c r="K89" s="1">
        <v>3398.4540000000002</v>
      </c>
      <c r="L89" s="1">
        <v>94669.59</v>
      </c>
      <c r="M89" s="2" t="s">
        <v>20</v>
      </c>
      <c r="N89" s="1">
        <v>1996</v>
      </c>
      <c r="O89" s="1" t="str" cm="1">
        <f t="array" ref="O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" s="1" t="str" cm="1">
        <f t="array" ref="P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" s="2" t="s">
        <v>31</v>
      </c>
      <c r="R89" s="2" t="str" cm="1">
        <f t="array" ref="R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" s="2" t="str">
        <f>IF(Esta[[#This Row],[TEC - Tipo de Estrutura 2]]="Pórtico","Vãos Multiplos",Esta[[#This Row],[TEC - Tipo de Estrutura 2]])</f>
        <v>Vãos Multiplos</v>
      </c>
      <c r="T89" s="1">
        <v>3</v>
      </c>
      <c r="U89" s="1">
        <v>43.4</v>
      </c>
      <c r="V89" s="1">
        <v>10.47</v>
      </c>
      <c r="W89" s="1">
        <v>21.8</v>
      </c>
      <c r="X89" s="1">
        <v>7.45</v>
      </c>
      <c r="Y89" s="8"/>
      <c r="Z89" s="1" t="s">
        <v>41</v>
      </c>
      <c r="AA89" s="2" t="s">
        <v>35</v>
      </c>
      <c r="AB89" s="2" t="str" cm="1">
        <f t="array" ref="AB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" spans="1:29" ht="15" hidden="1" customHeight="1" x14ac:dyDescent="0.35">
      <c r="A90" s="1">
        <v>155</v>
      </c>
      <c r="B90" s="1">
        <v>4</v>
      </c>
      <c r="C90" s="11">
        <v>-8.0885796675715707</v>
      </c>
      <c r="D90" s="10">
        <v>40.5260327954174</v>
      </c>
      <c r="E90" s="1">
        <v>423</v>
      </c>
      <c r="F90" s="2" t="s">
        <v>170</v>
      </c>
      <c r="G90" s="1"/>
      <c r="H90" s="2" t="s">
        <v>34</v>
      </c>
      <c r="I90" s="2" t="s">
        <v>91</v>
      </c>
      <c r="J90" s="2" t="s">
        <v>161</v>
      </c>
      <c r="K90" s="1">
        <v>3773.136</v>
      </c>
      <c r="L90" s="1">
        <v>95245.23</v>
      </c>
      <c r="M90" s="2" t="s">
        <v>20</v>
      </c>
      <c r="N90" s="1">
        <v>1996</v>
      </c>
      <c r="O90" s="1" t="str" cm="1">
        <f t="array" ref="O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" s="1" t="str" cm="1">
        <f t="array" ref="P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" s="2" t="s">
        <v>31</v>
      </c>
      <c r="R90" s="2" t="str" cm="1">
        <f t="array" ref="R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" s="2" t="str">
        <f>IF(Esta[[#This Row],[TEC - Tipo de Estrutura 2]]="Pórtico","Vãos Multiplos",Esta[[#This Row],[TEC - Tipo de Estrutura 2]])</f>
        <v>Vãos Multiplos</v>
      </c>
      <c r="T90" s="1">
        <v>3</v>
      </c>
      <c r="U90" s="1">
        <v>62.6</v>
      </c>
      <c r="V90" s="1">
        <v>15.21</v>
      </c>
      <c r="W90" s="1">
        <v>32.799999999999997</v>
      </c>
      <c r="X90" s="1">
        <v>6</v>
      </c>
      <c r="Y90" s="8"/>
      <c r="Z90" s="1" t="s">
        <v>41</v>
      </c>
      <c r="AA90" s="2" t="s">
        <v>35</v>
      </c>
      <c r="AB90" s="2" t="str" cm="1">
        <f t="array" ref="AB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" spans="1:29" ht="15" hidden="1" customHeight="1" x14ac:dyDescent="0.35">
      <c r="A91" s="1">
        <v>156</v>
      </c>
      <c r="B91" s="1">
        <v>4</v>
      </c>
      <c r="C91" s="11">
        <v>-8.0823610977475795</v>
      </c>
      <c r="D91" s="10">
        <v>40.5270727841839</v>
      </c>
      <c r="E91" s="1">
        <v>424</v>
      </c>
      <c r="F91" s="2" t="s">
        <v>171</v>
      </c>
      <c r="G91" s="1"/>
      <c r="H91" s="2" t="s">
        <v>34</v>
      </c>
      <c r="I91" s="2" t="s">
        <v>91</v>
      </c>
      <c r="J91" s="2" t="s">
        <v>161</v>
      </c>
      <c r="K91" s="1">
        <v>4300</v>
      </c>
      <c r="L91" s="1">
        <v>95361</v>
      </c>
      <c r="M91" s="2" t="s">
        <v>20</v>
      </c>
      <c r="N91" s="1">
        <v>1996</v>
      </c>
      <c r="O91" s="1" t="str" cm="1">
        <f t="array" ref="O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" s="1" t="str" cm="1">
        <f t="array" ref="P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" s="2" t="s">
        <v>31</v>
      </c>
      <c r="R91" s="2" t="str" cm="1">
        <f t="array" ref="R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" s="2" t="str">
        <f>IF(Esta[[#This Row],[TEC - Tipo de Estrutura 2]]="Pórtico","Vãos Multiplos",Esta[[#This Row],[TEC - Tipo de Estrutura 2]])</f>
        <v>Vãos Multiplos</v>
      </c>
      <c r="T91" s="1">
        <v>3</v>
      </c>
      <c r="U91" s="1">
        <v>35.799999999999997</v>
      </c>
      <c r="V91" s="1">
        <v>11.22</v>
      </c>
      <c r="W91" s="1">
        <v>15.6</v>
      </c>
      <c r="X91" s="1">
        <v>8.35</v>
      </c>
      <c r="Y91" s="8"/>
      <c r="Z91" s="1" t="s">
        <v>41</v>
      </c>
      <c r="AA91" s="2" t="s">
        <v>35</v>
      </c>
      <c r="AB91" s="2" t="str" cm="1">
        <f t="array" ref="AB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" spans="1:29" ht="15" hidden="1" customHeight="1" x14ac:dyDescent="0.35">
      <c r="A92" s="1">
        <v>158</v>
      </c>
      <c r="B92" s="1">
        <v>4</v>
      </c>
      <c r="C92" s="11">
        <v>-8.0590786819455307</v>
      </c>
      <c r="D92" s="10">
        <v>40.535705367222803</v>
      </c>
      <c r="E92" s="1">
        <v>427</v>
      </c>
      <c r="F92" s="2" t="s">
        <v>172</v>
      </c>
      <c r="G92" s="1"/>
      <c r="H92" s="2" t="s">
        <v>34</v>
      </c>
      <c r="I92" s="2" t="s">
        <v>91</v>
      </c>
      <c r="J92" s="2" t="s">
        <v>161</v>
      </c>
      <c r="K92" s="1">
        <v>6272</v>
      </c>
      <c r="L92" s="1">
        <v>96321</v>
      </c>
      <c r="M92" s="2" t="s">
        <v>20</v>
      </c>
      <c r="N92" s="1">
        <v>1996</v>
      </c>
      <c r="O92" s="1" t="str" cm="1">
        <f t="array" ref="O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" s="1" t="str" cm="1">
        <f t="array" ref="P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" s="2" t="s">
        <v>31</v>
      </c>
      <c r="R92" s="2" t="str" cm="1">
        <f t="array" ref="R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" s="2" t="str">
        <f>IF(Esta[[#This Row],[TEC - Tipo de Estrutura 2]]="Pórtico","Vãos Multiplos",Esta[[#This Row],[TEC - Tipo de Estrutura 2]])</f>
        <v>Vãos Multiplos</v>
      </c>
      <c r="T92" s="1">
        <v>3</v>
      </c>
      <c r="U92" s="1">
        <v>46.7</v>
      </c>
      <c r="V92" s="1">
        <v>11.18</v>
      </c>
      <c r="W92" s="1">
        <v>25.7</v>
      </c>
      <c r="X92" s="1">
        <v>5.5</v>
      </c>
      <c r="Y92" s="8"/>
      <c r="Z92" s="1" t="s">
        <v>41</v>
      </c>
      <c r="AA92" s="2" t="s">
        <v>35</v>
      </c>
      <c r="AB92" s="2" t="str" cm="1">
        <f t="array" ref="AB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" spans="1:29" ht="15" hidden="1" customHeight="1" x14ac:dyDescent="0.35">
      <c r="A93" s="1">
        <v>160</v>
      </c>
      <c r="B93" s="1">
        <v>4</v>
      </c>
      <c r="C93" s="11">
        <v>-8.0546068183609094</v>
      </c>
      <c r="D93" s="10">
        <v>40.544491641604999</v>
      </c>
      <c r="E93" s="1">
        <v>430</v>
      </c>
      <c r="F93" s="2" t="s">
        <v>173</v>
      </c>
      <c r="G93" s="1"/>
      <c r="H93" s="2" t="s">
        <v>34</v>
      </c>
      <c r="I93" s="2" t="s">
        <v>91</v>
      </c>
      <c r="J93" s="2" t="s">
        <v>161</v>
      </c>
      <c r="K93" s="1">
        <v>6650</v>
      </c>
      <c r="L93" s="1">
        <v>97297</v>
      </c>
      <c r="M93" s="2" t="s">
        <v>20</v>
      </c>
      <c r="N93" s="1">
        <v>1996</v>
      </c>
      <c r="O93" s="1" t="str" cm="1">
        <f t="array" ref="O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" s="1" t="str" cm="1">
        <f t="array" ref="P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" s="2" t="s">
        <v>31</v>
      </c>
      <c r="R93" s="2" t="str" cm="1">
        <f t="array" ref="R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" s="2" t="str">
        <f>IF(Esta[[#This Row],[TEC - Tipo de Estrutura 2]]="Pórtico","Vãos Multiplos",Esta[[#This Row],[TEC - Tipo de Estrutura 2]])</f>
        <v>Vãos Multiplos</v>
      </c>
      <c r="T93" s="1">
        <v>3</v>
      </c>
      <c r="U93" s="1">
        <v>39.799999999999997</v>
      </c>
      <c r="V93" s="1">
        <v>7.75</v>
      </c>
      <c r="W93" s="1">
        <v>18.600000000000001</v>
      </c>
      <c r="X93" s="1">
        <v>5.4</v>
      </c>
      <c r="Y93" s="8"/>
      <c r="Z93" s="1" t="s">
        <v>41</v>
      </c>
      <c r="AA93" s="2" t="s">
        <v>35</v>
      </c>
      <c r="AB93" s="2" t="str" cm="1">
        <f t="array" ref="AB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" spans="1:29" ht="15" hidden="1" customHeight="1" x14ac:dyDescent="0.35">
      <c r="A94" s="1">
        <v>161</v>
      </c>
      <c r="B94" s="1">
        <v>4</v>
      </c>
      <c r="C94" s="11">
        <v>-8.0540715618664205</v>
      </c>
      <c r="D94" s="10">
        <v>40.547931318457401</v>
      </c>
      <c r="E94" s="1">
        <v>431</v>
      </c>
      <c r="F94" s="2" t="s">
        <v>174</v>
      </c>
      <c r="G94" s="1"/>
      <c r="H94" s="2" t="s">
        <v>34</v>
      </c>
      <c r="I94" s="2" t="s">
        <v>91</v>
      </c>
      <c r="J94" s="2" t="s">
        <v>161</v>
      </c>
      <c r="K94" s="1">
        <v>6695</v>
      </c>
      <c r="L94" s="1">
        <v>97679</v>
      </c>
      <c r="M94" s="2" t="s">
        <v>20</v>
      </c>
      <c r="N94" s="1">
        <v>1996</v>
      </c>
      <c r="O94" s="1" t="str" cm="1">
        <f t="array" ref="O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" s="1" t="str" cm="1">
        <f t="array" ref="P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" s="2" t="s">
        <v>31</v>
      </c>
      <c r="R94" s="2" t="str" cm="1">
        <f t="array" ref="R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" s="2" t="str">
        <f>IF(Esta[[#This Row],[TEC - Tipo de Estrutura 2]]="Pórtico","Vãos Multiplos",Esta[[#This Row],[TEC - Tipo de Estrutura 2]])</f>
        <v>Vãos Multiplos</v>
      </c>
      <c r="T94" s="1">
        <v>3</v>
      </c>
      <c r="U94" s="1">
        <v>56.75</v>
      </c>
      <c r="V94" s="1">
        <v>12.35</v>
      </c>
      <c r="W94" s="1">
        <v>29.55</v>
      </c>
      <c r="X94" s="1">
        <v>7.6</v>
      </c>
      <c r="Y94" s="8"/>
      <c r="Z94" s="1" t="s">
        <v>41</v>
      </c>
      <c r="AA94" s="2" t="s">
        <v>35</v>
      </c>
      <c r="AB94" s="2" t="str" cm="1">
        <f t="array" ref="AB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" spans="1:29" ht="15" hidden="1" customHeight="1" x14ac:dyDescent="0.35">
      <c r="A95" s="1">
        <v>162</v>
      </c>
      <c r="B95" s="1">
        <v>4</v>
      </c>
      <c r="C95" s="11">
        <v>-8.0493040717155004</v>
      </c>
      <c r="D95" s="10">
        <v>40.565371279981399</v>
      </c>
      <c r="E95" s="1">
        <v>435</v>
      </c>
      <c r="F95" s="2" t="s">
        <v>175</v>
      </c>
      <c r="G95" s="1"/>
      <c r="H95" s="2" t="s">
        <v>34</v>
      </c>
      <c r="I95" s="2" t="s">
        <v>91</v>
      </c>
      <c r="J95" s="2" t="s">
        <v>161</v>
      </c>
      <c r="K95" s="1">
        <v>7097</v>
      </c>
      <c r="L95" s="1">
        <v>99616</v>
      </c>
      <c r="M95" s="2" t="s">
        <v>20</v>
      </c>
      <c r="N95" s="1">
        <v>1989</v>
      </c>
      <c r="O95" s="1" t="str" cm="1">
        <f t="array" ref="O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" s="1" t="str" cm="1">
        <f t="array" ref="P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" s="2" t="s">
        <v>31</v>
      </c>
      <c r="R95" s="2" t="str" cm="1">
        <f t="array" ref="R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" s="2" t="str">
        <f>IF(Esta[[#This Row],[TEC - Tipo de Estrutura 2]]="Pórtico","Vãos Multiplos",Esta[[#This Row],[TEC - Tipo de Estrutura 2]])</f>
        <v>Vãos Multiplos</v>
      </c>
      <c r="T95" s="1">
        <v>3</v>
      </c>
      <c r="U95" s="1">
        <v>39</v>
      </c>
      <c r="V95" s="1">
        <v>11</v>
      </c>
      <c r="W95" s="1">
        <v>18.3</v>
      </c>
      <c r="X95" s="1">
        <v>6.8</v>
      </c>
      <c r="Y95" s="8"/>
      <c r="Z95" s="1" t="s">
        <v>41</v>
      </c>
      <c r="AA95" s="2" t="s">
        <v>35</v>
      </c>
      <c r="AB95" s="2" t="str" cm="1">
        <f t="array" ref="AB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" spans="1:29" ht="15" hidden="1" customHeight="1" x14ac:dyDescent="0.35">
      <c r="A96" s="1">
        <v>163</v>
      </c>
      <c r="B96" s="1">
        <v>4</v>
      </c>
      <c r="C96" s="11">
        <v>-8.0367459908748309</v>
      </c>
      <c r="D96" s="10">
        <v>40.569377856645403</v>
      </c>
      <c r="E96" s="1">
        <v>438</v>
      </c>
      <c r="F96" s="2" t="s">
        <v>176</v>
      </c>
      <c r="G96" s="1"/>
      <c r="H96" s="2" t="s">
        <v>34</v>
      </c>
      <c r="I96" s="2" t="s">
        <v>91</v>
      </c>
      <c r="J96" s="2" t="s">
        <v>161</v>
      </c>
      <c r="K96" s="1">
        <v>8160</v>
      </c>
      <c r="L96" s="1">
        <v>100062</v>
      </c>
      <c r="M96" s="2" t="s">
        <v>20</v>
      </c>
      <c r="N96" s="1">
        <v>1989</v>
      </c>
      <c r="O96" s="1" t="str" cm="1">
        <f t="array" ref="O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" s="1" t="str" cm="1">
        <f t="array" ref="P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" s="2" t="s">
        <v>31</v>
      </c>
      <c r="R96" s="2" t="str" cm="1">
        <f t="array" ref="R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" s="2" t="str">
        <f>IF(Esta[[#This Row],[TEC - Tipo de Estrutura 2]]="Pórtico","Vãos Multiplos",Esta[[#This Row],[TEC - Tipo de Estrutura 2]])</f>
        <v>Vãos Multiplos</v>
      </c>
      <c r="T96" s="1">
        <v>3</v>
      </c>
      <c r="U96" s="1">
        <v>38.5</v>
      </c>
      <c r="V96" s="1">
        <v>7.85</v>
      </c>
      <c r="W96" s="1">
        <v>17.600000000000001</v>
      </c>
      <c r="X96" s="1">
        <v>6.3</v>
      </c>
      <c r="Y96" s="8"/>
      <c r="Z96" s="1" t="s">
        <v>41</v>
      </c>
      <c r="AA96" s="2" t="s">
        <v>35</v>
      </c>
      <c r="AB96" s="2" t="str" cm="1">
        <f t="array" ref="AB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7" spans="1:29" ht="15" hidden="1" customHeight="1" x14ac:dyDescent="0.35">
      <c r="A97" s="1">
        <v>164</v>
      </c>
      <c r="B97" s="1">
        <v>4</v>
      </c>
      <c r="C97" s="11">
        <v>-8.0352666932281593</v>
      </c>
      <c r="D97" s="10">
        <v>40.571546892084498</v>
      </c>
      <c r="E97" s="1">
        <v>439</v>
      </c>
      <c r="F97" s="2" t="s">
        <v>177</v>
      </c>
      <c r="G97" s="1"/>
      <c r="H97" s="2" t="s">
        <v>34</v>
      </c>
      <c r="I97" s="2" t="s">
        <v>91</v>
      </c>
      <c r="J97" s="2" t="s">
        <v>161</v>
      </c>
      <c r="K97" s="1">
        <v>8285</v>
      </c>
      <c r="L97" s="1">
        <v>100303</v>
      </c>
      <c r="M97" s="2" t="s">
        <v>20</v>
      </c>
      <c r="N97" s="1">
        <v>1989</v>
      </c>
      <c r="O97" s="1" t="str" cm="1">
        <f t="array" ref="O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" s="1" t="str" cm="1">
        <f t="array" ref="P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" s="2" t="s">
        <v>31</v>
      </c>
      <c r="R97" s="2" t="str" cm="1">
        <f t="array" ref="R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" s="2" t="str">
        <f>IF(Esta[[#This Row],[TEC - Tipo de Estrutura 2]]="Pórtico","Vãos Multiplos",Esta[[#This Row],[TEC - Tipo de Estrutura 2]])</f>
        <v>Vãos Multiplos</v>
      </c>
      <c r="T97" s="1">
        <v>3</v>
      </c>
      <c r="U97" s="1">
        <v>38.9</v>
      </c>
      <c r="V97" s="1">
        <v>10.75</v>
      </c>
      <c r="W97" s="1">
        <v>18.100000000000001</v>
      </c>
      <c r="X97" s="1">
        <v>5.3</v>
      </c>
      <c r="Y97" s="8"/>
      <c r="Z97" s="1" t="s">
        <v>41</v>
      </c>
      <c r="AA97" s="2" t="s">
        <v>35</v>
      </c>
      <c r="AB97" s="2" t="str" cm="1">
        <f t="array" ref="AB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8" spans="1:29" ht="15" hidden="1" customHeight="1" x14ac:dyDescent="0.35">
      <c r="A98" s="1">
        <v>166</v>
      </c>
      <c r="B98" s="1">
        <v>4</v>
      </c>
      <c r="C98" s="11">
        <v>-8.0328416376994394</v>
      </c>
      <c r="D98" s="10">
        <v>40.574300435294496</v>
      </c>
      <c r="E98" s="1">
        <v>442</v>
      </c>
      <c r="F98" s="2" t="s">
        <v>178</v>
      </c>
      <c r="G98" s="1"/>
      <c r="H98" s="2" t="s">
        <v>34</v>
      </c>
      <c r="I98" s="2" t="s">
        <v>91</v>
      </c>
      <c r="J98" s="2" t="s">
        <v>161</v>
      </c>
      <c r="K98" s="1">
        <v>8490</v>
      </c>
      <c r="L98" s="1">
        <v>100609</v>
      </c>
      <c r="M98" s="2" t="s">
        <v>20</v>
      </c>
      <c r="N98" s="1">
        <v>1989</v>
      </c>
      <c r="O98" s="1" t="str" cm="1">
        <f t="array" ref="O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" s="1" t="str" cm="1">
        <f t="array" ref="P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" s="2" t="s">
        <v>31</v>
      </c>
      <c r="R98" s="2" t="str" cm="1">
        <f t="array" ref="R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8" s="2" t="str">
        <f>IF(Esta[[#This Row],[TEC - Tipo de Estrutura 2]]="Pórtico","Vãos Multiplos",Esta[[#This Row],[TEC - Tipo de Estrutura 2]])</f>
        <v>Vãos Multiplos</v>
      </c>
      <c r="T98" s="1">
        <v>3</v>
      </c>
      <c r="U98" s="1">
        <v>38.35</v>
      </c>
      <c r="V98" s="1">
        <v>7.9</v>
      </c>
      <c r="W98" s="1">
        <v>17.55</v>
      </c>
      <c r="X98" s="1">
        <v>5.8</v>
      </c>
      <c r="Y98" s="8"/>
      <c r="Z98" s="1" t="s">
        <v>41</v>
      </c>
      <c r="AA98" s="2" t="s">
        <v>35</v>
      </c>
      <c r="AB98" s="2" t="str" cm="1">
        <f t="array" ref="AB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" spans="1:29" ht="15" hidden="1" customHeight="1" x14ac:dyDescent="0.35">
      <c r="A99" s="1">
        <v>167</v>
      </c>
      <c r="B99" s="1">
        <v>4</v>
      </c>
      <c r="C99" s="11">
        <v>-8.0274619455554195</v>
      </c>
      <c r="D99" s="10">
        <v>40.578212944962303</v>
      </c>
      <c r="E99" s="1">
        <v>444</v>
      </c>
      <c r="F99" s="2" t="s">
        <v>179</v>
      </c>
      <c r="G99" s="1"/>
      <c r="H99" s="2" t="s">
        <v>18</v>
      </c>
      <c r="I99" s="2" t="s">
        <v>91</v>
      </c>
      <c r="J99" s="2" t="s">
        <v>161</v>
      </c>
      <c r="K99" s="1">
        <v>8945</v>
      </c>
      <c r="L99" s="1">
        <v>101044</v>
      </c>
      <c r="M99" s="2" t="s">
        <v>20</v>
      </c>
      <c r="N99" s="1">
        <v>1989</v>
      </c>
      <c r="O99" s="1" t="str" cm="1">
        <f t="array" ref="O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" s="1" t="str" cm="1">
        <f t="array" ref="P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" s="2" t="s">
        <v>31</v>
      </c>
      <c r="R99" s="2" t="str" cm="1">
        <f t="array" ref="R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9" s="2" t="str">
        <f>IF(Esta[[#This Row],[TEC - Tipo de Estrutura 2]]="Pórtico","Vãos Multiplos",Esta[[#This Row],[TEC - Tipo de Estrutura 2]])</f>
        <v>Vãos Multiplos</v>
      </c>
      <c r="T99" s="1">
        <v>3</v>
      </c>
      <c r="U99" s="1">
        <v>32</v>
      </c>
      <c r="V99" s="1">
        <v>14.9</v>
      </c>
      <c r="W99" s="1">
        <v>14</v>
      </c>
      <c r="X99" s="1">
        <v>5.4</v>
      </c>
      <c r="Y99" s="8"/>
      <c r="Z99" s="1" t="s">
        <v>41</v>
      </c>
      <c r="AA99" s="2" t="s">
        <v>35</v>
      </c>
      <c r="AB99" s="2" t="str" cm="1">
        <f t="array" ref="AB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" spans="1:29" ht="15" hidden="1" customHeight="1" x14ac:dyDescent="0.35">
      <c r="A100" s="1">
        <v>169</v>
      </c>
      <c r="B100" s="1">
        <v>4</v>
      </c>
      <c r="C100" s="11">
        <v>-8.0165720615825293</v>
      </c>
      <c r="D100" s="10">
        <v>40.5852806288556</v>
      </c>
      <c r="E100" s="1">
        <v>450</v>
      </c>
      <c r="F100" s="2" t="s">
        <v>180</v>
      </c>
      <c r="G100" s="1"/>
      <c r="H100" s="2" t="s">
        <v>18</v>
      </c>
      <c r="I100" s="2" t="s">
        <v>91</v>
      </c>
      <c r="J100" s="2" t="s">
        <v>161</v>
      </c>
      <c r="K100" s="1">
        <v>9866</v>
      </c>
      <c r="L100" s="1">
        <v>101830</v>
      </c>
      <c r="M100" s="2" t="s">
        <v>20</v>
      </c>
      <c r="N100" s="1">
        <v>1989</v>
      </c>
      <c r="O100" s="1" t="str" cm="1">
        <f t="array" ref="O1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" s="1" t="str" cm="1">
        <f t="array" ref="P1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0" s="2" t="s">
        <v>31</v>
      </c>
      <c r="R100" s="2" t="str" cm="1">
        <f t="array" ref="R1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0" s="2" t="str">
        <f>IF(Esta[[#This Row],[TEC - Tipo de Estrutura 2]]="Pórtico","Vãos Multiplos",Esta[[#This Row],[TEC - Tipo de Estrutura 2]])</f>
        <v>Vãos Multiplos</v>
      </c>
      <c r="T100" s="1">
        <v>3</v>
      </c>
      <c r="U100" s="1">
        <v>36.549999999999997</v>
      </c>
      <c r="V100" s="1">
        <v>22.3</v>
      </c>
      <c r="W100" s="1">
        <v>15.65</v>
      </c>
      <c r="X100" s="1">
        <v>6.3</v>
      </c>
      <c r="Y100" s="8"/>
      <c r="Z100" s="1" t="s">
        <v>41</v>
      </c>
      <c r="AA100" s="2" t="s">
        <v>35</v>
      </c>
      <c r="AB100" s="2" t="str" cm="1">
        <f t="array" ref="AB1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" spans="1:29" ht="15" hidden="1" customHeight="1" x14ac:dyDescent="0.35">
      <c r="A101" s="1">
        <v>171</v>
      </c>
      <c r="B101" s="1">
        <v>4</v>
      </c>
      <c r="C101" s="11">
        <v>-8.0073090164105594</v>
      </c>
      <c r="D101" s="10">
        <v>40.592925397094497</v>
      </c>
      <c r="E101" s="1">
        <v>453</v>
      </c>
      <c r="F101" s="2" t="s">
        <v>181</v>
      </c>
      <c r="G101" s="1"/>
      <c r="H101" s="2" t="s">
        <v>18</v>
      </c>
      <c r="I101" s="2" t="s">
        <v>91</v>
      </c>
      <c r="J101" s="2" t="s">
        <v>161</v>
      </c>
      <c r="K101" s="1">
        <v>10649</v>
      </c>
      <c r="L101" s="1">
        <v>102680</v>
      </c>
      <c r="M101" s="2" t="s">
        <v>20</v>
      </c>
      <c r="N101" s="1">
        <v>1989</v>
      </c>
      <c r="O101" s="1" t="str" cm="1">
        <f t="array" ref="O1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" s="1" t="str" cm="1">
        <f t="array" ref="P1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" s="2" t="s">
        <v>57</v>
      </c>
      <c r="R101" s="2" t="str" cm="1">
        <f t="array" ref="R1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1" s="2" t="str">
        <f>IF(Esta[[#This Row],[TEC - Tipo de Estrutura 2]]="Pórtico","Vãos Multiplos",Esta[[#This Row],[TEC - Tipo de Estrutura 2]])</f>
        <v>Vãos Multiplos</v>
      </c>
      <c r="T101" s="1">
        <v>1</v>
      </c>
      <c r="U101" s="1">
        <v>6.4</v>
      </c>
      <c r="V101" s="1">
        <v>14.2</v>
      </c>
      <c r="W101" s="1">
        <v>6.4</v>
      </c>
      <c r="X101" s="7"/>
      <c r="Y101" s="8"/>
      <c r="Z101" s="1" t="s">
        <v>41</v>
      </c>
      <c r="AA101" s="2" t="s">
        <v>23</v>
      </c>
      <c r="AB101" s="2" t="str" cm="1">
        <f t="array" ref="AB1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" spans="1:29" ht="15" hidden="1" customHeight="1" x14ac:dyDescent="0.35">
      <c r="A102" s="1">
        <v>173</v>
      </c>
      <c r="B102" s="1">
        <v>2</v>
      </c>
      <c r="C102" s="11">
        <v>-7.9944852463410196</v>
      </c>
      <c r="D102" s="10">
        <v>40.601227079458802</v>
      </c>
      <c r="E102" s="1">
        <v>455</v>
      </c>
      <c r="F102" s="2" t="s">
        <v>182</v>
      </c>
      <c r="G102" s="1"/>
      <c r="H102" s="2" t="s">
        <v>25</v>
      </c>
      <c r="I102" s="2" t="s">
        <v>91</v>
      </c>
      <c r="J102" s="2" t="s">
        <v>91</v>
      </c>
      <c r="K102" s="1">
        <v>11733.09</v>
      </c>
      <c r="L102" s="1">
        <v>103603.5</v>
      </c>
      <c r="M102" s="2" t="s">
        <v>20</v>
      </c>
      <c r="N102" s="1">
        <v>1989</v>
      </c>
      <c r="O102" s="1" t="str" cm="1">
        <f t="array" ref="O1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" s="1" t="str" cm="1">
        <f t="array" ref="P1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" s="2" t="s">
        <v>31</v>
      </c>
      <c r="R102" s="2" t="str" cm="1">
        <f t="array" ref="R1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" s="2" t="str">
        <f>IF(Esta[[#This Row],[TEC - Tipo de Estrutura 2]]="Pórtico","Vãos Multiplos",Esta[[#This Row],[TEC - Tipo de Estrutura 2]])</f>
        <v>Vãos Multiplos</v>
      </c>
      <c r="T102" s="1">
        <v>5</v>
      </c>
      <c r="U102" s="1">
        <v>165.8</v>
      </c>
      <c r="V102" s="1">
        <v>15.2</v>
      </c>
      <c r="W102" s="1">
        <v>35</v>
      </c>
      <c r="X102" s="1">
        <v>24.2</v>
      </c>
      <c r="Y102" s="8"/>
      <c r="Z102" s="1" t="s">
        <v>41</v>
      </c>
      <c r="AA102" s="2" t="s">
        <v>35</v>
      </c>
      <c r="AB102" s="2" t="str" cm="1">
        <f t="array" ref="AB1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" spans="1:29" ht="15" hidden="1" customHeight="1" x14ac:dyDescent="0.35">
      <c r="A103" s="1">
        <v>174</v>
      </c>
      <c r="B103" s="1">
        <v>4</v>
      </c>
      <c r="C103" s="11">
        <v>-7.9879756141211997</v>
      </c>
      <c r="D103" s="10">
        <v>40.601592801727698</v>
      </c>
      <c r="E103" s="1">
        <v>456</v>
      </c>
      <c r="F103" s="2" t="s">
        <v>183</v>
      </c>
      <c r="G103" s="1"/>
      <c r="H103" s="2" t="s">
        <v>34</v>
      </c>
      <c r="I103" s="2" t="s">
        <v>91</v>
      </c>
      <c r="J103" s="2" t="s">
        <v>91</v>
      </c>
      <c r="K103" s="1">
        <v>12284</v>
      </c>
      <c r="L103" s="1">
        <v>103645</v>
      </c>
      <c r="M103" s="2" t="s">
        <v>20</v>
      </c>
      <c r="N103" s="1">
        <v>1989</v>
      </c>
      <c r="O103" s="1" t="str" cm="1">
        <f t="array" ref="O1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" s="1" t="str" cm="1">
        <f t="array" ref="P1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" s="2" t="s">
        <v>31</v>
      </c>
      <c r="R103" s="2" t="str" cm="1">
        <f t="array" ref="R1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" s="2" t="str">
        <f>IF(Esta[[#This Row],[TEC - Tipo de Estrutura 2]]="Pórtico","Vãos Multiplos",Esta[[#This Row],[TEC - Tipo de Estrutura 2]])</f>
        <v>Vãos Multiplos</v>
      </c>
      <c r="T103" s="1">
        <v>3</v>
      </c>
      <c r="U103" s="1">
        <v>37</v>
      </c>
      <c r="V103" s="1">
        <v>11.6</v>
      </c>
      <c r="W103" s="1">
        <v>18.5</v>
      </c>
      <c r="X103" s="1">
        <v>9.6</v>
      </c>
      <c r="Y103" s="8"/>
      <c r="Z103" s="1" t="s">
        <v>41</v>
      </c>
      <c r="AA103" s="2" t="s">
        <v>35</v>
      </c>
      <c r="AB103" s="2" t="str" cm="1">
        <f t="array" ref="AB1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" spans="1:29" ht="15" hidden="1" customHeight="1" x14ac:dyDescent="0.35">
      <c r="A104" s="1">
        <v>175</v>
      </c>
      <c r="B104" s="1">
        <v>2</v>
      </c>
      <c r="C104" s="11">
        <v>-7.9819490660535202</v>
      </c>
      <c r="D104" s="10">
        <v>41.666248930095598</v>
      </c>
      <c r="E104" s="1">
        <v>457</v>
      </c>
      <c r="F104" s="2" t="s">
        <v>184</v>
      </c>
      <c r="G104" s="1"/>
      <c r="H104" s="2" t="s">
        <v>25</v>
      </c>
      <c r="I104" s="2" t="s">
        <v>185</v>
      </c>
      <c r="J104" s="2" t="s">
        <v>186</v>
      </c>
      <c r="K104" s="1">
        <v>12588.89</v>
      </c>
      <c r="L104" s="1">
        <v>221882.9</v>
      </c>
      <c r="M104" s="2" t="s">
        <v>20</v>
      </c>
      <c r="N104" s="1">
        <v>1950</v>
      </c>
      <c r="O104" s="1" t="str" cm="1">
        <f t="array" ref="O1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4" s="1" t="str" cm="1">
        <f t="array" ref="P1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4" s="2" t="s">
        <v>31</v>
      </c>
      <c r="R104" s="2" t="str" cm="1">
        <f t="array" ref="R1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" s="2" t="str">
        <f>IF(Esta[[#This Row],[TEC - Tipo de Estrutura 2]]="Pórtico","Vãos Multiplos",Esta[[#This Row],[TEC - Tipo de Estrutura 2]])</f>
        <v>Vãos Multiplos</v>
      </c>
      <c r="T104" s="1">
        <v>4</v>
      </c>
      <c r="U104" s="1">
        <v>75.599999999999994</v>
      </c>
      <c r="V104" s="1">
        <v>9.8000000000000007</v>
      </c>
      <c r="W104" s="1">
        <v>20.2</v>
      </c>
      <c r="X104" s="1">
        <v>4</v>
      </c>
      <c r="Y104" s="8"/>
      <c r="Z104" s="1" t="s">
        <v>37</v>
      </c>
      <c r="AA104" s="2" t="s">
        <v>23</v>
      </c>
      <c r="AB104" s="2" t="str" cm="1">
        <f t="array" ref="AB1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" spans="1:29" ht="15" hidden="1" customHeight="1" x14ac:dyDescent="0.35">
      <c r="A105" s="1">
        <v>177</v>
      </c>
      <c r="B105" s="1">
        <v>5</v>
      </c>
      <c r="C105" s="11">
        <v>-7.9760965152608501</v>
      </c>
      <c r="D105" s="10">
        <v>40.603837583341402</v>
      </c>
      <c r="E105" s="1">
        <v>459</v>
      </c>
      <c r="F105" s="2" t="s">
        <v>187</v>
      </c>
      <c r="G105" s="1"/>
      <c r="H105" s="2" t="s">
        <v>34</v>
      </c>
      <c r="I105" s="2" t="s">
        <v>91</v>
      </c>
      <c r="J105" s="2" t="s">
        <v>91</v>
      </c>
      <c r="K105" s="1">
        <v>13289</v>
      </c>
      <c r="L105" s="1">
        <v>103896</v>
      </c>
      <c r="M105" s="2" t="s">
        <v>20</v>
      </c>
      <c r="N105" s="1">
        <v>2000</v>
      </c>
      <c r="O105" s="1" t="str" cm="1">
        <f t="array" ref="O1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" s="1" t="str" cm="1">
        <f t="array" ref="P1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" s="2" t="s">
        <v>31</v>
      </c>
      <c r="R105" s="2" t="str" cm="1">
        <f t="array" ref="R1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" s="2" t="str">
        <f>IF(Esta[[#This Row],[TEC - Tipo de Estrutura 2]]="Pórtico","Vãos Multiplos",Esta[[#This Row],[TEC - Tipo de Estrutura 2]])</f>
        <v>Vãos Multiplos</v>
      </c>
      <c r="T105" s="1">
        <v>2</v>
      </c>
      <c r="U105" s="1">
        <v>47.2</v>
      </c>
      <c r="V105" s="1">
        <v>9.9</v>
      </c>
      <c r="W105" s="1">
        <v>23.6</v>
      </c>
      <c r="X105" s="1">
        <v>6.8</v>
      </c>
      <c r="Y105" s="8"/>
      <c r="Z105" s="1" t="s">
        <v>41</v>
      </c>
      <c r="AA105" s="2" t="s">
        <v>35</v>
      </c>
      <c r="AB105" s="2" t="str" cm="1">
        <f t="array" ref="AB1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" spans="1:29" ht="15" hidden="1" customHeight="1" x14ac:dyDescent="0.35">
      <c r="A106" s="1">
        <v>178</v>
      </c>
      <c r="B106" s="1">
        <v>4</v>
      </c>
      <c r="C106" s="11">
        <v>-7.9637292841998297</v>
      </c>
      <c r="D106" s="10">
        <v>40.615561142937104</v>
      </c>
      <c r="E106" s="1">
        <v>460</v>
      </c>
      <c r="F106" s="2" t="s">
        <v>188</v>
      </c>
      <c r="G106" s="1"/>
      <c r="H106" s="2" t="s">
        <v>34</v>
      </c>
      <c r="I106" s="2" t="s">
        <v>91</v>
      </c>
      <c r="J106" s="2" t="s">
        <v>91</v>
      </c>
      <c r="K106" s="1">
        <v>14333.22</v>
      </c>
      <c r="L106" s="1">
        <v>105199.8</v>
      </c>
      <c r="M106" s="2" t="s">
        <v>20</v>
      </c>
      <c r="N106" s="1">
        <v>2000</v>
      </c>
      <c r="O106" s="1" t="str" cm="1">
        <f t="array" ref="O1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" s="1" t="str" cm="1">
        <f t="array" ref="P1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" s="2" t="s">
        <v>31</v>
      </c>
      <c r="R106" s="2" t="str" cm="1">
        <f t="array" ref="R1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" s="2" t="str">
        <f>IF(Esta[[#This Row],[TEC - Tipo de Estrutura 2]]="Pórtico","Vãos Multiplos",Esta[[#This Row],[TEC - Tipo de Estrutura 2]])</f>
        <v>Vãos Multiplos</v>
      </c>
      <c r="T106" s="1">
        <v>3</v>
      </c>
      <c r="U106" s="1">
        <v>69.84</v>
      </c>
      <c r="V106" s="1">
        <v>10.64</v>
      </c>
      <c r="W106" s="1">
        <v>31.45</v>
      </c>
      <c r="X106" s="1">
        <v>9</v>
      </c>
      <c r="Y106" s="8"/>
      <c r="Z106" s="1" t="s">
        <v>41</v>
      </c>
      <c r="AA106" s="2" t="s">
        <v>35</v>
      </c>
      <c r="AB106" s="2" t="str" cm="1">
        <f t="array" ref="AB1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" spans="1:29" ht="15" hidden="1" customHeight="1" x14ac:dyDescent="0.35">
      <c r="A107" s="1">
        <v>179</v>
      </c>
      <c r="B107" s="1">
        <v>4</v>
      </c>
      <c r="C107" s="11">
        <v>-7.9629240751135297</v>
      </c>
      <c r="D107" s="10">
        <v>40.622679491031001</v>
      </c>
      <c r="E107" s="1">
        <v>461</v>
      </c>
      <c r="F107" s="2" t="s">
        <v>189</v>
      </c>
      <c r="G107" s="1"/>
      <c r="H107" s="2" t="s">
        <v>34</v>
      </c>
      <c r="I107" s="2" t="s">
        <v>91</v>
      </c>
      <c r="J107" s="2" t="s">
        <v>91</v>
      </c>
      <c r="K107" s="1">
        <v>14399.83</v>
      </c>
      <c r="L107" s="1">
        <v>105990.39999999999</v>
      </c>
      <c r="M107" s="2" t="s">
        <v>20</v>
      </c>
      <c r="N107" s="1">
        <v>2000</v>
      </c>
      <c r="O107" s="1" t="str" cm="1">
        <f t="array" ref="O1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" s="1" t="str" cm="1">
        <f t="array" ref="P1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" s="2" t="s">
        <v>31</v>
      </c>
      <c r="R107" s="2" t="str" cm="1">
        <f t="array" ref="R1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" s="2" t="str">
        <f>IF(Esta[[#This Row],[TEC - Tipo de Estrutura 2]]="Pórtico","Vãos Multiplos",Esta[[#This Row],[TEC - Tipo de Estrutura 2]])</f>
        <v>Vãos Multiplos</v>
      </c>
      <c r="T107" s="1">
        <v>3</v>
      </c>
      <c r="U107" s="1">
        <v>72.7</v>
      </c>
      <c r="V107" s="1">
        <v>10.46</v>
      </c>
      <c r="W107" s="1">
        <v>34</v>
      </c>
      <c r="X107" s="1">
        <v>10</v>
      </c>
      <c r="Y107" s="8"/>
      <c r="Z107" s="1" t="s">
        <v>41</v>
      </c>
      <c r="AA107" s="2" t="s">
        <v>35</v>
      </c>
      <c r="AB107" s="2" t="str" cm="1">
        <f t="array" ref="AB1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" spans="1:29" ht="15" hidden="1" customHeight="1" x14ac:dyDescent="0.35">
      <c r="A108" s="1">
        <v>180</v>
      </c>
      <c r="B108" s="1">
        <v>4</v>
      </c>
      <c r="C108" s="11">
        <v>-8.11315792431704</v>
      </c>
      <c r="D108" s="10">
        <v>40.386434524880301</v>
      </c>
      <c r="E108" s="1">
        <v>469</v>
      </c>
      <c r="F108" s="2" t="s">
        <v>190</v>
      </c>
      <c r="G108" s="1"/>
      <c r="H108" s="2" t="s">
        <v>18</v>
      </c>
      <c r="I108" s="2" t="s">
        <v>91</v>
      </c>
      <c r="J108" s="2" t="s">
        <v>134</v>
      </c>
      <c r="K108" s="1">
        <v>1694</v>
      </c>
      <c r="L108" s="1">
        <v>79743</v>
      </c>
      <c r="M108" s="2" t="s">
        <v>20</v>
      </c>
      <c r="N108" s="1">
        <v>1997</v>
      </c>
      <c r="O108" s="1" t="str" cm="1">
        <f t="array" ref="O1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" s="1" t="str" cm="1">
        <f t="array" ref="P1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" s="2" t="s">
        <v>57</v>
      </c>
      <c r="R108" s="2" t="str" cm="1">
        <f t="array" ref="R1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" s="2" t="str">
        <f>IF(Esta[[#This Row],[TEC - Tipo de Estrutura 2]]="Pórtico","Vãos Multiplos",Esta[[#This Row],[TEC - Tipo de Estrutura 2]])</f>
        <v>Vãos Multiplos</v>
      </c>
      <c r="T108" s="1">
        <v>1</v>
      </c>
      <c r="U108" s="1">
        <v>10.9</v>
      </c>
      <c r="V108" s="1">
        <v>35</v>
      </c>
      <c r="X108" s="7"/>
      <c r="Y108" s="8"/>
      <c r="Z108" s="1" t="s">
        <v>41</v>
      </c>
      <c r="AA108" s="2" t="s">
        <v>23</v>
      </c>
      <c r="AB108" s="2" t="str" cm="1">
        <f t="array" ref="AB1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" spans="1:29" ht="15" hidden="1" customHeight="1" x14ac:dyDescent="0.35">
      <c r="A109" s="1">
        <v>181</v>
      </c>
      <c r="B109" s="1">
        <v>4</v>
      </c>
      <c r="C109" s="11">
        <v>-8.1104489250375806</v>
      </c>
      <c r="D109" s="10">
        <v>40.388669394368897</v>
      </c>
      <c r="E109" s="1">
        <v>470</v>
      </c>
      <c r="F109" s="2" t="s">
        <v>191</v>
      </c>
      <c r="G109" s="1"/>
      <c r="H109" s="2" t="s">
        <v>34</v>
      </c>
      <c r="I109" s="2" t="s">
        <v>91</v>
      </c>
      <c r="J109" s="2" t="s">
        <v>134</v>
      </c>
      <c r="K109" s="1">
        <v>1923.9590000000001</v>
      </c>
      <c r="L109" s="1">
        <v>79991.22</v>
      </c>
      <c r="M109" s="2" t="s">
        <v>20</v>
      </c>
      <c r="N109" s="1">
        <v>1997</v>
      </c>
      <c r="O109" s="1" t="str" cm="1">
        <f t="array" ref="O1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" s="1" t="str" cm="1">
        <f t="array" ref="P1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" s="2" t="s">
        <v>31</v>
      </c>
      <c r="R109" s="2" t="str" cm="1">
        <f t="array" ref="R1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" s="2" t="str">
        <f>IF(Esta[[#This Row],[TEC - Tipo de Estrutura 2]]="Pórtico","Vãos Multiplos",Esta[[#This Row],[TEC - Tipo de Estrutura 2]])</f>
        <v>Vãos Multiplos</v>
      </c>
      <c r="T109" s="1">
        <v>3</v>
      </c>
      <c r="U109" s="1">
        <v>81</v>
      </c>
      <c r="V109" s="1">
        <v>18</v>
      </c>
      <c r="W109" s="1">
        <v>39</v>
      </c>
      <c r="X109" s="1">
        <v>5.6</v>
      </c>
      <c r="Y109" s="8"/>
      <c r="Z109" s="1" t="s">
        <v>41</v>
      </c>
      <c r="AA109" s="2" t="s">
        <v>35</v>
      </c>
      <c r="AB109" s="2" t="str" cm="1">
        <f t="array" ref="AB1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0" spans="1:29" ht="15" hidden="1" customHeight="1" x14ac:dyDescent="0.35">
      <c r="A110" s="1">
        <v>182</v>
      </c>
      <c r="B110" s="1">
        <v>4</v>
      </c>
      <c r="C110" s="11">
        <v>-7.4437826533058002</v>
      </c>
      <c r="D110" s="10">
        <v>39.055032885381898</v>
      </c>
      <c r="E110" s="1">
        <v>472</v>
      </c>
      <c r="F110" s="2" t="s">
        <v>192</v>
      </c>
      <c r="G110" s="1"/>
      <c r="H110" s="2" t="s">
        <v>18</v>
      </c>
      <c r="I110" s="2" t="s">
        <v>19</v>
      </c>
      <c r="J110" s="2" t="s">
        <v>42</v>
      </c>
      <c r="K110" s="1">
        <v>59667.82</v>
      </c>
      <c r="L110" s="1">
        <v>-67855.600000000006</v>
      </c>
      <c r="M110" s="2" t="s">
        <v>20</v>
      </c>
      <c r="N110" s="1">
        <v>1992</v>
      </c>
      <c r="O110" s="1" t="str" cm="1">
        <f t="array" ref="O1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" s="1" t="str" cm="1">
        <f t="array" ref="P1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" s="2" t="s">
        <v>57</v>
      </c>
      <c r="R110" s="2" t="str" cm="1">
        <f t="array" ref="R1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0" s="2" t="str">
        <f>IF(Esta[[#This Row],[TEC - Tipo de Estrutura 2]]="Pórtico","Vãos Multiplos",Esta[[#This Row],[TEC - Tipo de Estrutura 2]])</f>
        <v>Vãos Multiplos</v>
      </c>
      <c r="T110" s="1">
        <v>1</v>
      </c>
      <c r="U110" s="1">
        <v>18.3</v>
      </c>
      <c r="V110" s="1">
        <v>14.7</v>
      </c>
      <c r="W110" s="1">
        <v>18.3</v>
      </c>
      <c r="X110" s="7"/>
      <c r="Y110" s="8"/>
      <c r="Z110" s="1" t="s">
        <v>22</v>
      </c>
      <c r="AA110" s="2" t="s">
        <v>35</v>
      </c>
      <c r="AB110" s="2" t="str" cm="1">
        <f t="array" ref="AB1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" spans="1:29" ht="15" hidden="1" customHeight="1" x14ac:dyDescent="0.35">
      <c r="A111" s="1">
        <v>183</v>
      </c>
      <c r="B111" s="1">
        <v>4</v>
      </c>
      <c r="C111" s="11">
        <v>-8.1068130251370007</v>
      </c>
      <c r="D111" s="10">
        <v>40.390820150428397</v>
      </c>
      <c r="E111" s="1">
        <v>473</v>
      </c>
      <c r="F111" s="2" t="s">
        <v>193</v>
      </c>
      <c r="G111" s="1"/>
      <c r="H111" s="2" t="s">
        <v>34</v>
      </c>
      <c r="I111" s="2" t="s">
        <v>91</v>
      </c>
      <c r="J111" s="2" t="s">
        <v>134</v>
      </c>
      <c r="K111" s="1">
        <v>2232.6039999999998</v>
      </c>
      <c r="L111" s="1">
        <v>80230.13</v>
      </c>
      <c r="M111" s="2" t="s">
        <v>20</v>
      </c>
      <c r="N111" s="1">
        <v>1997</v>
      </c>
      <c r="O111" s="1" t="str" cm="1">
        <f t="array" ref="O1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" s="1" t="str" cm="1">
        <f t="array" ref="P1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" s="2" t="s">
        <v>31</v>
      </c>
      <c r="R111" s="2" t="str" cm="1">
        <f t="array" ref="R1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" s="2" t="str">
        <f>IF(Esta[[#This Row],[TEC - Tipo de Estrutura 2]]="Pórtico","Vãos Multiplos",Esta[[#This Row],[TEC - Tipo de Estrutura 2]])</f>
        <v>Vãos Multiplos</v>
      </c>
      <c r="T111" s="1">
        <v>3</v>
      </c>
      <c r="U111" s="1">
        <v>66.61</v>
      </c>
      <c r="V111" s="1">
        <v>11.42</v>
      </c>
      <c r="W111" s="1">
        <v>34.25</v>
      </c>
      <c r="X111" s="1">
        <v>11.5</v>
      </c>
      <c r="Y111" s="8"/>
      <c r="Z111" s="1" t="s">
        <v>41</v>
      </c>
      <c r="AA111" s="2" t="s">
        <v>35</v>
      </c>
      <c r="AB111" s="2" t="str" cm="1">
        <f t="array" ref="AB1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" spans="1:29" ht="15" hidden="1" customHeight="1" x14ac:dyDescent="0.35">
      <c r="A112" s="1">
        <v>185</v>
      </c>
      <c r="B112" s="1">
        <v>4</v>
      </c>
      <c r="C112" s="11">
        <v>-8.0976850997357595</v>
      </c>
      <c r="D112" s="10">
        <v>40.396345522458901</v>
      </c>
      <c r="E112" s="1">
        <v>476</v>
      </c>
      <c r="F112" s="2" t="s">
        <v>194</v>
      </c>
      <c r="G112" s="1"/>
      <c r="H112" s="2" t="s">
        <v>34</v>
      </c>
      <c r="I112" s="2" t="s">
        <v>91</v>
      </c>
      <c r="J112" s="2" t="s">
        <v>134</v>
      </c>
      <c r="K112" s="1">
        <v>3007.3649999999998</v>
      </c>
      <c r="L112" s="1">
        <v>80843.95</v>
      </c>
      <c r="M112" s="2" t="s">
        <v>20</v>
      </c>
      <c r="N112" s="1">
        <v>1997</v>
      </c>
      <c r="O112" s="1" t="str" cm="1">
        <f t="array" ref="O1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" s="1" t="str" cm="1">
        <f t="array" ref="P1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" s="2" t="s">
        <v>31</v>
      </c>
      <c r="R112" s="2" t="str" cm="1">
        <f t="array" ref="R1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2" s="2" t="str">
        <f>IF(Esta[[#This Row],[TEC - Tipo de Estrutura 2]]="Pórtico","Vãos Multiplos",Esta[[#This Row],[TEC - Tipo de Estrutura 2]])</f>
        <v>Vãos Multiplos</v>
      </c>
      <c r="T112" s="1">
        <v>3</v>
      </c>
      <c r="U112" s="1">
        <v>59.63</v>
      </c>
      <c r="V112" s="1">
        <v>11.31</v>
      </c>
      <c r="W112" s="1">
        <v>30.25</v>
      </c>
      <c r="X112" s="1">
        <v>9</v>
      </c>
      <c r="Y112" s="8"/>
      <c r="Z112" s="1" t="s">
        <v>41</v>
      </c>
      <c r="AA112" s="2" t="s">
        <v>23</v>
      </c>
      <c r="AB112" s="2" t="str" cm="1">
        <f t="array" ref="AB1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" spans="1:30" ht="15" hidden="1" customHeight="1" x14ac:dyDescent="0.35">
      <c r="A113" s="1">
        <v>186</v>
      </c>
      <c r="B113" s="1">
        <v>4</v>
      </c>
      <c r="C113" s="11">
        <v>-8.0844461716345002</v>
      </c>
      <c r="D113" s="10">
        <v>40.399908808783898</v>
      </c>
      <c r="E113" s="1">
        <v>479</v>
      </c>
      <c r="F113" s="2" t="s">
        <v>195</v>
      </c>
      <c r="G113" s="1"/>
      <c r="H113" s="2" t="s">
        <v>34</v>
      </c>
      <c r="I113" s="2" t="s">
        <v>91</v>
      </c>
      <c r="J113" s="2" t="s">
        <v>134</v>
      </c>
      <c r="K113" s="1">
        <v>4131.107</v>
      </c>
      <c r="L113" s="1">
        <v>81240.160000000003</v>
      </c>
      <c r="M113" s="2" t="s">
        <v>20</v>
      </c>
      <c r="N113" s="1">
        <v>1997</v>
      </c>
      <c r="O113" s="1" t="str" cm="1">
        <f t="array" ref="O1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" s="1" t="str" cm="1">
        <f t="array" ref="P1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" s="2" t="s">
        <v>31</v>
      </c>
      <c r="R113" s="2" t="str" cm="1">
        <f t="array" ref="R1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3" s="2" t="str">
        <f>IF(Esta[[#This Row],[TEC - Tipo de Estrutura 2]]="Pórtico","Vãos Multiplos",Esta[[#This Row],[TEC - Tipo de Estrutura 2]])</f>
        <v>Vãos Multiplos</v>
      </c>
      <c r="T113" s="1">
        <v>3</v>
      </c>
      <c r="U113" s="1">
        <v>63.51</v>
      </c>
      <c r="V113" s="1">
        <v>11.4</v>
      </c>
      <c r="W113" s="1">
        <v>30.15</v>
      </c>
      <c r="X113" s="1">
        <v>9.1999999999999993</v>
      </c>
      <c r="Y113" s="8"/>
      <c r="Z113" s="1" t="s">
        <v>41</v>
      </c>
      <c r="AA113" s="2" t="s">
        <v>35</v>
      </c>
      <c r="AB113" s="2" t="str" cm="1">
        <f t="array" ref="AB1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" spans="1:30" ht="15" hidden="1" customHeight="1" x14ac:dyDescent="0.35">
      <c r="A114" s="1">
        <v>188</v>
      </c>
      <c r="B114" s="1">
        <v>2</v>
      </c>
      <c r="C114" s="11">
        <v>-8.8408585940082691</v>
      </c>
      <c r="D114" s="10">
        <v>39.147133277018902</v>
      </c>
      <c r="E114" s="1">
        <v>484</v>
      </c>
      <c r="F114" s="2" t="s">
        <v>196</v>
      </c>
      <c r="G114" s="1"/>
      <c r="H114" s="2" t="s">
        <v>25</v>
      </c>
      <c r="I114" s="2" t="s">
        <v>48</v>
      </c>
      <c r="J114" s="2" t="s">
        <v>141</v>
      </c>
      <c r="K114" s="1">
        <v>-61183</v>
      </c>
      <c r="L114" s="1">
        <v>-57618.44</v>
      </c>
      <c r="M114" s="2" t="s">
        <v>20</v>
      </c>
      <c r="N114" s="1">
        <v>1911</v>
      </c>
      <c r="O114" s="1" t="str" cm="1">
        <f t="array" ref="O1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" s="1" t="str" cm="1">
        <f t="array" ref="P1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" s="2" t="s">
        <v>28</v>
      </c>
      <c r="R114" s="2" t="str" cm="1">
        <f t="array" ref="R1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4" s="2" t="str">
        <f>IF(Esta[[#This Row],[TEC - Tipo de Estrutura 2]]="Pórtico","Vãos Multiplos",Esta[[#This Row],[TEC - Tipo de Estrutura 2]])</f>
        <v>Arco</v>
      </c>
      <c r="T114" s="1">
        <v>1</v>
      </c>
      <c r="U114" s="1">
        <v>7.5</v>
      </c>
      <c r="V114" s="1">
        <v>4.9000000000000004</v>
      </c>
      <c r="W114" s="1">
        <v>7.5</v>
      </c>
      <c r="X114" s="7"/>
      <c r="Y114" s="8"/>
      <c r="Z114" s="1" t="s">
        <v>29</v>
      </c>
      <c r="AA114" s="2" t="s">
        <v>32</v>
      </c>
      <c r="AB114" s="2" t="str" cm="1">
        <f t="array" ref="AB1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5" spans="1:30" ht="15" hidden="1" customHeight="1" x14ac:dyDescent="0.35">
      <c r="A115" s="1">
        <v>189</v>
      </c>
      <c r="B115" s="1">
        <v>4</v>
      </c>
      <c r="C115" s="11">
        <v>-8.0710027072190194</v>
      </c>
      <c r="D115" s="10">
        <v>40.407540622572398</v>
      </c>
      <c r="E115" s="1">
        <v>485</v>
      </c>
      <c r="F115" s="2" t="s">
        <v>197</v>
      </c>
      <c r="G115" s="1"/>
      <c r="H115" s="2" t="s">
        <v>34</v>
      </c>
      <c r="I115" s="2" t="s">
        <v>91</v>
      </c>
      <c r="J115" s="2" t="s">
        <v>134</v>
      </c>
      <c r="K115" s="1">
        <v>5271.7759999999998</v>
      </c>
      <c r="L115" s="1">
        <v>82088.33</v>
      </c>
      <c r="M115" s="2" t="s">
        <v>20</v>
      </c>
      <c r="N115" s="1">
        <v>1997</v>
      </c>
      <c r="O115" s="1" t="str" cm="1">
        <f t="array" ref="O1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" s="1" t="str" cm="1">
        <f t="array" ref="P1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" s="2" t="s">
        <v>31</v>
      </c>
      <c r="R115" s="2" t="str" cm="1">
        <f t="array" ref="R1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" s="2" t="str">
        <f>IF(Esta[[#This Row],[TEC - Tipo de Estrutura 2]]="Pórtico","Vãos Multiplos",Esta[[#This Row],[TEC - Tipo de Estrutura 2]])</f>
        <v>Vãos Multiplos</v>
      </c>
      <c r="T115" s="1">
        <v>3</v>
      </c>
      <c r="U115" s="1">
        <v>57.1</v>
      </c>
      <c r="V115" s="1">
        <v>12</v>
      </c>
      <c r="W115" s="1">
        <v>29.9</v>
      </c>
      <c r="X115" s="1">
        <v>7.5</v>
      </c>
      <c r="Y115" s="8"/>
      <c r="Z115" s="1" t="s">
        <v>41</v>
      </c>
      <c r="AA115" s="2" t="s">
        <v>35</v>
      </c>
      <c r="AB115" s="2" t="str" cm="1">
        <f t="array" ref="AB1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" spans="1:30" ht="15" hidden="1" customHeight="1" x14ac:dyDescent="0.35">
      <c r="A116" s="1">
        <v>191</v>
      </c>
      <c r="B116" s="1">
        <v>4</v>
      </c>
      <c r="C116" s="11">
        <v>-8.0576676342397295</v>
      </c>
      <c r="D116" s="10">
        <v>40.413415931583799</v>
      </c>
      <c r="E116" s="1">
        <v>489</v>
      </c>
      <c r="F116" s="2" t="s">
        <v>198</v>
      </c>
      <c r="G116" s="1"/>
      <c r="H116" s="2" t="s">
        <v>34</v>
      </c>
      <c r="I116" s="2" t="s">
        <v>91</v>
      </c>
      <c r="J116" s="2" t="s">
        <v>134</v>
      </c>
      <c r="K116" s="1">
        <v>6403.1540000000005</v>
      </c>
      <c r="L116" s="1">
        <v>82741.62</v>
      </c>
      <c r="M116" s="2" t="s">
        <v>20</v>
      </c>
      <c r="N116" s="1">
        <v>1997</v>
      </c>
      <c r="O116" s="1" t="str" cm="1">
        <f t="array" ref="O1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" s="1" t="str" cm="1">
        <f t="array" ref="P1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" s="2" t="s">
        <v>31</v>
      </c>
      <c r="R116" s="2" t="str" cm="1">
        <f t="array" ref="R1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6" s="2" t="str">
        <f>IF(Esta[[#This Row],[TEC - Tipo de Estrutura 2]]="Pórtico","Vãos Multiplos",Esta[[#This Row],[TEC - Tipo de Estrutura 2]])</f>
        <v>Vãos Multiplos</v>
      </c>
      <c r="T116" s="1">
        <v>3</v>
      </c>
      <c r="U116" s="1">
        <v>58</v>
      </c>
      <c r="V116" s="1">
        <v>10.7</v>
      </c>
      <c r="W116" s="1">
        <v>30</v>
      </c>
      <c r="X116" s="1">
        <v>8.6</v>
      </c>
      <c r="Y116" s="8"/>
      <c r="Z116" s="1" t="s">
        <v>41</v>
      </c>
      <c r="AA116" s="2" t="s">
        <v>35</v>
      </c>
      <c r="AB116" s="2" t="str" cm="1">
        <f t="array" ref="AB1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" spans="1:30" ht="15" hidden="1" customHeight="1" x14ac:dyDescent="0.35">
      <c r="A117" s="1">
        <v>192</v>
      </c>
      <c r="B117" s="1">
        <v>4</v>
      </c>
      <c r="C117" s="11">
        <v>-8.0475888263463506</v>
      </c>
      <c r="D117" s="10">
        <v>40.4160456512734</v>
      </c>
      <c r="E117" s="1">
        <v>490</v>
      </c>
      <c r="F117" s="2" t="s">
        <v>199</v>
      </c>
      <c r="G117" s="1"/>
      <c r="H117" s="2" t="s">
        <v>34</v>
      </c>
      <c r="I117" s="2" t="s">
        <v>91</v>
      </c>
      <c r="J117" s="2" t="s">
        <v>200</v>
      </c>
      <c r="K117" s="1">
        <v>7258.3270000000002</v>
      </c>
      <c r="L117" s="1">
        <v>83034.41</v>
      </c>
      <c r="M117" s="2" t="s">
        <v>20</v>
      </c>
      <c r="N117" s="1">
        <v>1997</v>
      </c>
      <c r="O117" s="1" t="str" cm="1">
        <f t="array" ref="O1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" s="1" t="str" cm="1">
        <f t="array" ref="P1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" s="2" t="s">
        <v>31</v>
      </c>
      <c r="R117" s="2" t="str" cm="1">
        <f t="array" ref="R1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" s="2" t="str">
        <f>IF(Esta[[#This Row],[TEC - Tipo de Estrutura 2]]="Pórtico","Vãos Multiplos",Esta[[#This Row],[TEC - Tipo de Estrutura 2]])</f>
        <v>Vãos Multiplos</v>
      </c>
      <c r="T117" s="1">
        <v>3</v>
      </c>
      <c r="U117" s="1">
        <v>60.4</v>
      </c>
      <c r="V117" s="1">
        <v>11.05</v>
      </c>
      <c r="W117" s="1">
        <v>30.6</v>
      </c>
      <c r="X117" s="1">
        <v>7.6</v>
      </c>
      <c r="Y117" s="8"/>
      <c r="Z117" s="1" t="s">
        <v>41</v>
      </c>
      <c r="AA117" s="2" t="s">
        <v>35</v>
      </c>
      <c r="AB117" s="2" t="str" cm="1">
        <f t="array" ref="AB1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" spans="1:30" ht="15" hidden="1" customHeight="1" x14ac:dyDescent="0.35">
      <c r="A118" s="1">
        <v>193</v>
      </c>
      <c r="B118" s="1">
        <v>4</v>
      </c>
      <c r="C118" s="11">
        <v>-8.0263262673337596</v>
      </c>
      <c r="D118" s="10">
        <v>40.424592868929302</v>
      </c>
      <c r="E118" s="1">
        <v>493</v>
      </c>
      <c r="F118" s="2" t="s">
        <v>201</v>
      </c>
      <c r="G118" s="1"/>
      <c r="H118" s="2" t="s">
        <v>18</v>
      </c>
      <c r="I118" s="2" t="s">
        <v>91</v>
      </c>
      <c r="J118" s="2" t="s">
        <v>200</v>
      </c>
      <c r="K118" s="1">
        <v>9061.8050000000003</v>
      </c>
      <c r="L118" s="1">
        <v>83985.48</v>
      </c>
      <c r="M118" s="2" t="s">
        <v>20</v>
      </c>
      <c r="N118" s="1">
        <v>1997</v>
      </c>
      <c r="O118" s="1" t="str" cm="1">
        <f t="array" ref="O1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" s="1" t="str" cm="1">
        <f t="array" ref="P1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" s="2" t="s">
        <v>57</v>
      </c>
      <c r="R118" s="2" t="str" cm="1">
        <f t="array" ref="R1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8" s="2" t="str">
        <f>IF(Esta[[#This Row],[TEC - Tipo de Estrutura 2]]="Pórtico","Vãos Multiplos",Esta[[#This Row],[TEC - Tipo de Estrutura 2]])</f>
        <v>Vãos Multiplos</v>
      </c>
      <c r="T118" s="1">
        <v>1</v>
      </c>
      <c r="U118" s="1">
        <v>13.9</v>
      </c>
      <c r="V118" s="1">
        <v>24.26</v>
      </c>
      <c r="W118" s="1">
        <v>13.9</v>
      </c>
      <c r="X118" s="7"/>
      <c r="Y118" s="8"/>
      <c r="Z118" s="1" t="s">
        <v>41</v>
      </c>
      <c r="AA118" s="2" t="s">
        <v>23</v>
      </c>
      <c r="AB118" s="2" t="str" cm="1">
        <f t="array" ref="AB1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" spans="1:30" ht="15" hidden="1" customHeight="1" x14ac:dyDescent="0.35">
      <c r="A119" s="1">
        <v>195</v>
      </c>
      <c r="B119" s="1">
        <v>4</v>
      </c>
      <c r="C119" s="11">
        <v>-8.0190564369708905</v>
      </c>
      <c r="D119" s="10">
        <v>40.429768788380002</v>
      </c>
      <c r="E119" s="1">
        <v>495</v>
      </c>
      <c r="F119" s="2" t="s">
        <v>202</v>
      </c>
      <c r="G119" s="1"/>
      <c r="H119" s="2" t="s">
        <v>34</v>
      </c>
      <c r="I119" s="2" t="s">
        <v>91</v>
      </c>
      <c r="J119" s="2" t="s">
        <v>200</v>
      </c>
      <c r="K119" s="1">
        <v>9678</v>
      </c>
      <c r="L119" s="1">
        <v>84561</v>
      </c>
      <c r="M119" s="2" t="s">
        <v>20</v>
      </c>
      <c r="N119" s="1">
        <v>1995</v>
      </c>
      <c r="O119" s="1" t="str" cm="1">
        <f t="array" ref="O1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" s="1" t="str" cm="1">
        <f t="array" ref="P1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" s="2" t="s">
        <v>31</v>
      </c>
      <c r="R119" s="2" t="str" cm="1">
        <f t="array" ref="R1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" s="2" t="str">
        <f>IF(Esta[[#This Row],[TEC - Tipo de Estrutura 2]]="Pórtico","Vãos Multiplos",Esta[[#This Row],[TEC - Tipo de Estrutura 2]])</f>
        <v>Vãos Multiplos</v>
      </c>
      <c r="T119" s="1">
        <v>3</v>
      </c>
      <c r="U119" s="1">
        <v>79.5</v>
      </c>
      <c r="V119" s="1">
        <v>25</v>
      </c>
      <c r="W119" s="1">
        <v>40.5</v>
      </c>
      <c r="X119" s="1">
        <v>7</v>
      </c>
      <c r="Y119" s="8"/>
      <c r="Z119" s="1" t="s">
        <v>41</v>
      </c>
      <c r="AA119" s="2" t="s">
        <v>35</v>
      </c>
      <c r="AB119" s="2" t="str" cm="1">
        <f t="array" ref="AB1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" spans="1:30" ht="15" hidden="1" customHeight="1" x14ac:dyDescent="0.35">
      <c r="A120" s="1">
        <v>196</v>
      </c>
      <c r="B120" s="1">
        <v>4</v>
      </c>
      <c r="C120" s="11">
        <v>-8.0143400088619199</v>
      </c>
      <c r="D120" s="10">
        <v>40.4343093063342</v>
      </c>
      <c r="E120" s="1">
        <v>496</v>
      </c>
      <c r="F120" s="2" t="s">
        <v>203</v>
      </c>
      <c r="G120" s="1"/>
      <c r="H120" s="2" t="s">
        <v>34</v>
      </c>
      <c r="I120" s="2" t="s">
        <v>91</v>
      </c>
      <c r="J120" s="2" t="s">
        <v>200</v>
      </c>
      <c r="K120" s="1">
        <v>10077.540000000001</v>
      </c>
      <c r="L120" s="1">
        <v>85065.72</v>
      </c>
      <c r="M120" s="2" t="s">
        <v>20</v>
      </c>
      <c r="N120" s="1">
        <v>1995</v>
      </c>
      <c r="O120" s="1" t="str" cm="1">
        <f t="array" ref="O1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" s="1" t="str" cm="1">
        <f t="array" ref="P1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" s="2" t="s">
        <v>31</v>
      </c>
      <c r="R120" s="2" t="str" cm="1">
        <f t="array" ref="R1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" s="2" t="str">
        <f>IF(Esta[[#This Row],[TEC - Tipo de Estrutura 2]]="Pórtico","Vãos Multiplos",Esta[[#This Row],[TEC - Tipo de Estrutura 2]])</f>
        <v>Vãos Multiplos</v>
      </c>
      <c r="T120" s="1">
        <v>3</v>
      </c>
      <c r="U120" s="1">
        <v>71.510000000000005</v>
      </c>
      <c r="V120" s="1">
        <v>10.97</v>
      </c>
      <c r="W120" s="1">
        <v>27.75</v>
      </c>
      <c r="X120" s="1">
        <v>13.8</v>
      </c>
      <c r="Y120" s="8"/>
      <c r="Z120" s="1" t="s">
        <v>41</v>
      </c>
      <c r="AA120" s="2" t="s">
        <v>35</v>
      </c>
      <c r="AB120" s="2" t="str" cm="1">
        <f t="array" ref="AB1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" spans="1:30" ht="15" hidden="1" customHeight="1" x14ac:dyDescent="0.35">
      <c r="A121" s="1">
        <v>197</v>
      </c>
      <c r="B121" s="1">
        <v>4</v>
      </c>
      <c r="C121" s="11">
        <v>-8.0076829070426996</v>
      </c>
      <c r="D121" s="10">
        <v>40.438228409976098</v>
      </c>
      <c r="E121" s="1">
        <v>497</v>
      </c>
      <c r="F121" s="2" t="s">
        <v>204</v>
      </c>
      <c r="G121" s="1"/>
      <c r="H121" s="2" t="s">
        <v>18</v>
      </c>
      <c r="I121" s="2" t="s">
        <v>91</v>
      </c>
      <c r="J121" s="2" t="s">
        <v>200</v>
      </c>
      <c r="K121" s="1">
        <v>10641.78</v>
      </c>
      <c r="L121" s="1">
        <v>85501.69</v>
      </c>
      <c r="M121" s="2" t="s">
        <v>20</v>
      </c>
      <c r="N121" s="1">
        <v>1995</v>
      </c>
      <c r="O121" s="1" t="str" cm="1">
        <f t="array" ref="O1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" s="1" t="str" cm="1">
        <f t="array" ref="P1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" s="2" t="s">
        <v>205</v>
      </c>
      <c r="R121" s="2" t="str" cm="1">
        <f t="array" ref="R1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21" s="2" t="str">
        <f>IF(Esta[[#This Row],[TEC - Tipo de Estrutura 2]]="Pórtico","Vãos Multiplos",Esta[[#This Row],[TEC - Tipo de Estrutura 2]])</f>
        <v>Outro</v>
      </c>
      <c r="T121" s="1">
        <v>1</v>
      </c>
      <c r="U121" s="1">
        <v>9.5500000000000007</v>
      </c>
      <c r="V121" s="1">
        <v>36.9</v>
      </c>
      <c r="X121" s="7"/>
      <c r="Y121" s="8"/>
      <c r="Z121" s="1" t="s">
        <v>41</v>
      </c>
      <c r="AA121" s="2" t="s">
        <v>206</v>
      </c>
      <c r="AB121" s="2" t="str" cm="1">
        <f t="array" ref="AB1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22" spans="1:30" ht="15" hidden="1" customHeight="1" x14ac:dyDescent="0.35">
      <c r="A122" s="1">
        <v>200</v>
      </c>
      <c r="B122" s="1">
        <v>4</v>
      </c>
      <c r="C122" s="11">
        <v>-8.0018922468933305</v>
      </c>
      <c r="D122" s="10">
        <v>40.438843452867197</v>
      </c>
      <c r="E122" s="1">
        <v>503</v>
      </c>
      <c r="F122" s="2" t="s">
        <v>207</v>
      </c>
      <c r="G122" s="1"/>
      <c r="H122" s="2" t="s">
        <v>34</v>
      </c>
      <c r="I122" s="2" t="s">
        <v>91</v>
      </c>
      <c r="J122" s="2" t="s">
        <v>200</v>
      </c>
      <c r="K122" s="1">
        <v>11132.99</v>
      </c>
      <c r="L122" s="1">
        <v>85570.7</v>
      </c>
      <c r="M122" s="2" t="s">
        <v>20</v>
      </c>
      <c r="N122" s="1">
        <v>1995</v>
      </c>
      <c r="O122" s="1" t="str" cm="1">
        <f t="array" ref="O1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" s="1" t="str" cm="1">
        <f t="array" ref="P1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" s="2" t="s">
        <v>31</v>
      </c>
      <c r="R122" s="2" t="str" cm="1">
        <f t="array" ref="R1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" s="2" t="str">
        <f>IF(Esta[[#This Row],[TEC - Tipo de Estrutura 2]]="Pórtico","Vãos Multiplos",Esta[[#This Row],[TEC - Tipo de Estrutura 2]])</f>
        <v>Vãos Multiplos</v>
      </c>
      <c r="T122" s="1">
        <v>3</v>
      </c>
      <c r="U122" s="1">
        <v>57.6</v>
      </c>
      <c r="V122" s="1">
        <v>11.1</v>
      </c>
      <c r="X122" s="1">
        <v>8.5</v>
      </c>
      <c r="Y122" s="8"/>
      <c r="Z122" s="1" t="s">
        <v>41</v>
      </c>
      <c r="AA122" s="2" t="s">
        <v>35</v>
      </c>
      <c r="AB122" s="2" t="str" cm="1">
        <f t="array" ref="AB1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" spans="1:30" ht="15" hidden="1" customHeight="1" x14ac:dyDescent="0.35">
      <c r="A123" s="1">
        <v>203</v>
      </c>
      <c r="B123" s="1">
        <v>2</v>
      </c>
      <c r="C123" s="11">
        <v>-8.0290424819854103</v>
      </c>
      <c r="D123" s="10">
        <v>37.966036164720798</v>
      </c>
      <c r="E123" s="1">
        <v>509</v>
      </c>
      <c r="F123" s="2" t="s">
        <v>208</v>
      </c>
      <c r="G123" s="1"/>
      <c r="H123" s="2" t="s">
        <v>25</v>
      </c>
      <c r="I123" s="2" t="s">
        <v>26</v>
      </c>
      <c r="J123" s="2" t="s">
        <v>26</v>
      </c>
      <c r="K123" s="1">
        <v>9144.5750000000007</v>
      </c>
      <c r="L123" s="1">
        <v>-188962</v>
      </c>
      <c r="M123" s="2" t="s">
        <v>20</v>
      </c>
      <c r="N123" s="1">
        <v>1896</v>
      </c>
      <c r="O123" s="1" t="str" cm="1">
        <f t="array" ref="O1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3" s="1" t="str" cm="1">
        <f t="array" ref="P1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3" s="2" t="s">
        <v>28</v>
      </c>
      <c r="R123" s="2" t="str" cm="1">
        <f t="array" ref="R1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3" s="2" t="str">
        <f>IF(Esta[[#This Row],[TEC - Tipo de Estrutura 2]]="Pórtico","Vãos Multiplos",Esta[[#This Row],[TEC - Tipo de Estrutura 2]])</f>
        <v>Arco</v>
      </c>
      <c r="T123" s="1">
        <v>2</v>
      </c>
      <c r="U123" s="1">
        <v>21.8</v>
      </c>
      <c r="V123" s="1">
        <v>6.3</v>
      </c>
      <c r="W123" s="1">
        <v>10.9</v>
      </c>
      <c r="X123" s="1">
        <v>2.4500000000000002</v>
      </c>
      <c r="Y123" s="8"/>
      <c r="Z123" s="1" t="s">
        <v>29</v>
      </c>
      <c r="AA123" s="2" t="s">
        <v>30</v>
      </c>
      <c r="AB123" s="2" t="str" cm="1">
        <f t="array" ref="AB1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23" s="2" t="s">
        <v>109</v>
      </c>
    </row>
    <row r="124" spans="1:30" ht="15" hidden="1" customHeight="1" x14ac:dyDescent="0.35">
      <c r="A124" s="1">
        <v>205</v>
      </c>
      <c r="B124" s="1">
        <v>3</v>
      </c>
      <c r="C124" s="11">
        <v>-7.4710580881818602</v>
      </c>
      <c r="D124" s="10">
        <v>38.996656010386197</v>
      </c>
      <c r="E124" s="1">
        <v>511</v>
      </c>
      <c r="F124" s="2" t="s">
        <v>210</v>
      </c>
      <c r="G124" s="1"/>
      <c r="H124" s="2" t="s">
        <v>25</v>
      </c>
      <c r="I124" s="2" t="s">
        <v>19</v>
      </c>
      <c r="J124" s="2" t="s">
        <v>42</v>
      </c>
      <c r="K124" s="1">
        <v>57354</v>
      </c>
      <c r="L124" s="1">
        <v>-74354</v>
      </c>
      <c r="M124" s="2" t="s">
        <v>20</v>
      </c>
      <c r="N124" s="1">
        <v>1968</v>
      </c>
      <c r="O124" s="1" t="str" cm="1">
        <f t="array" ref="O1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24" s="1" t="str" cm="1">
        <f t="array" ref="P1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4" s="2" t="s">
        <v>28</v>
      </c>
      <c r="R124" s="2" t="str" cm="1">
        <f t="array" ref="R1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4" s="2" t="str">
        <f>IF(Esta[[#This Row],[TEC - Tipo de Estrutura 2]]="Pórtico","Vãos Multiplos",Esta[[#This Row],[TEC - Tipo de Estrutura 2]])</f>
        <v>Arco</v>
      </c>
      <c r="T124" s="1">
        <v>3</v>
      </c>
      <c r="U124" s="1">
        <v>35.5</v>
      </c>
      <c r="V124" s="1">
        <v>6.7</v>
      </c>
      <c r="W124" s="1">
        <v>12.75</v>
      </c>
      <c r="X124" s="1">
        <v>3.6</v>
      </c>
      <c r="Y124" s="8"/>
      <c r="Z124" s="1" t="s">
        <v>22</v>
      </c>
      <c r="AA124" s="2" t="s">
        <v>30</v>
      </c>
      <c r="AB124" s="2" t="str" cm="1">
        <f t="array" ref="AB1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25" spans="1:30" ht="15" hidden="1" customHeight="1" x14ac:dyDescent="0.35">
      <c r="A125" s="1">
        <v>206</v>
      </c>
      <c r="B125" s="1">
        <v>2</v>
      </c>
      <c r="C125" s="11">
        <v>-8.1370334043234998</v>
      </c>
      <c r="D125" s="10">
        <v>37.895816007259199</v>
      </c>
      <c r="E125" s="1">
        <v>512</v>
      </c>
      <c r="F125" s="2" t="s">
        <v>211</v>
      </c>
      <c r="G125" s="1"/>
      <c r="H125" s="2" t="s">
        <v>25</v>
      </c>
      <c r="I125" s="2" t="s">
        <v>26</v>
      </c>
      <c r="J125" s="2" t="s">
        <v>209</v>
      </c>
      <c r="K125" s="1">
        <v>-345.23579999999998</v>
      </c>
      <c r="L125" s="1">
        <v>-196761.2</v>
      </c>
      <c r="M125" s="2" t="s">
        <v>20</v>
      </c>
      <c r="N125" s="1">
        <v>1958</v>
      </c>
      <c r="O125" s="1" t="str" cm="1">
        <f t="array" ref="O1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5" s="1" t="str" cm="1">
        <f t="array" ref="P1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5" s="2" t="s">
        <v>28</v>
      </c>
      <c r="R125" s="2" t="str" cm="1">
        <f t="array" ref="R1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5" s="2" t="str">
        <f>IF(Esta[[#This Row],[TEC - Tipo de Estrutura 2]]="Pórtico","Vãos Multiplos",Esta[[#This Row],[TEC - Tipo de Estrutura 2]])</f>
        <v>Arco</v>
      </c>
      <c r="T125" s="1">
        <v>1</v>
      </c>
      <c r="U125" s="1">
        <v>30</v>
      </c>
      <c r="V125" s="1">
        <v>6.5</v>
      </c>
      <c r="W125" s="1">
        <v>30</v>
      </c>
      <c r="X125" s="7"/>
      <c r="Y125" s="8"/>
      <c r="Z125" s="1" t="s">
        <v>29</v>
      </c>
      <c r="AA125" s="2" t="s">
        <v>23</v>
      </c>
      <c r="AB125" s="2" t="str" cm="1">
        <f t="array" ref="AB1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" spans="1:30" ht="15" hidden="1" customHeight="1" x14ac:dyDescent="0.35">
      <c r="A126" s="1">
        <v>208</v>
      </c>
      <c r="B126" s="1">
        <v>4</v>
      </c>
      <c r="C126" s="11">
        <v>-7.98389300943722</v>
      </c>
      <c r="D126" s="10">
        <v>40.445029746937401</v>
      </c>
      <c r="E126" s="1">
        <v>520</v>
      </c>
      <c r="F126" s="2" t="s">
        <v>212</v>
      </c>
      <c r="G126" s="1"/>
      <c r="H126" s="2" t="s">
        <v>34</v>
      </c>
      <c r="I126" s="2" t="s">
        <v>91</v>
      </c>
      <c r="J126" s="2" t="s">
        <v>200</v>
      </c>
      <c r="K126" s="1">
        <v>12658.97</v>
      </c>
      <c r="L126" s="1">
        <v>86260.07</v>
      </c>
      <c r="M126" s="2" t="s">
        <v>20</v>
      </c>
      <c r="N126" s="1">
        <v>1998</v>
      </c>
      <c r="O126" s="1" t="str" cm="1">
        <f t="array" ref="O1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" s="1" t="str" cm="1">
        <f t="array" ref="P1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" s="2" t="s">
        <v>31</v>
      </c>
      <c r="R126" s="2" t="str" cm="1">
        <f t="array" ref="R1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" s="2" t="str">
        <f>IF(Esta[[#This Row],[TEC - Tipo de Estrutura 2]]="Pórtico","Vãos Multiplos",Esta[[#This Row],[TEC - Tipo de Estrutura 2]])</f>
        <v>Vãos Multiplos</v>
      </c>
      <c r="T126" s="1">
        <v>3</v>
      </c>
      <c r="U126" s="1">
        <v>53.91</v>
      </c>
      <c r="V126" s="1">
        <v>10.6</v>
      </c>
      <c r="W126" s="1">
        <v>27.75</v>
      </c>
      <c r="X126" s="1">
        <v>8.8000000000000007</v>
      </c>
      <c r="Y126" s="8"/>
      <c r="Z126" s="1" t="s">
        <v>41</v>
      </c>
      <c r="AA126" s="2" t="s">
        <v>35</v>
      </c>
      <c r="AB126" s="2" t="str" cm="1">
        <f t="array" ref="AB1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" spans="1:30" ht="15" hidden="1" customHeight="1" x14ac:dyDescent="0.35">
      <c r="A127" s="1">
        <v>210</v>
      </c>
      <c r="B127" s="1">
        <v>4</v>
      </c>
      <c r="C127" s="11">
        <v>-7.9753153530531096</v>
      </c>
      <c r="D127" s="10">
        <v>40.452501021367503</v>
      </c>
      <c r="E127" s="1">
        <v>524</v>
      </c>
      <c r="F127" s="2" t="s">
        <v>213</v>
      </c>
      <c r="G127" s="1"/>
      <c r="H127" s="2" t="s">
        <v>34</v>
      </c>
      <c r="I127" s="2" t="s">
        <v>91</v>
      </c>
      <c r="J127" s="2" t="s">
        <v>200</v>
      </c>
      <c r="K127" s="1">
        <v>13385.19</v>
      </c>
      <c r="L127" s="1">
        <v>87090.97</v>
      </c>
      <c r="M127" s="2" t="s">
        <v>20</v>
      </c>
      <c r="N127" s="1">
        <v>1995</v>
      </c>
      <c r="O127" s="1" t="str" cm="1">
        <f t="array" ref="O1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" s="1" t="str" cm="1">
        <f t="array" ref="P1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" s="2" t="s">
        <v>31</v>
      </c>
      <c r="R127" s="2" t="str" cm="1">
        <f t="array" ref="R1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" s="2" t="str">
        <f>IF(Esta[[#This Row],[TEC - Tipo de Estrutura 2]]="Pórtico","Vãos Multiplos",Esta[[#This Row],[TEC - Tipo de Estrutura 2]])</f>
        <v>Vãos Multiplos</v>
      </c>
      <c r="T127" s="1">
        <v>3</v>
      </c>
      <c r="U127" s="1">
        <v>57.85</v>
      </c>
      <c r="V127" s="1">
        <v>10.78</v>
      </c>
      <c r="W127" s="1">
        <v>33.75</v>
      </c>
      <c r="X127" s="1">
        <v>8.0500000000000007</v>
      </c>
      <c r="Y127" s="8"/>
      <c r="Z127" s="1" t="s">
        <v>41</v>
      </c>
      <c r="AA127" s="2" t="s">
        <v>35</v>
      </c>
      <c r="AB127" s="2" t="str" cm="1">
        <f t="array" ref="AB1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" spans="1:30" ht="15" hidden="1" customHeight="1" x14ac:dyDescent="0.35">
      <c r="A128" s="1">
        <v>212</v>
      </c>
      <c r="B128" s="1">
        <v>5</v>
      </c>
      <c r="C128" s="11">
        <v>-7.9704282082051803</v>
      </c>
      <c r="D128" s="10">
        <v>40.457069753094501</v>
      </c>
      <c r="E128" s="1">
        <v>527</v>
      </c>
      <c r="F128" s="2" t="s">
        <v>214</v>
      </c>
      <c r="G128" s="1"/>
      <c r="H128" s="2" t="s">
        <v>34</v>
      </c>
      <c r="I128" s="2" t="s">
        <v>91</v>
      </c>
      <c r="J128" s="2" t="s">
        <v>200</v>
      </c>
      <c r="K128" s="1">
        <v>13798.82</v>
      </c>
      <c r="L128" s="1">
        <v>87599.05</v>
      </c>
      <c r="M128" s="2" t="s">
        <v>20</v>
      </c>
      <c r="N128" s="1">
        <v>1995</v>
      </c>
      <c r="O128" s="1" t="str" cm="1">
        <f t="array" ref="O1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" s="1" t="str" cm="1">
        <f t="array" ref="P1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" s="2" t="s">
        <v>31</v>
      </c>
      <c r="R128" s="2" t="str" cm="1">
        <f t="array" ref="R1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" s="2" t="str">
        <f>IF(Esta[[#This Row],[TEC - Tipo de Estrutura 2]]="Pórtico","Vãos Multiplos",Esta[[#This Row],[TEC - Tipo de Estrutura 2]])</f>
        <v>Vãos Multiplos</v>
      </c>
      <c r="T128" s="1">
        <v>3</v>
      </c>
      <c r="U128" s="1">
        <v>65.2</v>
      </c>
      <c r="V128" s="1">
        <v>29.6</v>
      </c>
      <c r="X128" s="1">
        <v>8.6999999999999993</v>
      </c>
      <c r="Y128" s="8"/>
      <c r="Z128" s="1" t="s">
        <v>41</v>
      </c>
      <c r="AA128" s="2" t="s">
        <v>35</v>
      </c>
      <c r="AB128" s="2" t="str" cm="1">
        <f t="array" ref="AB1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" spans="1:29" ht="15" hidden="1" customHeight="1" x14ac:dyDescent="0.35">
      <c r="A129" s="1">
        <v>215</v>
      </c>
      <c r="B129" s="1">
        <v>4</v>
      </c>
      <c r="C129" s="11">
        <v>-7.94190559019252</v>
      </c>
      <c r="D129" s="10">
        <v>40.467178590346698</v>
      </c>
      <c r="E129" s="1">
        <v>535</v>
      </c>
      <c r="F129" s="2" t="s">
        <v>215</v>
      </c>
      <c r="G129" s="1"/>
      <c r="H129" s="2" t="s">
        <v>34</v>
      </c>
      <c r="I129" s="2" t="s">
        <v>91</v>
      </c>
      <c r="J129" s="2" t="s">
        <v>200</v>
      </c>
      <c r="K129" s="1">
        <v>16215.73</v>
      </c>
      <c r="L129" s="1">
        <v>88726.42</v>
      </c>
      <c r="M129" s="2" t="s">
        <v>20</v>
      </c>
      <c r="N129" s="1">
        <v>1995</v>
      </c>
      <c r="O129" s="1" t="str" cm="1">
        <f t="array" ref="O1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" s="1" t="str" cm="1">
        <f t="array" ref="P1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" s="2" t="s">
        <v>31</v>
      </c>
      <c r="R129" s="2" t="str" cm="1">
        <f t="array" ref="R1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" s="2" t="str">
        <f>IF(Esta[[#This Row],[TEC - Tipo de Estrutura 2]]="Pórtico","Vãos Multiplos",Esta[[#This Row],[TEC - Tipo de Estrutura 2]])</f>
        <v>Vãos Multiplos</v>
      </c>
      <c r="T129" s="1">
        <v>3</v>
      </c>
      <c r="U129" s="1">
        <v>51.05</v>
      </c>
      <c r="V129" s="1">
        <v>10.8</v>
      </c>
      <c r="X129" s="1">
        <v>7.9</v>
      </c>
      <c r="Y129" s="8"/>
      <c r="Z129" s="1" t="s">
        <v>41</v>
      </c>
      <c r="AA129" s="2" t="s">
        <v>23</v>
      </c>
      <c r="AB129" s="2" t="str" cm="1">
        <f t="array" ref="AB1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" spans="1:29" ht="15" hidden="1" customHeight="1" x14ac:dyDescent="0.35">
      <c r="A130" s="1">
        <v>216</v>
      </c>
      <c r="B130" s="1">
        <v>4</v>
      </c>
      <c r="C130" s="11">
        <v>-7.9123910796146504</v>
      </c>
      <c r="D130" s="10">
        <v>40.484574772102597</v>
      </c>
      <c r="E130" s="1">
        <v>540</v>
      </c>
      <c r="F130" s="2" t="s">
        <v>216</v>
      </c>
      <c r="G130" s="1"/>
      <c r="H130" s="2" t="s">
        <v>34</v>
      </c>
      <c r="I130" s="2" t="s">
        <v>91</v>
      </c>
      <c r="J130" s="2" t="s">
        <v>217</v>
      </c>
      <c r="K130" s="1">
        <v>18714</v>
      </c>
      <c r="L130" s="1">
        <v>90664</v>
      </c>
      <c r="M130" s="2" t="s">
        <v>20</v>
      </c>
      <c r="N130" s="1">
        <v>1995</v>
      </c>
      <c r="O130" s="1" t="str" cm="1">
        <f t="array" ref="O1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" s="1" t="str" cm="1">
        <f t="array" ref="P1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" s="2" t="s">
        <v>31</v>
      </c>
      <c r="R130" s="2" t="str" cm="1">
        <f t="array" ref="R1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" s="2" t="str">
        <f>IF(Esta[[#This Row],[TEC - Tipo de Estrutura 2]]="Pórtico","Vãos Multiplos",Esta[[#This Row],[TEC - Tipo de Estrutura 2]])</f>
        <v>Vãos Multiplos</v>
      </c>
      <c r="T130" s="1">
        <v>4</v>
      </c>
      <c r="U130" s="1">
        <v>73.099999999999994</v>
      </c>
      <c r="V130" s="1">
        <v>13.1</v>
      </c>
      <c r="X130" s="1">
        <v>8.4</v>
      </c>
      <c r="Y130" s="8"/>
      <c r="Z130" s="1" t="s">
        <v>41</v>
      </c>
      <c r="AA130" s="2" t="s">
        <v>35</v>
      </c>
      <c r="AB130" s="2" t="str" cm="1">
        <f t="array" ref="AB1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" spans="1:29" ht="15" hidden="1" customHeight="1" x14ac:dyDescent="0.35">
      <c r="A131" s="1">
        <v>219</v>
      </c>
      <c r="B131" s="1">
        <v>4</v>
      </c>
      <c r="C131" s="11">
        <v>-7.4399764256155896</v>
      </c>
      <c r="D131" s="10">
        <v>39.268742893107202</v>
      </c>
      <c r="E131" s="1">
        <v>548</v>
      </c>
      <c r="F131" s="2" t="s">
        <v>218</v>
      </c>
      <c r="G131" s="1"/>
      <c r="H131" s="2" t="s">
        <v>34</v>
      </c>
      <c r="I131" s="2" t="s">
        <v>19</v>
      </c>
      <c r="J131" s="2" t="s">
        <v>19</v>
      </c>
      <c r="K131" s="1">
        <v>59816.02</v>
      </c>
      <c r="L131" s="1">
        <v>-44126.96</v>
      </c>
      <c r="M131" s="2" t="s">
        <v>20</v>
      </c>
      <c r="N131" s="1">
        <v>2000</v>
      </c>
      <c r="O131" s="1" t="str" cm="1">
        <f t="array" ref="O1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" s="1" t="str" cm="1">
        <f t="array" ref="P1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" s="2" t="s">
        <v>31</v>
      </c>
      <c r="R131" s="2" t="str" cm="1">
        <f t="array" ref="R1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" s="2" t="str">
        <f>IF(Esta[[#This Row],[TEC - Tipo de Estrutura 2]]="Pórtico","Vãos Multiplos",Esta[[#This Row],[TEC - Tipo de Estrutura 2]])</f>
        <v>Vãos Multiplos</v>
      </c>
      <c r="T131" s="1">
        <v>3</v>
      </c>
      <c r="U131" s="1">
        <v>82</v>
      </c>
      <c r="V131" s="1">
        <v>10.6</v>
      </c>
      <c r="W131" s="1">
        <v>37.4</v>
      </c>
      <c r="X131" s="1">
        <v>5.77</v>
      </c>
      <c r="Y131" s="8"/>
      <c r="Z131" s="1" t="s">
        <v>22</v>
      </c>
      <c r="AA131" s="2" t="s">
        <v>35</v>
      </c>
      <c r="AB131" s="2" t="str" cm="1">
        <f t="array" ref="AB1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" spans="1:29" ht="15" hidden="1" customHeight="1" x14ac:dyDescent="0.35">
      <c r="A132" s="1">
        <v>220</v>
      </c>
      <c r="B132" s="1">
        <v>4</v>
      </c>
      <c r="C132" s="11">
        <v>-7.4347581817920396</v>
      </c>
      <c r="D132" s="10">
        <v>39.277322233799403</v>
      </c>
      <c r="E132" s="1">
        <v>550</v>
      </c>
      <c r="F132" s="2" t="s">
        <v>219</v>
      </c>
      <c r="G132" s="1"/>
      <c r="H132" s="2" t="s">
        <v>18</v>
      </c>
      <c r="I132" s="2" t="s">
        <v>19</v>
      </c>
      <c r="J132" s="2" t="s">
        <v>19</v>
      </c>
      <c r="K132" s="1">
        <v>60259</v>
      </c>
      <c r="L132" s="1">
        <v>-43171</v>
      </c>
      <c r="M132" s="2" t="s">
        <v>20</v>
      </c>
      <c r="N132" s="1">
        <v>1992</v>
      </c>
      <c r="O132" s="1" t="str" cm="1">
        <f t="array" ref="O1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" s="1" t="str" cm="1">
        <f t="array" ref="P1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" s="2" t="s">
        <v>154</v>
      </c>
      <c r="R132" s="2" t="str" cm="1">
        <f t="array" ref="R1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2" s="2" t="str">
        <f>IF(Esta[[#This Row],[TEC - Tipo de Estrutura 2]]="Pórtico","Vãos Multiplos",Esta[[#This Row],[TEC - Tipo de Estrutura 2]])</f>
        <v>Arco</v>
      </c>
      <c r="T132" s="1">
        <v>1</v>
      </c>
      <c r="U132" s="1">
        <v>6.6</v>
      </c>
      <c r="V132" s="1">
        <v>17.5</v>
      </c>
      <c r="W132" s="1">
        <v>6.6</v>
      </c>
      <c r="X132" s="7"/>
      <c r="Y132" s="8"/>
      <c r="Z132" s="1" t="s">
        <v>22</v>
      </c>
      <c r="AA132" s="2" t="s">
        <v>23</v>
      </c>
      <c r="AB132" s="2" t="str" cm="1">
        <f t="array" ref="AB1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" spans="1:29" ht="15" hidden="1" customHeight="1" x14ac:dyDescent="0.35">
      <c r="A133" s="1">
        <v>221</v>
      </c>
      <c r="B133" s="1">
        <v>3</v>
      </c>
      <c r="C133" s="11">
        <v>-7.4380692767518699</v>
      </c>
      <c r="D133" s="10">
        <v>39.2858718475144</v>
      </c>
      <c r="E133" s="1">
        <v>551</v>
      </c>
      <c r="F133" s="2" t="s">
        <v>220</v>
      </c>
      <c r="G133" s="1"/>
      <c r="H133" s="2" t="s">
        <v>18</v>
      </c>
      <c r="I133" s="2" t="s">
        <v>19</v>
      </c>
      <c r="J133" s="2" t="s">
        <v>19</v>
      </c>
      <c r="K133" s="1">
        <v>59966</v>
      </c>
      <c r="L133" s="1">
        <v>-42224</v>
      </c>
      <c r="M133" s="2" t="s">
        <v>20</v>
      </c>
      <c r="N133" s="1">
        <v>1992</v>
      </c>
      <c r="O133" s="1" t="str" cm="1">
        <f t="array" ref="O1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" s="1" t="str" cm="1">
        <f t="array" ref="P1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" s="2" t="s">
        <v>154</v>
      </c>
      <c r="R133" s="2" t="str" cm="1">
        <f t="array" ref="R1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3" s="2" t="str">
        <f>IF(Esta[[#This Row],[TEC - Tipo de Estrutura 2]]="Pórtico","Vãos Multiplos",Esta[[#This Row],[TEC - Tipo de Estrutura 2]])</f>
        <v>Arco</v>
      </c>
      <c r="T133" s="1">
        <v>1</v>
      </c>
      <c r="U133" s="1">
        <v>6.6</v>
      </c>
      <c r="V133" s="1">
        <v>17.5</v>
      </c>
      <c r="W133" s="1">
        <v>6.6</v>
      </c>
      <c r="X133" s="7"/>
      <c r="Y133" s="8"/>
      <c r="Z133" s="1" t="s">
        <v>22</v>
      </c>
      <c r="AA133" s="2" t="s">
        <v>23</v>
      </c>
      <c r="AB133" s="2" t="str" cm="1">
        <f t="array" ref="AB1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" spans="1:29" ht="15" hidden="1" customHeight="1" x14ac:dyDescent="0.35">
      <c r="A134" s="1">
        <v>224</v>
      </c>
      <c r="B134" s="1">
        <v>3</v>
      </c>
      <c r="C134" s="11">
        <v>-7.4401170954121598</v>
      </c>
      <c r="D134" s="10">
        <v>39.292126024461602</v>
      </c>
      <c r="E134" s="1">
        <v>559</v>
      </c>
      <c r="F134" s="2" t="s">
        <v>222</v>
      </c>
      <c r="G134" s="1"/>
      <c r="H134" s="2" t="s">
        <v>18</v>
      </c>
      <c r="I134" s="2" t="s">
        <v>19</v>
      </c>
      <c r="J134" s="2" t="s">
        <v>19</v>
      </c>
      <c r="K134" s="1">
        <v>59784</v>
      </c>
      <c r="L134" s="1">
        <v>-41531</v>
      </c>
      <c r="M134" s="2" t="s">
        <v>20</v>
      </c>
      <c r="N134" s="1">
        <v>1992</v>
      </c>
      <c r="O134" s="1" t="str" cm="1">
        <f t="array" ref="O1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" s="1" t="str" cm="1">
        <f t="array" ref="P1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" s="2" t="s">
        <v>154</v>
      </c>
      <c r="R134" s="2" t="str" cm="1">
        <f t="array" ref="R1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4" s="2" t="str">
        <f>IF(Esta[[#This Row],[TEC - Tipo de Estrutura 2]]="Pórtico","Vãos Multiplos",Esta[[#This Row],[TEC - Tipo de Estrutura 2]])</f>
        <v>Arco</v>
      </c>
      <c r="T134" s="1">
        <v>1</v>
      </c>
      <c r="U134" s="1">
        <v>6.6</v>
      </c>
      <c r="V134" s="1">
        <v>20</v>
      </c>
      <c r="W134" s="1">
        <v>6.6</v>
      </c>
      <c r="X134" s="7"/>
      <c r="Y134" s="8"/>
      <c r="Z134" s="1" t="s">
        <v>22</v>
      </c>
      <c r="AA134" s="2" t="s">
        <v>23</v>
      </c>
      <c r="AB134" s="2" t="str" cm="1">
        <f t="array" ref="AB1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" spans="1:29" ht="15" hidden="1" customHeight="1" x14ac:dyDescent="0.35">
      <c r="A135" s="1">
        <v>225</v>
      </c>
      <c r="B135" s="1">
        <v>4</v>
      </c>
      <c r="C135" s="11">
        <v>-7.4378970545657799</v>
      </c>
      <c r="D135" s="10">
        <v>39.296256084874301</v>
      </c>
      <c r="E135" s="1">
        <v>560</v>
      </c>
      <c r="F135" s="2" t="s">
        <v>223</v>
      </c>
      <c r="G135" s="1"/>
      <c r="H135" s="2" t="s">
        <v>18</v>
      </c>
      <c r="I135" s="2" t="s">
        <v>19</v>
      </c>
      <c r="J135" s="2" t="s">
        <v>19</v>
      </c>
      <c r="K135" s="1">
        <v>59972</v>
      </c>
      <c r="L135" s="1">
        <v>-41071</v>
      </c>
      <c r="M135" s="2" t="s">
        <v>20</v>
      </c>
      <c r="N135" s="1">
        <v>1992</v>
      </c>
      <c r="O135" s="1" t="str" cm="1">
        <f t="array" ref="O1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" s="1" t="str" cm="1">
        <f t="array" ref="P1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" s="2" t="s">
        <v>154</v>
      </c>
      <c r="R135" s="2" t="str" cm="1">
        <f t="array" ref="R1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5" s="2" t="str">
        <f>IF(Esta[[#This Row],[TEC - Tipo de Estrutura 2]]="Pórtico","Vãos Multiplos",Esta[[#This Row],[TEC - Tipo de Estrutura 2]])</f>
        <v>Arco</v>
      </c>
      <c r="T135" s="1">
        <v>1</v>
      </c>
      <c r="U135" s="1">
        <v>6.6</v>
      </c>
      <c r="V135" s="1">
        <v>25</v>
      </c>
      <c r="W135" s="1">
        <v>6.6</v>
      </c>
      <c r="X135" s="7"/>
      <c r="Y135" s="8"/>
      <c r="Z135" s="1" t="s">
        <v>22</v>
      </c>
      <c r="AA135" s="2" t="s">
        <v>23</v>
      </c>
      <c r="AB135" s="2" t="str" cm="1">
        <f t="array" ref="AB1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" spans="1:29" ht="15" hidden="1" customHeight="1" x14ac:dyDescent="0.35">
      <c r="A136" s="1">
        <v>226</v>
      </c>
      <c r="B136" s="1">
        <v>4</v>
      </c>
      <c r="C136" s="11">
        <v>-7.4995852379661798</v>
      </c>
      <c r="D136" s="10">
        <v>39.8428412951178</v>
      </c>
      <c r="E136" s="1">
        <v>565</v>
      </c>
      <c r="F136" s="2" t="s">
        <v>224</v>
      </c>
      <c r="G136" s="1"/>
      <c r="H136" s="2" t="s">
        <v>34</v>
      </c>
      <c r="I136" s="2" t="s">
        <v>225</v>
      </c>
      <c r="J136" s="2" t="s">
        <v>225</v>
      </c>
      <c r="K136" s="1">
        <v>54223</v>
      </c>
      <c r="L136" s="1">
        <v>19576</v>
      </c>
      <c r="M136" s="2" t="s">
        <v>20</v>
      </c>
      <c r="N136" s="1">
        <v>1989</v>
      </c>
      <c r="O136" s="1" t="str" cm="1">
        <f t="array" ref="O1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" s="1" t="str" cm="1">
        <f t="array" ref="P1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" s="2" t="s">
        <v>31</v>
      </c>
      <c r="R136" s="2" t="str" cm="1">
        <f t="array" ref="R1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" s="2" t="str">
        <f>IF(Esta[[#This Row],[TEC - Tipo de Estrutura 2]]="Pórtico","Vãos Multiplos",Esta[[#This Row],[TEC - Tipo de Estrutura 2]])</f>
        <v>Vãos Multiplos</v>
      </c>
      <c r="T136" s="1">
        <v>3</v>
      </c>
      <c r="U136" s="1">
        <v>51.5</v>
      </c>
      <c r="V136" s="1">
        <v>19.8</v>
      </c>
      <c r="W136" s="1">
        <v>26.3</v>
      </c>
      <c r="X136" s="1">
        <v>5.08</v>
      </c>
      <c r="Y136" s="8"/>
      <c r="Z136" s="1" t="s">
        <v>41</v>
      </c>
      <c r="AA136" s="2" t="s">
        <v>35</v>
      </c>
      <c r="AB136" s="2" t="str" cm="1">
        <f t="array" ref="AB1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" spans="1:29" ht="15" hidden="1" customHeight="1" x14ac:dyDescent="0.35">
      <c r="A137" s="1">
        <v>227</v>
      </c>
      <c r="B137" s="1">
        <v>4</v>
      </c>
      <c r="C137" s="11">
        <v>-7.5011306920457104</v>
      </c>
      <c r="D137" s="10">
        <v>39.837391877277199</v>
      </c>
      <c r="E137" s="1">
        <v>574</v>
      </c>
      <c r="F137" s="2" t="s">
        <v>34</v>
      </c>
      <c r="G137" s="1"/>
      <c r="H137" s="2" t="s">
        <v>34</v>
      </c>
      <c r="I137" s="2" t="s">
        <v>225</v>
      </c>
      <c r="J137" s="2" t="s">
        <v>225</v>
      </c>
      <c r="K137" s="1">
        <v>54095</v>
      </c>
      <c r="L137" s="1">
        <v>18970</v>
      </c>
      <c r="M137" s="2" t="s">
        <v>20</v>
      </c>
      <c r="N137" s="1">
        <v>1989</v>
      </c>
      <c r="O137" s="1" t="str" cm="1">
        <f t="array" ref="O1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" s="1" t="str" cm="1">
        <f t="array" ref="P1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" s="2" t="s">
        <v>31</v>
      </c>
      <c r="R137" s="2" t="str" cm="1">
        <f t="array" ref="R1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" s="2" t="str">
        <f>IF(Esta[[#This Row],[TEC - Tipo de Estrutura 2]]="Pórtico","Vãos Multiplos",Esta[[#This Row],[TEC - Tipo de Estrutura 2]])</f>
        <v>Vãos Multiplos</v>
      </c>
      <c r="T137" s="1">
        <v>3</v>
      </c>
      <c r="U137" s="1">
        <v>47</v>
      </c>
      <c r="V137" s="1">
        <v>13.8</v>
      </c>
      <c r="W137" s="1">
        <v>20.2</v>
      </c>
      <c r="X137" s="1">
        <v>5.38</v>
      </c>
      <c r="Y137" s="8"/>
      <c r="Z137" s="1" t="s">
        <v>41</v>
      </c>
      <c r="AA137" s="2" t="s">
        <v>35</v>
      </c>
      <c r="AB137" s="2" t="str" cm="1">
        <f t="array" ref="AB1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" spans="1:29" ht="15" hidden="1" customHeight="1" x14ac:dyDescent="0.35">
      <c r="A138" s="1">
        <v>228</v>
      </c>
      <c r="B138" s="1">
        <v>2</v>
      </c>
      <c r="C138" s="11">
        <v>-8.1165854978301404</v>
      </c>
      <c r="D138" s="10">
        <v>40.720866173661598</v>
      </c>
      <c r="E138" s="1">
        <v>581</v>
      </c>
      <c r="F138" s="2" t="s">
        <v>226</v>
      </c>
      <c r="G138" s="1"/>
      <c r="H138" s="2" t="s">
        <v>25</v>
      </c>
      <c r="I138" s="2" t="s">
        <v>91</v>
      </c>
      <c r="J138" s="2" t="s">
        <v>227</v>
      </c>
      <c r="K138" s="1">
        <v>1396</v>
      </c>
      <c r="L138" s="1">
        <v>116880</v>
      </c>
      <c r="M138" s="2" t="s">
        <v>20</v>
      </c>
      <c r="N138" s="1">
        <v>1991</v>
      </c>
      <c r="O138" s="1" t="str" cm="1">
        <f t="array" ref="O1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" s="1" t="str" cm="1">
        <f t="array" ref="P1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" s="2" t="s">
        <v>31</v>
      </c>
      <c r="R138" s="2" t="str" cm="1">
        <f t="array" ref="R1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" s="2" t="str">
        <f>IF(Esta[[#This Row],[TEC - Tipo de Estrutura 2]]="Pórtico","Vãos Multiplos",Esta[[#This Row],[TEC - Tipo de Estrutura 2]])</f>
        <v>Vãos Multiplos</v>
      </c>
      <c r="T138" s="1">
        <v>3</v>
      </c>
      <c r="U138" s="1">
        <v>46.7</v>
      </c>
      <c r="V138" s="1">
        <v>12.9</v>
      </c>
      <c r="W138" s="1">
        <v>21.6</v>
      </c>
      <c r="X138" s="1">
        <v>5.8</v>
      </c>
      <c r="Y138" s="8"/>
      <c r="Z138" s="1" t="s">
        <v>41</v>
      </c>
      <c r="AA138" s="2" t="s">
        <v>35</v>
      </c>
      <c r="AB138" s="2" t="str" cm="1">
        <f t="array" ref="AB1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" spans="1:29" ht="15" hidden="1" customHeight="1" x14ac:dyDescent="0.35">
      <c r="A139" s="1">
        <v>230</v>
      </c>
      <c r="B139" s="1">
        <v>4</v>
      </c>
      <c r="C139" s="11">
        <v>-8.1133768174109697</v>
      </c>
      <c r="D139" s="10">
        <v>40.724818895458696</v>
      </c>
      <c r="E139" s="1">
        <v>586</v>
      </c>
      <c r="F139" s="2" t="s">
        <v>228</v>
      </c>
      <c r="G139" s="1"/>
      <c r="H139" s="2" t="s">
        <v>34</v>
      </c>
      <c r="I139" s="2" t="s">
        <v>91</v>
      </c>
      <c r="J139" s="2" t="s">
        <v>227</v>
      </c>
      <c r="K139" s="1">
        <v>1667</v>
      </c>
      <c r="L139" s="1">
        <v>117319</v>
      </c>
      <c r="M139" s="2" t="s">
        <v>20</v>
      </c>
      <c r="N139" s="1">
        <v>1990</v>
      </c>
      <c r="O139" s="1" t="str" cm="1">
        <f t="array" ref="O1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" s="1" t="str" cm="1">
        <f t="array" ref="P1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" s="2" t="s">
        <v>31</v>
      </c>
      <c r="R139" s="2" t="str" cm="1">
        <f t="array" ref="R1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" s="2" t="str">
        <f>IF(Esta[[#This Row],[TEC - Tipo de Estrutura 2]]="Pórtico","Vãos Multiplos",Esta[[#This Row],[TEC - Tipo de Estrutura 2]])</f>
        <v>Vãos Multiplos</v>
      </c>
      <c r="T139" s="1">
        <v>3</v>
      </c>
      <c r="U139" s="1">
        <v>33.4</v>
      </c>
      <c r="V139" s="1">
        <v>10.86</v>
      </c>
      <c r="W139" s="1">
        <v>17.399999999999999</v>
      </c>
      <c r="X139" s="1">
        <v>4.7</v>
      </c>
      <c r="Y139" s="8"/>
      <c r="Z139" s="1" t="s">
        <v>41</v>
      </c>
      <c r="AA139" s="2" t="s">
        <v>35</v>
      </c>
      <c r="AB139" s="2" t="str" cm="1">
        <f t="array" ref="AB1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" spans="1:29" ht="15" hidden="1" customHeight="1" x14ac:dyDescent="0.35">
      <c r="A140" s="1">
        <v>236</v>
      </c>
      <c r="B140" s="1">
        <v>4</v>
      </c>
      <c r="C140" s="11">
        <v>-7.7499386907794596</v>
      </c>
      <c r="D140" s="10">
        <v>40.582828124893197</v>
      </c>
      <c r="E140" s="1">
        <v>603</v>
      </c>
      <c r="F140" s="2" t="s">
        <v>232</v>
      </c>
      <c r="G140" s="1"/>
      <c r="H140" s="2" t="s">
        <v>34</v>
      </c>
      <c r="I140" s="2" t="s">
        <v>91</v>
      </c>
      <c r="J140" s="2" t="s">
        <v>231</v>
      </c>
      <c r="K140" s="1">
        <v>32440.49</v>
      </c>
      <c r="L140" s="1">
        <v>101621.7</v>
      </c>
      <c r="M140" s="2" t="s">
        <v>20</v>
      </c>
      <c r="N140" s="1">
        <v>1995</v>
      </c>
      <c r="O140" s="1" t="str" cm="1">
        <f t="array" ref="O1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" s="1" t="str" cm="1">
        <f t="array" ref="P1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" s="2" t="s">
        <v>31</v>
      </c>
      <c r="R140" s="2" t="str" cm="1">
        <f t="array" ref="R1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" s="2" t="str">
        <f>IF(Esta[[#This Row],[TEC - Tipo de Estrutura 2]]="Pórtico","Vãos Multiplos",Esta[[#This Row],[TEC - Tipo de Estrutura 2]])</f>
        <v>Vãos Multiplos</v>
      </c>
      <c r="T140" s="1">
        <v>2</v>
      </c>
      <c r="U140" s="1">
        <v>56</v>
      </c>
      <c r="V140" s="1">
        <v>4.8</v>
      </c>
      <c r="W140" s="1">
        <v>28</v>
      </c>
      <c r="X140" s="1">
        <v>4</v>
      </c>
      <c r="Y140" s="8"/>
      <c r="Z140" s="1" t="s">
        <v>41</v>
      </c>
      <c r="AA140" s="2" t="s">
        <v>35</v>
      </c>
      <c r="AB140" s="2" t="str" cm="1">
        <f t="array" ref="AB1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" spans="1:29" ht="15" hidden="1" customHeight="1" x14ac:dyDescent="0.35">
      <c r="A141" s="1">
        <v>238</v>
      </c>
      <c r="B141" s="1">
        <v>1</v>
      </c>
      <c r="C141" s="11">
        <v>-8.6604502773990202</v>
      </c>
      <c r="D141" s="10">
        <v>39.389373861816701</v>
      </c>
      <c r="E141" s="1">
        <v>611</v>
      </c>
      <c r="F141" s="2" t="s">
        <v>233</v>
      </c>
      <c r="G141" s="1"/>
      <c r="H141" s="2" t="s">
        <v>25</v>
      </c>
      <c r="I141" s="2" t="s">
        <v>48</v>
      </c>
      <c r="J141" s="2" t="s">
        <v>48</v>
      </c>
      <c r="K141" s="1">
        <v>-45430.43</v>
      </c>
      <c r="L141" s="1">
        <v>-30830.639999999999</v>
      </c>
      <c r="M141" s="2" t="s">
        <v>20</v>
      </c>
      <c r="N141" s="1">
        <v>2002</v>
      </c>
      <c r="O141" s="1" t="str" cm="1">
        <f t="array" ref="O1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1" s="1" t="str" cm="1">
        <f t="array" ref="P1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1" s="2" t="s">
        <v>31</v>
      </c>
      <c r="R141" s="2" t="str" cm="1">
        <f t="array" ref="R1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" s="2" t="str">
        <f>IF(Esta[[#This Row],[TEC - Tipo de Estrutura 2]]="Pórtico","Vãos Multiplos",Esta[[#This Row],[TEC - Tipo de Estrutura 2]])</f>
        <v>Vãos Multiplos</v>
      </c>
      <c r="T141" s="1">
        <v>3</v>
      </c>
      <c r="U141" s="1">
        <v>82.1</v>
      </c>
      <c r="V141" s="1">
        <v>13.29</v>
      </c>
      <c r="W141" s="1">
        <v>30.6</v>
      </c>
      <c r="X141" s="1">
        <v>8.1999999999999993</v>
      </c>
      <c r="Y141" s="8"/>
      <c r="Z141" s="1" t="s">
        <v>22</v>
      </c>
      <c r="AA141" s="2" t="s">
        <v>35</v>
      </c>
      <c r="AB141" s="2" t="str" cm="1">
        <f t="array" ref="AB1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" spans="1:29" ht="15" hidden="1" customHeight="1" x14ac:dyDescent="0.35">
      <c r="A142" s="1">
        <v>240</v>
      </c>
      <c r="B142" s="1">
        <v>4</v>
      </c>
      <c r="C142" s="11">
        <v>-8.7053029745265498</v>
      </c>
      <c r="D142" s="10">
        <v>39.230650290216602</v>
      </c>
      <c r="E142" s="1">
        <v>613</v>
      </c>
      <c r="F142" s="2" t="s">
        <v>234</v>
      </c>
      <c r="G142" s="1"/>
      <c r="H142" s="2" t="s">
        <v>34</v>
      </c>
      <c r="I142" s="2" t="s">
        <v>48</v>
      </c>
      <c r="J142" s="2" t="s">
        <v>48</v>
      </c>
      <c r="K142" s="1">
        <v>-49406</v>
      </c>
      <c r="L142" s="1">
        <v>-48429</v>
      </c>
      <c r="M142" s="2" t="s">
        <v>20</v>
      </c>
      <c r="N142" s="1">
        <v>2000</v>
      </c>
      <c r="O142" s="1" t="str" cm="1">
        <f t="array" ref="O1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2" s="1" t="str" cm="1">
        <f t="array" ref="P1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2" s="2" t="s">
        <v>57</v>
      </c>
      <c r="R142" s="2" t="str" cm="1">
        <f t="array" ref="R1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" s="2" t="str">
        <f>IF(Esta[[#This Row],[TEC - Tipo de Estrutura 2]]="Pórtico","Vãos Multiplos",Esta[[#This Row],[TEC - Tipo de Estrutura 2]])</f>
        <v>Vãos Multiplos</v>
      </c>
      <c r="T142" s="1">
        <v>1</v>
      </c>
      <c r="U142" s="1">
        <v>16.5</v>
      </c>
      <c r="V142" s="1">
        <v>28.4</v>
      </c>
      <c r="W142" s="1">
        <v>16.5</v>
      </c>
      <c r="X142" s="7"/>
      <c r="Y142" s="8"/>
      <c r="Z142" s="1" t="s">
        <v>22</v>
      </c>
      <c r="AA142" s="2" t="s">
        <v>23</v>
      </c>
      <c r="AB142" s="2" t="str" cm="1">
        <f t="array" ref="AB1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" spans="1:29" ht="15" hidden="1" customHeight="1" x14ac:dyDescent="0.35">
      <c r="A143" s="1">
        <v>241</v>
      </c>
      <c r="B143" s="1">
        <v>4</v>
      </c>
      <c r="C143" s="11">
        <v>-7.51328580630787</v>
      </c>
      <c r="D143" s="10">
        <v>39.825588866936599</v>
      </c>
      <c r="E143" s="1">
        <v>614</v>
      </c>
      <c r="F143" s="2" t="s">
        <v>235</v>
      </c>
      <c r="G143" s="1"/>
      <c r="H143" s="2" t="s">
        <v>18</v>
      </c>
      <c r="I143" s="2" t="s">
        <v>225</v>
      </c>
      <c r="J143" s="2" t="s">
        <v>225</v>
      </c>
      <c r="K143" s="1">
        <v>53063.64</v>
      </c>
      <c r="L143" s="1">
        <v>17652.2</v>
      </c>
      <c r="M143" s="2" t="s">
        <v>20</v>
      </c>
      <c r="N143" s="1">
        <v>1989</v>
      </c>
      <c r="O143" s="1" t="str" cm="1">
        <f t="array" ref="O1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" s="1" t="str" cm="1">
        <f t="array" ref="P1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" s="2" t="s">
        <v>31</v>
      </c>
      <c r="R143" s="2" t="str" cm="1">
        <f t="array" ref="R1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3" s="2" t="str">
        <f>IF(Esta[[#This Row],[TEC - Tipo de Estrutura 2]]="Pórtico","Vãos Multiplos",Esta[[#This Row],[TEC - Tipo de Estrutura 2]])</f>
        <v>Vãos Multiplos</v>
      </c>
      <c r="T143" s="1">
        <v>3</v>
      </c>
      <c r="U143" s="1">
        <v>47.6</v>
      </c>
      <c r="V143" s="1">
        <v>14.2</v>
      </c>
      <c r="W143" s="1">
        <v>27</v>
      </c>
      <c r="X143" s="1">
        <v>6.25</v>
      </c>
      <c r="Y143" s="8"/>
      <c r="Z143" s="1" t="s">
        <v>41</v>
      </c>
      <c r="AA143" s="2" t="s">
        <v>35</v>
      </c>
      <c r="AB143" s="2" t="str" cm="1">
        <f t="array" ref="AB1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" spans="1:29" ht="15" hidden="1" customHeight="1" x14ac:dyDescent="0.35">
      <c r="A144" s="1">
        <v>242</v>
      </c>
      <c r="B144" s="1">
        <v>4</v>
      </c>
      <c r="C144" s="11">
        <v>-8.7105773012833492</v>
      </c>
      <c r="D144" s="10">
        <v>39.228408464453302</v>
      </c>
      <c r="E144" s="1">
        <v>618</v>
      </c>
      <c r="F144" s="2" t="s">
        <v>236</v>
      </c>
      <c r="G144" s="1"/>
      <c r="H144" s="2" t="s">
        <v>34</v>
      </c>
      <c r="I144" s="2" t="s">
        <v>48</v>
      </c>
      <c r="J144" s="2" t="s">
        <v>48</v>
      </c>
      <c r="K144" s="1">
        <v>-49863</v>
      </c>
      <c r="L144" s="1">
        <v>-48675</v>
      </c>
      <c r="M144" s="2" t="s">
        <v>20</v>
      </c>
      <c r="N144" s="1">
        <v>2000</v>
      </c>
      <c r="O144" s="1" t="str" cm="1">
        <f t="array" ref="O1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" s="1" t="str" cm="1">
        <f t="array" ref="P1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" s="2" t="s">
        <v>31</v>
      </c>
      <c r="R144" s="2" t="str" cm="1">
        <f t="array" ref="R1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" s="2" t="str">
        <f>IF(Esta[[#This Row],[TEC - Tipo de Estrutura 2]]="Pórtico","Vãos Multiplos",Esta[[#This Row],[TEC - Tipo de Estrutura 2]])</f>
        <v>Vãos Multiplos</v>
      </c>
      <c r="T144" s="1">
        <v>2</v>
      </c>
      <c r="U144" s="1">
        <v>41.2</v>
      </c>
      <c r="V144" s="1">
        <v>6.81</v>
      </c>
      <c r="W144" s="1">
        <v>20.6</v>
      </c>
      <c r="X144" s="1">
        <v>5.57</v>
      </c>
      <c r="Y144" s="8"/>
      <c r="Z144" s="1" t="s">
        <v>22</v>
      </c>
      <c r="AA144" s="2" t="s">
        <v>35</v>
      </c>
      <c r="AB144" s="2" t="str" cm="1">
        <f t="array" ref="AB1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" spans="1:30" ht="15" hidden="1" customHeight="1" x14ac:dyDescent="0.35">
      <c r="A145" s="1">
        <v>243</v>
      </c>
      <c r="B145" s="1">
        <v>4</v>
      </c>
      <c r="C145" s="11">
        <v>-8.7149799043808898</v>
      </c>
      <c r="D145" s="10">
        <v>39.226397921921297</v>
      </c>
      <c r="E145" s="1">
        <v>620</v>
      </c>
      <c r="F145" s="2" t="s">
        <v>237</v>
      </c>
      <c r="G145" s="1"/>
      <c r="H145" s="2" t="s">
        <v>34</v>
      </c>
      <c r="I145" s="2" t="s">
        <v>48</v>
      </c>
      <c r="J145" s="2" t="s">
        <v>48</v>
      </c>
      <c r="K145" s="1">
        <v>-50244.59</v>
      </c>
      <c r="L145" s="1">
        <v>-48895.78</v>
      </c>
      <c r="M145" s="2" t="s">
        <v>20</v>
      </c>
      <c r="N145" s="1">
        <v>2000</v>
      </c>
      <c r="O145" s="1" t="str" cm="1">
        <f t="array" ref="O1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" s="1" t="str" cm="1">
        <f t="array" ref="P1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" s="2" t="s">
        <v>31</v>
      </c>
      <c r="R145" s="2" t="str" cm="1">
        <f t="array" ref="R1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" s="2" t="str">
        <f>IF(Esta[[#This Row],[TEC - Tipo de Estrutura 2]]="Pórtico","Vãos Multiplos",Esta[[#This Row],[TEC - Tipo de Estrutura 2]])</f>
        <v>Vãos Multiplos</v>
      </c>
      <c r="T145" s="1">
        <v>4</v>
      </c>
      <c r="U145" s="1">
        <v>71</v>
      </c>
      <c r="V145" s="1">
        <v>34</v>
      </c>
      <c r="W145" s="1">
        <v>22.4</v>
      </c>
      <c r="X145" s="1">
        <v>6.94</v>
      </c>
      <c r="Y145" s="8"/>
      <c r="Z145" s="1" t="s">
        <v>22</v>
      </c>
      <c r="AA145" s="2" t="s">
        <v>35</v>
      </c>
      <c r="AB145" s="2" t="str" cm="1">
        <f t="array" ref="AB1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" spans="1:30" ht="15" hidden="1" customHeight="1" x14ac:dyDescent="0.35">
      <c r="A146" s="1">
        <v>244</v>
      </c>
      <c r="B146" s="1">
        <v>4</v>
      </c>
      <c r="C146" s="11">
        <v>-8.7023136767731106</v>
      </c>
      <c r="D146" s="10">
        <v>39.212323241893401</v>
      </c>
      <c r="E146" s="1">
        <v>621</v>
      </c>
      <c r="F146" s="2" t="s">
        <v>238</v>
      </c>
      <c r="G146" s="1"/>
      <c r="H146" s="2" t="s">
        <v>34</v>
      </c>
      <c r="I146" s="2" t="s">
        <v>48</v>
      </c>
      <c r="J146" s="2" t="s">
        <v>48</v>
      </c>
      <c r="K146" s="1">
        <v>-49160.67</v>
      </c>
      <c r="L146" s="1">
        <v>-50465.31</v>
      </c>
      <c r="M146" s="2" t="s">
        <v>20</v>
      </c>
      <c r="N146" s="1">
        <v>2000</v>
      </c>
      <c r="O146" s="1" t="str" cm="1">
        <f t="array" ref="O1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" s="1" t="str" cm="1">
        <f t="array" ref="P1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" s="2" t="s">
        <v>31</v>
      </c>
      <c r="R146" s="2" t="str" cm="1">
        <f t="array" ref="R1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" s="2" t="str">
        <f>IF(Esta[[#This Row],[TEC - Tipo de Estrutura 2]]="Pórtico","Vãos Multiplos",Esta[[#This Row],[TEC - Tipo de Estrutura 2]])</f>
        <v>Vãos Multiplos</v>
      </c>
      <c r="T146" s="1">
        <v>2</v>
      </c>
      <c r="U146" s="1">
        <v>54.2</v>
      </c>
      <c r="V146" s="1">
        <v>6.9</v>
      </c>
      <c r="W146" s="1">
        <v>28.6</v>
      </c>
      <c r="X146" s="1">
        <v>7.2</v>
      </c>
      <c r="Y146" s="8"/>
      <c r="Z146" s="1" t="s">
        <v>22</v>
      </c>
      <c r="AA146" s="2" t="s">
        <v>35</v>
      </c>
      <c r="AB146" s="2" t="str" cm="1">
        <f t="array" ref="AB1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" spans="1:30" ht="15" hidden="1" customHeight="1" x14ac:dyDescent="0.35">
      <c r="A147" s="1">
        <v>246</v>
      </c>
      <c r="B147" s="1">
        <v>4</v>
      </c>
      <c r="C147" s="11">
        <v>-7.5162703671536999</v>
      </c>
      <c r="D147" s="10">
        <v>39.806158174265398</v>
      </c>
      <c r="E147" s="1">
        <v>625</v>
      </c>
      <c r="F147" s="2" t="s">
        <v>239</v>
      </c>
      <c r="G147" s="1"/>
      <c r="H147" s="2" t="s">
        <v>18</v>
      </c>
      <c r="I147" s="2" t="s">
        <v>225</v>
      </c>
      <c r="J147" s="2" t="s">
        <v>225</v>
      </c>
      <c r="K147" s="1">
        <v>52823</v>
      </c>
      <c r="L147" s="1">
        <v>15493</v>
      </c>
      <c r="M147" s="2" t="s">
        <v>20</v>
      </c>
      <c r="N147" s="1">
        <v>1989</v>
      </c>
      <c r="O147" s="1" t="str" cm="1">
        <f t="array" ref="O1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" s="1" t="str" cm="1">
        <f t="array" ref="P1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" s="2" t="s">
        <v>31</v>
      </c>
      <c r="R147" s="2" t="str" cm="1">
        <f t="array" ref="R1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" s="2" t="str">
        <f>IF(Esta[[#This Row],[TEC - Tipo de Estrutura 2]]="Pórtico","Vãos Multiplos",Esta[[#This Row],[TEC - Tipo de Estrutura 2]])</f>
        <v>Vãos Multiplos</v>
      </c>
      <c r="T147" s="1">
        <v>3</v>
      </c>
      <c r="U147" s="1">
        <v>35</v>
      </c>
      <c r="V147" s="1">
        <v>25.7</v>
      </c>
      <c r="W147" s="1">
        <v>20</v>
      </c>
      <c r="X147" s="1">
        <v>5.56</v>
      </c>
      <c r="Y147" s="8"/>
      <c r="Z147" s="1" t="s">
        <v>41</v>
      </c>
      <c r="AA147" s="2" t="s">
        <v>35</v>
      </c>
      <c r="AB147" s="2" t="str" cm="1">
        <f t="array" ref="AB1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" spans="1:30" ht="15" hidden="1" customHeight="1" x14ac:dyDescent="0.35">
      <c r="A148" s="1">
        <v>247</v>
      </c>
      <c r="B148" s="1">
        <v>4</v>
      </c>
      <c r="C148" s="11">
        <v>-8.7038310449132403</v>
      </c>
      <c r="D148" s="10">
        <v>39.218103747203699</v>
      </c>
      <c r="E148" s="1">
        <v>627</v>
      </c>
      <c r="F148" s="2" t="s">
        <v>240</v>
      </c>
      <c r="G148" s="1"/>
      <c r="H148" s="2" t="s">
        <v>34</v>
      </c>
      <c r="I148" s="2" t="s">
        <v>48</v>
      </c>
      <c r="J148" s="2" t="s">
        <v>48</v>
      </c>
      <c r="K148" s="1">
        <v>-49287.68</v>
      </c>
      <c r="L148" s="1">
        <v>-49822.73</v>
      </c>
      <c r="M148" s="2" t="s">
        <v>20</v>
      </c>
      <c r="N148" s="1">
        <v>2000</v>
      </c>
      <c r="O148" s="1" t="str" cm="1">
        <f t="array" ref="O1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" s="1" t="str" cm="1">
        <f t="array" ref="P1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" s="2" t="s">
        <v>31</v>
      </c>
      <c r="R148" s="2" t="str" cm="1">
        <f t="array" ref="R1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" s="2" t="str">
        <f>IF(Esta[[#This Row],[TEC - Tipo de Estrutura 2]]="Pórtico","Vãos Multiplos",Esta[[#This Row],[TEC - Tipo de Estrutura 2]])</f>
        <v>Vãos Multiplos</v>
      </c>
      <c r="T148" s="1">
        <v>2</v>
      </c>
      <c r="U148" s="1">
        <v>58.1</v>
      </c>
      <c r="V148" s="1">
        <v>14.9</v>
      </c>
      <c r="W148" s="1">
        <v>29.8</v>
      </c>
      <c r="X148" s="1">
        <v>6.1</v>
      </c>
      <c r="Y148" s="8"/>
      <c r="Z148" s="1" t="s">
        <v>22</v>
      </c>
      <c r="AA148" s="2" t="s">
        <v>35</v>
      </c>
      <c r="AB148" s="2" t="str" cm="1">
        <f t="array" ref="AB1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" spans="1:30" ht="15" hidden="1" customHeight="1" x14ac:dyDescent="0.35">
      <c r="A149" s="1">
        <v>248</v>
      </c>
      <c r="B149" s="1">
        <v>4</v>
      </c>
      <c r="C149" s="11">
        <v>-7.5221038954870201</v>
      </c>
      <c r="D149" s="10">
        <v>39.803653734229002</v>
      </c>
      <c r="E149" s="1">
        <v>629</v>
      </c>
      <c r="F149" s="2" t="s">
        <v>18</v>
      </c>
      <c r="G149" s="1"/>
      <c r="H149" s="2" t="s">
        <v>18</v>
      </c>
      <c r="I149" s="2" t="s">
        <v>225</v>
      </c>
      <c r="J149" s="2" t="s">
        <v>225</v>
      </c>
      <c r="K149" s="1">
        <v>52325.34</v>
      </c>
      <c r="L149" s="1">
        <v>15211.5</v>
      </c>
      <c r="M149" s="2" t="s">
        <v>20</v>
      </c>
      <c r="N149" s="1">
        <v>1989</v>
      </c>
      <c r="O149" s="1" t="str" cm="1">
        <f t="array" ref="O1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" s="1" t="str" cm="1">
        <f t="array" ref="P1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" s="2" t="s">
        <v>21</v>
      </c>
      <c r="R149" s="2" t="str" cm="1">
        <f t="array" ref="R1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49" s="2" t="str">
        <f>IF(Esta[[#This Row],[TEC - Tipo de Estrutura 2]]="Pórtico","Vãos Multiplos",Esta[[#This Row],[TEC - Tipo de Estrutura 2]])</f>
        <v>Tabuleiro simples/apoiado</v>
      </c>
      <c r="T149" s="1">
        <v>1</v>
      </c>
      <c r="U149" s="1">
        <v>10</v>
      </c>
      <c r="V149" s="1">
        <v>20.7</v>
      </c>
      <c r="W149" s="1">
        <v>10</v>
      </c>
      <c r="X149" s="7"/>
      <c r="Y149" s="8"/>
      <c r="Z149" s="1" t="s">
        <v>41</v>
      </c>
      <c r="AA149" s="2" t="s">
        <v>23</v>
      </c>
      <c r="AB149" s="2" t="str" cm="1">
        <f t="array" ref="AB1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" spans="1:30" ht="15" hidden="1" customHeight="1" x14ac:dyDescent="0.35">
      <c r="A150" s="1">
        <v>249</v>
      </c>
      <c r="B150" s="1">
        <v>2</v>
      </c>
      <c r="C150" s="11">
        <v>-6.9323870363464097</v>
      </c>
      <c r="D150" s="10">
        <v>40.702633239448197</v>
      </c>
      <c r="E150" s="1">
        <v>631</v>
      </c>
      <c r="F150" s="2" t="s">
        <v>241</v>
      </c>
      <c r="G150" s="1"/>
      <c r="H150" s="2" t="s">
        <v>25</v>
      </c>
      <c r="I150" s="2" t="s">
        <v>36</v>
      </c>
      <c r="J150" s="2" t="s">
        <v>242</v>
      </c>
      <c r="K150" s="1">
        <v>101476.7</v>
      </c>
      <c r="L150" s="1">
        <v>115548.6</v>
      </c>
      <c r="M150" s="2" t="s">
        <v>20</v>
      </c>
      <c r="N150" s="1">
        <v>1985</v>
      </c>
      <c r="O150" s="1" t="str" cm="1">
        <f t="array" ref="O1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" s="1" t="str" cm="1">
        <f t="array" ref="P1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" s="2" t="s">
        <v>31</v>
      </c>
      <c r="R150" s="2" t="str" cm="1">
        <f t="array" ref="R1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" s="2" t="str">
        <f>IF(Esta[[#This Row],[TEC - Tipo de Estrutura 2]]="Pórtico","Vãos Multiplos",Esta[[#This Row],[TEC - Tipo de Estrutura 2]])</f>
        <v>Vãos Multiplos</v>
      </c>
      <c r="T150" s="1">
        <v>7</v>
      </c>
      <c r="U150" s="1">
        <v>171.56</v>
      </c>
      <c r="V150" s="1">
        <v>11.7</v>
      </c>
      <c r="W150" s="1">
        <v>26.4</v>
      </c>
      <c r="X150" s="1">
        <v>17.8</v>
      </c>
      <c r="Y150" s="8"/>
      <c r="Z150" s="1" t="s">
        <v>37</v>
      </c>
      <c r="AA150" s="2" t="s">
        <v>35</v>
      </c>
      <c r="AB150" s="2" t="str" cm="1">
        <f t="array" ref="AB1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" spans="1:30" ht="15" hidden="1" customHeight="1" x14ac:dyDescent="0.35">
      <c r="A151" s="1">
        <v>250</v>
      </c>
      <c r="B151" s="1">
        <v>4</v>
      </c>
      <c r="C151" s="11">
        <v>-8.6988151545091803</v>
      </c>
      <c r="D151" s="10">
        <v>39.224602045166499</v>
      </c>
      <c r="E151" s="1">
        <v>632</v>
      </c>
      <c r="F151" s="2" t="s">
        <v>243</v>
      </c>
      <c r="G151" s="1"/>
      <c r="H151" s="2" t="s">
        <v>18</v>
      </c>
      <c r="I151" s="2" t="s">
        <v>48</v>
      </c>
      <c r="J151" s="2" t="s">
        <v>48</v>
      </c>
      <c r="K151" s="1">
        <v>-48850</v>
      </c>
      <c r="L151" s="1">
        <v>-49104</v>
      </c>
      <c r="M151" s="2" t="s">
        <v>20</v>
      </c>
      <c r="N151" s="1">
        <v>1999</v>
      </c>
      <c r="O151" s="1" t="str" cm="1">
        <f t="array" ref="O1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" s="1" t="str" cm="1">
        <f t="array" ref="P1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" s="2" t="s">
        <v>31</v>
      </c>
      <c r="R151" s="2" t="str" cm="1">
        <f t="array" ref="R1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" s="2" t="str">
        <f>IF(Esta[[#This Row],[TEC - Tipo de Estrutura 2]]="Pórtico","Vãos Multiplos",Esta[[#This Row],[TEC - Tipo de Estrutura 2]])</f>
        <v>Vãos Multiplos</v>
      </c>
      <c r="T151" s="1">
        <v>4</v>
      </c>
      <c r="U151" s="1">
        <v>48.4</v>
      </c>
      <c r="V151" s="1">
        <v>24.15</v>
      </c>
      <c r="W151" s="1">
        <v>16</v>
      </c>
      <c r="X151" s="1">
        <v>6.7</v>
      </c>
      <c r="Y151" s="8"/>
      <c r="Z151" s="1" t="s">
        <v>22</v>
      </c>
      <c r="AA151" s="2" t="s">
        <v>35</v>
      </c>
      <c r="AB151" s="2" t="str" cm="1">
        <f t="array" ref="AB1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" spans="1:30" ht="15" hidden="1" customHeight="1" x14ac:dyDescent="0.35">
      <c r="A152" s="1">
        <v>252</v>
      </c>
      <c r="B152" s="1">
        <v>4</v>
      </c>
      <c r="C152" s="11">
        <v>-8.7073480824435201</v>
      </c>
      <c r="D152" s="10">
        <v>39.263030941150703</v>
      </c>
      <c r="E152" s="1">
        <v>635</v>
      </c>
      <c r="F152" s="2" t="s">
        <v>244</v>
      </c>
      <c r="G152" s="1"/>
      <c r="H152" s="2" t="s">
        <v>34</v>
      </c>
      <c r="I152" s="2" t="s">
        <v>48</v>
      </c>
      <c r="J152" s="2" t="s">
        <v>48</v>
      </c>
      <c r="K152" s="1">
        <v>-49559.79</v>
      </c>
      <c r="L152" s="1">
        <v>-44832.94</v>
      </c>
      <c r="M152" s="2" t="s">
        <v>20</v>
      </c>
      <c r="N152" s="1">
        <v>1990</v>
      </c>
      <c r="O152" s="1" t="str" cm="1">
        <f t="array" ref="O1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" s="1" t="str" cm="1">
        <f t="array" ref="P1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" s="2" t="s">
        <v>31</v>
      </c>
      <c r="R152" s="2" t="str" cm="1">
        <f t="array" ref="R1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" s="2" t="str">
        <f>IF(Esta[[#This Row],[TEC - Tipo de Estrutura 2]]="Pórtico","Vãos Multiplos",Esta[[#This Row],[TEC - Tipo de Estrutura 2]])</f>
        <v>Vãos Multiplos</v>
      </c>
      <c r="T152" s="1">
        <v>3</v>
      </c>
      <c r="U152" s="1">
        <v>69.5</v>
      </c>
      <c r="V152" s="1">
        <v>9.6999999999999993</v>
      </c>
      <c r="W152" s="1">
        <v>36</v>
      </c>
      <c r="X152" s="1">
        <v>7</v>
      </c>
      <c r="Y152" s="8"/>
      <c r="Z152" s="1" t="s">
        <v>22</v>
      </c>
      <c r="AA152" s="2" t="s">
        <v>23</v>
      </c>
      <c r="AB152" s="2" t="str" cm="1">
        <f t="array" ref="AB1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" spans="1:30" ht="15" hidden="1" customHeight="1" x14ac:dyDescent="0.35">
      <c r="A153" s="1">
        <v>253</v>
      </c>
      <c r="B153" s="1">
        <v>1</v>
      </c>
      <c r="C153" s="11">
        <v>-8.1185689435526402</v>
      </c>
      <c r="D153" s="10">
        <v>38.6316089856331</v>
      </c>
      <c r="E153" s="1">
        <v>637</v>
      </c>
      <c r="F153" s="2" t="s">
        <v>245</v>
      </c>
      <c r="G153" s="1"/>
      <c r="H153" s="2" t="s">
        <v>25</v>
      </c>
      <c r="I153" s="2" t="s">
        <v>97</v>
      </c>
      <c r="J153" s="2" t="s">
        <v>98</v>
      </c>
      <c r="K153" s="1">
        <v>1266</v>
      </c>
      <c r="L153" s="1">
        <v>-115087</v>
      </c>
      <c r="M153" s="2" t="s">
        <v>20</v>
      </c>
      <c r="N153" s="1">
        <v>1987</v>
      </c>
      <c r="O153" s="1" t="str" cm="1">
        <f t="array" ref="O1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" s="1" t="str" cm="1">
        <f t="array" ref="P1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" s="2" t="s">
        <v>57</v>
      </c>
      <c r="R153" s="2" t="str" cm="1">
        <f t="array" ref="R1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3" s="2" t="str">
        <f>IF(Esta[[#This Row],[TEC - Tipo de Estrutura 2]]="Pórtico","Vãos Multiplos",Esta[[#This Row],[TEC - Tipo de Estrutura 2]])</f>
        <v>Vãos Multiplos</v>
      </c>
      <c r="T153" s="1">
        <v>1</v>
      </c>
      <c r="U153" s="1">
        <v>12.5</v>
      </c>
      <c r="V153" s="1">
        <v>14.4</v>
      </c>
      <c r="W153" s="1">
        <v>12.5</v>
      </c>
      <c r="X153" s="7"/>
      <c r="Y153" s="8"/>
      <c r="Z153" s="1" t="s">
        <v>29</v>
      </c>
      <c r="AA153" s="2" t="s">
        <v>23</v>
      </c>
      <c r="AB153" s="2" t="str" cm="1">
        <f t="array" ref="AB1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" spans="1:30" ht="15" hidden="1" customHeight="1" x14ac:dyDescent="0.35">
      <c r="A154" s="1">
        <v>256</v>
      </c>
      <c r="B154" s="1">
        <v>3</v>
      </c>
      <c r="C154" s="11">
        <v>-7.0525115561635703</v>
      </c>
      <c r="D154" s="10">
        <v>40.765315940169401</v>
      </c>
      <c r="E154" s="1">
        <v>657</v>
      </c>
      <c r="F154" s="2" t="s">
        <v>111</v>
      </c>
      <c r="G154" s="1"/>
      <c r="H154" s="2" t="s">
        <v>25</v>
      </c>
      <c r="I154" s="2" t="s">
        <v>36</v>
      </c>
      <c r="J154" s="2" t="s">
        <v>106</v>
      </c>
      <c r="K154" s="1">
        <v>91238.73</v>
      </c>
      <c r="L154" s="1">
        <v>122377.8</v>
      </c>
      <c r="M154" s="2" t="s">
        <v>20</v>
      </c>
      <c r="N154" s="1">
        <v>1990</v>
      </c>
      <c r="O154" s="1" t="str" cm="1">
        <f t="array" ref="O1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" s="1" t="str" cm="1">
        <f t="array" ref="P1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" s="2" t="s">
        <v>31</v>
      </c>
      <c r="R154" s="2" t="str" cm="1">
        <f t="array" ref="R1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" s="2" t="str">
        <f>IF(Esta[[#This Row],[TEC - Tipo de Estrutura 2]]="Pórtico","Vãos Multiplos",Esta[[#This Row],[TEC - Tipo de Estrutura 2]])</f>
        <v>Vãos Multiplos</v>
      </c>
      <c r="T154" s="1">
        <v>3</v>
      </c>
      <c r="U154" s="1">
        <v>93.4</v>
      </c>
      <c r="V154" s="1">
        <v>11.8</v>
      </c>
      <c r="W154" s="1">
        <v>39.6</v>
      </c>
      <c r="X154" s="1">
        <v>8.1999999999999993</v>
      </c>
      <c r="Y154" s="8"/>
      <c r="Z154" s="1" t="s">
        <v>37</v>
      </c>
      <c r="AA154" s="2" t="s">
        <v>35</v>
      </c>
      <c r="AB154" s="2" t="str" cm="1">
        <f t="array" ref="AB1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" spans="1:30" ht="15" hidden="1" customHeight="1" x14ac:dyDescent="0.35">
      <c r="A155" s="1">
        <v>257</v>
      </c>
      <c r="B155" s="1">
        <v>4</v>
      </c>
      <c r="C155" s="11">
        <v>-7.7034977709837102</v>
      </c>
      <c r="D155" s="10">
        <v>39.698509663448</v>
      </c>
      <c r="E155" s="1">
        <v>662</v>
      </c>
      <c r="F155" s="2" t="s">
        <v>247</v>
      </c>
      <c r="G155" s="1"/>
      <c r="H155" s="2" t="s">
        <v>18</v>
      </c>
      <c r="I155" s="2" t="s">
        <v>225</v>
      </c>
      <c r="J155" s="2" t="s">
        <v>248</v>
      </c>
      <c r="K155" s="1">
        <v>36847</v>
      </c>
      <c r="L155" s="1">
        <v>3447</v>
      </c>
      <c r="M155" s="2" t="s">
        <v>20</v>
      </c>
      <c r="N155" s="1">
        <v>1991</v>
      </c>
      <c r="O155" s="1" t="str" cm="1">
        <f t="array" ref="O1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" s="1" t="str" cm="1">
        <f t="array" ref="P1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" s="2" t="s">
        <v>31</v>
      </c>
      <c r="R155" s="2" t="str" cm="1">
        <f t="array" ref="R1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" s="2" t="str">
        <f>IF(Esta[[#This Row],[TEC - Tipo de Estrutura 2]]="Pórtico","Vãos Multiplos",Esta[[#This Row],[TEC - Tipo de Estrutura 2]])</f>
        <v>Vãos Multiplos</v>
      </c>
      <c r="T155" s="1">
        <v>3</v>
      </c>
      <c r="U155" s="1">
        <v>32.4</v>
      </c>
      <c r="V155" s="1">
        <v>23</v>
      </c>
      <c r="W155" s="1">
        <v>16.100000000000001</v>
      </c>
      <c r="X155" s="1">
        <v>5.4</v>
      </c>
      <c r="Y155" s="8"/>
      <c r="Z155" s="1" t="s">
        <v>41</v>
      </c>
      <c r="AA155" s="2" t="s">
        <v>23</v>
      </c>
      <c r="AB155" s="2" t="str" cm="1">
        <f t="array" ref="AB1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" spans="1:30" ht="15" hidden="1" customHeight="1" x14ac:dyDescent="0.35">
      <c r="A156" s="1">
        <v>260</v>
      </c>
      <c r="B156" s="1">
        <v>1</v>
      </c>
      <c r="C156" s="11">
        <v>-6.9814148553900797</v>
      </c>
      <c r="D156" s="10">
        <v>39.8171899033645</v>
      </c>
      <c r="E156" s="1">
        <v>675</v>
      </c>
      <c r="F156" s="2" t="s">
        <v>249</v>
      </c>
      <c r="G156" s="1"/>
      <c r="H156" s="2" t="s">
        <v>25</v>
      </c>
      <c r="I156" s="2" t="s">
        <v>225</v>
      </c>
      <c r="J156" s="2" t="s">
        <v>250</v>
      </c>
      <c r="K156" s="1">
        <v>98610.52</v>
      </c>
      <c r="L156" s="1">
        <v>17170.5</v>
      </c>
      <c r="M156" s="2" t="s">
        <v>20</v>
      </c>
      <c r="N156" s="1">
        <v>1902</v>
      </c>
      <c r="O156" s="1" t="str" cm="1">
        <f t="array" ref="O1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56" s="1" t="str" cm="1">
        <f t="array" ref="P1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56" s="2" t="s">
        <v>28</v>
      </c>
      <c r="R156" s="2" t="str" cm="1">
        <f t="array" ref="R1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56" s="2" t="str">
        <f>IF(Esta[[#This Row],[TEC - Tipo de Estrutura 2]]="Pórtico","Vãos Multiplos",Esta[[#This Row],[TEC - Tipo de Estrutura 2]])</f>
        <v>Arco</v>
      </c>
      <c r="T156" s="1">
        <v>5</v>
      </c>
      <c r="U156" s="1">
        <v>56</v>
      </c>
      <c r="V156" s="1">
        <v>7.05</v>
      </c>
      <c r="W156" s="1">
        <v>11.5</v>
      </c>
      <c r="X156" s="1">
        <v>3</v>
      </c>
      <c r="Y156" s="8"/>
      <c r="Z156" s="1" t="s">
        <v>41</v>
      </c>
      <c r="AA156" s="2" t="s">
        <v>32</v>
      </c>
      <c r="AB156" s="2" t="str" cm="1">
        <f t="array" ref="AB1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57" spans="1:30" ht="15" hidden="1" customHeight="1" x14ac:dyDescent="0.35">
      <c r="A157" s="1">
        <v>261</v>
      </c>
      <c r="B157" s="1">
        <v>4</v>
      </c>
      <c r="C157" s="11">
        <v>-7.6206304434547096</v>
      </c>
      <c r="D157" s="10">
        <v>39.751177110468397</v>
      </c>
      <c r="E157" s="1">
        <v>678</v>
      </c>
      <c r="F157" s="2" t="s">
        <v>251</v>
      </c>
      <c r="G157" s="1"/>
      <c r="H157" s="2" t="s">
        <v>18</v>
      </c>
      <c r="I157" s="2" t="s">
        <v>225</v>
      </c>
      <c r="J157" s="2" t="s">
        <v>225</v>
      </c>
      <c r="K157" s="1">
        <v>43921</v>
      </c>
      <c r="L157" s="1">
        <v>9332</v>
      </c>
      <c r="M157" s="2" t="s">
        <v>20</v>
      </c>
      <c r="N157" s="1">
        <v>1990</v>
      </c>
      <c r="O157" s="1" t="str" cm="1">
        <f t="array" ref="O1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" s="1" t="str" cm="1">
        <f t="array" ref="P1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" s="2" t="s">
        <v>31</v>
      </c>
      <c r="R157" s="2" t="str" cm="1">
        <f t="array" ref="R1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" s="2" t="str">
        <f>IF(Esta[[#This Row],[TEC - Tipo de Estrutura 2]]="Pórtico","Vãos Multiplos",Esta[[#This Row],[TEC - Tipo de Estrutura 2]])</f>
        <v>Vãos Multiplos</v>
      </c>
      <c r="T157" s="1">
        <v>3</v>
      </c>
      <c r="U157" s="1">
        <v>32.299999999999997</v>
      </c>
      <c r="V157" s="1">
        <v>21.5</v>
      </c>
      <c r="W157" s="1">
        <v>16.3</v>
      </c>
      <c r="X157" s="1">
        <v>5.99</v>
      </c>
      <c r="Y157" s="8"/>
      <c r="Z157" s="1" t="s">
        <v>41</v>
      </c>
      <c r="AA157" s="2" t="s">
        <v>35</v>
      </c>
      <c r="AB157" s="2" t="str" cm="1">
        <f t="array" ref="AB1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" spans="1:30" ht="15" hidden="1" customHeight="1" x14ac:dyDescent="0.35">
      <c r="A158" s="1">
        <v>262</v>
      </c>
      <c r="B158" s="1">
        <v>4</v>
      </c>
      <c r="C158" s="11">
        <v>-7.6243881759609398</v>
      </c>
      <c r="D158" s="10">
        <v>39.7495094203354</v>
      </c>
      <c r="E158" s="1">
        <v>682</v>
      </c>
      <c r="F158" s="2" t="s">
        <v>252</v>
      </c>
      <c r="G158" s="1"/>
      <c r="H158" s="2" t="s">
        <v>34</v>
      </c>
      <c r="I158" s="2" t="s">
        <v>225</v>
      </c>
      <c r="J158" s="2" t="s">
        <v>225</v>
      </c>
      <c r="K158" s="1">
        <v>43600</v>
      </c>
      <c r="L158" s="1">
        <v>9145</v>
      </c>
      <c r="M158" s="2" t="s">
        <v>20</v>
      </c>
      <c r="N158" s="1">
        <v>1990</v>
      </c>
      <c r="O158" s="1" t="str" cm="1">
        <f t="array" ref="O1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" s="1" t="str" cm="1">
        <f t="array" ref="P1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" s="2" t="s">
        <v>31</v>
      </c>
      <c r="R158" s="2" t="str" cm="1">
        <f t="array" ref="R1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" s="2" t="str">
        <f>IF(Esta[[#This Row],[TEC - Tipo de Estrutura 2]]="Pórtico","Vãos Multiplos",Esta[[#This Row],[TEC - Tipo de Estrutura 2]])</f>
        <v>Vãos Multiplos</v>
      </c>
      <c r="T158" s="1">
        <v>3</v>
      </c>
      <c r="U158" s="1">
        <v>32.299999999999997</v>
      </c>
      <c r="V158" s="1">
        <v>10.5</v>
      </c>
      <c r="W158" s="1">
        <v>19.5</v>
      </c>
      <c r="X158" s="1">
        <v>5.27</v>
      </c>
      <c r="Y158" s="8"/>
      <c r="Z158" s="1" t="s">
        <v>41</v>
      </c>
      <c r="AA158" s="2" t="s">
        <v>35</v>
      </c>
      <c r="AB158" s="2" t="str" cm="1">
        <f t="array" ref="AB1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" spans="1:30" ht="15" hidden="1" customHeight="1" x14ac:dyDescent="0.35">
      <c r="A159" s="1">
        <v>266</v>
      </c>
      <c r="B159" s="1">
        <v>3</v>
      </c>
      <c r="C159" s="11">
        <v>-7.1087603530919798</v>
      </c>
      <c r="D159" s="10">
        <v>41.075127256685803</v>
      </c>
      <c r="E159" s="1">
        <v>693</v>
      </c>
      <c r="F159" s="2" t="s">
        <v>241</v>
      </c>
      <c r="G159" s="1"/>
      <c r="H159" s="2" t="s">
        <v>25</v>
      </c>
      <c r="I159" s="2" t="s">
        <v>36</v>
      </c>
      <c r="J159" s="2" t="s">
        <v>246</v>
      </c>
      <c r="K159" s="1">
        <v>86086.41</v>
      </c>
      <c r="L159" s="1">
        <v>156726.9</v>
      </c>
      <c r="M159" s="2" t="s">
        <v>20</v>
      </c>
      <c r="N159" s="1">
        <v>1974</v>
      </c>
      <c r="O159" s="1" t="str" cm="1">
        <f t="array" ref="O1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9" s="1" t="str" cm="1">
        <f t="array" ref="P1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59" s="2" t="s">
        <v>31</v>
      </c>
      <c r="R159" s="2" t="str" cm="1">
        <f t="array" ref="R1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" s="2" t="str">
        <f>IF(Esta[[#This Row],[TEC - Tipo de Estrutura 2]]="Pórtico","Vãos Multiplos",Esta[[#This Row],[TEC - Tipo de Estrutura 2]])</f>
        <v>Vãos Multiplos</v>
      </c>
      <c r="T159" s="1">
        <v>5</v>
      </c>
      <c r="U159" s="1">
        <v>151.18</v>
      </c>
      <c r="V159" s="1">
        <v>11.15</v>
      </c>
      <c r="W159" s="1">
        <v>40.08</v>
      </c>
      <c r="X159" s="1">
        <v>52</v>
      </c>
      <c r="Y159" s="8"/>
      <c r="Z159" s="1" t="s">
        <v>37</v>
      </c>
      <c r="AA159" s="2" t="s">
        <v>35</v>
      </c>
      <c r="AB159" s="2" t="str" cm="1">
        <f t="array" ref="AB1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" spans="1:30" ht="15" hidden="1" customHeight="1" x14ac:dyDescent="0.35">
      <c r="A160" s="1">
        <v>267</v>
      </c>
      <c r="B160" s="1">
        <v>4</v>
      </c>
      <c r="C160" s="11">
        <v>-9.3277594989336201</v>
      </c>
      <c r="D160" s="10">
        <v>38.888616465887502</v>
      </c>
      <c r="E160" s="1">
        <v>699</v>
      </c>
      <c r="F160" s="2" t="s">
        <v>253</v>
      </c>
      <c r="G160" s="1"/>
      <c r="H160" s="2" t="s">
        <v>18</v>
      </c>
      <c r="I160" s="2" t="s">
        <v>254</v>
      </c>
      <c r="J160" s="2" t="s">
        <v>255</v>
      </c>
      <c r="K160" s="1">
        <v>-103652</v>
      </c>
      <c r="L160" s="1">
        <v>-85878</v>
      </c>
      <c r="M160" s="2" t="s">
        <v>20</v>
      </c>
      <c r="N160" s="1">
        <v>1989</v>
      </c>
      <c r="O160" s="1" t="str" cm="1">
        <f t="array" ref="O1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" s="1" t="str" cm="1">
        <f t="array" ref="P1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" s="2" t="s">
        <v>64</v>
      </c>
      <c r="R160" s="2" t="str" cm="1">
        <f t="array" ref="R1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0" s="2" t="str">
        <f>IF(Esta[[#This Row],[TEC - Tipo de Estrutura 2]]="Pórtico","Vãos Multiplos",Esta[[#This Row],[TEC - Tipo de Estrutura 2]])</f>
        <v>Arco</v>
      </c>
      <c r="T160" s="1">
        <v>1</v>
      </c>
      <c r="U160" s="1">
        <v>6.3</v>
      </c>
      <c r="V160" s="1">
        <v>9.94</v>
      </c>
      <c r="W160" s="1">
        <v>6.3</v>
      </c>
      <c r="X160" s="7"/>
      <c r="Y160" s="8"/>
      <c r="Z160" s="1" t="s">
        <v>29</v>
      </c>
      <c r="AA160" s="2" t="s">
        <v>32</v>
      </c>
      <c r="AB160" s="2" t="str" cm="1">
        <f t="array" ref="AB1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60" s="2" t="s">
        <v>23</v>
      </c>
    </row>
    <row r="161" spans="1:30" ht="15" hidden="1" customHeight="1" x14ac:dyDescent="0.35">
      <c r="A161" s="1">
        <v>268</v>
      </c>
      <c r="B161" s="1">
        <v>1</v>
      </c>
      <c r="C161" s="11">
        <v>-9.3289334158148094</v>
      </c>
      <c r="D161" s="10">
        <v>38.887624071450702</v>
      </c>
      <c r="E161" s="1">
        <v>699</v>
      </c>
      <c r="F161" s="2" t="s">
        <v>256</v>
      </c>
      <c r="G161" s="1"/>
      <c r="H161" s="2" t="s">
        <v>25</v>
      </c>
      <c r="I161" s="2" t="s">
        <v>254</v>
      </c>
      <c r="J161" s="2" t="s">
        <v>255</v>
      </c>
      <c r="K161" s="1">
        <v>-103755.3</v>
      </c>
      <c r="L161" s="1">
        <v>-85986.84</v>
      </c>
      <c r="M161" s="2" t="s">
        <v>20</v>
      </c>
      <c r="N161" s="1">
        <v>1989</v>
      </c>
      <c r="O161" s="1" t="str" cm="1">
        <f t="array" ref="O1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" s="1" t="str" cm="1">
        <f t="array" ref="P1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" s="2" t="s">
        <v>64</v>
      </c>
      <c r="R161" s="2" t="str" cm="1">
        <f t="array" ref="R1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1" s="2" t="str">
        <f>IF(Esta[[#This Row],[TEC - Tipo de Estrutura 2]]="Pórtico","Vãos Multiplos",Esta[[#This Row],[TEC - Tipo de Estrutura 2]])</f>
        <v>Arco</v>
      </c>
      <c r="T161" s="1">
        <v>2</v>
      </c>
      <c r="U161" s="1">
        <v>22</v>
      </c>
      <c r="V161" s="1">
        <v>9.94</v>
      </c>
      <c r="W161" s="1">
        <v>11</v>
      </c>
      <c r="X161" s="1">
        <v>4.5</v>
      </c>
      <c r="Y161" s="8"/>
      <c r="Z161" s="1" t="s">
        <v>29</v>
      </c>
      <c r="AA161" s="2" t="s">
        <v>32</v>
      </c>
      <c r="AB161" s="2" t="str" cm="1">
        <f t="array" ref="AB1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61" s="2" t="s">
        <v>23</v>
      </c>
    </row>
    <row r="162" spans="1:30" ht="15" hidden="1" customHeight="1" x14ac:dyDescent="0.35">
      <c r="A162" s="1">
        <v>269</v>
      </c>
      <c r="B162" s="1">
        <v>4</v>
      </c>
      <c r="C162" s="11">
        <v>-7.6602244375906103</v>
      </c>
      <c r="D162" s="10">
        <v>39.735223454239303</v>
      </c>
      <c r="E162" s="1">
        <v>708</v>
      </c>
      <c r="F162" s="2" t="s">
        <v>257</v>
      </c>
      <c r="G162" s="1"/>
      <c r="H162" s="2" t="s">
        <v>34</v>
      </c>
      <c r="I162" s="2" t="s">
        <v>225</v>
      </c>
      <c r="J162" s="2" t="s">
        <v>248</v>
      </c>
      <c r="K162" s="1">
        <v>40537</v>
      </c>
      <c r="L162" s="1">
        <v>7542</v>
      </c>
      <c r="M162" s="2" t="s">
        <v>20</v>
      </c>
      <c r="N162" s="1">
        <v>1991</v>
      </c>
      <c r="O162" s="1" t="str" cm="1">
        <f t="array" ref="O1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" s="1" t="str" cm="1">
        <f t="array" ref="P1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" s="2" t="s">
        <v>31</v>
      </c>
      <c r="R162" s="2" t="str" cm="1">
        <f t="array" ref="R1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" s="2" t="str">
        <f>IF(Esta[[#This Row],[TEC - Tipo de Estrutura 2]]="Pórtico","Vãos Multiplos",Esta[[#This Row],[TEC - Tipo de Estrutura 2]])</f>
        <v>Vãos Multiplos</v>
      </c>
      <c r="T162" s="1">
        <v>3</v>
      </c>
      <c r="U162" s="1">
        <v>38</v>
      </c>
      <c r="V162" s="1">
        <v>9</v>
      </c>
      <c r="W162" s="1">
        <v>16</v>
      </c>
      <c r="X162" s="1">
        <v>6.04</v>
      </c>
      <c r="Y162" s="8"/>
      <c r="Z162" s="1" t="s">
        <v>41</v>
      </c>
      <c r="AA162" s="2" t="s">
        <v>35</v>
      </c>
      <c r="AB162" s="2" t="str" cm="1">
        <f t="array" ref="AB1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" spans="1:30" ht="15" hidden="1" customHeight="1" x14ac:dyDescent="0.35">
      <c r="A163" s="1">
        <v>271</v>
      </c>
      <c r="B163" s="1">
        <v>2</v>
      </c>
      <c r="C163" s="11">
        <v>-7.1951254719312496</v>
      </c>
      <c r="D163" s="10">
        <v>40.986467729987801</v>
      </c>
      <c r="E163" s="1">
        <v>710</v>
      </c>
      <c r="F163" s="2" t="s">
        <v>258</v>
      </c>
      <c r="G163" s="1"/>
      <c r="H163" s="2" t="s">
        <v>25</v>
      </c>
      <c r="I163" s="2" t="s">
        <v>36</v>
      </c>
      <c r="J163" s="2" t="s">
        <v>259</v>
      </c>
      <c r="K163" s="1">
        <v>78934</v>
      </c>
      <c r="L163" s="1">
        <v>146799</v>
      </c>
      <c r="M163" s="2" t="s">
        <v>20</v>
      </c>
      <c r="N163" s="1">
        <v>1995</v>
      </c>
      <c r="O163" s="1" t="str" cm="1">
        <f t="array" ref="O1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" s="1" t="str" cm="1">
        <f t="array" ref="P1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" s="2" t="s">
        <v>64</v>
      </c>
      <c r="R163" s="2" t="str" cm="1">
        <f t="array" ref="R1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3" s="2" t="str">
        <f>IF(Esta[[#This Row],[TEC - Tipo de Estrutura 2]]="Pórtico","Vãos Multiplos",Esta[[#This Row],[TEC - Tipo de Estrutura 2]])</f>
        <v>Arco</v>
      </c>
      <c r="T163" s="1">
        <v>3</v>
      </c>
      <c r="U163" s="1">
        <v>15.2</v>
      </c>
      <c r="V163" s="1">
        <v>10</v>
      </c>
      <c r="W163" s="1">
        <v>5.6</v>
      </c>
      <c r="X163" s="1">
        <v>3</v>
      </c>
      <c r="Y163" s="8"/>
      <c r="Z163" s="1" t="s">
        <v>37</v>
      </c>
      <c r="AA163" s="2" t="s">
        <v>32</v>
      </c>
      <c r="AB163" s="2" t="str" cm="1">
        <f t="array" ref="AB1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63" s="2" t="s">
        <v>23</v>
      </c>
    </row>
    <row r="164" spans="1:30" ht="15" hidden="1" customHeight="1" x14ac:dyDescent="0.35">
      <c r="A164" s="1">
        <v>272</v>
      </c>
      <c r="B164" s="1">
        <v>2</v>
      </c>
      <c r="C164" s="11">
        <v>-8.1039369960351593</v>
      </c>
      <c r="D164" s="10">
        <v>37.823847196293102</v>
      </c>
      <c r="E164" s="1">
        <v>717</v>
      </c>
      <c r="F164" s="2" t="s">
        <v>260</v>
      </c>
      <c r="G164" s="1"/>
      <c r="H164" s="2" t="s">
        <v>18</v>
      </c>
      <c r="I164" s="2" t="s">
        <v>26</v>
      </c>
      <c r="J164" s="2" t="s">
        <v>209</v>
      </c>
      <c r="K164" s="1">
        <v>2568.3069999999998</v>
      </c>
      <c r="L164" s="1">
        <v>-204748.9</v>
      </c>
      <c r="M164" s="2" t="s">
        <v>20</v>
      </c>
      <c r="N164" s="1">
        <v>1969</v>
      </c>
      <c r="O164" s="1" t="str" cm="1">
        <f t="array" ref="O1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4" s="1" t="str" cm="1">
        <f t="array" ref="P1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4" s="2" t="s">
        <v>21</v>
      </c>
      <c r="R164" s="2" t="str" cm="1">
        <f t="array" ref="R1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4" s="2" t="str">
        <f>IF(Esta[[#This Row],[TEC - Tipo de Estrutura 2]]="Pórtico","Vãos Multiplos",Esta[[#This Row],[TEC - Tipo de Estrutura 2]])</f>
        <v>Tabuleiro simples/apoiado</v>
      </c>
      <c r="T164" s="1">
        <v>1</v>
      </c>
      <c r="U164" s="1">
        <v>28.3</v>
      </c>
      <c r="V164" s="1">
        <v>15.92</v>
      </c>
      <c r="W164" s="1">
        <v>28.3</v>
      </c>
      <c r="X164" s="7"/>
      <c r="Y164" s="8"/>
      <c r="Z164" s="1" t="s">
        <v>29</v>
      </c>
      <c r="AA164" s="2" t="s">
        <v>35</v>
      </c>
      <c r="AB164" s="2" t="str" cm="1">
        <f t="array" ref="AB1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" spans="1:30" ht="15" hidden="1" customHeight="1" x14ac:dyDescent="0.35">
      <c r="A165" s="1">
        <v>273</v>
      </c>
      <c r="B165" s="1">
        <v>4</v>
      </c>
      <c r="C165" s="11">
        <v>-8.8652831864455397</v>
      </c>
      <c r="D165" s="10">
        <v>41.757715904181097</v>
      </c>
      <c r="E165" s="1">
        <v>721</v>
      </c>
      <c r="F165" s="2" t="s">
        <v>261</v>
      </c>
      <c r="G165" s="1"/>
      <c r="H165" s="2" t="s">
        <v>18</v>
      </c>
      <c r="I165" s="2" t="s">
        <v>262</v>
      </c>
      <c r="J165" s="2" t="s">
        <v>262</v>
      </c>
      <c r="K165" s="1">
        <v>-60891</v>
      </c>
      <c r="L165" s="1">
        <v>232290</v>
      </c>
      <c r="M165" s="2" t="s">
        <v>20</v>
      </c>
      <c r="N165" s="1">
        <v>1964</v>
      </c>
      <c r="O165" s="1" t="str" cm="1">
        <f t="array" ref="O1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5" s="1" t="str" cm="1">
        <f t="array" ref="P1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5" s="2" t="s">
        <v>57</v>
      </c>
      <c r="R165" s="2" t="str" cm="1">
        <f t="array" ref="R1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5" s="2" t="str">
        <f>IF(Esta[[#This Row],[TEC - Tipo de Estrutura 2]]="Pórtico","Vãos Multiplos",Esta[[#This Row],[TEC - Tipo de Estrutura 2]])</f>
        <v>Vãos Multiplos</v>
      </c>
      <c r="T165" s="1">
        <v>1</v>
      </c>
      <c r="U165" s="1">
        <v>8</v>
      </c>
      <c r="V165" s="1">
        <v>15</v>
      </c>
      <c r="W165" s="1">
        <v>8</v>
      </c>
      <c r="X165" s="7"/>
      <c r="Y165" s="8"/>
      <c r="Z165" s="1" t="s">
        <v>37</v>
      </c>
      <c r="AA165" s="2" t="s">
        <v>23</v>
      </c>
      <c r="AB165" s="2" t="str" cm="1">
        <f t="array" ref="AB1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" spans="1:30" ht="15" hidden="1" customHeight="1" x14ac:dyDescent="0.35">
      <c r="A166" s="1">
        <v>276</v>
      </c>
      <c r="B166" s="1">
        <v>4</v>
      </c>
      <c r="C166" s="11">
        <v>-8.8332873822568008</v>
      </c>
      <c r="D166" s="10">
        <v>39.161646745216203</v>
      </c>
      <c r="E166" s="1">
        <v>735</v>
      </c>
      <c r="F166" s="2" t="s">
        <v>263</v>
      </c>
      <c r="G166" s="1"/>
      <c r="H166" s="2" t="s">
        <v>34</v>
      </c>
      <c r="I166" s="2" t="s">
        <v>48</v>
      </c>
      <c r="J166" s="2" t="s">
        <v>141</v>
      </c>
      <c r="K166" s="1">
        <v>-60516.05</v>
      </c>
      <c r="L166" s="1">
        <v>-56012.23</v>
      </c>
      <c r="M166" s="2" t="s">
        <v>20</v>
      </c>
      <c r="N166" s="1">
        <v>2003</v>
      </c>
      <c r="O166" s="1" t="str" cm="1">
        <f t="array" ref="O1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" s="1" t="str" cm="1">
        <f t="array" ref="P1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" s="2" t="s">
        <v>31</v>
      </c>
      <c r="R166" s="2" t="str" cm="1">
        <f t="array" ref="R1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" s="2" t="str">
        <f>IF(Esta[[#This Row],[TEC - Tipo de Estrutura 2]]="Pórtico","Vãos Multiplos",Esta[[#This Row],[TEC - Tipo de Estrutura 2]])</f>
        <v>Vãos Multiplos</v>
      </c>
      <c r="T166" s="1">
        <v>3</v>
      </c>
      <c r="U166" s="1">
        <v>60.4</v>
      </c>
      <c r="V166" s="1">
        <v>8.58</v>
      </c>
      <c r="W166" s="1">
        <v>29.5</v>
      </c>
      <c r="X166" s="1">
        <v>7.91</v>
      </c>
      <c r="Y166" s="8"/>
      <c r="Z166" s="1" t="s">
        <v>29</v>
      </c>
      <c r="AA166" s="2" t="s">
        <v>35</v>
      </c>
      <c r="AB166" s="2" t="str" cm="1">
        <f t="array" ref="AB1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" spans="1:30" ht="15" hidden="1" customHeight="1" x14ac:dyDescent="0.35">
      <c r="A167" s="1">
        <v>277</v>
      </c>
      <c r="B167" s="1">
        <v>4</v>
      </c>
      <c r="C167" s="11">
        <v>-8.8660519515125493</v>
      </c>
      <c r="D167" s="10">
        <v>41.747078022796103</v>
      </c>
      <c r="E167" s="1">
        <v>736</v>
      </c>
      <c r="F167" s="2" t="s">
        <v>264</v>
      </c>
      <c r="G167" s="1"/>
      <c r="H167" s="2" t="s">
        <v>18</v>
      </c>
      <c r="I167" s="2" t="s">
        <v>262</v>
      </c>
      <c r="J167" s="2" t="s">
        <v>262</v>
      </c>
      <c r="K167" s="1">
        <v>-60965</v>
      </c>
      <c r="L167" s="1">
        <v>231109</v>
      </c>
      <c r="M167" s="2" t="s">
        <v>20</v>
      </c>
      <c r="N167" s="1">
        <v>1964</v>
      </c>
      <c r="O167" s="1" t="str" cm="1">
        <f t="array" ref="O1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7" s="1" t="str" cm="1">
        <f t="array" ref="P1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7" s="2" t="s">
        <v>57</v>
      </c>
      <c r="R167" s="2" t="str" cm="1">
        <f t="array" ref="R1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7" s="2" t="str">
        <f>IF(Esta[[#This Row],[TEC - Tipo de Estrutura 2]]="Pórtico","Vãos Multiplos",Esta[[#This Row],[TEC - Tipo de Estrutura 2]])</f>
        <v>Vãos Multiplos</v>
      </c>
      <c r="T167" s="1">
        <v>1</v>
      </c>
      <c r="U167" s="1">
        <v>8.5</v>
      </c>
      <c r="V167" s="1">
        <v>15.35</v>
      </c>
      <c r="W167" s="1">
        <v>8.5</v>
      </c>
      <c r="X167" s="7"/>
      <c r="Y167" s="8"/>
      <c r="Z167" s="1" t="s">
        <v>37</v>
      </c>
      <c r="AA167" s="2" t="s">
        <v>23</v>
      </c>
      <c r="AB167" s="2" t="str" cm="1">
        <f t="array" ref="AB1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" spans="1:30" ht="15" hidden="1" customHeight="1" x14ac:dyDescent="0.35">
      <c r="A168" s="1">
        <v>278</v>
      </c>
      <c r="B168" s="1">
        <v>1</v>
      </c>
      <c r="C168" s="11">
        <v>-8.6272067978453002</v>
      </c>
      <c r="D168" s="10">
        <v>37.633571765339703</v>
      </c>
      <c r="E168" s="1">
        <v>740</v>
      </c>
      <c r="F168" s="2" t="s">
        <v>265</v>
      </c>
      <c r="G168" s="1"/>
      <c r="H168" s="2" t="s">
        <v>25</v>
      </c>
      <c r="I168" s="2" t="s">
        <v>26</v>
      </c>
      <c r="J168" s="2" t="s">
        <v>118</v>
      </c>
      <c r="K168" s="1">
        <v>-43613.07</v>
      </c>
      <c r="L168" s="1">
        <v>-225753.4</v>
      </c>
      <c r="M168" s="2" t="s">
        <v>20</v>
      </c>
      <c r="N168" s="1">
        <v>1936</v>
      </c>
      <c r="O168" s="1" t="str" cm="1">
        <f t="array" ref="O1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68" s="1" t="str" cm="1">
        <f t="array" ref="P1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68" s="2" t="s">
        <v>28</v>
      </c>
      <c r="R168" s="2" t="str" cm="1">
        <f t="array" ref="R1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8" s="2" t="str">
        <f>IF(Esta[[#This Row],[TEC - Tipo de Estrutura 2]]="Pórtico","Vãos Multiplos",Esta[[#This Row],[TEC - Tipo de Estrutura 2]])</f>
        <v>Arco</v>
      </c>
      <c r="T168" s="1">
        <v>4</v>
      </c>
      <c r="U168" s="1">
        <v>82</v>
      </c>
      <c r="V168" s="1">
        <v>7.2</v>
      </c>
      <c r="W168" s="1">
        <v>64.3</v>
      </c>
      <c r="X168" s="1">
        <v>4</v>
      </c>
      <c r="Y168" s="8"/>
      <c r="Z168" s="1" t="s">
        <v>29</v>
      </c>
      <c r="AA168" s="2" t="s">
        <v>23</v>
      </c>
      <c r="AB168" s="2" t="str" cm="1">
        <f t="array" ref="AB1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9" spans="1:30" ht="15" hidden="1" customHeight="1" x14ac:dyDescent="0.35">
      <c r="A169" s="1">
        <v>281</v>
      </c>
      <c r="B169" s="1">
        <v>4</v>
      </c>
      <c r="C169" s="11">
        <v>-8.88474216818868</v>
      </c>
      <c r="D169" s="10">
        <v>39.152694304105502</v>
      </c>
      <c r="E169" s="1">
        <v>744</v>
      </c>
      <c r="F169" s="2" t="s">
        <v>267</v>
      </c>
      <c r="G169" s="1"/>
      <c r="H169" s="2" t="s">
        <v>34</v>
      </c>
      <c r="I169" s="2" t="s">
        <v>48</v>
      </c>
      <c r="J169" s="2" t="s">
        <v>141</v>
      </c>
      <c r="K169" s="1">
        <v>-64971.54</v>
      </c>
      <c r="L169" s="1">
        <v>-56970.55</v>
      </c>
      <c r="M169" s="2" t="s">
        <v>20</v>
      </c>
      <c r="N169" s="1">
        <v>2003</v>
      </c>
      <c r="O169" s="1" t="str" cm="1">
        <f t="array" ref="O1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9" s="1" t="str" cm="1">
        <f t="array" ref="P1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9" s="2" t="s">
        <v>31</v>
      </c>
      <c r="R169" s="2" t="str" cm="1">
        <f t="array" ref="R1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9" s="2" t="str">
        <f>IF(Esta[[#This Row],[TEC - Tipo de Estrutura 2]]="Pórtico","Vãos Multiplos",Esta[[#This Row],[TEC - Tipo de Estrutura 2]])</f>
        <v>Vãos Multiplos</v>
      </c>
      <c r="T169" s="1">
        <v>3</v>
      </c>
      <c r="U169" s="1">
        <v>60.6</v>
      </c>
      <c r="V169" s="1">
        <v>9.1</v>
      </c>
      <c r="W169" s="1">
        <v>29</v>
      </c>
      <c r="X169" s="1">
        <v>6.24</v>
      </c>
      <c r="Y169" s="8"/>
      <c r="Z169" s="1" t="s">
        <v>29</v>
      </c>
      <c r="AA169" s="2" t="s">
        <v>35</v>
      </c>
      <c r="AB169" s="2" t="str" cm="1">
        <f t="array" ref="AB1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0" spans="1:30" ht="15" hidden="1" customHeight="1" x14ac:dyDescent="0.35">
      <c r="A170" s="1">
        <v>282</v>
      </c>
      <c r="B170" s="1">
        <v>4</v>
      </c>
      <c r="C170" s="11">
        <v>-7.70045503284123</v>
      </c>
      <c r="D170" s="10">
        <v>39.702191079314296</v>
      </c>
      <c r="E170" s="1">
        <v>745</v>
      </c>
      <c r="F170" s="2" t="s">
        <v>268</v>
      </c>
      <c r="G170" s="1"/>
      <c r="H170" s="2" t="s">
        <v>34</v>
      </c>
      <c r="I170" s="2" t="s">
        <v>225</v>
      </c>
      <c r="J170" s="2" t="s">
        <v>248</v>
      </c>
      <c r="K170" s="1">
        <v>37106</v>
      </c>
      <c r="L170" s="1">
        <v>3857</v>
      </c>
      <c r="M170" s="2" t="s">
        <v>20</v>
      </c>
      <c r="N170" s="1">
        <v>1991</v>
      </c>
      <c r="O170" s="1" t="str" cm="1">
        <f t="array" ref="O1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0" s="1" t="str" cm="1">
        <f t="array" ref="P1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0" s="2" t="s">
        <v>31</v>
      </c>
      <c r="R170" s="2" t="str" cm="1">
        <f t="array" ref="R1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0" s="2" t="str">
        <f>IF(Esta[[#This Row],[TEC - Tipo de Estrutura 2]]="Pórtico","Vãos Multiplos",Esta[[#This Row],[TEC - Tipo de Estrutura 2]])</f>
        <v>Vãos Multiplos</v>
      </c>
      <c r="T170" s="1">
        <v>3</v>
      </c>
      <c r="U170" s="1">
        <v>29</v>
      </c>
      <c r="V170" s="1">
        <v>8.6</v>
      </c>
      <c r="W170" s="1">
        <v>15</v>
      </c>
      <c r="X170" s="1">
        <v>5.29</v>
      </c>
      <c r="Y170" s="8"/>
      <c r="Z170" s="1" t="s">
        <v>41</v>
      </c>
      <c r="AA170" s="2" t="s">
        <v>35</v>
      </c>
      <c r="AB170" s="2" t="str" cm="1">
        <f t="array" ref="AB1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1" spans="1:30" ht="15" hidden="1" customHeight="1" x14ac:dyDescent="0.35">
      <c r="A171" s="1">
        <v>283</v>
      </c>
      <c r="B171" s="1">
        <v>4</v>
      </c>
      <c r="C171" s="11">
        <v>-8.8514582323914706</v>
      </c>
      <c r="D171" s="10">
        <v>39.157610654577098</v>
      </c>
      <c r="E171" s="1">
        <v>749</v>
      </c>
      <c r="F171" s="2" t="s">
        <v>269</v>
      </c>
      <c r="G171" s="1"/>
      <c r="H171" s="2" t="s">
        <v>34</v>
      </c>
      <c r="I171" s="2" t="s">
        <v>48</v>
      </c>
      <c r="J171" s="2" t="s">
        <v>141</v>
      </c>
      <c r="K171" s="1">
        <v>-62090.11</v>
      </c>
      <c r="L171" s="1">
        <v>-56448.04</v>
      </c>
      <c r="M171" s="2" t="s">
        <v>20</v>
      </c>
      <c r="N171" s="1">
        <v>2004</v>
      </c>
      <c r="O171" s="1" t="str" cm="1">
        <f t="array" ref="O1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1" s="1" t="str" cm="1">
        <f t="array" ref="P1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1" s="2" t="s">
        <v>31</v>
      </c>
      <c r="R171" s="2" t="str" cm="1">
        <f t="array" ref="R1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1" s="2" t="str">
        <f>IF(Esta[[#This Row],[TEC - Tipo de Estrutura 2]]="Pórtico","Vãos Multiplos",Esta[[#This Row],[TEC - Tipo de Estrutura 2]])</f>
        <v>Vãos Multiplos</v>
      </c>
      <c r="T171" s="1">
        <v>3</v>
      </c>
      <c r="U171" s="1">
        <v>37.299999999999997</v>
      </c>
      <c r="V171" s="1">
        <v>7.6</v>
      </c>
      <c r="W171" s="1">
        <v>18.2</v>
      </c>
      <c r="X171" s="1">
        <v>6.63</v>
      </c>
      <c r="Y171" s="8"/>
      <c r="Z171" s="1" t="s">
        <v>29</v>
      </c>
      <c r="AA171" s="2" t="s">
        <v>35</v>
      </c>
      <c r="AB171" s="2" t="str" cm="1">
        <f t="array" ref="AB1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2" spans="1:30" ht="15" hidden="1" customHeight="1" x14ac:dyDescent="0.35">
      <c r="A172" s="1">
        <v>284</v>
      </c>
      <c r="B172" s="1">
        <v>4</v>
      </c>
      <c r="C172" s="11">
        <v>-7.74524252224092</v>
      </c>
      <c r="D172" s="10">
        <v>39.660189164249999</v>
      </c>
      <c r="E172" s="1">
        <v>752</v>
      </c>
      <c r="F172" s="2" t="s">
        <v>270</v>
      </c>
      <c r="G172" s="1"/>
      <c r="H172" s="2" t="s">
        <v>18</v>
      </c>
      <c r="I172" s="2" t="s">
        <v>225</v>
      </c>
      <c r="J172" s="2" t="s">
        <v>248</v>
      </c>
      <c r="K172" s="1">
        <v>33285</v>
      </c>
      <c r="L172" s="1">
        <v>-824</v>
      </c>
      <c r="M172" s="2" t="s">
        <v>20</v>
      </c>
      <c r="N172" s="1">
        <v>1991</v>
      </c>
      <c r="O172" s="1" t="str" cm="1">
        <f t="array" ref="O1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2" s="1" t="str" cm="1">
        <f t="array" ref="P1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2" s="2" t="s">
        <v>96</v>
      </c>
      <c r="R172" s="2" t="str" cm="1">
        <f t="array" ref="R1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72" s="2" t="str">
        <f>IF(Esta[[#This Row],[TEC - Tipo de Estrutura 2]]="Pórtico","Vãos Multiplos",Esta[[#This Row],[TEC - Tipo de Estrutura 2]])</f>
        <v>Vãos Multiplos</v>
      </c>
      <c r="T172" s="1">
        <v>1</v>
      </c>
      <c r="U172" s="1">
        <v>8</v>
      </c>
      <c r="V172" s="1">
        <v>18.2</v>
      </c>
      <c r="W172" s="1">
        <v>8</v>
      </c>
      <c r="X172" s="7"/>
      <c r="Y172" s="8"/>
      <c r="Z172" s="1" t="s">
        <v>41</v>
      </c>
      <c r="AA172" s="2" t="s">
        <v>23</v>
      </c>
      <c r="AB172" s="2" t="str" cm="1">
        <f t="array" ref="AB1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3" spans="1:30" ht="15" hidden="1" customHeight="1" x14ac:dyDescent="0.35">
      <c r="A173" s="1">
        <v>287</v>
      </c>
      <c r="B173" s="1">
        <v>4</v>
      </c>
      <c r="C173" s="11">
        <v>-7.7464440384240296</v>
      </c>
      <c r="D173" s="10">
        <v>39.657869444076503</v>
      </c>
      <c r="E173" s="1">
        <v>755</v>
      </c>
      <c r="F173" s="2" t="s">
        <v>271</v>
      </c>
      <c r="G173" s="1"/>
      <c r="H173" s="2" t="s">
        <v>18</v>
      </c>
      <c r="I173" s="2" t="s">
        <v>225</v>
      </c>
      <c r="J173" s="2" t="s">
        <v>248</v>
      </c>
      <c r="K173" s="1">
        <v>33183</v>
      </c>
      <c r="L173" s="1">
        <v>-1082</v>
      </c>
      <c r="M173" s="2" t="s">
        <v>20</v>
      </c>
      <c r="N173" s="1">
        <v>1991</v>
      </c>
      <c r="O173" s="1" t="str" cm="1">
        <f t="array" ref="O1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3" s="1" t="str" cm="1">
        <f t="array" ref="P1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3" s="2" t="s">
        <v>96</v>
      </c>
      <c r="R173" s="2" t="str" cm="1">
        <f t="array" ref="R1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73" s="2" t="str">
        <f>IF(Esta[[#This Row],[TEC - Tipo de Estrutura 2]]="Pórtico","Vãos Multiplos",Esta[[#This Row],[TEC - Tipo de Estrutura 2]])</f>
        <v>Vãos Multiplos</v>
      </c>
      <c r="T173" s="1">
        <v>1</v>
      </c>
      <c r="U173" s="1">
        <v>8</v>
      </c>
      <c r="V173" s="1">
        <v>21.3</v>
      </c>
      <c r="W173" s="1">
        <v>8</v>
      </c>
      <c r="X173" s="7"/>
      <c r="Y173" s="8"/>
      <c r="Z173" s="1" t="s">
        <v>41</v>
      </c>
      <c r="AA173" s="2" t="s">
        <v>23</v>
      </c>
      <c r="AB173" s="2" t="str" cm="1">
        <f t="array" ref="AB1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4" spans="1:30" ht="15" hidden="1" customHeight="1" x14ac:dyDescent="0.35">
      <c r="A174" s="1">
        <v>289</v>
      </c>
      <c r="B174" s="1">
        <v>4</v>
      </c>
      <c r="C174" s="11">
        <v>-7.7495988456548703</v>
      </c>
      <c r="D174" s="10">
        <v>39.628887284068398</v>
      </c>
      <c r="E174" s="1">
        <v>758</v>
      </c>
      <c r="F174" s="2" t="s">
        <v>272</v>
      </c>
      <c r="G174" s="1"/>
      <c r="H174" s="2" t="s">
        <v>34</v>
      </c>
      <c r="I174" s="2" t="s">
        <v>225</v>
      </c>
      <c r="J174" s="2" t="s">
        <v>248</v>
      </c>
      <c r="K174" s="1">
        <v>32926</v>
      </c>
      <c r="L174" s="1">
        <v>-4301</v>
      </c>
      <c r="M174" s="2" t="s">
        <v>20</v>
      </c>
      <c r="N174" s="1">
        <v>1999</v>
      </c>
      <c r="O174" s="1" t="str" cm="1">
        <f t="array" ref="O1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4" s="1" t="str" cm="1">
        <f t="array" ref="P1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4" s="2" t="s">
        <v>31</v>
      </c>
      <c r="R174" s="2" t="str" cm="1">
        <f t="array" ref="R1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4" s="2" t="str">
        <f>IF(Esta[[#This Row],[TEC - Tipo de Estrutura 2]]="Pórtico","Vãos Multiplos",Esta[[#This Row],[TEC - Tipo de Estrutura 2]])</f>
        <v>Vãos Multiplos</v>
      </c>
      <c r="T174" s="1">
        <v>3</v>
      </c>
      <c r="U174" s="1">
        <v>34.6</v>
      </c>
      <c r="V174" s="1">
        <v>8.5</v>
      </c>
      <c r="W174" s="1">
        <v>20</v>
      </c>
      <c r="X174" s="1">
        <v>5</v>
      </c>
      <c r="Y174" s="8"/>
      <c r="Z174" s="1" t="s">
        <v>41</v>
      </c>
      <c r="AA174" s="2" t="s">
        <v>67</v>
      </c>
      <c r="AB174" s="2" t="str" cm="1">
        <f t="array" ref="AB1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5" spans="1:30" ht="15" hidden="1" customHeight="1" x14ac:dyDescent="0.35">
      <c r="A175" s="1">
        <v>290</v>
      </c>
      <c r="B175" s="1">
        <v>4</v>
      </c>
      <c r="C175" s="11">
        <v>-8.8806320622581598</v>
      </c>
      <c r="D175" s="10">
        <v>39.1531935359559</v>
      </c>
      <c r="E175" s="1">
        <v>763</v>
      </c>
      <c r="F175" s="2" t="s">
        <v>273</v>
      </c>
      <c r="G175" s="1"/>
      <c r="H175" s="2" t="s">
        <v>34</v>
      </c>
      <c r="I175" s="2" t="s">
        <v>48</v>
      </c>
      <c r="J175" s="2" t="s">
        <v>141</v>
      </c>
      <c r="K175" s="1">
        <v>-64615.8</v>
      </c>
      <c r="L175" s="1">
        <v>-56918.06</v>
      </c>
      <c r="M175" s="2" t="s">
        <v>20</v>
      </c>
      <c r="N175" s="1">
        <v>2003</v>
      </c>
      <c r="O175" s="1" t="str" cm="1">
        <f t="array" ref="O1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5" s="1" t="str" cm="1">
        <f t="array" ref="P1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5" s="2" t="s">
        <v>31</v>
      </c>
      <c r="R175" s="2" t="str" cm="1">
        <f t="array" ref="R1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5" s="2" t="str">
        <f>IF(Esta[[#This Row],[TEC - Tipo de Estrutura 2]]="Pórtico","Vãos Multiplos",Esta[[#This Row],[TEC - Tipo de Estrutura 2]])</f>
        <v>Vãos Multiplos</v>
      </c>
      <c r="T175" s="1">
        <v>3</v>
      </c>
      <c r="U175" s="1">
        <v>47.2</v>
      </c>
      <c r="V175" s="1">
        <v>10.08</v>
      </c>
      <c r="W175" s="1">
        <v>22</v>
      </c>
      <c r="X175" s="1">
        <v>8.0500000000000007</v>
      </c>
      <c r="Y175" s="8"/>
      <c r="Z175" s="1" t="s">
        <v>29</v>
      </c>
      <c r="AA175" s="2" t="s">
        <v>23</v>
      </c>
      <c r="AB175" s="2" t="str" cm="1">
        <f t="array" ref="AB1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6" spans="1:30" ht="15" hidden="1" customHeight="1" x14ac:dyDescent="0.35">
      <c r="A176" s="1">
        <v>291</v>
      </c>
      <c r="B176" s="1">
        <v>2</v>
      </c>
      <c r="C176" s="11">
        <v>-7.6791760678237102</v>
      </c>
      <c r="D176" s="10">
        <v>39.730606686911898</v>
      </c>
      <c r="E176" s="1">
        <v>764</v>
      </c>
      <c r="F176" s="2" t="s">
        <v>274</v>
      </c>
      <c r="G176" s="1"/>
      <c r="H176" s="2" t="s">
        <v>18</v>
      </c>
      <c r="I176" s="2" t="s">
        <v>225</v>
      </c>
      <c r="J176" s="2" t="s">
        <v>248</v>
      </c>
      <c r="K176" s="1">
        <v>38915</v>
      </c>
      <c r="L176" s="1">
        <v>7021</v>
      </c>
      <c r="M176" s="2" t="s">
        <v>20</v>
      </c>
      <c r="N176" s="1">
        <v>1991</v>
      </c>
      <c r="O176" s="1" t="str" cm="1">
        <f t="array" ref="O1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6" s="1" t="str" cm="1">
        <f t="array" ref="P1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6" s="2" t="s">
        <v>31</v>
      </c>
      <c r="R176" s="2" t="str" cm="1">
        <f t="array" ref="R1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6" s="2" t="str">
        <f>IF(Esta[[#This Row],[TEC - Tipo de Estrutura 2]]="Pórtico","Vãos Multiplos",Esta[[#This Row],[TEC - Tipo de Estrutura 2]])</f>
        <v>Vãos Multiplos</v>
      </c>
      <c r="T176" s="1">
        <v>3</v>
      </c>
      <c r="U176" s="1">
        <v>32</v>
      </c>
      <c r="V176" s="1">
        <v>14.5</v>
      </c>
      <c r="W176" s="1">
        <v>15.5</v>
      </c>
      <c r="X176" s="1">
        <v>10</v>
      </c>
      <c r="Y176" s="8"/>
      <c r="Z176" s="1" t="s">
        <v>41</v>
      </c>
      <c r="AA176" s="2" t="s">
        <v>35</v>
      </c>
      <c r="AB176" s="2" t="str" cm="1">
        <f t="array" ref="AB1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7" spans="1:30" ht="15" hidden="1" customHeight="1" x14ac:dyDescent="0.35">
      <c r="A177" s="1">
        <v>293</v>
      </c>
      <c r="B177" s="1">
        <v>4</v>
      </c>
      <c r="C177" s="11">
        <v>-8.8725910835415807</v>
      </c>
      <c r="D177" s="10">
        <v>39.154001994059598</v>
      </c>
      <c r="E177" s="1">
        <v>766</v>
      </c>
      <c r="F177" s="2" t="s">
        <v>275</v>
      </c>
      <c r="G177" s="1"/>
      <c r="H177" s="2" t="s">
        <v>34</v>
      </c>
      <c r="I177" s="2" t="s">
        <v>48</v>
      </c>
      <c r="J177" s="2" t="s">
        <v>48</v>
      </c>
      <c r="K177" s="1">
        <v>-63920</v>
      </c>
      <c r="L177" s="1">
        <v>-56834</v>
      </c>
      <c r="M177" s="2" t="s">
        <v>20</v>
      </c>
      <c r="N177" s="1">
        <v>2003</v>
      </c>
      <c r="O177" s="1" t="str" cm="1">
        <f t="array" ref="O1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7" s="1" t="str" cm="1">
        <f t="array" ref="P1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7" s="2" t="s">
        <v>31</v>
      </c>
      <c r="R177" s="2" t="str" cm="1">
        <f t="array" ref="R1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7" s="2" t="str">
        <f>IF(Esta[[#This Row],[TEC - Tipo de Estrutura 2]]="Pórtico","Vãos Multiplos",Esta[[#This Row],[TEC - Tipo de Estrutura 2]])</f>
        <v>Vãos Multiplos</v>
      </c>
      <c r="T177" s="1">
        <v>4</v>
      </c>
      <c r="U177" s="1">
        <v>123.6</v>
      </c>
      <c r="V177" s="1">
        <v>15.05</v>
      </c>
      <c r="W177" s="1">
        <v>35.4</v>
      </c>
      <c r="X177" s="1">
        <v>7.1</v>
      </c>
      <c r="Y177" s="8"/>
      <c r="Z177" s="1" t="s">
        <v>29</v>
      </c>
      <c r="AA177" s="2" t="s">
        <v>35</v>
      </c>
      <c r="AB177" s="2" t="str" cm="1">
        <f t="array" ref="AB1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78" spans="1:30" ht="15" hidden="1" customHeight="1" x14ac:dyDescent="0.35">
      <c r="A178" s="1">
        <v>294</v>
      </c>
      <c r="B178" s="1">
        <v>2</v>
      </c>
      <c r="C178" s="11">
        <v>-8.5914197702829398</v>
      </c>
      <c r="D178" s="10">
        <v>39.333332381089903</v>
      </c>
      <c r="E178" s="1">
        <v>767</v>
      </c>
      <c r="F178" s="2" t="s">
        <v>276</v>
      </c>
      <c r="G178" s="1" t="s">
        <v>1857</v>
      </c>
      <c r="H178" s="2" t="s">
        <v>25</v>
      </c>
      <c r="I178" s="2" t="s">
        <v>48</v>
      </c>
      <c r="J178" s="2" t="s">
        <v>48</v>
      </c>
      <c r="K178" s="1">
        <v>-39515</v>
      </c>
      <c r="L178" s="1">
        <v>-37085</v>
      </c>
      <c r="M178" s="2" t="s">
        <v>20</v>
      </c>
      <c r="N178" s="1">
        <v>1996</v>
      </c>
      <c r="O178" s="1" t="str" cm="1">
        <f t="array" ref="O1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8" s="1" t="str" cm="1">
        <f t="array" ref="P1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8" s="2" t="s">
        <v>28</v>
      </c>
      <c r="R178" s="2" t="str" cm="1">
        <f t="array" ref="R1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78" s="2" t="str">
        <f>IF(Esta[[#This Row],[TEC - Tipo de Estrutura 2]]="Pórtico","Vãos Multiplos",Esta[[#This Row],[TEC - Tipo de Estrutura 2]])</f>
        <v>Arco</v>
      </c>
      <c r="T178" s="1">
        <v>5</v>
      </c>
      <c r="U178" s="1">
        <v>39</v>
      </c>
      <c r="V178" s="1">
        <v>4.3</v>
      </c>
      <c r="W178" s="1">
        <v>13</v>
      </c>
      <c r="X178" s="1">
        <v>1.5</v>
      </c>
      <c r="Y178" s="8"/>
      <c r="Z178" s="1" t="s">
        <v>22</v>
      </c>
      <c r="AA178" s="2" t="s">
        <v>32</v>
      </c>
      <c r="AB178" s="2" t="str" cm="1">
        <f t="array" ref="AB1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79" spans="1:30" ht="15" hidden="1" customHeight="1" x14ac:dyDescent="0.35">
      <c r="A179" s="1">
        <v>296</v>
      </c>
      <c r="B179" s="1">
        <v>4</v>
      </c>
      <c r="C179" s="11">
        <v>-8.1345700534134</v>
      </c>
      <c r="D179" s="10">
        <v>39.90209495693</v>
      </c>
      <c r="E179" s="1">
        <v>773</v>
      </c>
      <c r="F179" s="2" t="s">
        <v>278</v>
      </c>
      <c r="G179" s="1"/>
      <c r="H179" s="2" t="s">
        <v>34</v>
      </c>
      <c r="I179" s="2" t="s">
        <v>225</v>
      </c>
      <c r="J179" s="2" t="s">
        <v>279</v>
      </c>
      <c r="K179" s="1">
        <v>-125</v>
      </c>
      <c r="L179" s="1">
        <v>25963</v>
      </c>
      <c r="M179" s="2" t="s">
        <v>20</v>
      </c>
      <c r="N179" s="1">
        <v>1993</v>
      </c>
      <c r="O179" s="1" t="str" cm="1">
        <f t="array" ref="O1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9" s="1" t="str" cm="1">
        <f t="array" ref="P1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79" s="2" t="s">
        <v>31</v>
      </c>
      <c r="R179" s="2" t="str" cm="1">
        <f t="array" ref="R1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79" s="2" t="str">
        <f>IF(Esta[[#This Row],[TEC - Tipo de Estrutura 2]]="Pórtico","Vãos Multiplos",Esta[[#This Row],[TEC - Tipo de Estrutura 2]])</f>
        <v>Vãos Multiplos</v>
      </c>
      <c r="T179" s="1">
        <v>3</v>
      </c>
      <c r="U179" s="1">
        <v>32</v>
      </c>
      <c r="V179" s="1">
        <v>11</v>
      </c>
      <c r="W179" s="1">
        <v>13</v>
      </c>
      <c r="X179" s="1">
        <v>6</v>
      </c>
      <c r="Y179" s="8"/>
      <c r="Z179" s="1" t="s">
        <v>41</v>
      </c>
      <c r="AA179" s="2" t="s">
        <v>35</v>
      </c>
      <c r="AB179" s="2" t="str" cm="1">
        <f t="array" ref="AB1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0" spans="1:30" ht="15" hidden="1" customHeight="1" x14ac:dyDescent="0.35">
      <c r="A180" s="1">
        <v>298</v>
      </c>
      <c r="B180" s="1">
        <v>4</v>
      </c>
      <c r="C180" s="11">
        <v>-8.1284203177144008</v>
      </c>
      <c r="D180" s="10">
        <v>39.898952374337597</v>
      </c>
      <c r="E180" s="1">
        <v>783</v>
      </c>
      <c r="F180" s="2" t="s">
        <v>281</v>
      </c>
      <c r="G180" s="1"/>
      <c r="H180" s="2" t="s">
        <v>18</v>
      </c>
      <c r="I180" s="2" t="s">
        <v>225</v>
      </c>
      <c r="J180" s="2" t="s">
        <v>279</v>
      </c>
      <c r="K180" s="1">
        <v>400.91719999999998</v>
      </c>
      <c r="L180" s="1">
        <v>25614.080000000002</v>
      </c>
      <c r="M180" s="2" t="s">
        <v>20</v>
      </c>
      <c r="N180" s="1">
        <v>1993</v>
      </c>
      <c r="O180" s="1" t="str" cm="1">
        <f t="array" ref="O1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0" s="1" t="str" cm="1">
        <f t="array" ref="P1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0" s="2" t="s">
        <v>57</v>
      </c>
      <c r="R180" s="2" t="str" cm="1">
        <f t="array" ref="R1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80" s="2" t="str">
        <f>IF(Esta[[#This Row],[TEC - Tipo de Estrutura 2]]="Pórtico","Vãos Multiplos",Esta[[#This Row],[TEC - Tipo de Estrutura 2]])</f>
        <v>Vãos Multiplos</v>
      </c>
      <c r="T180" s="1">
        <v>1</v>
      </c>
      <c r="U180" s="1">
        <v>12</v>
      </c>
      <c r="V180" s="1">
        <v>15.2</v>
      </c>
      <c r="W180" s="1">
        <v>12</v>
      </c>
      <c r="X180" s="7"/>
      <c r="Y180" s="8"/>
      <c r="Z180" s="1" t="s">
        <v>41</v>
      </c>
      <c r="AA180" s="2" t="s">
        <v>23</v>
      </c>
      <c r="AB180" s="2" t="str" cm="1">
        <f t="array" ref="AB1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1" spans="1:30" ht="15" hidden="1" customHeight="1" x14ac:dyDescent="0.35">
      <c r="A181" s="1">
        <v>299</v>
      </c>
      <c r="B181" s="1">
        <v>4</v>
      </c>
      <c r="C181" s="11">
        <v>-8.3542396571825108</v>
      </c>
      <c r="D181" s="10">
        <v>39.670552625600301</v>
      </c>
      <c r="E181" s="1">
        <v>786</v>
      </c>
      <c r="F181" s="2" t="s">
        <v>282</v>
      </c>
      <c r="G181" s="1"/>
      <c r="H181" s="2" t="s">
        <v>18</v>
      </c>
      <c r="I181" s="2" t="s">
        <v>48</v>
      </c>
      <c r="J181" s="2" t="s">
        <v>283</v>
      </c>
      <c r="K181" s="1">
        <v>-18973.7</v>
      </c>
      <c r="L181" s="1">
        <v>278.10489999999999</v>
      </c>
      <c r="M181" s="2" t="s">
        <v>20</v>
      </c>
      <c r="N181" s="1">
        <v>2006</v>
      </c>
      <c r="O181" s="1" t="str" cm="1">
        <f t="array" ref="O1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1" s="1" t="str" cm="1">
        <f t="array" ref="P1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1" s="2" t="s">
        <v>57</v>
      </c>
      <c r="R181" s="2" t="str" cm="1">
        <f t="array" ref="R1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81" s="2" t="str">
        <f>IF(Esta[[#This Row],[TEC - Tipo de Estrutura 2]]="Pórtico","Vãos Multiplos",Esta[[#This Row],[TEC - Tipo de Estrutura 2]])</f>
        <v>Vãos Multiplos</v>
      </c>
      <c r="T181" s="1">
        <v>1</v>
      </c>
      <c r="U181" s="1">
        <v>12</v>
      </c>
      <c r="V181" s="1">
        <v>15</v>
      </c>
      <c r="W181" s="1">
        <v>12</v>
      </c>
      <c r="X181" s="7"/>
      <c r="Y181" s="8"/>
      <c r="Z181" s="1" t="s">
        <v>22</v>
      </c>
      <c r="AA181" s="2" t="s">
        <v>23</v>
      </c>
      <c r="AB181" s="2" t="str" cm="1">
        <f t="array" ref="AB1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2" spans="1:30" ht="15" hidden="1" customHeight="1" x14ac:dyDescent="0.35">
      <c r="A182" s="1">
        <v>300</v>
      </c>
      <c r="B182" s="1">
        <v>4</v>
      </c>
      <c r="C182" s="11">
        <v>-8.1202136819471598</v>
      </c>
      <c r="D182" s="10">
        <v>39.8830637971203</v>
      </c>
      <c r="E182" s="1">
        <v>787</v>
      </c>
      <c r="F182" s="2" t="s">
        <v>284</v>
      </c>
      <c r="G182" s="1"/>
      <c r="H182" s="2" t="s">
        <v>34</v>
      </c>
      <c r="I182" s="2" t="s">
        <v>225</v>
      </c>
      <c r="J182" s="2" t="s">
        <v>279</v>
      </c>
      <c r="K182" s="1">
        <v>1103</v>
      </c>
      <c r="L182" s="1">
        <v>23850</v>
      </c>
      <c r="M182" s="2" t="s">
        <v>20</v>
      </c>
      <c r="N182" s="1">
        <v>1993</v>
      </c>
      <c r="O182" s="1" t="str" cm="1">
        <f t="array" ref="O1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2" s="1" t="str" cm="1">
        <f t="array" ref="P1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2" s="2" t="s">
        <v>31</v>
      </c>
      <c r="R182" s="2" t="str" cm="1">
        <f t="array" ref="R1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2" s="2" t="str">
        <f>IF(Esta[[#This Row],[TEC - Tipo de Estrutura 2]]="Pórtico","Vãos Multiplos",Esta[[#This Row],[TEC - Tipo de Estrutura 2]])</f>
        <v>Vãos Multiplos</v>
      </c>
      <c r="T182" s="1">
        <v>3</v>
      </c>
      <c r="U182" s="1">
        <v>32</v>
      </c>
      <c r="V182" s="1">
        <v>11</v>
      </c>
      <c r="W182" s="1">
        <v>13</v>
      </c>
      <c r="X182" s="1">
        <v>6</v>
      </c>
      <c r="Y182" s="8"/>
      <c r="Z182" s="1" t="s">
        <v>41</v>
      </c>
      <c r="AA182" s="2" t="s">
        <v>35</v>
      </c>
      <c r="AB182" s="2" t="str" cm="1">
        <f t="array" ref="AB1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3" spans="1:30" ht="15" hidden="1" customHeight="1" x14ac:dyDescent="0.35">
      <c r="A183" s="1">
        <v>301</v>
      </c>
      <c r="B183" s="1">
        <v>4</v>
      </c>
      <c r="C183" s="11">
        <v>-8.1180000070402993</v>
      </c>
      <c r="D183" s="10">
        <v>39.876261096243901</v>
      </c>
      <c r="E183" s="1">
        <v>789</v>
      </c>
      <c r="F183" s="2" t="s">
        <v>285</v>
      </c>
      <c r="G183" s="1"/>
      <c r="H183" s="2" t="s">
        <v>34</v>
      </c>
      <c r="I183" s="2" t="s">
        <v>225</v>
      </c>
      <c r="J183" s="2" t="s">
        <v>279</v>
      </c>
      <c r="K183" s="1">
        <v>1292.4839999999999</v>
      </c>
      <c r="L183" s="1">
        <v>23094.71</v>
      </c>
      <c r="M183" s="2" t="s">
        <v>20</v>
      </c>
      <c r="N183" s="1">
        <v>1993</v>
      </c>
      <c r="O183" s="1" t="str" cm="1">
        <f t="array" ref="O1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3" s="1" t="str" cm="1">
        <f t="array" ref="P1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3" s="2" t="s">
        <v>31</v>
      </c>
      <c r="R183" s="2" t="str" cm="1">
        <f t="array" ref="R1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3" s="2" t="str">
        <f>IF(Esta[[#This Row],[TEC - Tipo de Estrutura 2]]="Pórtico","Vãos Multiplos",Esta[[#This Row],[TEC - Tipo de Estrutura 2]])</f>
        <v>Vãos Multiplos</v>
      </c>
      <c r="T183" s="1">
        <v>3</v>
      </c>
      <c r="U183" s="1">
        <v>32</v>
      </c>
      <c r="V183" s="1">
        <v>11</v>
      </c>
      <c r="W183" s="1">
        <v>13</v>
      </c>
      <c r="X183" s="1">
        <v>7</v>
      </c>
      <c r="Y183" s="8"/>
      <c r="Z183" s="1" t="s">
        <v>41</v>
      </c>
      <c r="AA183" s="2" t="s">
        <v>35</v>
      </c>
      <c r="AB183" s="2" t="str" cm="1">
        <f t="array" ref="AB1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4" spans="1:30" ht="15" hidden="1" customHeight="1" x14ac:dyDescent="0.35">
      <c r="A184" s="1">
        <v>302</v>
      </c>
      <c r="B184" s="1">
        <v>4</v>
      </c>
      <c r="C184" s="11">
        <v>-8.1257013953735395</v>
      </c>
      <c r="D184" s="10">
        <v>39.869937371804603</v>
      </c>
      <c r="E184" s="1">
        <v>794</v>
      </c>
      <c r="F184" s="2" t="s">
        <v>286</v>
      </c>
      <c r="G184" s="1"/>
      <c r="H184" s="2" t="s">
        <v>34</v>
      </c>
      <c r="I184" s="2" t="s">
        <v>225</v>
      </c>
      <c r="J184" s="2" t="s">
        <v>279</v>
      </c>
      <c r="K184" s="1">
        <v>633.70540000000005</v>
      </c>
      <c r="L184" s="1">
        <v>22392.49</v>
      </c>
      <c r="M184" s="2" t="s">
        <v>20</v>
      </c>
      <c r="N184" s="1">
        <v>1993</v>
      </c>
      <c r="O184" s="1" t="str" cm="1">
        <f t="array" ref="O1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4" s="1" t="str" cm="1">
        <f t="array" ref="P1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4" s="2" t="s">
        <v>31</v>
      </c>
      <c r="R184" s="2" t="str" cm="1">
        <f t="array" ref="R1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4" s="2" t="str">
        <f>IF(Esta[[#This Row],[TEC - Tipo de Estrutura 2]]="Pórtico","Vãos Multiplos",Esta[[#This Row],[TEC - Tipo de Estrutura 2]])</f>
        <v>Vãos Multiplos</v>
      </c>
      <c r="T184" s="1">
        <v>3</v>
      </c>
      <c r="U184" s="1">
        <v>39.25</v>
      </c>
      <c r="V184" s="1">
        <v>10.4</v>
      </c>
      <c r="W184" s="1">
        <v>16.73</v>
      </c>
      <c r="X184" s="1">
        <v>6.3</v>
      </c>
      <c r="Y184" s="8"/>
      <c r="Z184" s="1" t="s">
        <v>41</v>
      </c>
      <c r="AA184" s="2" t="s">
        <v>35</v>
      </c>
      <c r="AB184" s="2" t="str" cm="1">
        <f t="array" ref="AB1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5" spans="1:30" ht="15" hidden="1" customHeight="1" x14ac:dyDescent="0.35">
      <c r="A185" s="1">
        <v>304</v>
      </c>
      <c r="B185" s="1">
        <v>4</v>
      </c>
      <c r="C185" s="11">
        <v>-8.1282844505577003</v>
      </c>
      <c r="D185" s="10">
        <v>39.8677231936488</v>
      </c>
      <c r="E185" s="1">
        <v>797</v>
      </c>
      <c r="F185" s="2" t="s">
        <v>287</v>
      </c>
      <c r="G185" s="1"/>
      <c r="H185" s="2" t="s">
        <v>34</v>
      </c>
      <c r="I185" s="2" t="s">
        <v>225</v>
      </c>
      <c r="J185" s="2" t="s">
        <v>279</v>
      </c>
      <c r="K185" s="1">
        <v>412.72370000000001</v>
      </c>
      <c r="L185" s="1">
        <v>22146.63</v>
      </c>
      <c r="M185" s="2" t="s">
        <v>20</v>
      </c>
      <c r="N185" s="1">
        <v>1993</v>
      </c>
      <c r="O185" s="1" t="str" cm="1">
        <f t="array" ref="O1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5" s="1" t="str" cm="1">
        <f t="array" ref="P1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5" s="2" t="s">
        <v>31</v>
      </c>
      <c r="R185" s="2" t="str" cm="1">
        <f t="array" ref="R1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5" s="2" t="str">
        <f>IF(Esta[[#This Row],[TEC - Tipo de Estrutura 2]]="Pórtico","Vãos Multiplos",Esta[[#This Row],[TEC - Tipo de Estrutura 2]])</f>
        <v>Vãos Multiplos</v>
      </c>
      <c r="T185" s="1">
        <v>3</v>
      </c>
      <c r="U185" s="1">
        <v>36.950000000000003</v>
      </c>
      <c r="V185" s="1">
        <v>10.4</v>
      </c>
      <c r="W185" s="1">
        <v>16.05</v>
      </c>
      <c r="X185" s="1">
        <v>6.89</v>
      </c>
      <c r="Y185" s="8"/>
      <c r="Z185" s="1" t="s">
        <v>41</v>
      </c>
      <c r="AA185" s="2" t="s">
        <v>35</v>
      </c>
      <c r="AB185" s="2" t="str" cm="1">
        <f t="array" ref="AB1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6" spans="1:30" ht="15" hidden="1" customHeight="1" x14ac:dyDescent="0.35">
      <c r="A186" s="1">
        <v>305</v>
      </c>
      <c r="B186" s="1">
        <v>4</v>
      </c>
      <c r="C186" s="11">
        <v>-8.1961814565278797</v>
      </c>
      <c r="D186" s="10">
        <v>39.451251518419198</v>
      </c>
      <c r="E186" s="1">
        <v>798</v>
      </c>
      <c r="F186" s="2" t="s">
        <v>288</v>
      </c>
      <c r="G186" s="1"/>
      <c r="H186" s="2" t="s">
        <v>25</v>
      </c>
      <c r="I186" s="2" t="s">
        <v>48</v>
      </c>
      <c r="J186" s="2" t="s">
        <v>280</v>
      </c>
      <c r="K186" s="1">
        <v>-5428.9229999999998</v>
      </c>
      <c r="L186" s="1">
        <v>-24091.54</v>
      </c>
      <c r="M186" s="2" t="s">
        <v>20</v>
      </c>
      <c r="N186" s="1">
        <v>1870</v>
      </c>
      <c r="O186" s="1" t="str" cm="1">
        <f t="array" ref="O1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86" s="1" t="str" cm="1">
        <f t="array" ref="P1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86" s="2" t="s">
        <v>31</v>
      </c>
      <c r="R186" s="2" t="str" cm="1">
        <f t="array" ref="R1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6" s="2" t="str">
        <f>IF(Esta[[#This Row],[TEC - Tipo de Estrutura 2]]="Pórtico","Vãos Multiplos",Esta[[#This Row],[TEC - Tipo de Estrutura 2]])</f>
        <v>Vãos Multiplos</v>
      </c>
      <c r="T186" s="1">
        <v>7</v>
      </c>
      <c r="U186" s="1">
        <v>339.4</v>
      </c>
      <c r="V186" s="1">
        <v>9</v>
      </c>
      <c r="W186" s="1">
        <v>50.8</v>
      </c>
      <c r="X186" s="1">
        <v>15</v>
      </c>
      <c r="Y186" s="8"/>
      <c r="Z186" s="1" t="s">
        <v>22</v>
      </c>
      <c r="AA186" s="2" t="s">
        <v>45</v>
      </c>
      <c r="AB186" s="2" t="str" cm="1">
        <f t="array" ref="AB1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186" s="2" t="s">
        <v>23</v>
      </c>
    </row>
    <row r="187" spans="1:30" ht="15" hidden="1" customHeight="1" x14ac:dyDescent="0.35">
      <c r="A187" s="1">
        <v>306</v>
      </c>
      <c r="B187" s="1">
        <v>4</v>
      </c>
      <c r="C187" s="11">
        <v>-8.25642798298583</v>
      </c>
      <c r="D187" s="10">
        <v>40.393791095613302</v>
      </c>
      <c r="E187" s="1">
        <v>801</v>
      </c>
      <c r="F187" s="2" t="s">
        <v>289</v>
      </c>
      <c r="G187" s="1"/>
      <c r="H187" s="2" t="s">
        <v>18</v>
      </c>
      <c r="I187" s="2" t="s">
        <v>91</v>
      </c>
      <c r="J187" s="2" t="s">
        <v>92</v>
      </c>
      <c r="K187" s="1">
        <v>-10470</v>
      </c>
      <c r="L187" s="1">
        <v>80567</v>
      </c>
      <c r="M187" s="2" t="s">
        <v>20</v>
      </c>
      <c r="N187" s="1">
        <v>1999</v>
      </c>
      <c r="O187" s="1" t="str" cm="1">
        <f t="array" ref="O1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7" s="1" t="str" cm="1">
        <f t="array" ref="P1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7" s="2" t="s">
        <v>21</v>
      </c>
      <c r="R187" s="2" t="str" cm="1">
        <f t="array" ref="R1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87" s="2" t="str">
        <f>IF(Esta[[#This Row],[TEC - Tipo de Estrutura 2]]="Pórtico","Vãos Multiplos",Esta[[#This Row],[TEC - Tipo de Estrutura 2]])</f>
        <v>Tabuleiro simples/apoiado</v>
      </c>
      <c r="T187" s="1">
        <v>1</v>
      </c>
      <c r="U187" s="1">
        <v>13.16</v>
      </c>
      <c r="V187" s="1">
        <v>18.16</v>
      </c>
      <c r="W187" s="1">
        <v>13.16</v>
      </c>
      <c r="X187" s="7"/>
      <c r="Y187" s="8"/>
      <c r="Z187" s="1" t="s">
        <v>41</v>
      </c>
      <c r="AA187" s="2" t="s">
        <v>23</v>
      </c>
      <c r="AB187" s="2" t="str" cm="1">
        <f t="array" ref="AB1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8" spans="1:30" ht="15" hidden="1" customHeight="1" x14ac:dyDescent="0.35">
      <c r="A188" s="1">
        <v>308</v>
      </c>
      <c r="B188" s="1">
        <v>4</v>
      </c>
      <c r="C188" s="11">
        <v>-8.1488280755507496</v>
      </c>
      <c r="D188" s="10">
        <v>39.561159766661802</v>
      </c>
      <c r="E188" s="1">
        <v>804</v>
      </c>
      <c r="F188" s="2" t="s">
        <v>290</v>
      </c>
      <c r="G188" s="1"/>
      <c r="H188" s="2" t="s">
        <v>18</v>
      </c>
      <c r="I188" s="2" t="s">
        <v>48</v>
      </c>
      <c r="J188" s="2" t="s">
        <v>291</v>
      </c>
      <c r="K188" s="1">
        <v>-1350.923</v>
      </c>
      <c r="L188" s="1">
        <v>-11890.74</v>
      </c>
      <c r="M188" s="2" t="s">
        <v>20</v>
      </c>
      <c r="N188" s="1">
        <v>1995</v>
      </c>
      <c r="O188" s="1" t="str" cm="1">
        <f t="array" ref="O1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8" s="1" t="str" cm="1">
        <f t="array" ref="P1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8" s="2" t="s">
        <v>57</v>
      </c>
      <c r="R188" s="2" t="str" cm="1">
        <f t="array" ref="R1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88" s="2" t="str">
        <f>IF(Esta[[#This Row],[TEC - Tipo de Estrutura 2]]="Pórtico","Vãos Multiplos",Esta[[#This Row],[TEC - Tipo de Estrutura 2]])</f>
        <v>Vãos Multiplos</v>
      </c>
      <c r="T188" s="1">
        <v>1</v>
      </c>
      <c r="U188" s="1">
        <v>9.5</v>
      </c>
      <c r="V188" s="1">
        <v>14.5</v>
      </c>
      <c r="W188" s="1">
        <v>9.5</v>
      </c>
      <c r="X188" s="7"/>
      <c r="Y188" s="8"/>
      <c r="Z188" s="1" t="s">
        <v>22</v>
      </c>
      <c r="AA188" s="2" t="s">
        <v>23</v>
      </c>
      <c r="AB188" s="2" t="str" cm="1">
        <f t="array" ref="AB1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89" spans="1:30" ht="15" hidden="1" customHeight="1" x14ac:dyDescent="0.35">
      <c r="A189" s="1">
        <v>310</v>
      </c>
      <c r="B189" s="1">
        <v>4</v>
      </c>
      <c r="C189" s="11">
        <v>-8.12895955882035</v>
      </c>
      <c r="D189" s="10">
        <v>39.860449372213601</v>
      </c>
      <c r="E189" s="1">
        <v>806</v>
      </c>
      <c r="F189" s="2" t="s">
        <v>292</v>
      </c>
      <c r="G189" s="1"/>
      <c r="H189" s="2" t="s">
        <v>34</v>
      </c>
      <c r="I189" s="2" t="s">
        <v>225</v>
      </c>
      <c r="J189" s="2" t="s">
        <v>279</v>
      </c>
      <c r="K189" s="1">
        <v>355</v>
      </c>
      <c r="L189" s="1">
        <v>21339</v>
      </c>
      <c r="M189" s="2" t="s">
        <v>20</v>
      </c>
      <c r="N189" s="1">
        <v>1993</v>
      </c>
      <c r="O189" s="1" t="str" cm="1">
        <f t="array" ref="O1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9" s="1" t="str" cm="1">
        <f t="array" ref="P1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89" s="2" t="s">
        <v>31</v>
      </c>
      <c r="R189" s="2" t="str" cm="1">
        <f t="array" ref="R1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89" s="2" t="str">
        <f>IF(Esta[[#This Row],[TEC - Tipo de Estrutura 2]]="Pórtico","Vãos Multiplos",Esta[[#This Row],[TEC - Tipo de Estrutura 2]])</f>
        <v>Vãos Multiplos</v>
      </c>
      <c r="T189" s="1">
        <v>3</v>
      </c>
      <c r="U189" s="1">
        <v>31.9</v>
      </c>
      <c r="V189" s="1">
        <v>10.4</v>
      </c>
      <c r="W189" s="1">
        <v>13</v>
      </c>
      <c r="X189" s="1">
        <v>6.32</v>
      </c>
      <c r="Y189" s="8"/>
      <c r="Z189" s="1" t="s">
        <v>41</v>
      </c>
      <c r="AA189" s="2" t="s">
        <v>35</v>
      </c>
      <c r="AB189" s="2" t="str" cm="1">
        <f t="array" ref="AB1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0" spans="1:30" ht="15" hidden="1" customHeight="1" x14ac:dyDescent="0.35">
      <c r="A190" s="1">
        <v>312</v>
      </c>
      <c r="B190" s="1">
        <v>4</v>
      </c>
      <c r="C190" s="11">
        <v>-8.2351453481270607</v>
      </c>
      <c r="D190" s="10">
        <v>40.402187019073601</v>
      </c>
      <c r="E190" s="1">
        <v>809</v>
      </c>
      <c r="F190" s="2" t="s">
        <v>293</v>
      </c>
      <c r="G190" s="1"/>
      <c r="H190" s="2" t="s">
        <v>18</v>
      </c>
      <c r="I190" s="2" t="s">
        <v>91</v>
      </c>
      <c r="J190" s="2" t="s">
        <v>92</v>
      </c>
      <c r="K190" s="1">
        <v>-8662</v>
      </c>
      <c r="L190" s="1">
        <v>81497</v>
      </c>
      <c r="M190" s="2" t="s">
        <v>20</v>
      </c>
      <c r="N190" s="1">
        <v>1999</v>
      </c>
      <c r="O190" s="1" t="str" cm="1">
        <f t="array" ref="O1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0" s="1" t="str" cm="1">
        <f t="array" ref="P1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0" s="2" t="s">
        <v>57</v>
      </c>
      <c r="R190" s="2" t="str" cm="1">
        <f t="array" ref="R1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90" s="2" t="str">
        <f>IF(Esta[[#This Row],[TEC - Tipo de Estrutura 2]]="Pórtico","Vãos Multiplos",Esta[[#This Row],[TEC - Tipo de Estrutura 2]])</f>
        <v>Vãos Multiplos</v>
      </c>
      <c r="T190" s="1">
        <v>1</v>
      </c>
      <c r="U190" s="1">
        <v>11.09</v>
      </c>
      <c r="V190" s="1">
        <v>15.2</v>
      </c>
      <c r="W190" s="1">
        <v>11.09</v>
      </c>
      <c r="X190" s="7"/>
      <c r="Y190" s="8"/>
      <c r="Z190" s="1" t="s">
        <v>41</v>
      </c>
      <c r="AA190" s="2" t="s">
        <v>23</v>
      </c>
      <c r="AB190" s="2" t="str" cm="1">
        <f t="array" ref="AB1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1" spans="1:30" ht="15" hidden="1" customHeight="1" x14ac:dyDescent="0.35">
      <c r="A191" s="1">
        <v>313</v>
      </c>
      <c r="B191" s="1">
        <v>4</v>
      </c>
      <c r="C191" s="11">
        <v>-8.2294585670732801</v>
      </c>
      <c r="D191" s="10">
        <v>40.404209144612601</v>
      </c>
      <c r="E191" s="1">
        <v>810</v>
      </c>
      <c r="F191" s="2" t="s">
        <v>294</v>
      </c>
      <c r="G191" s="1"/>
      <c r="H191" s="2" t="s">
        <v>34</v>
      </c>
      <c r="I191" s="2" t="s">
        <v>91</v>
      </c>
      <c r="J191" s="2" t="s">
        <v>92</v>
      </c>
      <c r="K191" s="1">
        <v>-8179</v>
      </c>
      <c r="L191" s="1">
        <v>81721</v>
      </c>
      <c r="M191" s="2" t="s">
        <v>20</v>
      </c>
      <c r="N191" s="1">
        <v>1999</v>
      </c>
      <c r="O191" s="1" t="str" cm="1">
        <f t="array" ref="O1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1" s="1" t="str" cm="1">
        <f t="array" ref="P1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1" s="2" t="s">
        <v>31</v>
      </c>
      <c r="R191" s="2" t="str" cm="1">
        <f t="array" ref="R1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1" s="2" t="str">
        <f>IF(Esta[[#This Row],[TEC - Tipo de Estrutura 2]]="Pórtico","Vãos Multiplos",Esta[[#This Row],[TEC - Tipo de Estrutura 2]])</f>
        <v>Vãos Multiplos</v>
      </c>
      <c r="T191" s="1">
        <v>3</v>
      </c>
      <c r="U191" s="1">
        <v>33.6</v>
      </c>
      <c r="V191" s="1">
        <v>10.039999999999999</v>
      </c>
      <c r="W191" s="1">
        <v>17</v>
      </c>
      <c r="X191" s="1">
        <v>5</v>
      </c>
      <c r="Y191" s="8"/>
      <c r="Z191" s="1" t="s">
        <v>41</v>
      </c>
      <c r="AA191" s="2" t="s">
        <v>23</v>
      </c>
      <c r="AB191" s="2" t="str" cm="1">
        <f t="array" ref="AB1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2" spans="1:30" ht="15" hidden="1" customHeight="1" x14ac:dyDescent="0.35">
      <c r="A192" s="1">
        <v>316</v>
      </c>
      <c r="B192" s="1">
        <v>4</v>
      </c>
      <c r="C192" s="11">
        <v>-8.2198403314683901</v>
      </c>
      <c r="D192" s="10">
        <v>40.399849057679198</v>
      </c>
      <c r="E192" s="1">
        <v>816</v>
      </c>
      <c r="F192" s="2" t="s">
        <v>295</v>
      </c>
      <c r="G192" s="1"/>
      <c r="H192" s="2" t="s">
        <v>18</v>
      </c>
      <c r="I192" s="2" t="s">
        <v>91</v>
      </c>
      <c r="J192" s="2" t="s">
        <v>92</v>
      </c>
      <c r="K192" s="1">
        <v>-7363</v>
      </c>
      <c r="L192" s="1">
        <v>81236</v>
      </c>
      <c r="M192" s="2" t="s">
        <v>20</v>
      </c>
      <c r="N192" s="1">
        <v>1999</v>
      </c>
      <c r="O192" s="1" t="str" cm="1">
        <f t="array" ref="O1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2" s="1" t="str" cm="1">
        <f t="array" ref="P1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2" s="2" t="s">
        <v>57</v>
      </c>
      <c r="R192" s="2" t="str" cm="1">
        <f t="array" ref="R1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92" s="2" t="str">
        <f>IF(Esta[[#This Row],[TEC - Tipo de Estrutura 2]]="Pórtico","Vãos Multiplos",Esta[[#This Row],[TEC - Tipo de Estrutura 2]])</f>
        <v>Vãos Multiplos</v>
      </c>
      <c r="T192" s="1">
        <v>1</v>
      </c>
      <c r="U192" s="1">
        <v>10</v>
      </c>
      <c r="V192" s="1">
        <v>16.34</v>
      </c>
      <c r="W192" s="1">
        <v>10</v>
      </c>
      <c r="X192" s="7"/>
      <c r="Y192" s="8"/>
      <c r="Z192" s="1" t="s">
        <v>41</v>
      </c>
      <c r="AA192" s="2" t="s">
        <v>23</v>
      </c>
      <c r="AB192" s="2" t="str" cm="1">
        <f t="array" ref="AB1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3" spans="1:29" ht="15" hidden="1" customHeight="1" x14ac:dyDescent="0.35">
      <c r="A193" s="1">
        <v>318</v>
      </c>
      <c r="B193" s="1">
        <v>4</v>
      </c>
      <c r="C193" s="11">
        <v>-8.1243116818840395</v>
      </c>
      <c r="D193" s="10">
        <v>39.852056927937902</v>
      </c>
      <c r="E193" s="1">
        <v>820</v>
      </c>
      <c r="F193" s="2" t="s">
        <v>296</v>
      </c>
      <c r="G193" s="1"/>
      <c r="H193" s="2" t="s">
        <v>34</v>
      </c>
      <c r="I193" s="2" t="s">
        <v>225</v>
      </c>
      <c r="J193" s="2" t="s">
        <v>279</v>
      </c>
      <c r="K193" s="1">
        <v>752.79859999999996</v>
      </c>
      <c r="L193" s="1">
        <v>20407.2</v>
      </c>
      <c r="M193" s="2" t="s">
        <v>20</v>
      </c>
      <c r="N193" s="1">
        <v>1993</v>
      </c>
      <c r="O193" s="1" t="str" cm="1">
        <f t="array" ref="O1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3" s="1" t="str" cm="1">
        <f t="array" ref="P1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3" s="2" t="s">
        <v>31</v>
      </c>
      <c r="R193" s="2" t="str" cm="1">
        <f t="array" ref="R1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3" s="2" t="str">
        <f>IF(Esta[[#This Row],[TEC - Tipo de Estrutura 2]]="Pórtico","Vãos Multiplos",Esta[[#This Row],[TEC - Tipo de Estrutura 2]])</f>
        <v>Vãos Multiplos</v>
      </c>
      <c r="T193" s="1">
        <v>3</v>
      </c>
      <c r="U193" s="1">
        <v>33.4</v>
      </c>
      <c r="V193" s="1">
        <v>10.4</v>
      </c>
      <c r="W193" s="1">
        <v>13.7</v>
      </c>
      <c r="X193" s="1">
        <v>6.49</v>
      </c>
      <c r="Y193" s="8"/>
      <c r="Z193" s="1" t="s">
        <v>41</v>
      </c>
      <c r="AA193" s="2" t="s">
        <v>35</v>
      </c>
      <c r="AB193" s="2" t="str" cm="1">
        <f t="array" ref="AB1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4" spans="1:29" ht="15" hidden="1" customHeight="1" x14ac:dyDescent="0.35">
      <c r="A194" s="1">
        <v>319</v>
      </c>
      <c r="B194" s="1">
        <v>4</v>
      </c>
      <c r="C194" s="11">
        <v>-8.1028876651850208</v>
      </c>
      <c r="D194" s="10">
        <v>40.385519039464597</v>
      </c>
      <c r="E194" s="1">
        <v>822</v>
      </c>
      <c r="F194" s="2" t="s">
        <v>297</v>
      </c>
      <c r="G194" s="1"/>
      <c r="H194" s="2" t="s">
        <v>34</v>
      </c>
      <c r="I194" s="2" t="s">
        <v>91</v>
      </c>
      <c r="J194" s="2" t="s">
        <v>134</v>
      </c>
      <c r="K194" s="1">
        <v>2566.0880000000002</v>
      </c>
      <c r="L194" s="1">
        <v>79641.59</v>
      </c>
      <c r="M194" s="2" t="s">
        <v>20</v>
      </c>
      <c r="N194" s="1">
        <v>1997</v>
      </c>
      <c r="O194" s="1" t="str" cm="1">
        <f t="array" ref="O1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4" s="1" t="str" cm="1">
        <f t="array" ref="P1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4" s="2" t="s">
        <v>31</v>
      </c>
      <c r="R194" s="2" t="str" cm="1">
        <f t="array" ref="R1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4" s="2" t="str">
        <f>IF(Esta[[#This Row],[TEC - Tipo de Estrutura 2]]="Pórtico","Vãos Multiplos",Esta[[#This Row],[TEC - Tipo de Estrutura 2]])</f>
        <v>Vãos Multiplos</v>
      </c>
      <c r="T194" s="1">
        <v>3</v>
      </c>
      <c r="U194" s="1">
        <v>70.3</v>
      </c>
      <c r="V194" s="1">
        <v>12.16</v>
      </c>
      <c r="W194" s="1">
        <v>36.5</v>
      </c>
      <c r="X194" s="1">
        <v>8.35</v>
      </c>
      <c r="Y194" s="8"/>
      <c r="Z194" s="1" t="s">
        <v>41</v>
      </c>
      <c r="AA194" s="2" t="s">
        <v>35</v>
      </c>
      <c r="AB194" s="2" t="str" cm="1">
        <f t="array" ref="AB1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5" spans="1:29" ht="15" hidden="1" customHeight="1" x14ac:dyDescent="0.35">
      <c r="A195" s="1">
        <v>320</v>
      </c>
      <c r="B195" s="1">
        <v>4</v>
      </c>
      <c r="C195" s="11">
        <v>-8.1000621699989797</v>
      </c>
      <c r="D195" s="10">
        <v>40.384665346391401</v>
      </c>
      <c r="E195" s="1">
        <v>824</v>
      </c>
      <c r="F195" s="2" t="s">
        <v>298</v>
      </c>
      <c r="G195" s="1"/>
      <c r="H195" s="2" t="s">
        <v>34</v>
      </c>
      <c r="I195" s="2" t="s">
        <v>91</v>
      </c>
      <c r="J195" s="2" t="s">
        <v>134</v>
      </c>
      <c r="K195" s="1">
        <v>2806.0410000000002</v>
      </c>
      <c r="L195" s="1">
        <v>79546.880000000005</v>
      </c>
      <c r="M195" s="2" t="s">
        <v>20</v>
      </c>
      <c r="N195" s="1">
        <v>1997</v>
      </c>
      <c r="O195" s="1" t="str" cm="1">
        <f t="array" ref="O1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5" s="1" t="str" cm="1">
        <f t="array" ref="P1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5" s="2" t="s">
        <v>31</v>
      </c>
      <c r="R195" s="2" t="str" cm="1">
        <f t="array" ref="R1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5" s="2" t="str">
        <f>IF(Esta[[#This Row],[TEC - Tipo de Estrutura 2]]="Pórtico","Vãos Multiplos",Esta[[#This Row],[TEC - Tipo de Estrutura 2]])</f>
        <v>Vãos Multiplos</v>
      </c>
      <c r="T195" s="1">
        <v>3</v>
      </c>
      <c r="U195" s="1">
        <v>58.5</v>
      </c>
      <c r="V195" s="1">
        <v>10.92</v>
      </c>
      <c r="W195" s="1">
        <v>30.3</v>
      </c>
      <c r="X195" s="1">
        <v>8.1999999999999993</v>
      </c>
      <c r="Y195" s="8"/>
      <c r="Z195" s="1" t="s">
        <v>41</v>
      </c>
      <c r="AA195" s="2" t="s">
        <v>23</v>
      </c>
      <c r="AB195" s="2" t="str" cm="1">
        <f t="array" ref="AB1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6" spans="1:29" ht="15" hidden="1" customHeight="1" x14ac:dyDescent="0.35">
      <c r="A196" s="1">
        <v>321</v>
      </c>
      <c r="B196" s="1">
        <v>4</v>
      </c>
      <c r="C196" s="11">
        <v>-8.0973789437050492</v>
      </c>
      <c r="D196" s="10">
        <v>40.3847803604963</v>
      </c>
      <c r="E196" s="1">
        <v>826</v>
      </c>
      <c r="F196" s="2" t="s">
        <v>299</v>
      </c>
      <c r="G196" s="1"/>
      <c r="H196" s="2" t="s">
        <v>34</v>
      </c>
      <c r="I196" s="2" t="s">
        <v>91</v>
      </c>
      <c r="J196" s="2" t="s">
        <v>134</v>
      </c>
      <c r="K196" s="1">
        <v>3033.8760000000002</v>
      </c>
      <c r="L196" s="1">
        <v>79559.740000000005</v>
      </c>
      <c r="M196" s="2" t="s">
        <v>20</v>
      </c>
      <c r="N196" s="1">
        <v>1997</v>
      </c>
      <c r="O196" s="1" t="str" cm="1">
        <f t="array" ref="O1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6" s="1" t="str" cm="1">
        <f t="array" ref="P1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6" s="2" t="s">
        <v>31</v>
      </c>
      <c r="R196" s="2" t="str" cm="1">
        <f t="array" ref="R1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6" s="2" t="str">
        <f>IF(Esta[[#This Row],[TEC - Tipo de Estrutura 2]]="Pórtico","Vãos Multiplos",Esta[[#This Row],[TEC - Tipo de Estrutura 2]])</f>
        <v>Vãos Multiplos</v>
      </c>
      <c r="T196" s="1">
        <v>3</v>
      </c>
      <c r="U196" s="1">
        <v>58.7</v>
      </c>
      <c r="V196" s="1">
        <v>11.07</v>
      </c>
      <c r="W196" s="1">
        <v>31.8</v>
      </c>
      <c r="X196" s="1">
        <v>10.8</v>
      </c>
      <c r="Y196" s="8"/>
      <c r="Z196" s="1" t="s">
        <v>41</v>
      </c>
      <c r="AA196" s="2" t="s">
        <v>23</v>
      </c>
      <c r="AB196" s="2" t="str" cm="1">
        <f t="array" ref="AB1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7" spans="1:29" ht="15" hidden="1" customHeight="1" x14ac:dyDescent="0.35">
      <c r="A197" s="1">
        <v>322</v>
      </c>
      <c r="B197" s="1">
        <v>4</v>
      </c>
      <c r="C197" s="11">
        <v>-8.0916023544853193</v>
      </c>
      <c r="D197" s="10">
        <v>40.386033721657597</v>
      </c>
      <c r="E197" s="1">
        <v>827</v>
      </c>
      <c r="F197" s="2" t="s">
        <v>300</v>
      </c>
      <c r="G197" s="1"/>
      <c r="H197" s="2" t="s">
        <v>18</v>
      </c>
      <c r="I197" s="2" t="s">
        <v>91</v>
      </c>
      <c r="J197" s="2" t="s">
        <v>134</v>
      </c>
      <c r="K197" s="1">
        <v>3524.3159999999998</v>
      </c>
      <c r="L197" s="1">
        <v>79699.13</v>
      </c>
      <c r="M197" s="2" t="s">
        <v>20</v>
      </c>
      <c r="N197" s="1">
        <v>1997</v>
      </c>
      <c r="O197" s="1" t="str" cm="1">
        <f t="array" ref="O1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7" s="1" t="str" cm="1">
        <f t="array" ref="P1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7" s="2" t="s">
        <v>154</v>
      </c>
      <c r="R197" s="2" t="str" cm="1">
        <f t="array" ref="R1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97" s="2" t="str">
        <f>IF(Esta[[#This Row],[TEC - Tipo de Estrutura 2]]="Pórtico","Vãos Multiplos",Esta[[#This Row],[TEC - Tipo de Estrutura 2]])</f>
        <v>Arco</v>
      </c>
      <c r="T197" s="1">
        <v>1</v>
      </c>
      <c r="U197" s="1">
        <v>13.5</v>
      </c>
      <c r="V197" s="1">
        <v>32.700000000000003</v>
      </c>
      <c r="W197" s="1">
        <v>13.5</v>
      </c>
      <c r="X197" s="7"/>
      <c r="Y197" s="8"/>
      <c r="Z197" s="1" t="s">
        <v>41</v>
      </c>
      <c r="AA197" s="2" t="s">
        <v>23</v>
      </c>
      <c r="AB197" s="2" t="str" cm="1">
        <f t="array" ref="AB1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8" spans="1:29" ht="15" hidden="1" customHeight="1" x14ac:dyDescent="0.35">
      <c r="A198" s="1">
        <v>323</v>
      </c>
      <c r="B198" s="1">
        <v>4</v>
      </c>
      <c r="C198" s="11">
        <v>-8.0915328639875508</v>
      </c>
      <c r="D198" s="10">
        <v>40.385851963760601</v>
      </c>
      <c r="E198" s="1">
        <v>827</v>
      </c>
      <c r="F198" s="2" t="s">
        <v>300</v>
      </c>
      <c r="G198" s="1"/>
      <c r="H198" s="2" t="s">
        <v>18</v>
      </c>
      <c r="I198" s="2" t="s">
        <v>91</v>
      </c>
      <c r="J198" s="2" t="s">
        <v>134</v>
      </c>
      <c r="K198" s="1">
        <v>3530.2260000000001</v>
      </c>
      <c r="L198" s="1">
        <v>79678.95</v>
      </c>
      <c r="M198" s="2" t="s">
        <v>20</v>
      </c>
      <c r="N198" s="1">
        <v>1997</v>
      </c>
      <c r="O198" s="1" t="str" cm="1">
        <f t="array" ref="O1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8" s="1" t="str" cm="1">
        <f t="array" ref="P1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8" s="2" t="s">
        <v>154</v>
      </c>
      <c r="R198" s="2" t="str" cm="1">
        <f t="array" ref="R1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98" s="2" t="str">
        <f>IF(Esta[[#This Row],[TEC - Tipo de Estrutura 2]]="Pórtico","Vãos Multiplos",Esta[[#This Row],[TEC - Tipo de Estrutura 2]])</f>
        <v>Arco</v>
      </c>
      <c r="T198" s="1">
        <v>1</v>
      </c>
      <c r="U198" s="1">
        <v>13.5</v>
      </c>
      <c r="V198" s="1">
        <v>20</v>
      </c>
      <c r="W198" s="1">
        <v>13.5</v>
      </c>
      <c r="X198" s="7"/>
      <c r="Y198" s="8"/>
      <c r="Z198" s="1" t="s">
        <v>41</v>
      </c>
      <c r="AA198" s="2" t="s">
        <v>23</v>
      </c>
      <c r="AB198" s="2" t="str" cm="1">
        <f t="array" ref="AB1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99" spans="1:29" ht="15" hidden="1" customHeight="1" x14ac:dyDescent="0.35">
      <c r="A199" s="1">
        <v>325</v>
      </c>
      <c r="B199" s="1">
        <v>4</v>
      </c>
      <c r="C199" s="11">
        <v>-8.1237614562608194</v>
      </c>
      <c r="D199" s="10">
        <v>39.842211047791999</v>
      </c>
      <c r="E199" s="1">
        <v>831</v>
      </c>
      <c r="F199" s="2" t="s">
        <v>301</v>
      </c>
      <c r="G199" s="1"/>
      <c r="H199" s="2" t="s">
        <v>18</v>
      </c>
      <c r="I199" s="2" t="s">
        <v>225</v>
      </c>
      <c r="J199" s="2" t="s">
        <v>279</v>
      </c>
      <c r="K199" s="1">
        <v>800</v>
      </c>
      <c r="L199" s="1">
        <v>19314</v>
      </c>
      <c r="M199" s="2" t="s">
        <v>20</v>
      </c>
      <c r="N199" s="1">
        <v>1993</v>
      </c>
      <c r="O199" s="1" t="str" cm="1">
        <f t="array" ref="O1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9" s="1" t="str" cm="1">
        <f t="array" ref="P1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99" s="2" t="s">
        <v>31</v>
      </c>
      <c r="R199" s="2" t="str" cm="1">
        <f t="array" ref="R1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99" s="2" t="str">
        <f>IF(Esta[[#This Row],[TEC - Tipo de Estrutura 2]]="Pórtico","Vãos Multiplos",Esta[[#This Row],[TEC - Tipo de Estrutura 2]])</f>
        <v>Vãos Multiplos</v>
      </c>
      <c r="T199" s="1">
        <v>3</v>
      </c>
      <c r="U199" s="1">
        <v>32.1</v>
      </c>
      <c r="V199" s="1">
        <v>11.4</v>
      </c>
      <c r="W199" s="1">
        <v>13.9</v>
      </c>
      <c r="X199" s="1">
        <v>8</v>
      </c>
      <c r="Y199" s="8"/>
      <c r="Z199" s="1" t="s">
        <v>41</v>
      </c>
      <c r="AA199" s="2" t="s">
        <v>23</v>
      </c>
      <c r="AB199" s="2" t="str" cm="1">
        <f t="array" ref="AB1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0" spans="1:29" ht="15" hidden="1" customHeight="1" x14ac:dyDescent="0.35">
      <c r="A200" s="1">
        <v>326</v>
      </c>
      <c r="B200" s="1">
        <v>4</v>
      </c>
      <c r="C200" s="11">
        <v>-8.0894241935757805</v>
      </c>
      <c r="D200" s="10">
        <v>40.386706808085599</v>
      </c>
      <c r="E200" s="1">
        <v>832</v>
      </c>
      <c r="F200" s="2" t="s">
        <v>302</v>
      </c>
      <c r="G200" s="1"/>
      <c r="H200" s="2" t="s">
        <v>34</v>
      </c>
      <c r="I200" s="2" t="s">
        <v>91</v>
      </c>
      <c r="J200" s="2" t="s">
        <v>134</v>
      </c>
      <c r="K200" s="1">
        <v>3709.2289999999998</v>
      </c>
      <c r="L200" s="1">
        <v>79773.960000000006</v>
      </c>
      <c r="M200" s="2" t="s">
        <v>20</v>
      </c>
      <c r="N200" s="1">
        <v>1997</v>
      </c>
      <c r="O200" s="1" t="str" cm="1">
        <f t="array" ref="O2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0" s="1" t="str" cm="1">
        <f t="array" ref="P2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0" s="2" t="s">
        <v>31</v>
      </c>
      <c r="R200" s="2" t="str" cm="1">
        <f t="array" ref="R2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0" s="2" t="str">
        <f>IF(Esta[[#This Row],[TEC - Tipo de Estrutura 2]]="Pórtico","Vãos Multiplos",Esta[[#This Row],[TEC - Tipo de Estrutura 2]])</f>
        <v>Vãos Multiplos</v>
      </c>
      <c r="T200" s="1">
        <v>3</v>
      </c>
      <c r="U200" s="1">
        <v>55.4</v>
      </c>
      <c r="V200" s="1">
        <v>18.559999999999999</v>
      </c>
      <c r="W200" s="1">
        <v>29</v>
      </c>
      <c r="X200" s="1">
        <v>9.1999999999999993</v>
      </c>
      <c r="Y200" s="8"/>
      <c r="Z200" s="1" t="s">
        <v>41</v>
      </c>
      <c r="AA200" s="2" t="s">
        <v>35</v>
      </c>
      <c r="AB200" s="2" t="str" cm="1">
        <f t="array" ref="AB2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1" spans="1:29" ht="15" hidden="1" customHeight="1" x14ac:dyDescent="0.35">
      <c r="A201" s="1">
        <v>328</v>
      </c>
      <c r="B201" s="1">
        <v>4</v>
      </c>
      <c r="C201" s="11">
        <v>-8.0801225113079802</v>
      </c>
      <c r="D201" s="10">
        <v>40.3843881216456</v>
      </c>
      <c r="E201" s="1">
        <v>834</v>
      </c>
      <c r="F201" s="2" t="s">
        <v>304</v>
      </c>
      <c r="G201" s="1"/>
      <c r="H201" s="2" t="s">
        <v>34</v>
      </c>
      <c r="I201" s="2" t="s">
        <v>91</v>
      </c>
      <c r="J201" s="2" t="s">
        <v>134</v>
      </c>
      <c r="K201" s="1">
        <v>4499.1909999999998</v>
      </c>
      <c r="L201" s="1">
        <v>79516.92</v>
      </c>
      <c r="M201" s="2" t="s">
        <v>20</v>
      </c>
      <c r="N201" s="1">
        <v>1997</v>
      </c>
      <c r="O201" s="1" t="str" cm="1">
        <f t="array" ref="O2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1" s="1" t="str" cm="1">
        <f t="array" ref="P2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1" s="2" t="s">
        <v>31</v>
      </c>
      <c r="R201" s="2" t="str" cm="1">
        <f t="array" ref="R2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1" s="2" t="str">
        <f>IF(Esta[[#This Row],[TEC - Tipo de Estrutura 2]]="Pórtico","Vãos Multiplos",Esta[[#This Row],[TEC - Tipo de Estrutura 2]])</f>
        <v>Vãos Multiplos</v>
      </c>
      <c r="T201" s="1">
        <v>3</v>
      </c>
      <c r="U201" s="1">
        <v>56.1</v>
      </c>
      <c r="V201" s="1">
        <v>11.12</v>
      </c>
      <c r="W201" s="1">
        <v>29.1</v>
      </c>
      <c r="X201" s="1">
        <v>8.5</v>
      </c>
      <c r="Y201" s="8"/>
      <c r="Z201" s="1" t="s">
        <v>41</v>
      </c>
      <c r="AA201" s="2" t="s">
        <v>23</v>
      </c>
      <c r="AB201" s="2" t="str" cm="1">
        <f t="array" ref="AB2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2" spans="1:29" ht="15" hidden="1" customHeight="1" x14ac:dyDescent="0.35">
      <c r="A202" s="1">
        <v>329</v>
      </c>
      <c r="B202" s="1">
        <v>4</v>
      </c>
      <c r="C202" s="11">
        <v>-8.0779127541491</v>
      </c>
      <c r="D202" s="10">
        <v>40.382936105842198</v>
      </c>
      <c r="E202" s="1">
        <v>835</v>
      </c>
      <c r="F202" s="2" t="s">
        <v>305</v>
      </c>
      <c r="G202" s="1"/>
      <c r="H202" s="2" t="s">
        <v>34</v>
      </c>
      <c r="I202" s="2" t="s">
        <v>91</v>
      </c>
      <c r="J202" s="2" t="s">
        <v>134</v>
      </c>
      <c r="K202" s="1">
        <v>4686.9290000000001</v>
      </c>
      <c r="L202" s="1">
        <v>79355.8</v>
      </c>
      <c r="M202" s="2" t="s">
        <v>20</v>
      </c>
      <c r="N202" s="1">
        <v>1997</v>
      </c>
      <c r="O202" s="1" t="str" cm="1">
        <f t="array" ref="O2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2" s="1" t="str" cm="1">
        <f t="array" ref="P2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2" s="2" t="s">
        <v>31</v>
      </c>
      <c r="R202" s="2" t="str" cm="1">
        <f t="array" ref="R2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2" s="2" t="str">
        <f>IF(Esta[[#This Row],[TEC - Tipo de Estrutura 2]]="Pórtico","Vãos Multiplos",Esta[[#This Row],[TEC - Tipo de Estrutura 2]])</f>
        <v>Vãos Multiplos</v>
      </c>
      <c r="T202" s="1">
        <v>3</v>
      </c>
      <c r="U202" s="1">
        <v>53.4</v>
      </c>
      <c r="V202" s="1">
        <v>11.12</v>
      </c>
      <c r="W202" s="1">
        <v>28</v>
      </c>
      <c r="X202" s="1">
        <v>6.3</v>
      </c>
      <c r="Y202" s="8"/>
      <c r="Z202" s="1" t="s">
        <v>41</v>
      </c>
      <c r="AA202" s="2" t="s">
        <v>23</v>
      </c>
      <c r="AB202" s="2" t="str" cm="1">
        <f t="array" ref="AB2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3" spans="1:29" ht="15" hidden="1" customHeight="1" x14ac:dyDescent="0.35">
      <c r="A203" s="1">
        <v>330</v>
      </c>
      <c r="B203" s="1">
        <v>4</v>
      </c>
      <c r="C203" s="11">
        <v>-8.0717074560554707</v>
      </c>
      <c r="D203" s="10">
        <v>40.382177497749097</v>
      </c>
      <c r="E203" s="1">
        <v>836</v>
      </c>
      <c r="F203" s="2" t="s">
        <v>306</v>
      </c>
      <c r="G203" s="1"/>
      <c r="H203" s="2" t="s">
        <v>34</v>
      </c>
      <c r="I203" s="2" t="s">
        <v>91</v>
      </c>
      <c r="J203" s="2" t="s">
        <v>134</v>
      </c>
      <c r="K203" s="1">
        <v>5213.91</v>
      </c>
      <c r="L203" s="1">
        <v>79271.91</v>
      </c>
      <c r="M203" s="2" t="s">
        <v>20</v>
      </c>
      <c r="N203" s="1">
        <v>1997</v>
      </c>
      <c r="O203" s="1" t="str" cm="1">
        <f t="array" ref="O2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3" s="1" t="str" cm="1">
        <f t="array" ref="P2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3" s="2" t="s">
        <v>31</v>
      </c>
      <c r="R203" s="2" t="str" cm="1">
        <f t="array" ref="R2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3" s="2" t="str">
        <f>IF(Esta[[#This Row],[TEC - Tipo de Estrutura 2]]="Pórtico","Vãos Multiplos",Esta[[#This Row],[TEC - Tipo de Estrutura 2]])</f>
        <v>Vãos Multiplos</v>
      </c>
      <c r="T203" s="1">
        <v>3</v>
      </c>
      <c r="U203" s="1">
        <v>57.1</v>
      </c>
      <c r="V203" s="1">
        <v>11</v>
      </c>
      <c r="W203" s="1">
        <v>30.34</v>
      </c>
      <c r="X203" s="1">
        <v>7.4</v>
      </c>
      <c r="Y203" s="8"/>
      <c r="Z203" s="1" t="s">
        <v>41</v>
      </c>
      <c r="AA203" s="2" t="s">
        <v>35</v>
      </c>
      <c r="AB203" s="2" t="str" cm="1">
        <f t="array" ref="AB2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4" spans="1:29" ht="15" hidden="1" customHeight="1" x14ac:dyDescent="0.35">
      <c r="A204" s="1">
        <v>332</v>
      </c>
      <c r="B204" s="1">
        <v>5</v>
      </c>
      <c r="C204" s="11">
        <v>-8.0611621162964493</v>
      </c>
      <c r="D204" s="10">
        <v>40.379077452661697</v>
      </c>
      <c r="E204" s="1">
        <v>840</v>
      </c>
      <c r="F204" s="2" t="s">
        <v>307</v>
      </c>
      <c r="G204" s="1"/>
      <c r="H204" s="2" t="s">
        <v>34</v>
      </c>
      <c r="I204" s="2" t="s">
        <v>91</v>
      </c>
      <c r="J204" s="2" t="s">
        <v>134</v>
      </c>
      <c r="K204" s="1">
        <v>6109.6570000000002</v>
      </c>
      <c r="L204" s="1">
        <v>78928.350000000006</v>
      </c>
      <c r="M204" s="2" t="s">
        <v>20</v>
      </c>
      <c r="N204" s="1">
        <v>1997</v>
      </c>
      <c r="O204" s="1" t="str" cm="1">
        <f t="array" ref="O2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4" s="1" t="str" cm="1">
        <f t="array" ref="P2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4" s="2" t="s">
        <v>31</v>
      </c>
      <c r="R204" s="2" t="str" cm="1">
        <f t="array" ref="R2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4" s="2" t="str">
        <f>IF(Esta[[#This Row],[TEC - Tipo de Estrutura 2]]="Pórtico","Vãos Multiplos",Esta[[#This Row],[TEC - Tipo de Estrutura 2]])</f>
        <v>Vãos Multiplos</v>
      </c>
      <c r="T204" s="1">
        <v>4</v>
      </c>
      <c r="U204" s="1">
        <v>95.79</v>
      </c>
      <c r="V204" s="1">
        <v>15.1</v>
      </c>
      <c r="W204" s="1">
        <v>31.56</v>
      </c>
      <c r="X204" s="1">
        <v>9.8000000000000007</v>
      </c>
      <c r="Y204" s="8"/>
      <c r="Z204" s="1" t="s">
        <v>41</v>
      </c>
      <c r="AA204" s="2" t="s">
        <v>23</v>
      </c>
      <c r="AB204" s="2" t="str" cm="1">
        <f t="array" ref="AB2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5" spans="1:29" ht="15" hidden="1" customHeight="1" x14ac:dyDescent="0.35">
      <c r="A205" s="1">
        <v>334</v>
      </c>
      <c r="B205" s="1">
        <v>4</v>
      </c>
      <c r="C205" s="11">
        <v>-8.1093004108910804</v>
      </c>
      <c r="D205" s="10">
        <v>39.830541480770599</v>
      </c>
      <c r="E205" s="1">
        <v>845</v>
      </c>
      <c r="F205" s="2" t="s">
        <v>310</v>
      </c>
      <c r="G205" s="1"/>
      <c r="H205" s="2" t="s">
        <v>18</v>
      </c>
      <c r="I205" s="2" t="s">
        <v>225</v>
      </c>
      <c r="J205" s="2" t="s">
        <v>279</v>
      </c>
      <c r="K205" s="1">
        <v>2038.067</v>
      </c>
      <c r="L205" s="1">
        <v>18018.54</v>
      </c>
      <c r="M205" s="2" t="s">
        <v>20</v>
      </c>
      <c r="N205" s="1">
        <v>1993</v>
      </c>
      <c r="O205" s="1" t="str" cm="1">
        <f t="array" ref="O2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5" s="1" t="str" cm="1">
        <f t="array" ref="P2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5" s="2" t="s">
        <v>154</v>
      </c>
      <c r="R205" s="2" t="str" cm="1">
        <f t="array" ref="R2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05" s="2" t="str">
        <f>IF(Esta[[#This Row],[TEC - Tipo de Estrutura 2]]="Pórtico","Vãos Multiplos",Esta[[#This Row],[TEC - Tipo de Estrutura 2]])</f>
        <v>Arco</v>
      </c>
      <c r="T205" s="1">
        <v>1</v>
      </c>
      <c r="U205" s="1">
        <v>13</v>
      </c>
      <c r="V205" s="1">
        <v>25</v>
      </c>
      <c r="W205" s="1">
        <v>13</v>
      </c>
      <c r="X205" s="7"/>
      <c r="Y205" s="8"/>
      <c r="Z205" s="1" t="s">
        <v>41</v>
      </c>
      <c r="AA205" s="2" t="s">
        <v>23</v>
      </c>
      <c r="AB205" s="2" t="str" cm="1">
        <f t="array" ref="AB2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6" spans="1:29" ht="15" hidden="1" customHeight="1" x14ac:dyDescent="0.35">
      <c r="A206" s="1">
        <v>336</v>
      </c>
      <c r="B206" s="1">
        <v>2</v>
      </c>
      <c r="C206" s="11">
        <v>-7.6995290737767998</v>
      </c>
      <c r="D206" s="10">
        <v>41.1110925219905</v>
      </c>
      <c r="E206" s="1">
        <v>854</v>
      </c>
      <c r="F206" s="2" t="s">
        <v>311</v>
      </c>
      <c r="G206" s="1"/>
      <c r="H206" s="2" t="s">
        <v>25</v>
      </c>
      <c r="I206" s="2" t="s">
        <v>91</v>
      </c>
      <c r="J206" s="2" t="s">
        <v>312</v>
      </c>
      <c r="K206" s="1">
        <v>36418</v>
      </c>
      <c r="L206" s="1">
        <v>160306</v>
      </c>
      <c r="M206" s="2" t="s">
        <v>20</v>
      </c>
      <c r="N206" s="1">
        <v>2003</v>
      </c>
      <c r="O206" s="1" t="str" cm="1">
        <f t="array" ref="O2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6" s="1" t="str" cm="1">
        <f t="array" ref="P2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6" s="2" t="s">
        <v>31</v>
      </c>
      <c r="R206" s="2" t="str" cm="1">
        <f t="array" ref="R2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6" s="2" t="str">
        <f>IF(Esta[[#This Row],[TEC - Tipo de Estrutura 2]]="Pórtico","Vãos Multiplos",Esta[[#This Row],[TEC - Tipo de Estrutura 2]])</f>
        <v>Vãos Multiplos</v>
      </c>
      <c r="T206" s="1">
        <v>4</v>
      </c>
      <c r="U206" s="1">
        <v>354</v>
      </c>
      <c r="V206" s="1">
        <v>12.4</v>
      </c>
      <c r="W206" s="1">
        <v>131</v>
      </c>
      <c r="X206" s="1">
        <v>30</v>
      </c>
      <c r="Y206" s="8"/>
      <c r="Z206" s="1" t="s">
        <v>41</v>
      </c>
      <c r="AA206" s="2" t="s">
        <v>35</v>
      </c>
      <c r="AB206" s="2" t="str" cm="1">
        <f t="array" ref="AB2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7" spans="1:29" ht="15" hidden="1" customHeight="1" x14ac:dyDescent="0.35">
      <c r="A207" s="1">
        <v>337</v>
      </c>
      <c r="B207" s="1">
        <v>4</v>
      </c>
      <c r="C207" s="11">
        <v>-7.6231217368075201</v>
      </c>
      <c r="D207" s="10">
        <v>39.410515502530203</v>
      </c>
      <c r="E207" s="1">
        <v>856</v>
      </c>
      <c r="F207" s="2" t="s">
        <v>313</v>
      </c>
      <c r="G207" s="1"/>
      <c r="H207" s="2" t="s">
        <v>18</v>
      </c>
      <c r="I207" s="2" t="s">
        <v>19</v>
      </c>
      <c r="J207" s="2" t="s">
        <v>309</v>
      </c>
      <c r="K207" s="1">
        <v>43922</v>
      </c>
      <c r="L207" s="1">
        <v>-28492</v>
      </c>
      <c r="M207" s="2" t="s">
        <v>20</v>
      </c>
      <c r="N207" s="1">
        <v>2003</v>
      </c>
      <c r="O207" s="1" t="str" cm="1">
        <f t="array" ref="O2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7" s="1" t="str" cm="1">
        <f t="array" ref="P2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7" s="2" t="s">
        <v>31</v>
      </c>
      <c r="R207" s="2" t="str" cm="1">
        <f t="array" ref="R2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7" s="2" t="str">
        <f>IF(Esta[[#This Row],[TEC - Tipo de Estrutura 2]]="Pórtico","Vãos Multiplos",Esta[[#This Row],[TEC - Tipo de Estrutura 2]])</f>
        <v>Vãos Multiplos</v>
      </c>
      <c r="T207" s="1">
        <v>3</v>
      </c>
      <c r="U207" s="1">
        <v>36</v>
      </c>
      <c r="V207" s="1">
        <v>18</v>
      </c>
      <c r="W207" s="1">
        <v>18</v>
      </c>
      <c r="X207" s="1">
        <v>5.6</v>
      </c>
      <c r="Y207" s="8"/>
      <c r="Z207" s="1" t="s">
        <v>22</v>
      </c>
      <c r="AA207" s="2" t="s">
        <v>35</v>
      </c>
      <c r="AB207" s="2" t="str" cm="1">
        <f t="array" ref="AB2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8" spans="1:29" ht="15" hidden="1" customHeight="1" x14ac:dyDescent="0.35">
      <c r="A208" s="1">
        <v>338</v>
      </c>
      <c r="B208" s="1">
        <v>4</v>
      </c>
      <c r="C208" s="11">
        <v>-8.1016133608806005</v>
      </c>
      <c r="D208" s="10">
        <v>39.820657118850797</v>
      </c>
      <c r="E208" s="1">
        <v>859</v>
      </c>
      <c r="F208" s="2" t="s">
        <v>314</v>
      </c>
      <c r="G208" s="1"/>
      <c r="H208" s="2" t="s">
        <v>34</v>
      </c>
      <c r="I208" s="2" t="s">
        <v>225</v>
      </c>
      <c r="J208" s="2" t="s">
        <v>279</v>
      </c>
      <c r="K208" s="1">
        <v>2696.5</v>
      </c>
      <c r="L208" s="1">
        <v>16921.27</v>
      </c>
      <c r="M208" s="2" t="s">
        <v>20</v>
      </c>
      <c r="N208" s="1">
        <v>1993</v>
      </c>
      <c r="O208" s="1" t="str" cm="1">
        <f t="array" ref="O2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8" s="1" t="str" cm="1">
        <f t="array" ref="P2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8" s="2" t="s">
        <v>31</v>
      </c>
      <c r="R208" s="2" t="str" cm="1">
        <f t="array" ref="R2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08" s="2" t="str">
        <f>IF(Esta[[#This Row],[TEC - Tipo de Estrutura 2]]="Pórtico","Vãos Multiplos",Esta[[#This Row],[TEC - Tipo de Estrutura 2]])</f>
        <v>Vãos Multiplos</v>
      </c>
      <c r="T208" s="1">
        <v>3</v>
      </c>
      <c r="U208" s="1">
        <v>32</v>
      </c>
      <c r="V208" s="1">
        <v>11</v>
      </c>
      <c r="W208" s="1">
        <v>13</v>
      </c>
      <c r="X208" s="1">
        <v>5.6</v>
      </c>
      <c r="Y208" s="8"/>
      <c r="Z208" s="1" t="s">
        <v>41</v>
      </c>
      <c r="AA208" s="2" t="s">
        <v>35</v>
      </c>
      <c r="AB208" s="2" t="str" cm="1">
        <f t="array" ref="AB2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09" spans="1:29" ht="15" hidden="1" customHeight="1" x14ac:dyDescent="0.35">
      <c r="A209" s="1">
        <v>340</v>
      </c>
      <c r="B209" s="1">
        <v>4</v>
      </c>
      <c r="C209" s="11">
        <v>-7.6737117560564698</v>
      </c>
      <c r="D209" s="10">
        <v>39.412239460214899</v>
      </c>
      <c r="E209" s="1">
        <v>864</v>
      </c>
      <c r="F209" s="2" t="s">
        <v>315</v>
      </c>
      <c r="G209" s="1"/>
      <c r="H209" s="2" t="s">
        <v>18</v>
      </c>
      <c r="I209" s="2" t="s">
        <v>19</v>
      </c>
      <c r="J209" s="2" t="s">
        <v>316</v>
      </c>
      <c r="K209" s="1">
        <v>39564</v>
      </c>
      <c r="L209" s="1">
        <v>-28324</v>
      </c>
      <c r="M209" s="2" t="s">
        <v>20</v>
      </c>
      <c r="N209" s="1">
        <v>1992</v>
      </c>
      <c r="O209" s="1" t="str" cm="1">
        <f t="array" ref="O2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9" s="1" t="str" cm="1">
        <f t="array" ref="P2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09" s="2" t="s">
        <v>57</v>
      </c>
      <c r="R209" s="2" t="str" cm="1">
        <f t="array" ref="R2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09" s="2" t="str">
        <f>IF(Esta[[#This Row],[TEC - Tipo de Estrutura 2]]="Pórtico","Vãos Multiplos",Esta[[#This Row],[TEC - Tipo de Estrutura 2]])</f>
        <v>Vãos Multiplos</v>
      </c>
      <c r="T209" s="1">
        <v>1</v>
      </c>
      <c r="U209" s="1">
        <v>14.23</v>
      </c>
      <c r="V209" s="1">
        <v>18</v>
      </c>
      <c r="W209" s="1">
        <v>14.23</v>
      </c>
      <c r="X209" s="7"/>
      <c r="Y209" s="8"/>
      <c r="Z209" s="1" t="s">
        <v>22</v>
      </c>
      <c r="AA209" s="2" t="s">
        <v>35</v>
      </c>
      <c r="AB209" s="2" t="str" cm="1">
        <f t="array" ref="AB2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0" spans="1:29" ht="15" hidden="1" customHeight="1" x14ac:dyDescent="0.35">
      <c r="A210" s="1">
        <v>343</v>
      </c>
      <c r="B210" s="1">
        <v>4</v>
      </c>
      <c r="C210" s="11">
        <v>-7.7083029814118804</v>
      </c>
      <c r="D210" s="10">
        <v>39.423593705843899</v>
      </c>
      <c r="E210" s="1">
        <v>871</v>
      </c>
      <c r="F210" s="2" t="s">
        <v>317</v>
      </c>
      <c r="G210" s="1"/>
      <c r="H210" s="2" t="s">
        <v>18</v>
      </c>
      <c r="I210" s="2" t="s">
        <v>19</v>
      </c>
      <c r="J210" s="2" t="s">
        <v>309</v>
      </c>
      <c r="K210" s="1">
        <v>36579</v>
      </c>
      <c r="L210" s="1">
        <v>-27078</v>
      </c>
      <c r="M210" s="2" t="s">
        <v>20</v>
      </c>
      <c r="N210" s="1">
        <v>1992</v>
      </c>
      <c r="O210" s="1" t="str" cm="1">
        <f t="array" ref="O2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0" s="1" t="str" cm="1">
        <f t="array" ref="P2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0" s="2" t="s">
        <v>57</v>
      </c>
      <c r="R210" s="2" t="str" cm="1">
        <f t="array" ref="R2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10" s="2" t="str">
        <f>IF(Esta[[#This Row],[TEC - Tipo de Estrutura 2]]="Pórtico","Vãos Multiplos",Esta[[#This Row],[TEC - Tipo de Estrutura 2]])</f>
        <v>Vãos Multiplos</v>
      </c>
      <c r="T210" s="1">
        <v>1</v>
      </c>
      <c r="U210" s="1">
        <v>9.4</v>
      </c>
      <c r="V210" s="1">
        <v>14.15</v>
      </c>
      <c r="W210" s="1">
        <v>9.4</v>
      </c>
      <c r="X210" s="7"/>
      <c r="Y210" s="8"/>
      <c r="Z210" s="1" t="s">
        <v>22</v>
      </c>
      <c r="AA210" s="2" t="s">
        <v>23</v>
      </c>
      <c r="AB210" s="2" t="str" cm="1">
        <f t="array" ref="AB2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1" spans="1:29" ht="15" hidden="1" customHeight="1" x14ac:dyDescent="0.35">
      <c r="A211" s="1">
        <v>345</v>
      </c>
      <c r="B211" s="1">
        <v>3</v>
      </c>
      <c r="C211" s="11">
        <v>-8.0968776646701706</v>
      </c>
      <c r="D211" s="10">
        <v>39.817172930617701</v>
      </c>
      <c r="E211" s="1">
        <v>873</v>
      </c>
      <c r="F211" s="2" t="s">
        <v>318</v>
      </c>
      <c r="G211" s="1"/>
      <c r="H211" s="2" t="s">
        <v>55</v>
      </c>
      <c r="I211" s="2" t="s">
        <v>225</v>
      </c>
      <c r="J211" s="2" t="s">
        <v>279</v>
      </c>
      <c r="K211" s="1">
        <v>3102.1120000000001</v>
      </c>
      <c r="L211" s="1">
        <v>16534.57</v>
      </c>
      <c r="M211" s="2" t="s">
        <v>20</v>
      </c>
      <c r="N211" s="1">
        <v>1993</v>
      </c>
      <c r="O211" s="1" t="str" cm="1">
        <f t="array" ref="O2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1" s="1" t="str" cm="1">
        <f t="array" ref="P2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1" s="2" t="s">
        <v>31</v>
      </c>
      <c r="R211" s="2" t="str" cm="1">
        <f t="array" ref="R2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1" s="2" t="str">
        <f>IF(Esta[[#This Row],[TEC - Tipo de Estrutura 2]]="Pórtico","Vãos Multiplos",Esta[[#This Row],[TEC - Tipo de Estrutura 2]])</f>
        <v>Vãos Multiplos</v>
      </c>
      <c r="T211" s="1">
        <v>5</v>
      </c>
      <c r="U211" s="1">
        <v>168.2</v>
      </c>
      <c r="V211" s="1">
        <v>12.5</v>
      </c>
      <c r="W211" s="1">
        <v>36.1</v>
      </c>
      <c r="X211" s="1">
        <v>31.5</v>
      </c>
      <c r="Y211" s="8"/>
      <c r="Z211" s="1" t="s">
        <v>41</v>
      </c>
      <c r="AA211" s="2" t="s">
        <v>35</v>
      </c>
      <c r="AB211" s="2" t="str" cm="1">
        <f t="array" ref="AB2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2" spans="1:29" ht="15" hidden="1" customHeight="1" x14ac:dyDescent="0.35">
      <c r="A212" s="1">
        <v>347</v>
      </c>
      <c r="B212" s="1">
        <v>1</v>
      </c>
      <c r="C212" s="11">
        <v>-7.7236807596519901</v>
      </c>
      <c r="D212" s="10">
        <v>39.435204880772602</v>
      </c>
      <c r="E212" s="1">
        <v>875</v>
      </c>
      <c r="F212" s="2" t="s">
        <v>319</v>
      </c>
      <c r="G212" s="1"/>
      <c r="H212" s="2" t="s">
        <v>18</v>
      </c>
      <c r="I212" s="2" t="s">
        <v>19</v>
      </c>
      <c r="J212" s="2" t="s">
        <v>309</v>
      </c>
      <c r="K212" s="1">
        <v>35249</v>
      </c>
      <c r="L212" s="1">
        <v>-25795</v>
      </c>
      <c r="M212" s="2" t="s">
        <v>20</v>
      </c>
      <c r="N212" s="1">
        <v>1988</v>
      </c>
      <c r="O212" s="1" t="str" cm="1">
        <f t="array" ref="O2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2" s="1" t="str" cm="1">
        <f t="array" ref="P2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2" s="2" t="s">
        <v>57</v>
      </c>
      <c r="R212" s="2" t="str" cm="1">
        <f t="array" ref="R2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12" s="2" t="str">
        <f>IF(Esta[[#This Row],[TEC - Tipo de Estrutura 2]]="Pórtico","Vãos Multiplos",Esta[[#This Row],[TEC - Tipo de Estrutura 2]])</f>
        <v>Vãos Multiplos</v>
      </c>
      <c r="T212" s="1">
        <v>1</v>
      </c>
      <c r="U212" s="1">
        <v>4.4000000000000004</v>
      </c>
      <c r="V212" s="1">
        <v>16.3</v>
      </c>
      <c r="W212" s="1">
        <v>4.4000000000000004</v>
      </c>
      <c r="X212" s="7"/>
      <c r="Y212" s="8"/>
      <c r="Z212" s="1" t="s">
        <v>22</v>
      </c>
      <c r="AA212" s="2" t="s">
        <v>23</v>
      </c>
      <c r="AB212" s="2" t="str" cm="1">
        <f t="array" ref="AB2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3" spans="1:29" ht="15" hidden="1" customHeight="1" x14ac:dyDescent="0.35">
      <c r="A213" s="1">
        <v>348</v>
      </c>
      <c r="B213" s="1">
        <v>4</v>
      </c>
      <c r="C213" s="11">
        <v>-8.0811098298728208</v>
      </c>
      <c r="D213" s="10">
        <v>39.810173757604602</v>
      </c>
      <c r="E213" s="1">
        <v>877</v>
      </c>
      <c r="F213" s="2" t="s">
        <v>320</v>
      </c>
      <c r="G213" s="1"/>
      <c r="H213" s="2" t="s">
        <v>55</v>
      </c>
      <c r="I213" s="2" t="s">
        <v>225</v>
      </c>
      <c r="J213" s="2" t="s">
        <v>279</v>
      </c>
      <c r="K213" s="1">
        <v>4452.6239999999998</v>
      </c>
      <c r="L213" s="1">
        <v>15758.11</v>
      </c>
      <c r="M213" s="2" t="s">
        <v>20</v>
      </c>
      <c r="N213" s="1">
        <v>1993</v>
      </c>
      <c r="O213" s="1" t="str" cm="1">
        <f t="array" ref="O2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3" s="1" t="str" cm="1">
        <f t="array" ref="P2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3" s="2" t="s">
        <v>31</v>
      </c>
      <c r="R213" s="2" t="str" cm="1">
        <f t="array" ref="R2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3" s="2" t="str">
        <f>IF(Esta[[#This Row],[TEC - Tipo de Estrutura 2]]="Pórtico","Vãos Multiplos",Esta[[#This Row],[TEC - Tipo de Estrutura 2]])</f>
        <v>Vãos Multiplos</v>
      </c>
      <c r="T213" s="1">
        <v>3</v>
      </c>
      <c r="U213" s="1">
        <v>91</v>
      </c>
      <c r="V213" s="1">
        <v>13.2</v>
      </c>
      <c r="W213" s="1">
        <v>35</v>
      </c>
      <c r="X213" s="1">
        <v>17.5</v>
      </c>
      <c r="Y213" s="8"/>
      <c r="Z213" s="1" t="s">
        <v>41</v>
      </c>
      <c r="AA213" s="2" t="s">
        <v>35</v>
      </c>
      <c r="AB213" s="2" t="str" cm="1">
        <f t="array" ref="AB2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4" spans="1:29" ht="15" hidden="1" customHeight="1" x14ac:dyDescent="0.35">
      <c r="A214" s="1">
        <v>349</v>
      </c>
      <c r="B214" s="1">
        <v>4</v>
      </c>
      <c r="C214" s="11">
        <v>-8.0813424655131705</v>
      </c>
      <c r="D214" s="10">
        <v>39.804279288375902</v>
      </c>
      <c r="E214" s="1">
        <v>879</v>
      </c>
      <c r="F214" s="2" t="s">
        <v>321</v>
      </c>
      <c r="G214" s="1"/>
      <c r="H214" s="2" t="s">
        <v>18</v>
      </c>
      <c r="I214" s="2" t="s">
        <v>225</v>
      </c>
      <c r="J214" s="2" t="s">
        <v>279</v>
      </c>
      <c r="K214" s="1">
        <v>4433.0820000000003</v>
      </c>
      <c r="L214" s="1">
        <v>15103.63</v>
      </c>
      <c r="M214" s="2" t="s">
        <v>20</v>
      </c>
      <c r="N214" s="1">
        <v>1993</v>
      </c>
      <c r="O214" s="1" t="str" cm="1">
        <f t="array" ref="O2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4" s="1" t="str" cm="1">
        <f t="array" ref="P2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4" s="2" t="s">
        <v>57</v>
      </c>
      <c r="R214" s="2" t="str" cm="1">
        <f t="array" ref="R2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14" s="2" t="str">
        <f>IF(Esta[[#This Row],[TEC - Tipo de Estrutura 2]]="Pórtico","Vãos Multiplos",Esta[[#This Row],[TEC - Tipo de Estrutura 2]])</f>
        <v>Vãos Multiplos</v>
      </c>
      <c r="T214" s="1">
        <v>1</v>
      </c>
      <c r="U214" s="1">
        <v>11.5</v>
      </c>
      <c r="V214" s="1">
        <v>17.75</v>
      </c>
      <c r="W214" s="1">
        <v>11.5</v>
      </c>
      <c r="X214" s="7"/>
      <c r="Y214" s="8"/>
      <c r="Z214" s="1" t="s">
        <v>41</v>
      </c>
      <c r="AA214" s="2" t="s">
        <v>23</v>
      </c>
      <c r="AB214" s="2" t="str" cm="1">
        <f t="array" ref="AB2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5" spans="1:29" ht="15" hidden="1" customHeight="1" x14ac:dyDescent="0.35">
      <c r="A215" s="1">
        <v>350</v>
      </c>
      <c r="B215" s="1">
        <v>4</v>
      </c>
      <c r="C215" s="11">
        <v>-7.7538948886141901</v>
      </c>
      <c r="D215" s="10">
        <v>39.4689485008657</v>
      </c>
      <c r="E215" s="1">
        <v>881</v>
      </c>
      <c r="F215" s="2" t="s">
        <v>322</v>
      </c>
      <c r="G215" s="1"/>
      <c r="H215" s="2" t="s">
        <v>34</v>
      </c>
      <c r="I215" s="2" t="s">
        <v>19</v>
      </c>
      <c r="J215" s="2" t="s">
        <v>309</v>
      </c>
      <c r="K215" s="1">
        <v>32632</v>
      </c>
      <c r="L215" s="1">
        <v>-22060</v>
      </c>
      <c r="M215" s="2" t="s">
        <v>20</v>
      </c>
      <c r="N215" s="1">
        <v>1988</v>
      </c>
      <c r="O215" s="1" t="str" cm="1">
        <f t="array" ref="O2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5" s="1" t="str" cm="1">
        <f t="array" ref="P2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5" s="2" t="s">
        <v>31</v>
      </c>
      <c r="R215" s="2" t="str" cm="1">
        <f t="array" ref="R2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5" s="2" t="str">
        <f>IF(Esta[[#This Row],[TEC - Tipo de Estrutura 2]]="Pórtico","Vãos Multiplos",Esta[[#This Row],[TEC - Tipo de Estrutura 2]])</f>
        <v>Vãos Multiplos</v>
      </c>
      <c r="T215" s="1">
        <v>3</v>
      </c>
      <c r="U215" s="1">
        <v>46.6</v>
      </c>
      <c r="V215" s="1">
        <v>16.7</v>
      </c>
      <c r="W215" s="1">
        <v>24</v>
      </c>
      <c r="X215" s="1">
        <v>5.86</v>
      </c>
      <c r="Y215" s="8"/>
      <c r="Z215" s="1" t="s">
        <v>22</v>
      </c>
      <c r="AA215" s="2" t="s">
        <v>35</v>
      </c>
      <c r="AB215" s="2" t="str" cm="1">
        <f t="array" ref="AB2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6" spans="1:29" ht="15" hidden="1" customHeight="1" x14ac:dyDescent="0.35">
      <c r="A216" s="1">
        <v>351</v>
      </c>
      <c r="B216" s="1">
        <v>4</v>
      </c>
      <c r="C216" s="11">
        <v>-8.0804936143414903</v>
      </c>
      <c r="D216" s="10">
        <v>39.799655416318103</v>
      </c>
      <c r="E216" s="1">
        <v>885</v>
      </c>
      <c r="F216" s="2" t="s">
        <v>323</v>
      </c>
      <c r="G216" s="1"/>
      <c r="H216" s="2" t="s">
        <v>34</v>
      </c>
      <c r="I216" s="2" t="s">
        <v>225</v>
      </c>
      <c r="J216" s="2" t="s">
        <v>279</v>
      </c>
      <c r="K216" s="1">
        <v>4506.0770000000002</v>
      </c>
      <c r="L216" s="1">
        <v>14590.28</v>
      </c>
      <c r="M216" s="2" t="s">
        <v>20</v>
      </c>
      <c r="N216" s="1">
        <v>1993</v>
      </c>
      <c r="O216" s="1" t="str" cm="1">
        <f t="array" ref="O2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6" s="1" t="str" cm="1">
        <f t="array" ref="P2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6" s="2" t="s">
        <v>31</v>
      </c>
      <c r="R216" s="2" t="str" cm="1">
        <f t="array" ref="R2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6" s="2" t="str">
        <f>IF(Esta[[#This Row],[TEC - Tipo de Estrutura 2]]="Pórtico","Vãos Multiplos",Esta[[#This Row],[TEC - Tipo de Estrutura 2]])</f>
        <v>Vãos Multiplos</v>
      </c>
      <c r="T216" s="1">
        <v>3</v>
      </c>
      <c r="U216" s="1">
        <v>43.7</v>
      </c>
      <c r="V216" s="1">
        <v>10.8</v>
      </c>
      <c r="W216" s="1">
        <v>19</v>
      </c>
      <c r="X216" s="1">
        <v>7.3</v>
      </c>
      <c r="Y216" s="8"/>
      <c r="Z216" s="1" t="s">
        <v>41</v>
      </c>
      <c r="AA216" s="2" t="s">
        <v>35</v>
      </c>
      <c r="AB216" s="2" t="str" cm="1">
        <f t="array" ref="AB2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7" spans="1:29" ht="15" hidden="1" customHeight="1" x14ac:dyDescent="0.35">
      <c r="A217" s="1">
        <v>353</v>
      </c>
      <c r="B217" s="1">
        <v>4</v>
      </c>
      <c r="C217" s="11">
        <v>-8.3942909726017092</v>
      </c>
      <c r="D217" s="10">
        <v>39.4540876518194</v>
      </c>
      <c r="E217" s="1">
        <v>888</v>
      </c>
      <c r="F217" s="2" t="s">
        <v>324</v>
      </c>
      <c r="G217" s="1"/>
      <c r="H217" s="2" t="s">
        <v>34</v>
      </c>
      <c r="I217" s="2" t="s">
        <v>48</v>
      </c>
      <c r="J217" s="2" t="s">
        <v>49</v>
      </c>
      <c r="K217" s="1">
        <v>-22480</v>
      </c>
      <c r="L217" s="1">
        <v>-23746</v>
      </c>
      <c r="M217" s="2" t="s">
        <v>20</v>
      </c>
      <c r="N217" s="1">
        <v>1969</v>
      </c>
      <c r="O217" s="1" t="str" cm="1">
        <f t="array" ref="O2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17" s="1" t="str" cm="1">
        <f t="array" ref="P2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17" s="2" t="s">
        <v>31</v>
      </c>
      <c r="R217" s="2" t="str" cm="1">
        <f t="array" ref="R2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7" s="2" t="str">
        <f>IF(Esta[[#This Row],[TEC - Tipo de Estrutura 2]]="Pórtico","Vãos Multiplos",Esta[[#This Row],[TEC - Tipo de Estrutura 2]])</f>
        <v>Vãos Multiplos</v>
      </c>
      <c r="T217" s="1">
        <v>3</v>
      </c>
      <c r="U217" s="1">
        <v>34</v>
      </c>
      <c r="V217" s="1">
        <v>7.25</v>
      </c>
      <c r="W217" s="1">
        <v>16.149999999999999</v>
      </c>
      <c r="X217" s="1">
        <v>7</v>
      </c>
      <c r="Y217" s="8"/>
      <c r="Z217" s="1" t="s">
        <v>22</v>
      </c>
      <c r="AA217" s="2" t="s">
        <v>35</v>
      </c>
      <c r="AB217" s="2" t="str" cm="1">
        <f t="array" ref="AB2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8" spans="1:29" ht="15" hidden="1" customHeight="1" x14ac:dyDescent="0.35">
      <c r="A218" s="1">
        <v>354</v>
      </c>
      <c r="B218" s="1">
        <v>4</v>
      </c>
      <c r="C218" s="11">
        <v>-8.34336387067769</v>
      </c>
      <c r="D218" s="10">
        <v>39.673457643467302</v>
      </c>
      <c r="E218" s="1">
        <v>891</v>
      </c>
      <c r="F218" s="2" t="s">
        <v>325</v>
      </c>
      <c r="G218" s="1"/>
      <c r="H218" s="2" t="s">
        <v>34</v>
      </c>
      <c r="I218" s="2" t="s">
        <v>48</v>
      </c>
      <c r="J218" s="2" t="s">
        <v>283</v>
      </c>
      <c r="K218" s="1">
        <v>-18039.77</v>
      </c>
      <c r="L218" s="1">
        <v>598.40200000000004</v>
      </c>
      <c r="M218" s="2" t="s">
        <v>20</v>
      </c>
      <c r="N218" s="1">
        <v>2006</v>
      </c>
      <c r="O218" s="1" t="str" cm="1">
        <f t="array" ref="O2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8" s="1" t="str" cm="1">
        <f t="array" ref="P2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8" s="2" t="s">
        <v>31</v>
      </c>
      <c r="R218" s="2" t="str" cm="1">
        <f t="array" ref="R2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18" s="2" t="str">
        <f>IF(Esta[[#This Row],[TEC - Tipo de Estrutura 2]]="Pórtico","Vãos Multiplos",Esta[[#This Row],[TEC - Tipo de Estrutura 2]])</f>
        <v>Vãos Multiplos</v>
      </c>
      <c r="T218" s="1">
        <v>3</v>
      </c>
      <c r="U218" s="1">
        <v>34</v>
      </c>
      <c r="V218" s="1">
        <v>7.78</v>
      </c>
      <c r="W218" s="1">
        <v>17.2</v>
      </c>
      <c r="X218" s="1">
        <v>7.9</v>
      </c>
      <c r="Y218" s="8"/>
      <c r="Z218" s="1" t="s">
        <v>22</v>
      </c>
      <c r="AA218" s="2" t="s">
        <v>35</v>
      </c>
      <c r="AB218" s="2" t="str" cm="1">
        <f t="array" ref="AB2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19" spans="1:29" ht="15" hidden="1" customHeight="1" x14ac:dyDescent="0.35">
      <c r="A219" s="1">
        <v>356</v>
      </c>
      <c r="B219" s="1">
        <v>4</v>
      </c>
      <c r="C219" s="11">
        <v>-7.9328414338005704</v>
      </c>
      <c r="D219" s="10">
        <v>40.946950453461298</v>
      </c>
      <c r="E219" s="1">
        <v>900</v>
      </c>
      <c r="F219" s="2" t="s">
        <v>326</v>
      </c>
      <c r="G219" s="1"/>
      <c r="H219" s="2" t="s">
        <v>34</v>
      </c>
      <c r="I219" s="2" t="s">
        <v>91</v>
      </c>
      <c r="J219" s="2" t="s">
        <v>116</v>
      </c>
      <c r="K219" s="1">
        <v>16863</v>
      </c>
      <c r="L219" s="1">
        <v>142006</v>
      </c>
      <c r="M219" s="2" t="s">
        <v>20</v>
      </c>
      <c r="N219" s="1">
        <v>1997</v>
      </c>
      <c r="O219" s="1" t="str" cm="1">
        <f t="array" ref="O2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9" s="1" t="str" cm="1">
        <f t="array" ref="P2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19" s="2" t="s">
        <v>21</v>
      </c>
      <c r="R219" s="2" t="str" cm="1">
        <f t="array" ref="R2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19" s="2" t="str">
        <f>IF(Esta[[#This Row],[TEC - Tipo de Estrutura 2]]="Pórtico","Vãos Multiplos",Esta[[#This Row],[TEC - Tipo de Estrutura 2]])</f>
        <v>Tabuleiro simples/apoiado</v>
      </c>
      <c r="T219" s="1">
        <v>1</v>
      </c>
      <c r="U219" s="1">
        <v>17.7</v>
      </c>
      <c r="V219" s="1">
        <v>4.7</v>
      </c>
      <c r="W219" s="1">
        <v>17.7</v>
      </c>
      <c r="X219" s="7"/>
      <c r="Y219" s="8"/>
      <c r="Z219" s="1" t="s">
        <v>37</v>
      </c>
      <c r="AA219" s="2" t="s">
        <v>35</v>
      </c>
      <c r="AB219" s="2" t="str" cm="1">
        <f t="array" ref="AB2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0" spans="1:29" ht="15" hidden="1" customHeight="1" x14ac:dyDescent="0.35">
      <c r="A220" s="1">
        <v>359</v>
      </c>
      <c r="B220" s="1">
        <v>4</v>
      </c>
      <c r="C220" s="11">
        <v>-8.0451433865448099</v>
      </c>
      <c r="D220" s="10">
        <v>39.786468273963003</v>
      </c>
      <c r="E220" s="1">
        <v>907</v>
      </c>
      <c r="F220" s="2" t="s">
        <v>327</v>
      </c>
      <c r="G220" s="1"/>
      <c r="H220" s="2" t="s">
        <v>34</v>
      </c>
      <c r="I220" s="2" t="s">
        <v>225</v>
      </c>
      <c r="J220" s="2" t="s">
        <v>279</v>
      </c>
      <c r="K220" s="1">
        <v>7535.0119999999997</v>
      </c>
      <c r="L220" s="1">
        <v>13128.48</v>
      </c>
      <c r="M220" s="2" t="s">
        <v>20</v>
      </c>
      <c r="N220" s="1">
        <v>1995</v>
      </c>
      <c r="O220" s="1" t="str" cm="1">
        <f t="array" ref="O2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0" s="1" t="str" cm="1">
        <f t="array" ref="P2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0" s="2" t="s">
        <v>31</v>
      </c>
      <c r="R220" s="2" t="str" cm="1">
        <f t="array" ref="R2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0" s="2" t="str">
        <f>IF(Esta[[#This Row],[TEC - Tipo de Estrutura 2]]="Pórtico","Vãos Multiplos",Esta[[#This Row],[TEC - Tipo de Estrutura 2]])</f>
        <v>Vãos Multiplos</v>
      </c>
      <c r="T220" s="1">
        <v>3</v>
      </c>
      <c r="U220" s="1">
        <v>39.799999999999997</v>
      </c>
      <c r="V220" s="1">
        <v>10.65</v>
      </c>
      <c r="W220" s="1">
        <v>16.8</v>
      </c>
      <c r="X220" s="1">
        <v>6.17</v>
      </c>
      <c r="Y220" s="8"/>
      <c r="Z220" s="1" t="s">
        <v>41</v>
      </c>
      <c r="AA220" s="2" t="s">
        <v>35</v>
      </c>
      <c r="AB220" s="2" t="str" cm="1">
        <f t="array" ref="AB2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1" spans="1:29" ht="15" hidden="1" customHeight="1" x14ac:dyDescent="0.35">
      <c r="A221" s="1">
        <v>361</v>
      </c>
      <c r="B221" s="1">
        <v>3</v>
      </c>
      <c r="C221" s="11">
        <v>-8.4410966059769503</v>
      </c>
      <c r="D221" s="10">
        <v>39.392265679070199</v>
      </c>
      <c r="E221" s="1">
        <v>909</v>
      </c>
      <c r="F221" s="2" t="s">
        <v>329</v>
      </c>
      <c r="G221" s="1"/>
      <c r="H221" s="2" t="s">
        <v>25</v>
      </c>
      <c r="I221" s="2" t="s">
        <v>48</v>
      </c>
      <c r="J221" s="2" t="s">
        <v>49</v>
      </c>
      <c r="K221" s="1">
        <v>-26532</v>
      </c>
      <c r="L221" s="1">
        <v>-30597</v>
      </c>
      <c r="M221" s="2" t="s">
        <v>20</v>
      </c>
      <c r="N221" s="1">
        <v>1969</v>
      </c>
      <c r="O221" s="1" t="str" cm="1">
        <f t="array" ref="O2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21" s="1" t="str" cm="1">
        <f t="array" ref="P2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21" s="2" t="s">
        <v>28</v>
      </c>
      <c r="R221" s="2" t="str" cm="1">
        <f t="array" ref="R2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21" s="2" t="str">
        <f>IF(Esta[[#This Row],[TEC - Tipo de Estrutura 2]]="Pórtico","Vãos Multiplos",Esta[[#This Row],[TEC - Tipo de Estrutura 2]])</f>
        <v>Arco</v>
      </c>
      <c r="T221" s="1">
        <v>1</v>
      </c>
      <c r="U221" s="1">
        <v>10.06</v>
      </c>
      <c r="V221" s="1">
        <v>5.3</v>
      </c>
      <c r="W221" s="1">
        <v>10.06</v>
      </c>
      <c r="X221" s="7"/>
      <c r="Y221" s="8"/>
      <c r="Z221" s="1" t="s">
        <v>22</v>
      </c>
      <c r="AA221" s="2" t="s">
        <v>32</v>
      </c>
      <c r="AB221" s="2" t="str" cm="1">
        <f t="array" ref="AB2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22" spans="1:29" ht="15" hidden="1" customHeight="1" x14ac:dyDescent="0.35">
      <c r="A222" s="1">
        <v>362</v>
      </c>
      <c r="B222" s="1">
        <v>4</v>
      </c>
      <c r="C222" s="11">
        <v>-8.0308730084407394</v>
      </c>
      <c r="D222" s="10">
        <v>39.779851728339104</v>
      </c>
      <c r="E222" s="1">
        <v>910</v>
      </c>
      <c r="F222" s="2" t="s">
        <v>330</v>
      </c>
      <c r="G222" s="1"/>
      <c r="H222" s="2" t="s">
        <v>25</v>
      </c>
      <c r="I222" s="2" t="s">
        <v>225</v>
      </c>
      <c r="J222" s="2" t="s">
        <v>279</v>
      </c>
      <c r="K222" s="1">
        <v>8758.241</v>
      </c>
      <c r="L222" s="1">
        <v>12395.14</v>
      </c>
      <c r="M222" s="2" t="s">
        <v>20</v>
      </c>
      <c r="N222" s="1">
        <v>1995</v>
      </c>
      <c r="O222" s="1" t="str" cm="1">
        <f t="array" ref="O2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2" s="1" t="str" cm="1">
        <f t="array" ref="P2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2" s="2" t="s">
        <v>31</v>
      </c>
      <c r="R222" s="2" t="str" cm="1">
        <f t="array" ref="R2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2" s="2" t="str">
        <f>IF(Esta[[#This Row],[TEC - Tipo de Estrutura 2]]="Pórtico","Vãos Multiplos",Esta[[#This Row],[TEC - Tipo de Estrutura 2]])</f>
        <v>Vãos Multiplos</v>
      </c>
      <c r="T222" s="1">
        <v>5</v>
      </c>
      <c r="U222" s="1">
        <v>110</v>
      </c>
      <c r="V222" s="1">
        <v>12.5</v>
      </c>
      <c r="W222" s="1">
        <v>24</v>
      </c>
      <c r="X222" s="1">
        <v>11</v>
      </c>
      <c r="Y222" s="8"/>
      <c r="Z222" s="1" t="s">
        <v>41</v>
      </c>
      <c r="AA222" s="2" t="s">
        <v>35</v>
      </c>
      <c r="AB222" s="2" t="str" cm="1">
        <f t="array" ref="AB2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3" spans="1:29" ht="15" hidden="1" customHeight="1" x14ac:dyDescent="0.35">
      <c r="A223" s="1">
        <v>363</v>
      </c>
      <c r="B223" s="1">
        <v>4</v>
      </c>
      <c r="C223" s="11">
        <v>-7.7680129077983597</v>
      </c>
      <c r="D223" s="10">
        <v>39.498104199176296</v>
      </c>
      <c r="E223" s="1">
        <v>912</v>
      </c>
      <c r="F223" s="2" t="s">
        <v>331</v>
      </c>
      <c r="G223" s="1"/>
      <c r="H223" s="2" t="s">
        <v>34</v>
      </c>
      <c r="I223" s="2" t="s">
        <v>19</v>
      </c>
      <c r="J223" s="2" t="s">
        <v>309</v>
      </c>
      <c r="K223" s="1">
        <v>31404</v>
      </c>
      <c r="L223" s="1">
        <v>-18828</v>
      </c>
      <c r="M223" s="2" t="s">
        <v>20</v>
      </c>
      <c r="N223" s="1">
        <v>1988</v>
      </c>
      <c r="O223" s="1" t="str" cm="1">
        <f t="array" ref="O2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3" s="1" t="str" cm="1">
        <f t="array" ref="P2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3" s="2" t="s">
        <v>31</v>
      </c>
      <c r="R223" s="2" t="str" cm="1">
        <f t="array" ref="R2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3" s="2" t="str">
        <f>IF(Esta[[#This Row],[TEC - Tipo de Estrutura 2]]="Pórtico","Vãos Multiplos",Esta[[#This Row],[TEC - Tipo de Estrutura 2]])</f>
        <v>Vãos Multiplos</v>
      </c>
      <c r="T223" s="1">
        <v>3</v>
      </c>
      <c r="U223" s="1">
        <v>33.700000000000003</v>
      </c>
      <c r="V223" s="1">
        <v>11.8</v>
      </c>
      <c r="W223" s="1">
        <v>16.100000000000001</v>
      </c>
      <c r="X223" s="1">
        <v>5.47</v>
      </c>
      <c r="Y223" s="8"/>
      <c r="Z223" s="1" t="s">
        <v>22</v>
      </c>
      <c r="AA223" s="2" t="s">
        <v>35</v>
      </c>
      <c r="AB223" s="2" t="str" cm="1">
        <f t="array" ref="AB2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4" spans="1:29" ht="15" hidden="1" customHeight="1" x14ac:dyDescent="0.35">
      <c r="A224" s="1">
        <v>365</v>
      </c>
      <c r="B224" s="1">
        <v>4</v>
      </c>
      <c r="C224" s="11">
        <v>-8.0170697935423494</v>
      </c>
      <c r="D224" s="10">
        <v>39.774921536443003</v>
      </c>
      <c r="E224" s="1">
        <v>914</v>
      </c>
      <c r="F224" s="2" t="s">
        <v>333</v>
      </c>
      <c r="G224" s="1"/>
      <c r="H224" s="2" t="s">
        <v>34</v>
      </c>
      <c r="I224" s="2" t="s">
        <v>225</v>
      </c>
      <c r="J224" s="2" t="s">
        <v>279</v>
      </c>
      <c r="K224" s="1">
        <v>9941.4369999999999</v>
      </c>
      <c r="L224" s="1">
        <v>11849.18</v>
      </c>
      <c r="M224" s="2" t="s">
        <v>20</v>
      </c>
      <c r="N224" s="1">
        <v>1995</v>
      </c>
      <c r="O224" s="1" t="str" cm="1">
        <f t="array" ref="O2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4" s="1" t="str" cm="1">
        <f t="array" ref="P2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4" s="2" t="s">
        <v>31</v>
      </c>
      <c r="R224" s="2" t="str" cm="1">
        <f t="array" ref="R2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4" s="2" t="str">
        <f>IF(Esta[[#This Row],[TEC - Tipo de Estrutura 2]]="Pórtico","Vãos Multiplos",Esta[[#This Row],[TEC - Tipo de Estrutura 2]])</f>
        <v>Vãos Multiplos</v>
      </c>
      <c r="T224" s="1">
        <v>3</v>
      </c>
      <c r="U224" s="1">
        <v>52.45</v>
      </c>
      <c r="V224" s="1">
        <v>10.4</v>
      </c>
      <c r="W224" s="1">
        <v>25.25</v>
      </c>
      <c r="X224" s="1">
        <v>7.02</v>
      </c>
      <c r="Y224" s="8"/>
      <c r="Z224" s="1" t="s">
        <v>41</v>
      </c>
      <c r="AA224" s="2" t="s">
        <v>35</v>
      </c>
      <c r="AB224" s="2" t="str" cm="1">
        <f t="array" ref="AB2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5" spans="1:29" ht="15" hidden="1" customHeight="1" x14ac:dyDescent="0.35">
      <c r="A225" s="1">
        <v>367</v>
      </c>
      <c r="B225" s="1">
        <v>4</v>
      </c>
      <c r="C225" s="11">
        <v>-8.0145495088040803</v>
      </c>
      <c r="D225" s="10">
        <v>39.773349058045902</v>
      </c>
      <c r="E225" s="1">
        <v>917</v>
      </c>
      <c r="F225" s="2" t="s">
        <v>334</v>
      </c>
      <c r="G225" s="1"/>
      <c r="H225" s="2" t="s">
        <v>34</v>
      </c>
      <c r="I225" s="2" t="s">
        <v>225</v>
      </c>
      <c r="J225" s="2" t="s">
        <v>279</v>
      </c>
      <c r="K225" s="1">
        <v>10157.59</v>
      </c>
      <c r="L225" s="1">
        <v>11674.87</v>
      </c>
      <c r="M225" s="2" t="s">
        <v>20</v>
      </c>
      <c r="N225" s="1">
        <v>1995</v>
      </c>
      <c r="O225" s="1" t="str" cm="1">
        <f t="array" ref="O2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5" s="1" t="str" cm="1">
        <f t="array" ref="P2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5" s="2" t="s">
        <v>31</v>
      </c>
      <c r="R225" s="2" t="str" cm="1">
        <f t="array" ref="R2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5" s="2" t="str">
        <f>IF(Esta[[#This Row],[TEC - Tipo de Estrutura 2]]="Pórtico","Vãos Multiplos",Esta[[#This Row],[TEC - Tipo de Estrutura 2]])</f>
        <v>Vãos Multiplos</v>
      </c>
      <c r="T225" s="1">
        <v>3</v>
      </c>
      <c r="U225" s="1">
        <v>55</v>
      </c>
      <c r="V225" s="1">
        <v>10.45</v>
      </c>
      <c r="W225" s="1">
        <v>27.1</v>
      </c>
      <c r="X225" s="1">
        <v>7.3</v>
      </c>
      <c r="Y225" s="8"/>
      <c r="Z225" s="1" t="s">
        <v>37</v>
      </c>
      <c r="AA225" s="2" t="s">
        <v>35</v>
      </c>
      <c r="AB225" s="2" t="str" cm="1">
        <f t="array" ref="AB2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6" spans="1:29" ht="15" hidden="1" customHeight="1" x14ac:dyDescent="0.35">
      <c r="A226" s="1">
        <v>368</v>
      </c>
      <c r="B226" s="1">
        <v>4</v>
      </c>
      <c r="C226" s="11">
        <v>-7.7846271299731296</v>
      </c>
      <c r="D226" s="10">
        <v>39.525824460001097</v>
      </c>
      <c r="E226" s="1">
        <v>920</v>
      </c>
      <c r="F226" s="2" t="s">
        <v>335</v>
      </c>
      <c r="G226" s="1"/>
      <c r="H226" s="2" t="s">
        <v>18</v>
      </c>
      <c r="I226" s="2" t="s">
        <v>19</v>
      </c>
      <c r="J226" s="2" t="s">
        <v>309</v>
      </c>
      <c r="K226" s="1">
        <v>29963</v>
      </c>
      <c r="L226" s="1">
        <v>-15756</v>
      </c>
      <c r="M226" s="2" t="s">
        <v>20</v>
      </c>
      <c r="N226" s="1">
        <v>1988</v>
      </c>
      <c r="O226" s="1" t="str" cm="1">
        <f t="array" ref="O2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6" s="1" t="str" cm="1">
        <f t="array" ref="P2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6" s="2" t="s">
        <v>57</v>
      </c>
      <c r="R226" s="2" t="str" cm="1">
        <f t="array" ref="R2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26" s="2" t="str">
        <f>IF(Esta[[#This Row],[TEC - Tipo de Estrutura 2]]="Pórtico","Vãos Multiplos",Esta[[#This Row],[TEC - Tipo de Estrutura 2]])</f>
        <v>Vãos Multiplos</v>
      </c>
      <c r="T226" s="1">
        <v>1</v>
      </c>
      <c r="U226" s="1">
        <v>5.4</v>
      </c>
      <c r="V226" s="1">
        <v>17.7</v>
      </c>
      <c r="W226" s="1">
        <v>5.4</v>
      </c>
      <c r="X226" s="7"/>
      <c r="Y226" s="8"/>
      <c r="Z226" s="1" t="s">
        <v>22</v>
      </c>
      <c r="AA226" s="2" t="s">
        <v>23</v>
      </c>
      <c r="AB226" s="2" t="str" cm="1">
        <f t="array" ref="AB2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7" spans="1:29" ht="15" hidden="1" customHeight="1" x14ac:dyDescent="0.35">
      <c r="A227" s="1">
        <v>371</v>
      </c>
      <c r="B227" s="1">
        <v>4</v>
      </c>
      <c r="C227" s="11">
        <v>-8.3358926799050295</v>
      </c>
      <c r="D227" s="10">
        <v>39.678467274944197</v>
      </c>
      <c r="E227" s="1">
        <v>923</v>
      </c>
      <c r="F227" s="2" t="s">
        <v>336</v>
      </c>
      <c r="G227" s="1"/>
      <c r="H227" s="2" t="s">
        <v>34</v>
      </c>
      <c r="I227" s="2" t="s">
        <v>48</v>
      </c>
      <c r="J227" s="2" t="s">
        <v>328</v>
      </c>
      <c r="K227" s="1">
        <v>-17397.490000000002</v>
      </c>
      <c r="L227" s="1">
        <v>1153.1389999999999</v>
      </c>
      <c r="M227" s="2" t="s">
        <v>20</v>
      </c>
      <c r="N227" s="1">
        <v>2006</v>
      </c>
      <c r="O227" s="1" t="str" cm="1">
        <f t="array" ref="O2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7" s="1" t="str" cm="1">
        <f t="array" ref="P2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7" s="2" t="s">
        <v>31</v>
      </c>
      <c r="R227" s="2" t="str" cm="1">
        <f t="array" ref="R2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7" s="2" t="str">
        <f>IF(Esta[[#This Row],[TEC - Tipo de Estrutura 2]]="Pórtico","Vãos Multiplos",Esta[[#This Row],[TEC - Tipo de Estrutura 2]])</f>
        <v>Vãos Multiplos</v>
      </c>
      <c r="T227" s="1">
        <v>3</v>
      </c>
      <c r="U227" s="1">
        <v>42</v>
      </c>
      <c r="V227" s="1">
        <v>9.1999999999999993</v>
      </c>
      <c r="W227" s="1">
        <v>20.8</v>
      </c>
      <c r="X227" s="1">
        <v>8.9</v>
      </c>
      <c r="Y227" s="8"/>
      <c r="Z227" s="1" t="s">
        <v>22</v>
      </c>
      <c r="AA227" s="2" t="s">
        <v>35</v>
      </c>
      <c r="AB227" s="2" t="str" cm="1">
        <f t="array" ref="AB2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8" spans="1:29" ht="15" hidden="1" customHeight="1" x14ac:dyDescent="0.35">
      <c r="A228" s="1">
        <v>372</v>
      </c>
      <c r="B228" s="1">
        <v>2</v>
      </c>
      <c r="C228" s="11">
        <v>-8.7058758710091695</v>
      </c>
      <c r="D228" s="10">
        <v>39.229890860926403</v>
      </c>
      <c r="E228" s="1">
        <v>926</v>
      </c>
      <c r="F228" s="2" t="s">
        <v>337</v>
      </c>
      <c r="G228" s="1"/>
      <c r="H228" s="2" t="s">
        <v>55</v>
      </c>
      <c r="I228" s="2" t="s">
        <v>48</v>
      </c>
      <c r="J228" s="2" t="s">
        <v>48</v>
      </c>
      <c r="K228" s="1">
        <v>-49456</v>
      </c>
      <c r="L228" s="1">
        <v>-48513</v>
      </c>
      <c r="M228" s="2" t="s">
        <v>20</v>
      </c>
      <c r="N228" s="1">
        <v>2000</v>
      </c>
      <c r="O228" s="1" t="str" cm="1">
        <f t="array" ref="O2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8" s="1" t="str" cm="1">
        <f t="array" ref="P2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8" s="2" t="s">
        <v>31</v>
      </c>
      <c r="R228" s="2" t="str" cm="1">
        <f t="array" ref="R2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8" s="2" t="str">
        <f>IF(Esta[[#This Row],[TEC - Tipo de Estrutura 2]]="Pórtico","Vãos Multiplos",Esta[[#This Row],[TEC - Tipo de Estrutura 2]])</f>
        <v>Vãos Multiplos</v>
      </c>
      <c r="T228" s="1">
        <v>4</v>
      </c>
      <c r="U228" s="1">
        <v>96.88</v>
      </c>
      <c r="V228" s="1">
        <v>7.9</v>
      </c>
      <c r="W228" s="1">
        <v>25.21</v>
      </c>
      <c r="X228" s="1">
        <v>6</v>
      </c>
      <c r="Y228" s="8"/>
      <c r="Z228" s="1" t="s">
        <v>29</v>
      </c>
      <c r="AA228" s="2" t="s">
        <v>35</v>
      </c>
      <c r="AB228" s="2" t="str" cm="1">
        <f t="array" ref="AB2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29" spans="1:29" ht="15" hidden="1" customHeight="1" x14ac:dyDescent="0.35">
      <c r="A229" s="1">
        <v>373</v>
      </c>
      <c r="B229" s="1">
        <v>3</v>
      </c>
      <c r="C229" s="11">
        <v>-8.7059608179194896</v>
      </c>
      <c r="D229" s="10">
        <v>39.230367830351497</v>
      </c>
      <c r="E229" s="1">
        <v>926</v>
      </c>
      <c r="F229" s="2" t="s">
        <v>337</v>
      </c>
      <c r="G229" s="1"/>
      <c r="H229" s="2" t="s">
        <v>55</v>
      </c>
      <c r="I229" s="2" t="s">
        <v>48</v>
      </c>
      <c r="J229" s="2" t="s">
        <v>48</v>
      </c>
      <c r="K229" s="1">
        <v>-49463</v>
      </c>
      <c r="L229" s="1">
        <v>-48460</v>
      </c>
      <c r="M229" s="2" t="s">
        <v>20</v>
      </c>
      <c r="N229" s="1">
        <v>2000</v>
      </c>
      <c r="O229" s="1" t="str" cm="1">
        <f t="array" ref="O2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9" s="1" t="str" cm="1">
        <f t="array" ref="P2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29" s="2" t="s">
        <v>31</v>
      </c>
      <c r="R229" s="2" t="str" cm="1">
        <f t="array" ref="R2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29" s="2" t="str">
        <f>IF(Esta[[#This Row],[TEC - Tipo de Estrutura 2]]="Pórtico","Vãos Multiplos",Esta[[#This Row],[TEC - Tipo de Estrutura 2]])</f>
        <v>Vãos Multiplos</v>
      </c>
      <c r="T229" s="1">
        <v>10</v>
      </c>
      <c r="U229" s="1">
        <v>219.6</v>
      </c>
      <c r="V229" s="1">
        <v>20.6</v>
      </c>
      <c r="W229" s="1">
        <v>24</v>
      </c>
      <c r="X229" s="1">
        <v>6</v>
      </c>
      <c r="Y229" s="8"/>
      <c r="Z229" s="1" t="s">
        <v>29</v>
      </c>
      <c r="AA229" s="2" t="s">
        <v>35</v>
      </c>
      <c r="AB229" s="2" t="str" cm="1">
        <f t="array" ref="AB2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0" spans="1:29" ht="15" hidden="1" customHeight="1" x14ac:dyDescent="0.35">
      <c r="A230" s="1">
        <v>374</v>
      </c>
      <c r="B230" s="1">
        <v>2</v>
      </c>
      <c r="C230" s="11">
        <v>-8.70613599638674</v>
      </c>
      <c r="D230" s="10">
        <v>39.230547114778098</v>
      </c>
      <c r="E230" s="1">
        <v>926</v>
      </c>
      <c r="F230" s="2" t="s">
        <v>337</v>
      </c>
      <c r="G230" s="1"/>
      <c r="H230" s="2" t="s">
        <v>55</v>
      </c>
      <c r="I230" s="2" t="s">
        <v>48</v>
      </c>
      <c r="J230" s="2" t="s">
        <v>48</v>
      </c>
      <c r="K230" s="1">
        <v>-49478</v>
      </c>
      <c r="L230" s="1">
        <v>-48440</v>
      </c>
      <c r="M230" s="2" t="s">
        <v>20</v>
      </c>
      <c r="N230" s="1">
        <v>2000</v>
      </c>
      <c r="O230" s="1" t="str" cm="1">
        <f t="array" ref="O2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0" s="1" t="str" cm="1">
        <f t="array" ref="P2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0" s="2" t="s">
        <v>31</v>
      </c>
      <c r="R230" s="2" t="str" cm="1">
        <f t="array" ref="R2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0" s="2" t="str">
        <f>IF(Esta[[#This Row],[TEC - Tipo de Estrutura 2]]="Pórtico","Vãos Multiplos",Esta[[#This Row],[TEC - Tipo de Estrutura 2]])</f>
        <v>Vãos Multiplos</v>
      </c>
      <c r="T230" s="1">
        <v>2</v>
      </c>
      <c r="U230" s="1">
        <v>39.81</v>
      </c>
      <c r="V230" s="1">
        <v>7.85</v>
      </c>
      <c r="W230" s="1">
        <v>23.38</v>
      </c>
      <c r="X230" s="1">
        <v>4.8499999999999996</v>
      </c>
      <c r="Y230" s="8"/>
      <c r="Z230" s="1" t="s">
        <v>29</v>
      </c>
      <c r="AA230" s="2" t="s">
        <v>35</v>
      </c>
      <c r="AB230" s="2" t="str" cm="1">
        <f t="array" ref="AB2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1" spans="1:29" ht="15" hidden="1" customHeight="1" x14ac:dyDescent="0.35">
      <c r="A231" s="1">
        <v>375</v>
      </c>
      <c r="B231" s="1">
        <v>4</v>
      </c>
      <c r="C231" s="11">
        <v>-8.3334948393044606</v>
      </c>
      <c r="D231" s="10">
        <v>39.679724690816499</v>
      </c>
      <c r="E231" s="1">
        <v>928</v>
      </c>
      <c r="F231" s="2" t="s">
        <v>338</v>
      </c>
      <c r="G231" s="1"/>
      <c r="H231" s="2" t="s">
        <v>34</v>
      </c>
      <c r="I231" s="2" t="s">
        <v>48</v>
      </c>
      <c r="J231" s="2" t="s">
        <v>328</v>
      </c>
      <c r="K231" s="1">
        <v>-17191.46</v>
      </c>
      <c r="L231" s="1">
        <v>1292.2860000000001</v>
      </c>
      <c r="M231" s="2" t="s">
        <v>20</v>
      </c>
      <c r="N231" s="1">
        <v>2006</v>
      </c>
      <c r="O231" s="1" t="str" cm="1">
        <f t="array" ref="O2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1" s="1" t="str" cm="1">
        <f t="array" ref="P2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1" s="2" t="s">
        <v>31</v>
      </c>
      <c r="R231" s="2" t="str" cm="1">
        <f t="array" ref="R2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1" s="2" t="str">
        <f>IF(Esta[[#This Row],[TEC - Tipo de Estrutura 2]]="Pórtico","Vãos Multiplos",Esta[[#This Row],[TEC - Tipo de Estrutura 2]])</f>
        <v>Vãos Multiplos</v>
      </c>
      <c r="T231" s="1">
        <v>3</v>
      </c>
      <c r="U231" s="1">
        <v>52.36</v>
      </c>
      <c r="V231" s="1">
        <v>9.5</v>
      </c>
      <c r="W231" s="1">
        <v>29.06</v>
      </c>
      <c r="X231" s="1">
        <v>6</v>
      </c>
      <c r="Y231" s="8"/>
      <c r="Z231" s="1" t="s">
        <v>22</v>
      </c>
      <c r="AA231" s="2" t="s">
        <v>35</v>
      </c>
      <c r="AB231" s="2" t="str" cm="1">
        <f t="array" ref="AB2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2" spans="1:29" ht="15" hidden="1" customHeight="1" x14ac:dyDescent="0.35">
      <c r="A232" s="1">
        <v>376</v>
      </c>
      <c r="B232" s="1">
        <v>4</v>
      </c>
      <c r="C232" s="11">
        <v>-8.3318759126972992</v>
      </c>
      <c r="D232" s="10">
        <v>39.680170926246099</v>
      </c>
      <c r="E232" s="1">
        <v>933</v>
      </c>
      <c r="F232" s="2" t="s">
        <v>339</v>
      </c>
      <c r="G232" s="1"/>
      <c r="H232" s="2" t="s">
        <v>18</v>
      </c>
      <c r="I232" s="2" t="s">
        <v>48</v>
      </c>
      <c r="J232" s="2" t="s">
        <v>328</v>
      </c>
      <c r="K232" s="1">
        <v>-17052.46</v>
      </c>
      <c r="L232" s="1">
        <v>1341.5219999999999</v>
      </c>
      <c r="M232" s="2" t="s">
        <v>20</v>
      </c>
      <c r="N232" s="1">
        <v>2006</v>
      </c>
      <c r="O232" s="1" t="str" cm="1">
        <f t="array" ref="O2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2" s="1" t="str" cm="1">
        <f t="array" ref="P2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2" s="2" t="s">
        <v>57</v>
      </c>
      <c r="R232" s="2" t="str" cm="1">
        <f t="array" ref="R2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32" s="2" t="str">
        <f>IF(Esta[[#This Row],[TEC - Tipo de Estrutura 2]]="Pórtico","Vãos Multiplos",Esta[[#This Row],[TEC - Tipo de Estrutura 2]])</f>
        <v>Vãos Multiplos</v>
      </c>
      <c r="T232" s="1">
        <v>1</v>
      </c>
      <c r="U232" s="1">
        <v>12.55</v>
      </c>
      <c r="V232" s="1">
        <v>24.31</v>
      </c>
      <c r="W232" s="1">
        <v>12.55</v>
      </c>
      <c r="X232" s="7"/>
      <c r="Y232" s="8"/>
      <c r="Z232" s="1" t="s">
        <v>22</v>
      </c>
      <c r="AA232" s="2" t="s">
        <v>23</v>
      </c>
      <c r="AB232" s="2" t="str" cm="1">
        <f t="array" ref="AB2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3" spans="1:29" ht="15" hidden="1" customHeight="1" x14ac:dyDescent="0.35">
      <c r="A233" s="1">
        <v>377</v>
      </c>
      <c r="B233" s="1">
        <v>4</v>
      </c>
      <c r="C233" s="11">
        <v>-8.3280642462061607</v>
      </c>
      <c r="D233" s="10">
        <v>39.681345203573798</v>
      </c>
      <c r="E233" s="1">
        <v>934</v>
      </c>
      <c r="F233" s="2" t="s">
        <v>340</v>
      </c>
      <c r="G233" s="1"/>
      <c r="H233" s="2" t="s">
        <v>18</v>
      </c>
      <c r="I233" s="2" t="s">
        <v>48</v>
      </c>
      <c r="J233" s="2" t="s">
        <v>328</v>
      </c>
      <c r="K233" s="1">
        <v>-16725.169999999998</v>
      </c>
      <c r="L233" s="1">
        <v>1471.183</v>
      </c>
      <c r="M233" s="2" t="s">
        <v>20</v>
      </c>
      <c r="N233" s="1">
        <v>2006</v>
      </c>
      <c r="O233" s="1" t="str" cm="1">
        <f t="array" ref="O2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3" s="1" t="str" cm="1">
        <f t="array" ref="P2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3" s="2" t="s">
        <v>57</v>
      </c>
      <c r="R233" s="2" t="str" cm="1">
        <f t="array" ref="R2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33" s="2" t="str">
        <f>IF(Esta[[#This Row],[TEC - Tipo de Estrutura 2]]="Pórtico","Vãos Multiplos",Esta[[#This Row],[TEC - Tipo de Estrutura 2]])</f>
        <v>Vãos Multiplos</v>
      </c>
      <c r="T233" s="1">
        <v>1</v>
      </c>
      <c r="U233" s="1">
        <v>10</v>
      </c>
      <c r="V233" s="1">
        <v>17.52</v>
      </c>
      <c r="W233" s="1">
        <v>10</v>
      </c>
      <c r="X233" s="7"/>
      <c r="Y233" s="8"/>
      <c r="Z233" s="1" t="s">
        <v>22</v>
      </c>
      <c r="AA233" s="2" t="s">
        <v>23</v>
      </c>
      <c r="AB233" s="2" t="str" cm="1">
        <f t="array" ref="AB2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4" spans="1:29" ht="15" hidden="1" customHeight="1" x14ac:dyDescent="0.35">
      <c r="A234" s="1">
        <v>378</v>
      </c>
      <c r="B234" s="1">
        <v>4</v>
      </c>
      <c r="C234" s="11">
        <v>-8.9422929900705306</v>
      </c>
      <c r="D234" s="10">
        <v>39.2857821231514</v>
      </c>
      <c r="E234" s="1">
        <v>946</v>
      </c>
      <c r="F234" s="2" t="s">
        <v>341</v>
      </c>
      <c r="G234" s="1"/>
      <c r="H234" s="2" t="s">
        <v>34</v>
      </c>
      <c r="I234" s="2" t="s">
        <v>48</v>
      </c>
      <c r="J234" s="2" t="s">
        <v>62</v>
      </c>
      <c r="K234" s="1">
        <v>-69814.37</v>
      </c>
      <c r="L234" s="1">
        <v>-42152.1</v>
      </c>
      <c r="M234" s="2" t="s">
        <v>20</v>
      </c>
      <c r="N234" s="1">
        <v>1989</v>
      </c>
      <c r="O234" s="1" t="str" cm="1">
        <f t="array" ref="O2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4" s="1" t="str" cm="1">
        <f t="array" ref="P2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4" s="2" t="s">
        <v>31</v>
      </c>
      <c r="R234" s="2" t="str" cm="1">
        <f t="array" ref="R2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4" s="2" t="str">
        <f>IF(Esta[[#This Row],[TEC - Tipo de Estrutura 2]]="Pórtico","Vãos Multiplos",Esta[[#This Row],[TEC - Tipo de Estrutura 2]])</f>
        <v>Vãos Multiplos</v>
      </c>
      <c r="T234" s="1">
        <v>3</v>
      </c>
      <c r="U234" s="1">
        <v>39.299999999999997</v>
      </c>
      <c r="V234" s="1">
        <v>9</v>
      </c>
      <c r="W234" s="1">
        <v>18.399999999999999</v>
      </c>
      <c r="X234" s="1">
        <v>5.55</v>
      </c>
      <c r="Y234" s="8"/>
      <c r="Z234" s="1" t="s">
        <v>22</v>
      </c>
      <c r="AA234" s="2" t="s">
        <v>35</v>
      </c>
      <c r="AB234" s="2" t="str" cm="1">
        <f t="array" ref="AB2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5" spans="1:29" ht="15" hidden="1" customHeight="1" x14ac:dyDescent="0.35">
      <c r="A235" s="1">
        <v>381</v>
      </c>
      <c r="B235" s="1">
        <v>2</v>
      </c>
      <c r="C235" s="11">
        <v>-8.0247435741776005</v>
      </c>
      <c r="D235" s="10">
        <v>41.083130403560901</v>
      </c>
      <c r="E235" s="1">
        <v>968</v>
      </c>
      <c r="F235" s="2" t="s">
        <v>344</v>
      </c>
      <c r="G235" s="1"/>
      <c r="H235" s="2" t="s">
        <v>25</v>
      </c>
      <c r="I235" s="2" t="s">
        <v>91</v>
      </c>
      <c r="J235" s="2" t="s">
        <v>343</v>
      </c>
      <c r="K235" s="1">
        <v>9105.8250000000007</v>
      </c>
      <c r="L235" s="1">
        <v>157115.70000000001</v>
      </c>
      <c r="M235" s="2" t="s">
        <v>20</v>
      </c>
      <c r="N235" s="1">
        <v>1934</v>
      </c>
      <c r="O235" s="1" t="str" cm="1">
        <f t="array" ref="O2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35" s="1" t="str" cm="1">
        <f t="array" ref="P2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35" s="2" t="s">
        <v>28</v>
      </c>
      <c r="R235" s="2" t="str" cm="1">
        <f t="array" ref="R2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35" s="2" t="str">
        <f>IF(Esta[[#This Row],[TEC - Tipo de Estrutura 2]]="Pórtico","Vãos Multiplos",Esta[[#This Row],[TEC - Tipo de Estrutura 2]])</f>
        <v>Arco</v>
      </c>
      <c r="T235" s="1">
        <v>1</v>
      </c>
      <c r="U235" s="1">
        <v>15</v>
      </c>
      <c r="V235" s="1">
        <v>7.3</v>
      </c>
      <c r="X235" s="7"/>
      <c r="Y235" s="8"/>
      <c r="Z235" s="1" t="s">
        <v>37</v>
      </c>
      <c r="AA235" s="2" t="s">
        <v>32</v>
      </c>
      <c r="AB235" s="2" t="str" cm="1">
        <f t="array" ref="AB2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36" spans="1:29" ht="15" hidden="1" customHeight="1" x14ac:dyDescent="0.35">
      <c r="A236" s="1">
        <v>382</v>
      </c>
      <c r="B236" s="1">
        <v>4</v>
      </c>
      <c r="C236" s="11">
        <v>-8.9479983437417694</v>
      </c>
      <c r="D236" s="10">
        <v>39.298561621674303</v>
      </c>
      <c r="E236" s="1">
        <v>972</v>
      </c>
      <c r="F236" s="2" t="s">
        <v>345</v>
      </c>
      <c r="G236" s="1"/>
      <c r="H236" s="2" t="s">
        <v>18</v>
      </c>
      <c r="I236" s="2" t="s">
        <v>48</v>
      </c>
      <c r="J236" s="2" t="s">
        <v>62</v>
      </c>
      <c r="K236" s="1">
        <v>-70293.84</v>
      </c>
      <c r="L236" s="1">
        <v>-40728.86</v>
      </c>
      <c r="M236" s="2" t="s">
        <v>20</v>
      </c>
      <c r="N236" s="1">
        <v>1989</v>
      </c>
      <c r="O236" s="1" t="str" cm="1">
        <f t="array" ref="O2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6" s="1" t="str" cm="1">
        <f t="array" ref="P2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6" s="2" t="s">
        <v>57</v>
      </c>
      <c r="R236" s="2" t="str" cm="1">
        <f t="array" ref="R2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36" s="2" t="str">
        <f>IF(Esta[[#This Row],[TEC - Tipo de Estrutura 2]]="Pórtico","Vãos Multiplos",Esta[[#This Row],[TEC - Tipo de Estrutura 2]])</f>
        <v>Vãos Multiplos</v>
      </c>
      <c r="T236" s="1">
        <v>1</v>
      </c>
      <c r="U236" s="1">
        <v>7.5</v>
      </c>
      <c r="V236" s="1">
        <v>15.5</v>
      </c>
      <c r="W236" s="1">
        <v>7.5</v>
      </c>
      <c r="X236" s="7"/>
      <c r="Y236" s="8"/>
      <c r="Z236" s="1" t="s">
        <v>22</v>
      </c>
      <c r="AA236" s="2" t="s">
        <v>23</v>
      </c>
      <c r="AB236" s="2" t="str" cm="1">
        <f t="array" ref="AB2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7" spans="1:29" ht="15" hidden="1" customHeight="1" x14ac:dyDescent="0.35">
      <c r="A237" s="1">
        <v>383</v>
      </c>
      <c r="B237" s="1">
        <v>5</v>
      </c>
      <c r="C237" s="11">
        <v>-7.4412003445415902</v>
      </c>
      <c r="D237" s="10">
        <v>39.305724268373403</v>
      </c>
      <c r="E237" s="1">
        <v>973</v>
      </c>
      <c r="F237" s="2" t="s">
        <v>346</v>
      </c>
      <c r="G237" s="1"/>
      <c r="H237" s="2" t="s">
        <v>34</v>
      </c>
      <c r="I237" s="2" t="s">
        <v>19</v>
      </c>
      <c r="J237" s="2" t="s">
        <v>19</v>
      </c>
      <c r="K237" s="1">
        <v>59679</v>
      </c>
      <c r="L237" s="1">
        <v>-40022</v>
      </c>
      <c r="M237" s="2" t="s">
        <v>20</v>
      </c>
      <c r="N237" s="1">
        <v>1992</v>
      </c>
      <c r="O237" s="1" t="str" cm="1">
        <f t="array" ref="O2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7" s="1" t="str" cm="1">
        <f t="array" ref="P2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7" s="2" t="s">
        <v>31</v>
      </c>
      <c r="R237" s="2" t="str" cm="1">
        <f t="array" ref="R2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7" s="2" t="str">
        <f>IF(Esta[[#This Row],[TEC - Tipo de Estrutura 2]]="Pórtico","Vãos Multiplos",Esta[[#This Row],[TEC - Tipo de Estrutura 2]])</f>
        <v>Vãos Multiplos</v>
      </c>
      <c r="T237" s="1">
        <v>3</v>
      </c>
      <c r="U237" s="1">
        <v>36.5</v>
      </c>
      <c r="V237" s="1">
        <v>10.8</v>
      </c>
      <c r="W237" s="1">
        <v>18.5</v>
      </c>
      <c r="X237" s="1">
        <v>6</v>
      </c>
      <c r="Y237" s="8"/>
      <c r="Z237" s="1" t="s">
        <v>22</v>
      </c>
      <c r="AA237" s="2" t="s">
        <v>35</v>
      </c>
      <c r="AB237" s="2" t="str" cm="1">
        <f t="array" ref="AB2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8" spans="1:29" ht="15" hidden="1" customHeight="1" x14ac:dyDescent="0.35">
      <c r="A238" s="1">
        <v>384</v>
      </c>
      <c r="B238" s="1">
        <v>4</v>
      </c>
      <c r="C238" s="11">
        <v>-8.9433599537972004</v>
      </c>
      <c r="D238" s="10">
        <v>39.305438134088703</v>
      </c>
      <c r="E238" s="1">
        <v>974</v>
      </c>
      <c r="F238" s="2" t="s">
        <v>347</v>
      </c>
      <c r="G238" s="1"/>
      <c r="H238" s="2" t="s">
        <v>34</v>
      </c>
      <c r="I238" s="2" t="s">
        <v>48</v>
      </c>
      <c r="J238" s="2" t="s">
        <v>62</v>
      </c>
      <c r="K238" s="1">
        <v>-69886.880000000005</v>
      </c>
      <c r="L238" s="1">
        <v>-39969</v>
      </c>
      <c r="M238" s="2" t="s">
        <v>20</v>
      </c>
      <c r="N238" s="1">
        <v>1989</v>
      </c>
      <c r="O238" s="1" t="str" cm="1">
        <f t="array" ref="O2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8" s="1" t="str" cm="1">
        <f t="array" ref="P2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8" s="2" t="s">
        <v>31</v>
      </c>
      <c r="R238" s="2" t="str" cm="1">
        <f t="array" ref="R2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38" s="2" t="str">
        <f>IF(Esta[[#This Row],[TEC - Tipo de Estrutura 2]]="Pórtico","Vãos Multiplos",Esta[[#This Row],[TEC - Tipo de Estrutura 2]])</f>
        <v>Vãos Multiplos</v>
      </c>
      <c r="T238" s="1">
        <v>3</v>
      </c>
      <c r="U238" s="1">
        <v>31.5</v>
      </c>
      <c r="V238" s="1">
        <v>9</v>
      </c>
      <c r="W238" s="1">
        <v>16.899999999999999</v>
      </c>
      <c r="X238" s="1">
        <v>5.64</v>
      </c>
      <c r="Y238" s="8"/>
      <c r="Z238" s="1" t="s">
        <v>22</v>
      </c>
      <c r="AA238" s="2" t="s">
        <v>23</v>
      </c>
      <c r="AB238" s="2" t="str" cm="1">
        <f t="array" ref="AB2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39" spans="1:29" ht="15" hidden="1" customHeight="1" x14ac:dyDescent="0.35">
      <c r="A239" s="1">
        <v>385</v>
      </c>
      <c r="B239" s="1">
        <v>2</v>
      </c>
      <c r="C239" s="11">
        <v>-7.4433511998723398</v>
      </c>
      <c r="D239" s="10">
        <v>39.309835282823101</v>
      </c>
      <c r="E239" s="1">
        <v>976</v>
      </c>
      <c r="F239" s="2" t="s">
        <v>348</v>
      </c>
      <c r="G239" s="1"/>
      <c r="H239" s="2" t="s">
        <v>18</v>
      </c>
      <c r="I239" s="2" t="s">
        <v>19</v>
      </c>
      <c r="J239" s="2" t="s">
        <v>19</v>
      </c>
      <c r="K239" s="1">
        <v>59490</v>
      </c>
      <c r="L239" s="1">
        <v>-39567</v>
      </c>
      <c r="M239" s="2" t="s">
        <v>20</v>
      </c>
      <c r="N239" s="1">
        <v>1992</v>
      </c>
      <c r="O239" s="1" t="str" cm="1">
        <f t="array" ref="O2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9" s="1" t="str" cm="1">
        <f t="array" ref="P2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39" s="2" t="s">
        <v>154</v>
      </c>
      <c r="R239" s="2" t="str" cm="1">
        <f t="array" ref="R2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39" s="2" t="str">
        <f>IF(Esta[[#This Row],[TEC - Tipo de Estrutura 2]]="Pórtico","Vãos Multiplos",Esta[[#This Row],[TEC - Tipo de Estrutura 2]])</f>
        <v>Arco</v>
      </c>
      <c r="T239" s="1">
        <v>1</v>
      </c>
      <c r="U239" s="1">
        <v>5.9</v>
      </c>
      <c r="V239" s="1">
        <v>20</v>
      </c>
      <c r="W239" s="1">
        <v>5.9</v>
      </c>
      <c r="X239" s="7"/>
      <c r="Y239" s="8"/>
      <c r="Z239" s="1" t="s">
        <v>22</v>
      </c>
      <c r="AA239" s="2" t="s">
        <v>23</v>
      </c>
      <c r="AB239" s="2" t="str" cm="1">
        <f t="array" ref="AB2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0" spans="1:29" ht="15" hidden="1" customHeight="1" x14ac:dyDescent="0.35">
      <c r="A240" s="1">
        <v>388</v>
      </c>
      <c r="B240" s="1">
        <v>4</v>
      </c>
      <c r="C240" s="11">
        <v>-8.3221421093699295</v>
      </c>
      <c r="D240" s="10">
        <v>39.683066012306099</v>
      </c>
      <c r="E240" s="1">
        <v>980</v>
      </c>
      <c r="F240" s="2" t="s">
        <v>349</v>
      </c>
      <c r="G240" s="1"/>
      <c r="H240" s="2" t="s">
        <v>34</v>
      </c>
      <c r="I240" s="2" t="s">
        <v>48</v>
      </c>
      <c r="J240" s="2" t="s">
        <v>328</v>
      </c>
      <c r="K240" s="1">
        <v>-16216.71</v>
      </c>
      <c r="L240" s="1">
        <v>1661.155</v>
      </c>
      <c r="M240" s="2" t="s">
        <v>20</v>
      </c>
      <c r="N240" s="1">
        <v>2006</v>
      </c>
      <c r="O240" s="1" t="str" cm="1">
        <f t="array" ref="O2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0" s="1" t="str" cm="1">
        <f t="array" ref="P2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0" s="2" t="s">
        <v>31</v>
      </c>
      <c r="R240" s="2" t="str" cm="1">
        <f t="array" ref="R2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0" s="2" t="str">
        <f>IF(Esta[[#This Row],[TEC - Tipo de Estrutura 2]]="Pórtico","Vãos Multiplos",Esta[[#This Row],[TEC - Tipo de Estrutura 2]])</f>
        <v>Vãos Multiplos</v>
      </c>
      <c r="T240" s="1">
        <v>3</v>
      </c>
      <c r="U240" s="1">
        <v>39.5</v>
      </c>
      <c r="V240" s="1">
        <v>12.85</v>
      </c>
      <c r="W240" s="1">
        <v>20.8</v>
      </c>
      <c r="X240" s="1">
        <v>8.1999999999999993</v>
      </c>
      <c r="Y240" s="8"/>
      <c r="Z240" s="1" t="s">
        <v>22</v>
      </c>
      <c r="AA240" s="2" t="s">
        <v>35</v>
      </c>
      <c r="AB240" s="2" t="str" cm="1">
        <f t="array" ref="AB2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1" spans="1:29" ht="15" hidden="1" customHeight="1" x14ac:dyDescent="0.35">
      <c r="A241" s="1">
        <v>389</v>
      </c>
      <c r="B241" s="1">
        <v>4</v>
      </c>
      <c r="C241" s="11">
        <v>-8.9366477405374596</v>
      </c>
      <c r="D241" s="10">
        <v>39.311289281617299</v>
      </c>
      <c r="E241" s="1">
        <v>985</v>
      </c>
      <c r="F241" s="2" t="s">
        <v>350</v>
      </c>
      <c r="G241" s="1"/>
      <c r="H241" s="2" t="s">
        <v>34</v>
      </c>
      <c r="I241" s="2" t="s">
        <v>48</v>
      </c>
      <c r="J241" s="2" t="s">
        <v>62</v>
      </c>
      <c r="K241" s="1">
        <v>-69302.149999999994</v>
      </c>
      <c r="L241" s="1">
        <v>-39324.550000000003</v>
      </c>
      <c r="M241" s="2" t="s">
        <v>20</v>
      </c>
      <c r="N241" s="1">
        <v>1989</v>
      </c>
      <c r="O241" s="1" t="str" cm="1">
        <f t="array" ref="O2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1" s="1" t="str" cm="1">
        <f t="array" ref="P2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1" s="2" t="s">
        <v>31</v>
      </c>
      <c r="R241" s="2" t="str" cm="1">
        <f t="array" ref="R2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1" s="2" t="str">
        <f>IF(Esta[[#This Row],[TEC - Tipo de Estrutura 2]]="Pórtico","Vãos Multiplos",Esta[[#This Row],[TEC - Tipo de Estrutura 2]])</f>
        <v>Vãos Multiplos</v>
      </c>
      <c r="T241" s="1">
        <v>3</v>
      </c>
      <c r="U241" s="1">
        <v>52.36</v>
      </c>
      <c r="V241" s="1">
        <v>19.149999999999999</v>
      </c>
      <c r="W241" s="1">
        <v>27.8</v>
      </c>
      <c r="X241" s="1">
        <v>5.5</v>
      </c>
      <c r="Y241" s="8"/>
      <c r="Z241" s="1" t="s">
        <v>22</v>
      </c>
      <c r="AA241" s="2" t="s">
        <v>35</v>
      </c>
      <c r="AB241" s="2" t="str" cm="1">
        <f t="array" ref="AB2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2" spans="1:29" ht="15" hidden="1" customHeight="1" x14ac:dyDescent="0.35">
      <c r="A242" s="1">
        <v>392</v>
      </c>
      <c r="B242" s="1">
        <v>4</v>
      </c>
      <c r="C242" s="11">
        <v>-8.9473861977351401</v>
      </c>
      <c r="D242" s="10">
        <v>39.322733997719702</v>
      </c>
      <c r="E242" s="1">
        <v>1003</v>
      </c>
      <c r="F242" s="2" t="s">
        <v>352</v>
      </c>
      <c r="G242" s="1"/>
      <c r="H242" s="2" t="s">
        <v>18</v>
      </c>
      <c r="I242" s="2" t="s">
        <v>48</v>
      </c>
      <c r="J242" s="2" t="s">
        <v>62</v>
      </c>
      <c r="K242" s="1">
        <v>-70216.87</v>
      </c>
      <c r="L242" s="1">
        <v>-38045.629999999997</v>
      </c>
      <c r="M242" s="2" t="s">
        <v>20</v>
      </c>
      <c r="N242" s="1">
        <v>1989</v>
      </c>
      <c r="O242" s="1" t="str" cm="1">
        <f t="array" ref="O2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2" s="1" t="str" cm="1">
        <f t="array" ref="P2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2" s="2" t="s">
        <v>57</v>
      </c>
      <c r="R242" s="2" t="str" cm="1">
        <f t="array" ref="R2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42" s="2" t="str">
        <f>IF(Esta[[#This Row],[TEC - Tipo de Estrutura 2]]="Pórtico","Vãos Multiplos",Esta[[#This Row],[TEC - Tipo de Estrutura 2]])</f>
        <v>Vãos Multiplos</v>
      </c>
      <c r="T242" s="1">
        <v>1</v>
      </c>
      <c r="U242" s="1">
        <v>9.5</v>
      </c>
      <c r="V242" s="1">
        <v>14.25</v>
      </c>
      <c r="W242" s="1">
        <v>9.5</v>
      </c>
      <c r="X242" s="7"/>
      <c r="Y242" s="8"/>
      <c r="Z242" s="1" t="s">
        <v>22</v>
      </c>
      <c r="AA242" s="2" t="s">
        <v>23</v>
      </c>
      <c r="AB242" s="2" t="str" cm="1">
        <f t="array" ref="AB2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3" spans="1:29" ht="15" hidden="1" customHeight="1" x14ac:dyDescent="0.35">
      <c r="A243" s="1">
        <v>394</v>
      </c>
      <c r="B243" s="1">
        <v>3</v>
      </c>
      <c r="C243" s="11">
        <v>-7.5824048184473503</v>
      </c>
      <c r="D243" s="10">
        <v>41.157484263891803</v>
      </c>
      <c r="E243" s="1">
        <v>1010</v>
      </c>
      <c r="F243" s="2" t="s">
        <v>353</v>
      </c>
      <c r="G243" s="1"/>
      <c r="H243" s="2" t="s">
        <v>25</v>
      </c>
      <c r="I243" s="2" t="s">
        <v>91</v>
      </c>
      <c r="J243" s="2" t="s">
        <v>354</v>
      </c>
      <c r="K243" s="1">
        <v>46223.18</v>
      </c>
      <c r="L243" s="1">
        <v>165513.70000000001</v>
      </c>
      <c r="M243" s="2" t="s">
        <v>20</v>
      </c>
      <c r="N243" s="1">
        <v>1973</v>
      </c>
      <c r="O243" s="1" t="str" cm="1">
        <f t="array" ref="O2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43" s="1" t="str" cm="1">
        <f t="array" ref="P2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43" s="2" t="s">
        <v>31</v>
      </c>
      <c r="R243" s="2" t="str" cm="1">
        <f t="array" ref="R2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3" s="2" t="str">
        <f>IF(Esta[[#This Row],[TEC - Tipo de Estrutura 2]]="Pórtico","Vãos Multiplos",Esta[[#This Row],[TEC - Tipo de Estrutura 2]])</f>
        <v>Vãos Multiplos</v>
      </c>
      <c r="T243" s="1">
        <v>3</v>
      </c>
      <c r="U243" s="1">
        <v>64.900000000000006</v>
      </c>
      <c r="V243" s="1">
        <v>10.4</v>
      </c>
      <c r="W243" s="1">
        <v>22.4</v>
      </c>
      <c r="X243" s="1">
        <v>4</v>
      </c>
      <c r="Y243" s="8"/>
      <c r="Z243" s="1" t="s">
        <v>41</v>
      </c>
      <c r="AA243" s="2" t="s">
        <v>35</v>
      </c>
      <c r="AB243" s="2" t="str" cm="1">
        <f t="array" ref="AB2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4" spans="1:29" ht="15" hidden="1" customHeight="1" x14ac:dyDescent="0.35">
      <c r="A244" s="1">
        <v>395</v>
      </c>
      <c r="B244" s="1">
        <v>2</v>
      </c>
      <c r="C244" s="11">
        <v>-8.9712924544050292</v>
      </c>
      <c r="D244" s="10">
        <v>39.345447872900401</v>
      </c>
      <c r="E244" s="1">
        <v>1014</v>
      </c>
      <c r="F244" s="2" t="s">
        <v>355</v>
      </c>
      <c r="G244" s="1"/>
      <c r="H244" s="2" t="s">
        <v>55</v>
      </c>
      <c r="I244" s="2" t="s">
        <v>48</v>
      </c>
      <c r="J244" s="2" t="s">
        <v>62</v>
      </c>
      <c r="K244" s="1">
        <v>-72255</v>
      </c>
      <c r="L244" s="1">
        <v>-35505</v>
      </c>
      <c r="M244" s="2" t="s">
        <v>20</v>
      </c>
      <c r="N244" s="1">
        <v>1989</v>
      </c>
      <c r="O244" s="1" t="str" cm="1">
        <f t="array" ref="O2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4" s="1" t="str" cm="1">
        <f t="array" ref="P2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4" s="2" t="s">
        <v>31</v>
      </c>
      <c r="R244" s="2" t="str" cm="1">
        <f t="array" ref="R2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4" s="2" t="str">
        <f>IF(Esta[[#This Row],[TEC - Tipo de Estrutura 2]]="Pórtico","Vãos Multiplos",Esta[[#This Row],[TEC - Tipo de Estrutura 2]])</f>
        <v>Vãos Multiplos</v>
      </c>
      <c r="T244" s="1">
        <v>6</v>
      </c>
      <c r="U244" s="1">
        <v>224</v>
      </c>
      <c r="V244" s="1">
        <v>16.5</v>
      </c>
      <c r="W244" s="1">
        <v>40</v>
      </c>
      <c r="X244" s="1">
        <v>42</v>
      </c>
      <c r="Y244" s="8"/>
      <c r="Z244" s="1" t="s">
        <v>22</v>
      </c>
      <c r="AA244" s="2" t="s">
        <v>35</v>
      </c>
      <c r="AB244" s="2" t="str" cm="1">
        <f t="array" ref="AB2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5" spans="1:29" ht="15" hidden="1" customHeight="1" x14ac:dyDescent="0.35">
      <c r="A245" s="1">
        <v>396</v>
      </c>
      <c r="B245" s="1">
        <v>4</v>
      </c>
      <c r="C245" s="11">
        <v>-8.9685042086740907</v>
      </c>
      <c r="D245" s="10">
        <v>39.362639342298401</v>
      </c>
      <c r="E245" s="1">
        <v>1021</v>
      </c>
      <c r="F245" s="2" t="s">
        <v>356</v>
      </c>
      <c r="G245" s="1"/>
      <c r="H245" s="2" t="s">
        <v>34</v>
      </c>
      <c r="I245" s="2" t="s">
        <v>48</v>
      </c>
      <c r="J245" s="2" t="s">
        <v>62</v>
      </c>
      <c r="K245" s="1">
        <v>-71996.990000000005</v>
      </c>
      <c r="L245" s="1">
        <v>-33598.550000000003</v>
      </c>
      <c r="M245" s="2" t="s">
        <v>20</v>
      </c>
      <c r="N245" s="1">
        <v>1989</v>
      </c>
      <c r="O245" s="1" t="str" cm="1">
        <f t="array" ref="O2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5" s="1" t="str" cm="1">
        <f t="array" ref="P2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5" s="2" t="s">
        <v>31</v>
      </c>
      <c r="R245" s="2" t="str" cm="1">
        <f t="array" ref="R2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5" s="2" t="str">
        <f>IF(Esta[[#This Row],[TEC - Tipo de Estrutura 2]]="Pórtico","Vãos Multiplos",Esta[[#This Row],[TEC - Tipo de Estrutura 2]])</f>
        <v>Vãos Multiplos</v>
      </c>
      <c r="T245" s="1">
        <v>3</v>
      </c>
      <c r="U245" s="1">
        <v>31.5</v>
      </c>
      <c r="V245" s="1">
        <v>9</v>
      </c>
      <c r="W245" s="1">
        <v>17.2</v>
      </c>
      <c r="X245" s="1">
        <v>5.05</v>
      </c>
      <c r="Y245" s="8"/>
      <c r="Z245" s="1" t="s">
        <v>22</v>
      </c>
      <c r="AA245" s="2" t="s">
        <v>35</v>
      </c>
      <c r="AB245" s="2" t="str" cm="1">
        <f t="array" ref="AB2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6" spans="1:29" ht="15" hidden="1" customHeight="1" x14ac:dyDescent="0.35">
      <c r="A246" s="1">
        <v>398</v>
      </c>
      <c r="B246" s="1">
        <v>4</v>
      </c>
      <c r="C246" s="11">
        <v>-7.8827874099023401</v>
      </c>
      <c r="D246" s="10">
        <v>40.6810635939243</v>
      </c>
      <c r="E246" s="1">
        <v>1029</v>
      </c>
      <c r="F246" s="2" t="s">
        <v>357</v>
      </c>
      <c r="G246" s="1"/>
      <c r="H246" s="2" t="s">
        <v>34</v>
      </c>
      <c r="I246" s="2" t="s">
        <v>91</v>
      </c>
      <c r="J246" s="2" t="s">
        <v>91</v>
      </c>
      <c r="K246" s="1">
        <v>21162</v>
      </c>
      <c r="L246" s="1">
        <v>112490</v>
      </c>
      <c r="M246" s="2" t="s">
        <v>20</v>
      </c>
      <c r="N246" s="1">
        <v>1983</v>
      </c>
      <c r="O246" s="1" t="str" cm="1">
        <f t="array" ref="O2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46" s="1" t="str" cm="1">
        <f t="array" ref="P2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46" s="2" t="s">
        <v>31</v>
      </c>
      <c r="R246" s="2" t="str" cm="1">
        <f t="array" ref="R2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6" s="2" t="str">
        <f>IF(Esta[[#This Row],[TEC - Tipo de Estrutura 2]]="Pórtico","Vãos Multiplos",Esta[[#This Row],[TEC - Tipo de Estrutura 2]])</f>
        <v>Vãos Multiplos</v>
      </c>
      <c r="T246" s="1">
        <v>3</v>
      </c>
      <c r="U246" s="1">
        <v>51.2</v>
      </c>
      <c r="V246" s="1">
        <v>23</v>
      </c>
      <c r="W246" s="1">
        <v>24.5</v>
      </c>
      <c r="X246" s="1">
        <v>6</v>
      </c>
      <c r="Y246" s="8"/>
      <c r="Z246" s="1" t="s">
        <v>41</v>
      </c>
      <c r="AA246" s="2" t="s">
        <v>35</v>
      </c>
      <c r="AB246" s="2" t="str" cm="1">
        <f t="array" ref="AB2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7" spans="1:29" ht="15" hidden="1" customHeight="1" x14ac:dyDescent="0.35">
      <c r="A247" s="1">
        <v>399</v>
      </c>
      <c r="B247" s="1">
        <v>4</v>
      </c>
      <c r="C247" s="11">
        <v>-8.9647667983107393</v>
      </c>
      <c r="D247" s="10">
        <v>39.373217716694001</v>
      </c>
      <c r="E247" s="1">
        <v>1035</v>
      </c>
      <c r="F247" s="2" t="s">
        <v>358</v>
      </c>
      <c r="G247" s="1"/>
      <c r="H247" s="2" t="s">
        <v>18</v>
      </c>
      <c r="I247" s="2" t="s">
        <v>48</v>
      </c>
      <c r="J247" s="2" t="s">
        <v>62</v>
      </c>
      <c r="K247" s="1">
        <v>-71664.070000000007</v>
      </c>
      <c r="L247" s="1">
        <v>-32427.06</v>
      </c>
      <c r="M247" s="2" t="s">
        <v>20</v>
      </c>
      <c r="N247" s="1">
        <v>1989</v>
      </c>
      <c r="O247" s="1" t="str" cm="1">
        <f t="array" ref="O2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7" s="1" t="str" cm="1">
        <f t="array" ref="P2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7" s="2" t="s">
        <v>57</v>
      </c>
      <c r="R247" s="2" t="str" cm="1">
        <f t="array" ref="R2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47" s="2" t="str">
        <f>IF(Esta[[#This Row],[TEC - Tipo de Estrutura 2]]="Pórtico","Vãos Multiplos",Esta[[#This Row],[TEC - Tipo de Estrutura 2]])</f>
        <v>Vãos Multiplos</v>
      </c>
      <c r="T247" s="1">
        <v>1</v>
      </c>
      <c r="U247" s="1">
        <v>9.5</v>
      </c>
      <c r="V247" s="1">
        <v>16.8</v>
      </c>
      <c r="W247" s="1">
        <v>9.5</v>
      </c>
      <c r="X247" s="7"/>
      <c r="Y247" s="8"/>
      <c r="Z247" s="1" t="s">
        <v>22</v>
      </c>
      <c r="AA247" s="2" t="s">
        <v>23</v>
      </c>
      <c r="AB247" s="2" t="str" cm="1">
        <f t="array" ref="AB2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8" spans="1:29" ht="15" hidden="1" customHeight="1" x14ac:dyDescent="0.35">
      <c r="A248" s="1">
        <v>400</v>
      </c>
      <c r="B248" s="1">
        <v>6</v>
      </c>
      <c r="C248" s="11">
        <v>-7.9652160963225898</v>
      </c>
      <c r="D248" s="10">
        <v>40.612269199054197</v>
      </c>
      <c r="E248" s="1">
        <v>1036</v>
      </c>
      <c r="F248" s="2" t="s">
        <v>359</v>
      </c>
      <c r="G248" s="1"/>
      <c r="H248" s="2" t="s">
        <v>55</v>
      </c>
      <c r="I248" s="2" t="s">
        <v>91</v>
      </c>
      <c r="J248" s="2" t="s">
        <v>91</v>
      </c>
      <c r="K248" s="1">
        <v>14208.1</v>
      </c>
      <c r="L248" s="1">
        <v>104834</v>
      </c>
      <c r="M248" s="2" t="s">
        <v>20</v>
      </c>
      <c r="N248" s="1">
        <v>2000</v>
      </c>
      <c r="O248" s="1" t="str" cm="1">
        <f t="array" ref="O2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8" s="1" t="str" cm="1">
        <f t="array" ref="P2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8" s="2" t="s">
        <v>31</v>
      </c>
      <c r="R248" s="2" t="str" cm="1">
        <f t="array" ref="R2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8" s="2" t="str">
        <f>IF(Esta[[#This Row],[TEC - Tipo de Estrutura 2]]="Pórtico","Vãos Multiplos",Esta[[#This Row],[TEC - Tipo de Estrutura 2]])</f>
        <v>Vãos Multiplos</v>
      </c>
      <c r="T248" s="1">
        <v>4</v>
      </c>
      <c r="U248" s="1">
        <v>74.2</v>
      </c>
      <c r="V248" s="1">
        <v>24.6</v>
      </c>
      <c r="W248" s="1">
        <v>21.8</v>
      </c>
      <c r="X248" s="1">
        <v>5.8</v>
      </c>
      <c r="Y248" s="8"/>
      <c r="Z248" s="1" t="s">
        <v>41</v>
      </c>
      <c r="AA248" s="2" t="s">
        <v>35</v>
      </c>
      <c r="AB248" s="2" t="str" cm="1">
        <f t="array" ref="AB2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49" spans="1:29" ht="15" hidden="1" customHeight="1" x14ac:dyDescent="0.35">
      <c r="A249" s="1">
        <v>401</v>
      </c>
      <c r="B249" s="1">
        <v>9</v>
      </c>
      <c r="C249" s="11">
        <v>-8.6984217334164295</v>
      </c>
      <c r="D249" s="10">
        <v>39.207892207918</v>
      </c>
      <c r="E249" s="1">
        <v>1041</v>
      </c>
      <c r="F249" s="2" t="s">
        <v>360</v>
      </c>
      <c r="G249" s="1"/>
      <c r="H249" s="2" t="s">
        <v>55</v>
      </c>
      <c r="I249" s="2" t="s">
        <v>48</v>
      </c>
      <c r="J249" s="2" t="s">
        <v>48</v>
      </c>
      <c r="K249" s="1">
        <v>-48827.6</v>
      </c>
      <c r="L249" s="1">
        <v>-50959.35</v>
      </c>
      <c r="M249" s="2" t="s">
        <v>20</v>
      </c>
      <c r="N249" s="1">
        <v>2000</v>
      </c>
      <c r="O249" s="1" t="str" cm="1">
        <f t="array" ref="O2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9" s="1" t="str" cm="1">
        <f t="array" ref="P2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49" s="2" t="s">
        <v>31</v>
      </c>
      <c r="R249" s="2" t="str" cm="1">
        <f t="array" ref="R2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49" s="2" t="str">
        <f>IF(Esta[[#This Row],[TEC - Tipo de Estrutura 2]]="Pórtico","Vãos Multiplos",Esta[[#This Row],[TEC - Tipo de Estrutura 2]])</f>
        <v>Vãos Multiplos</v>
      </c>
      <c r="T249" s="1">
        <v>8</v>
      </c>
      <c r="U249" s="1">
        <v>336</v>
      </c>
      <c r="V249" s="1">
        <v>27.96</v>
      </c>
      <c r="W249" s="1">
        <v>42</v>
      </c>
      <c r="X249" s="1">
        <v>13.5</v>
      </c>
      <c r="Y249" s="8"/>
      <c r="Z249" s="1" t="s">
        <v>22</v>
      </c>
      <c r="AA249" s="2" t="s">
        <v>35</v>
      </c>
      <c r="AB249" s="2" t="str" cm="1">
        <f t="array" ref="AB2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0" spans="1:29" ht="15" hidden="1" customHeight="1" x14ac:dyDescent="0.35">
      <c r="A250" s="1">
        <v>412</v>
      </c>
      <c r="B250" s="1">
        <v>4</v>
      </c>
      <c r="C250" s="11">
        <v>-8.3159033719815998</v>
      </c>
      <c r="D250" s="10">
        <v>39.691000381381102</v>
      </c>
      <c r="E250" s="1">
        <v>1043</v>
      </c>
      <c r="F250" s="2" t="s">
        <v>362</v>
      </c>
      <c r="G250" s="1"/>
      <c r="H250" s="2" t="s">
        <v>34</v>
      </c>
      <c r="I250" s="2" t="s">
        <v>48</v>
      </c>
      <c r="J250" s="2" t="s">
        <v>328</v>
      </c>
      <c r="K250" s="1">
        <v>-15679.71</v>
      </c>
      <c r="L250" s="1">
        <v>2540.989</v>
      </c>
      <c r="M250" s="2" t="s">
        <v>20</v>
      </c>
      <c r="N250" s="1">
        <v>2006</v>
      </c>
      <c r="O250" s="1" t="str" cm="1">
        <f t="array" ref="O2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0" s="1" t="str" cm="1">
        <f t="array" ref="P2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0" s="2" t="s">
        <v>31</v>
      </c>
      <c r="R250" s="2" t="str" cm="1">
        <f t="array" ref="R2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0" s="2" t="str">
        <f>IF(Esta[[#This Row],[TEC - Tipo de Estrutura 2]]="Pórtico","Vãos Multiplos",Esta[[#This Row],[TEC - Tipo de Estrutura 2]])</f>
        <v>Vãos Multiplos</v>
      </c>
      <c r="T250" s="1">
        <v>3</v>
      </c>
      <c r="U250" s="1">
        <v>40.4</v>
      </c>
      <c r="V250" s="1">
        <v>7.78</v>
      </c>
      <c r="W250" s="1">
        <v>21.3</v>
      </c>
      <c r="X250" s="1">
        <v>8.6</v>
      </c>
      <c r="Y250" s="8"/>
      <c r="Z250" s="1" t="s">
        <v>22</v>
      </c>
      <c r="AA250" s="2" t="s">
        <v>35</v>
      </c>
      <c r="AB250" s="2" t="str" cm="1">
        <f t="array" ref="AB2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1" spans="1:29" ht="15" hidden="1" customHeight="1" x14ac:dyDescent="0.35">
      <c r="A251" s="1">
        <v>413</v>
      </c>
      <c r="B251" s="1">
        <v>4</v>
      </c>
      <c r="C251" s="11">
        <v>-8.9332543500273403</v>
      </c>
      <c r="D251" s="10">
        <v>39.309741367466501</v>
      </c>
      <c r="E251" s="1">
        <v>1046</v>
      </c>
      <c r="F251" s="2" t="s">
        <v>363</v>
      </c>
      <c r="G251" s="1"/>
      <c r="H251" s="2" t="s">
        <v>18</v>
      </c>
      <c r="I251" s="2" t="s">
        <v>48</v>
      </c>
      <c r="J251" s="2" t="s">
        <v>62</v>
      </c>
      <c r="K251" s="1">
        <v>-69011</v>
      </c>
      <c r="L251" s="1">
        <v>-39499</v>
      </c>
      <c r="M251" s="2" t="s">
        <v>20</v>
      </c>
      <c r="N251" s="1">
        <v>1989</v>
      </c>
      <c r="O251" s="1" t="str" cm="1">
        <f t="array" ref="O2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1" s="1" t="str" cm="1">
        <f t="array" ref="P2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1" s="2" t="s">
        <v>31</v>
      </c>
      <c r="R251" s="2" t="str" cm="1">
        <f t="array" ref="R2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1" s="2" t="str">
        <f>IF(Esta[[#This Row],[TEC - Tipo de Estrutura 2]]="Pórtico","Vãos Multiplos",Esta[[#This Row],[TEC - Tipo de Estrutura 2]])</f>
        <v>Vãos Multiplos</v>
      </c>
      <c r="T251" s="1">
        <v>3</v>
      </c>
      <c r="U251" s="1">
        <v>63.88</v>
      </c>
      <c r="V251" s="1">
        <v>22.28</v>
      </c>
      <c r="W251" s="1">
        <v>32.200000000000003</v>
      </c>
      <c r="X251" s="1">
        <v>7</v>
      </c>
      <c r="Y251" s="8"/>
      <c r="Z251" s="1" t="s">
        <v>22</v>
      </c>
      <c r="AA251" s="2" t="s">
        <v>35</v>
      </c>
      <c r="AB251" s="2" t="str" cm="1">
        <f t="array" ref="AB2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2" spans="1:29" ht="15" hidden="1" customHeight="1" x14ac:dyDescent="0.35">
      <c r="A252" s="1">
        <v>415</v>
      </c>
      <c r="B252" s="1">
        <v>4</v>
      </c>
      <c r="C252" s="11">
        <v>-8.8621440823730406</v>
      </c>
      <c r="D252" s="10">
        <v>41.773581762157598</v>
      </c>
      <c r="E252" s="1">
        <v>1048</v>
      </c>
      <c r="F252" s="2" t="s">
        <v>365</v>
      </c>
      <c r="G252" s="1"/>
      <c r="H252" s="2" t="s">
        <v>18</v>
      </c>
      <c r="I252" s="2" t="s">
        <v>262</v>
      </c>
      <c r="J252" s="2" t="s">
        <v>262</v>
      </c>
      <c r="K252" s="1">
        <v>-60615</v>
      </c>
      <c r="L252" s="1">
        <v>234050</v>
      </c>
      <c r="M252" s="2" t="s">
        <v>20</v>
      </c>
      <c r="N252" s="1">
        <v>1964</v>
      </c>
      <c r="O252" s="1" t="str" cm="1">
        <f t="array" ref="O2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52" s="1" t="str" cm="1">
        <f t="array" ref="P2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52" s="2" t="s">
        <v>57</v>
      </c>
      <c r="R252" s="2" t="str" cm="1">
        <f t="array" ref="R2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52" s="2" t="str">
        <f>IF(Esta[[#This Row],[TEC - Tipo de Estrutura 2]]="Pórtico","Vãos Multiplos",Esta[[#This Row],[TEC - Tipo de Estrutura 2]])</f>
        <v>Vãos Multiplos</v>
      </c>
      <c r="T252" s="1">
        <v>1</v>
      </c>
      <c r="U252" s="1">
        <v>10.3</v>
      </c>
      <c r="V252" s="1">
        <v>15</v>
      </c>
      <c r="W252" s="1">
        <v>10.3</v>
      </c>
      <c r="X252" s="7"/>
      <c r="Y252" s="8"/>
      <c r="Z252" s="1" t="s">
        <v>37</v>
      </c>
      <c r="AA252" s="2" t="s">
        <v>23</v>
      </c>
      <c r="AB252" s="2" t="str" cm="1">
        <f t="array" ref="AB2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3" spans="1:29" ht="15" hidden="1" customHeight="1" x14ac:dyDescent="0.35">
      <c r="A253" s="1">
        <v>423</v>
      </c>
      <c r="B253" s="1">
        <v>1</v>
      </c>
      <c r="C253" s="11">
        <v>-7.9635261458392401</v>
      </c>
      <c r="D253" s="10">
        <v>39.979028118470502</v>
      </c>
      <c r="E253" s="1">
        <v>1082</v>
      </c>
      <c r="F253" s="2" t="s">
        <v>367</v>
      </c>
      <c r="G253" s="1"/>
      <c r="H253" s="2" t="s">
        <v>25</v>
      </c>
      <c r="I253" s="2" t="s">
        <v>225</v>
      </c>
      <c r="J253" s="2" t="s">
        <v>368</v>
      </c>
      <c r="K253" s="1">
        <v>14485.71</v>
      </c>
      <c r="L253" s="1">
        <v>34518.93</v>
      </c>
      <c r="M253" s="2" t="s">
        <v>20</v>
      </c>
      <c r="N253" s="1">
        <v>1983</v>
      </c>
      <c r="O253" s="1" t="str" cm="1">
        <f t="array" ref="O2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53" s="1" t="str" cm="1">
        <f t="array" ref="P2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53" s="2" t="s">
        <v>31</v>
      </c>
      <c r="R253" s="2" t="str" cm="1">
        <f t="array" ref="R2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3" s="2" t="str">
        <f>IF(Esta[[#This Row],[TEC - Tipo de Estrutura 2]]="Pórtico","Vãos Multiplos",Esta[[#This Row],[TEC - Tipo de Estrutura 2]])</f>
        <v>Vãos Multiplos</v>
      </c>
      <c r="T253" s="1">
        <v>6</v>
      </c>
      <c r="U253" s="1">
        <v>224</v>
      </c>
      <c r="V253" s="1">
        <v>10.5</v>
      </c>
      <c r="W253" s="1">
        <v>40</v>
      </c>
      <c r="X253" s="7"/>
      <c r="Y253" s="8"/>
      <c r="Z253" s="1" t="s">
        <v>41</v>
      </c>
      <c r="AA253" s="2" t="s">
        <v>35</v>
      </c>
      <c r="AB253" s="2" t="str" cm="1">
        <f t="array" ref="AB2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4" spans="1:29" ht="15" hidden="1" customHeight="1" x14ac:dyDescent="0.35">
      <c r="A254" s="1">
        <v>425</v>
      </c>
      <c r="B254" s="1">
        <v>4</v>
      </c>
      <c r="C254" s="11">
        <v>-7.9126502432679704</v>
      </c>
      <c r="D254" s="10">
        <v>40.692801410453903</v>
      </c>
      <c r="E254" s="1">
        <v>1086</v>
      </c>
      <c r="F254" s="2" t="s">
        <v>369</v>
      </c>
      <c r="G254" s="1"/>
      <c r="H254" s="2" t="s">
        <v>34</v>
      </c>
      <c r="I254" s="2" t="s">
        <v>91</v>
      </c>
      <c r="J254" s="2" t="s">
        <v>91</v>
      </c>
      <c r="K254" s="1">
        <v>18634.14</v>
      </c>
      <c r="L254" s="1">
        <v>113786.7</v>
      </c>
      <c r="M254" s="2" t="s">
        <v>20</v>
      </c>
      <c r="N254" s="1">
        <v>1988</v>
      </c>
      <c r="O254" s="1" t="str" cm="1">
        <f t="array" ref="O2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4" s="1" t="str" cm="1">
        <f t="array" ref="P2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4" s="2" t="s">
        <v>31</v>
      </c>
      <c r="R254" s="2" t="str" cm="1">
        <f t="array" ref="R2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4" s="2" t="str">
        <f>IF(Esta[[#This Row],[TEC - Tipo de Estrutura 2]]="Pórtico","Vãos Multiplos",Esta[[#This Row],[TEC - Tipo de Estrutura 2]])</f>
        <v>Vãos Multiplos</v>
      </c>
      <c r="T254" s="1">
        <v>3</v>
      </c>
      <c r="U254" s="1">
        <v>50.5</v>
      </c>
      <c r="V254" s="1">
        <v>23</v>
      </c>
      <c r="W254" s="1">
        <v>24.5</v>
      </c>
      <c r="X254" s="1">
        <v>6.2</v>
      </c>
      <c r="Y254" s="8"/>
      <c r="Z254" s="1" t="s">
        <v>41</v>
      </c>
      <c r="AA254" s="2" t="s">
        <v>35</v>
      </c>
      <c r="AB254" s="2" t="str" cm="1">
        <f t="array" ref="AB2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5" spans="1:29" ht="15" hidden="1" customHeight="1" x14ac:dyDescent="0.35">
      <c r="A255" s="1">
        <v>429</v>
      </c>
      <c r="B255" s="1">
        <v>4</v>
      </c>
      <c r="C255" s="11">
        <v>-8.2252750703817501</v>
      </c>
      <c r="D255" s="10">
        <v>39.480699044040101</v>
      </c>
      <c r="E255" s="1">
        <v>1112</v>
      </c>
      <c r="F255" s="2" t="s">
        <v>370</v>
      </c>
      <c r="G255" s="1"/>
      <c r="H255" s="2" t="s">
        <v>18</v>
      </c>
      <c r="I255" s="2" t="s">
        <v>48</v>
      </c>
      <c r="J255" s="2" t="s">
        <v>280</v>
      </c>
      <c r="K255" s="1">
        <v>-7929.7690000000002</v>
      </c>
      <c r="L255" s="1">
        <v>-20819.990000000002</v>
      </c>
      <c r="M255" s="2" t="s">
        <v>20</v>
      </c>
      <c r="N255" s="1">
        <v>1995</v>
      </c>
      <c r="O255" s="1" t="str" cm="1">
        <f t="array" ref="O2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5" s="1" t="str" cm="1">
        <f t="array" ref="P2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5" s="2" t="s">
        <v>31</v>
      </c>
      <c r="R255" s="2" t="str" cm="1">
        <f t="array" ref="R2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5" s="2" t="str">
        <f>IF(Esta[[#This Row],[TEC - Tipo de Estrutura 2]]="Pórtico","Vãos Multiplos",Esta[[#This Row],[TEC - Tipo de Estrutura 2]])</f>
        <v>Vãos Multiplos</v>
      </c>
      <c r="T255" s="1">
        <v>3</v>
      </c>
      <c r="U255" s="1">
        <v>40.5</v>
      </c>
      <c r="V255" s="1">
        <v>33</v>
      </c>
      <c r="W255" s="1">
        <v>17.899999999999999</v>
      </c>
      <c r="X255" s="1">
        <v>5.6</v>
      </c>
      <c r="Y255" s="8"/>
      <c r="Z255" s="1" t="s">
        <v>22</v>
      </c>
      <c r="AA255" s="2" t="s">
        <v>35</v>
      </c>
      <c r="AB255" s="2" t="str" cm="1">
        <f t="array" ref="AB2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6" spans="1:29" ht="15" hidden="1" customHeight="1" x14ac:dyDescent="0.35">
      <c r="A256" s="1">
        <v>430</v>
      </c>
      <c r="B256" s="1">
        <v>3</v>
      </c>
      <c r="C256" s="11">
        <v>-8.2359651265916192</v>
      </c>
      <c r="D256" s="10">
        <v>39.4805002121225</v>
      </c>
      <c r="E256" s="1">
        <v>1114</v>
      </c>
      <c r="F256" s="2" t="s">
        <v>371</v>
      </c>
      <c r="G256" s="1"/>
      <c r="H256" s="2" t="s">
        <v>55</v>
      </c>
      <c r="I256" s="2" t="s">
        <v>48</v>
      </c>
      <c r="J256" s="2" t="s">
        <v>280</v>
      </c>
      <c r="K256" s="1">
        <v>-8849.5370000000003</v>
      </c>
      <c r="L256" s="1">
        <v>-20841.07</v>
      </c>
      <c r="M256" s="2" t="s">
        <v>20</v>
      </c>
      <c r="N256" s="1">
        <v>1993</v>
      </c>
      <c r="O256" s="1" t="str" cm="1">
        <f t="array" ref="O2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6" s="1" t="str" cm="1">
        <f t="array" ref="P2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6" s="2" t="s">
        <v>31</v>
      </c>
      <c r="R256" s="2" t="str" cm="1">
        <f t="array" ref="R2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6" s="2" t="str">
        <f>IF(Esta[[#This Row],[TEC - Tipo de Estrutura 2]]="Pórtico","Vãos Multiplos",Esta[[#This Row],[TEC - Tipo de Estrutura 2]])</f>
        <v>Vãos Multiplos</v>
      </c>
      <c r="T256" s="1">
        <v>15</v>
      </c>
      <c r="U256" s="1">
        <v>508.5</v>
      </c>
      <c r="V256" s="1">
        <v>29.9</v>
      </c>
      <c r="W256" s="1">
        <v>34</v>
      </c>
      <c r="X256" s="1">
        <v>44</v>
      </c>
      <c r="Y256" s="8"/>
      <c r="Z256" s="1" t="s">
        <v>22</v>
      </c>
      <c r="AA256" s="2" t="s">
        <v>35</v>
      </c>
      <c r="AB256" s="2" t="str" cm="1">
        <f t="array" ref="AB2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7" spans="1:30" ht="15" hidden="1" customHeight="1" x14ac:dyDescent="0.35">
      <c r="A257" s="1">
        <v>432</v>
      </c>
      <c r="B257" s="1">
        <v>4</v>
      </c>
      <c r="C257" s="11">
        <v>-8.2657707791331294</v>
      </c>
      <c r="D257" s="10">
        <v>39.486253151870201</v>
      </c>
      <c r="E257" s="1">
        <v>1133</v>
      </c>
      <c r="F257" s="2" t="s">
        <v>372</v>
      </c>
      <c r="G257" s="1"/>
      <c r="H257" s="2" t="s">
        <v>18</v>
      </c>
      <c r="I257" s="2" t="s">
        <v>48</v>
      </c>
      <c r="J257" s="2" t="s">
        <v>280</v>
      </c>
      <c r="K257" s="1">
        <v>-11413</v>
      </c>
      <c r="L257" s="1">
        <v>-20199</v>
      </c>
      <c r="M257" s="2" t="s">
        <v>20</v>
      </c>
      <c r="N257" s="1">
        <v>1995</v>
      </c>
      <c r="O257" s="1" t="str" cm="1">
        <f t="array" ref="O2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7" s="1" t="str" cm="1">
        <f t="array" ref="P2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7" s="2" t="s">
        <v>57</v>
      </c>
      <c r="R257" s="2" t="str" cm="1">
        <f t="array" ref="R2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257" s="2" t="str">
        <f>IF(Esta[[#This Row],[TEC - Tipo de Estrutura 2]]="Pórtico","Vãos Multiplos",Esta[[#This Row],[TEC - Tipo de Estrutura 2]])</f>
        <v>Vãos Multiplos</v>
      </c>
      <c r="T257" s="1">
        <v>1</v>
      </c>
      <c r="U257" s="1">
        <v>11.7</v>
      </c>
      <c r="V257" s="1">
        <v>33.78</v>
      </c>
      <c r="X257" s="7"/>
      <c r="Y257" s="8"/>
      <c r="Z257" s="1" t="s">
        <v>22</v>
      </c>
      <c r="AA257" s="2" t="s">
        <v>23</v>
      </c>
      <c r="AB257" s="2" t="str" cm="1">
        <f t="array" ref="AB2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8" spans="1:30" ht="15" hidden="1" customHeight="1" x14ac:dyDescent="0.35">
      <c r="A258" s="1">
        <v>433</v>
      </c>
      <c r="B258" s="1">
        <v>1</v>
      </c>
      <c r="C258" s="11">
        <v>-8.8352893706834603</v>
      </c>
      <c r="D258" s="10">
        <v>41.878139168248097</v>
      </c>
      <c r="E258" s="1">
        <v>1135</v>
      </c>
      <c r="F258" s="2" t="s">
        <v>373</v>
      </c>
      <c r="G258" s="1"/>
      <c r="H258" s="2" t="s">
        <v>25</v>
      </c>
      <c r="I258" s="2" t="s">
        <v>262</v>
      </c>
      <c r="J258" s="2" t="s">
        <v>366</v>
      </c>
      <c r="K258" s="1">
        <v>-58287.26</v>
      </c>
      <c r="L258" s="1">
        <v>245644.7</v>
      </c>
      <c r="M258" s="2" t="s">
        <v>20</v>
      </c>
      <c r="N258" s="1">
        <v>1926</v>
      </c>
      <c r="O258" s="1" t="str" cm="1">
        <f t="array" ref="O2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58" s="1" t="str" cm="1">
        <f t="array" ref="P2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58" s="2" t="s">
        <v>31</v>
      </c>
      <c r="R258" s="2" t="str" cm="1">
        <f t="array" ref="R2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8" s="2" t="str">
        <f>IF(Esta[[#This Row],[TEC - Tipo de Estrutura 2]]="Pórtico","Vãos Multiplos",Esta[[#This Row],[TEC - Tipo de Estrutura 2]])</f>
        <v>Vãos Multiplos</v>
      </c>
      <c r="T258" s="1">
        <v>28</v>
      </c>
      <c r="U258" s="1">
        <v>369.5</v>
      </c>
      <c r="V258" s="1">
        <v>7.6</v>
      </c>
      <c r="W258" s="1">
        <v>14.8</v>
      </c>
      <c r="X258" s="1">
        <v>2.4</v>
      </c>
      <c r="Y258" s="8"/>
      <c r="Z258" s="1" t="s">
        <v>37</v>
      </c>
      <c r="AA258" s="2" t="s">
        <v>35</v>
      </c>
      <c r="AB258" s="2" t="str" cm="1">
        <f t="array" ref="AB2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59" spans="1:30" ht="15" hidden="1" customHeight="1" x14ac:dyDescent="0.35">
      <c r="A259" s="1">
        <v>434</v>
      </c>
      <c r="B259" s="1">
        <v>5</v>
      </c>
      <c r="C259" s="11">
        <v>-8.27549931272614</v>
      </c>
      <c r="D259" s="10">
        <v>39.485966572181397</v>
      </c>
      <c r="E259" s="1">
        <v>1138</v>
      </c>
      <c r="F259" s="2" t="s">
        <v>374</v>
      </c>
      <c r="G259" s="1"/>
      <c r="H259" s="2" t="s">
        <v>34</v>
      </c>
      <c r="I259" s="2" t="s">
        <v>48</v>
      </c>
      <c r="J259" s="2" t="s">
        <v>375</v>
      </c>
      <c r="K259" s="1">
        <v>-12250</v>
      </c>
      <c r="L259" s="1">
        <v>-20229.54</v>
      </c>
      <c r="M259" s="2" t="s">
        <v>20</v>
      </c>
      <c r="N259" s="1">
        <v>1995</v>
      </c>
      <c r="O259" s="1" t="str" cm="1">
        <f t="array" ref="O2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9" s="1" t="str" cm="1">
        <f t="array" ref="P2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59" s="2" t="s">
        <v>31</v>
      </c>
      <c r="R259" s="2" t="str" cm="1">
        <f t="array" ref="R2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59" s="2" t="str">
        <f>IF(Esta[[#This Row],[TEC - Tipo de Estrutura 2]]="Pórtico","Vãos Multiplos",Esta[[#This Row],[TEC - Tipo de Estrutura 2]])</f>
        <v>Vãos Multiplos</v>
      </c>
      <c r="T259" s="1">
        <v>4</v>
      </c>
      <c r="U259" s="1">
        <v>56</v>
      </c>
      <c r="V259" s="1">
        <v>20.309999999999999</v>
      </c>
      <c r="W259" s="1">
        <v>17</v>
      </c>
      <c r="X259" s="1">
        <v>8.1999999999999993</v>
      </c>
      <c r="Y259" s="8"/>
      <c r="Z259" s="1" t="s">
        <v>22</v>
      </c>
      <c r="AA259" s="2" t="s">
        <v>35</v>
      </c>
      <c r="AB259" s="2" t="str" cm="1">
        <f t="array" ref="AB2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0" spans="1:30" ht="15" hidden="1" customHeight="1" x14ac:dyDescent="0.35">
      <c r="A260" s="1">
        <v>435</v>
      </c>
      <c r="B260" s="1">
        <v>1</v>
      </c>
      <c r="C260" s="11">
        <v>-7.49670552102641</v>
      </c>
      <c r="D260" s="10">
        <v>40.850141418725698</v>
      </c>
      <c r="E260" s="1">
        <v>1143</v>
      </c>
      <c r="F260" s="2" t="s">
        <v>376</v>
      </c>
      <c r="G260" s="1"/>
      <c r="H260" s="2" t="s">
        <v>25</v>
      </c>
      <c r="I260" s="2" t="s">
        <v>36</v>
      </c>
      <c r="J260" s="2" t="s">
        <v>377</v>
      </c>
      <c r="K260" s="1">
        <v>53665.120000000003</v>
      </c>
      <c r="L260" s="1">
        <v>131430.79999999999</v>
      </c>
      <c r="M260" s="2" t="s">
        <v>20</v>
      </c>
      <c r="N260" s="1">
        <v>1864</v>
      </c>
      <c r="O260" s="1" t="str" cm="1">
        <f t="array" ref="O2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60" s="1" t="str" cm="1">
        <f t="array" ref="P2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0" s="2" t="s">
        <v>28</v>
      </c>
      <c r="R260" s="2" t="str" cm="1">
        <f t="array" ref="R2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60" s="2" t="str">
        <f>IF(Esta[[#This Row],[TEC - Tipo de Estrutura 2]]="Pórtico","Vãos Multiplos",Esta[[#This Row],[TEC - Tipo de Estrutura 2]])</f>
        <v>Arco</v>
      </c>
      <c r="T260" s="1">
        <v>2</v>
      </c>
      <c r="U260" s="1">
        <v>26.3</v>
      </c>
      <c r="V260" s="1">
        <v>5.4</v>
      </c>
      <c r="W260" s="1">
        <v>13.35</v>
      </c>
      <c r="X260" s="1">
        <v>2</v>
      </c>
      <c r="Y260" s="8"/>
      <c r="Z260" s="1" t="s">
        <v>37</v>
      </c>
      <c r="AA260" s="2" t="s">
        <v>32</v>
      </c>
      <c r="AB260" s="2" t="str" cm="1">
        <f t="array" ref="AB2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260" s="2" t="s">
        <v>124</v>
      </c>
    </row>
    <row r="261" spans="1:30" ht="15" hidden="1" customHeight="1" x14ac:dyDescent="0.35">
      <c r="A261" s="1">
        <v>436</v>
      </c>
      <c r="B261" s="1">
        <v>5</v>
      </c>
      <c r="C261" s="11">
        <v>-8.3011046938724409</v>
      </c>
      <c r="D261" s="10">
        <v>39.492298265863703</v>
      </c>
      <c r="E261" s="1">
        <v>1148</v>
      </c>
      <c r="F261" s="2" t="s">
        <v>378</v>
      </c>
      <c r="G261" s="1"/>
      <c r="H261" s="2" t="s">
        <v>34</v>
      </c>
      <c r="I261" s="2" t="s">
        <v>48</v>
      </c>
      <c r="J261" s="2" t="s">
        <v>375</v>
      </c>
      <c r="K261" s="1">
        <v>-14451.54</v>
      </c>
      <c r="L261" s="1">
        <v>-19522.77</v>
      </c>
      <c r="M261" s="2" t="s">
        <v>20</v>
      </c>
      <c r="N261" s="1">
        <v>1995</v>
      </c>
      <c r="O261" s="1" t="str" cm="1">
        <f t="array" ref="O2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1" s="1" t="str" cm="1">
        <f t="array" ref="P2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1" s="2" t="s">
        <v>31</v>
      </c>
      <c r="R261" s="2" t="str" cm="1">
        <f t="array" ref="R2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1" s="2" t="str">
        <f>IF(Esta[[#This Row],[TEC - Tipo de Estrutura 2]]="Pórtico","Vãos Multiplos",Esta[[#This Row],[TEC - Tipo de Estrutura 2]])</f>
        <v>Vãos Multiplos</v>
      </c>
      <c r="T261" s="1">
        <v>4</v>
      </c>
      <c r="U261" s="1">
        <v>50</v>
      </c>
      <c r="V261" s="1">
        <v>11.32</v>
      </c>
      <c r="W261" s="1">
        <v>15.2</v>
      </c>
      <c r="X261" s="1">
        <v>5.28</v>
      </c>
      <c r="Y261" s="8"/>
      <c r="Z261" s="1" t="s">
        <v>22</v>
      </c>
      <c r="AA261" s="2" t="s">
        <v>35</v>
      </c>
      <c r="AB261" s="2" t="str" cm="1">
        <f t="array" ref="AB2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2" spans="1:30" ht="15" hidden="1" customHeight="1" x14ac:dyDescent="0.35">
      <c r="A262" s="1">
        <v>437</v>
      </c>
      <c r="B262" s="1">
        <v>2</v>
      </c>
      <c r="C262" s="11">
        <v>-8.8235912241169601</v>
      </c>
      <c r="D262" s="10">
        <v>41.888192821740603</v>
      </c>
      <c r="E262" s="1">
        <v>1149</v>
      </c>
      <c r="F262" s="2" t="s">
        <v>379</v>
      </c>
      <c r="G262" s="1"/>
      <c r="H262" s="2" t="s">
        <v>18</v>
      </c>
      <c r="I262" s="2" t="s">
        <v>262</v>
      </c>
      <c r="J262" s="2" t="s">
        <v>366</v>
      </c>
      <c r="K262" s="1">
        <v>-57307.22</v>
      </c>
      <c r="L262" s="1">
        <v>246753.5</v>
      </c>
      <c r="M262" s="2" t="s">
        <v>20</v>
      </c>
      <c r="N262" s="1">
        <v>1965</v>
      </c>
      <c r="O262" s="1" t="str" cm="1">
        <f t="array" ref="O2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2" s="1" t="str" cm="1">
        <f t="array" ref="P2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2" s="2" t="s">
        <v>21</v>
      </c>
      <c r="R262" s="2" t="str" cm="1">
        <f t="array" ref="R2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62" s="2" t="str">
        <f>IF(Esta[[#This Row],[TEC - Tipo de Estrutura 2]]="Pórtico","Vãos Multiplos",Esta[[#This Row],[TEC - Tipo de Estrutura 2]])</f>
        <v>Tabuleiro simples/apoiado</v>
      </c>
      <c r="T262" s="1">
        <v>1</v>
      </c>
      <c r="U262" s="1">
        <v>18</v>
      </c>
      <c r="V262" s="1">
        <v>14</v>
      </c>
      <c r="W262" s="1">
        <v>18</v>
      </c>
      <c r="X262" s="7"/>
      <c r="Y262" s="8"/>
      <c r="Z262" s="1" t="s">
        <v>37</v>
      </c>
      <c r="AA262" s="2" t="s">
        <v>23</v>
      </c>
      <c r="AB262" s="2" t="str" cm="1">
        <f t="array" ref="AB2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3" spans="1:30" ht="15" hidden="1" customHeight="1" x14ac:dyDescent="0.35">
      <c r="A263" s="1">
        <v>439</v>
      </c>
      <c r="B263" s="1">
        <v>5</v>
      </c>
      <c r="C263" s="11">
        <v>-8.3079642882819993</v>
      </c>
      <c r="D263" s="10">
        <v>39.490547733478003</v>
      </c>
      <c r="E263" s="1">
        <v>1155</v>
      </c>
      <c r="F263" s="2" t="s">
        <v>380</v>
      </c>
      <c r="G263" s="1"/>
      <c r="H263" s="2" t="s">
        <v>34</v>
      </c>
      <c r="I263" s="2" t="s">
        <v>48</v>
      </c>
      <c r="J263" s="2" t="s">
        <v>375</v>
      </c>
      <c r="K263" s="1">
        <v>-15042</v>
      </c>
      <c r="L263" s="1">
        <v>-19716</v>
      </c>
      <c r="M263" s="2" t="s">
        <v>20</v>
      </c>
      <c r="N263" s="1">
        <v>1995</v>
      </c>
      <c r="O263" s="1" t="str" cm="1">
        <f t="array" ref="O2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3" s="1" t="str" cm="1">
        <f t="array" ref="P2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3" s="2" t="s">
        <v>31</v>
      </c>
      <c r="R263" s="2" t="str" cm="1">
        <f t="array" ref="R2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3" s="2" t="str">
        <f>IF(Esta[[#This Row],[TEC - Tipo de Estrutura 2]]="Pórtico","Vãos Multiplos",Esta[[#This Row],[TEC - Tipo de Estrutura 2]])</f>
        <v>Vãos Multiplos</v>
      </c>
      <c r="T263" s="1">
        <v>4</v>
      </c>
      <c r="U263" s="1">
        <v>51.3</v>
      </c>
      <c r="V263" s="1">
        <v>9.8000000000000007</v>
      </c>
      <c r="W263" s="1">
        <v>15.2</v>
      </c>
      <c r="X263" s="1">
        <v>7</v>
      </c>
      <c r="Y263" s="8"/>
      <c r="Z263" s="1" t="s">
        <v>22</v>
      </c>
      <c r="AA263" s="2" t="s">
        <v>35</v>
      </c>
      <c r="AB263" s="2" t="str" cm="1">
        <f t="array" ref="AB2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4" spans="1:30" ht="15" hidden="1" customHeight="1" x14ac:dyDescent="0.35">
      <c r="A264" s="1">
        <v>440</v>
      </c>
      <c r="B264" s="1">
        <v>5</v>
      </c>
      <c r="C264" s="11">
        <v>-8.3236032225791998</v>
      </c>
      <c r="D264" s="10">
        <v>39.486039396509398</v>
      </c>
      <c r="E264" s="1">
        <v>1168</v>
      </c>
      <c r="F264" s="2" t="s">
        <v>381</v>
      </c>
      <c r="G264" s="1"/>
      <c r="H264" s="2" t="s">
        <v>34</v>
      </c>
      <c r="I264" s="2" t="s">
        <v>48</v>
      </c>
      <c r="J264" s="2" t="s">
        <v>375</v>
      </c>
      <c r="K264" s="1">
        <v>-16388.400000000001</v>
      </c>
      <c r="L264" s="1">
        <v>-20213.810000000001</v>
      </c>
      <c r="M264" s="2" t="s">
        <v>20</v>
      </c>
      <c r="N264" s="1">
        <v>1995</v>
      </c>
      <c r="O264" s="1" t="str" cm="1">
        <f t="array" ref="O2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4" s="1" t="str" cm="1">
        <f t="array" ref="P2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4" s="2" t="s">
        <v>31</v>
      </c>
      <c r="R264" s="2" t="str" cm="1">
        <f t="array" ref="R2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4" s="2" t="str">
        <f>IF(Esta[[#This Row],[TEC - Tipo de Estrutura 2]]="Pórtico","Vãos Multiplos",Esta[[#This Row],[TEC - Tipo de Estrutura 2]])</f>
        <v>Vãos Multiplos</v>
      </c>
      <c r="T264" s="1">
        <v>4</v>
      </c>
      <c r="U264" s="1">
        <v>56.93</v>
      </c>
      <c r="V264" s="1">
        <v>11.25</v>
      </c>
      <c r="W264" s="1">
        <v>17.600000000000001</v>
      </c>
      <c r="X264" s="1">
        <v>6.5</v>
      </c>
      <c r="Y264" s="8"/>
      <c r="Z264" s="1" t="s">
        <v>22</v>
      </c>
      <c r="AA264" s="2" t="s">
        <v>35</v>
      </c>
      <c r="AB264" s="2" t="str" cm="1">
        <f t="array" ref="AB2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5" spans="1:30" ht="15" hidden="1" customHeight="1" x14ac:dyDescent="0.35">
      <c r="A265" s="1">
        <v>441</v>
      </c>
      <c r="B265" s="1">
        <v>4</v>
      </c>
      <c r="C265" s="11">
        <v>-8.7403862890080894</v>
      </c>
      <c r="D265" s="10">
        <v>41.951551669300102</v>
      </c>
      <c r="E265" s="1">
        <v>1171</v>
      </c>
      <c r="F265" s="2" t="s">
        <v>382</v>
      </c>
      <c r="G265" s="1"/>
      <c r="H265" s="2" t="s">
        <v>34</v>
      </c>
      <c r="I265" s="2" t="s">
        <v>262</v>
      </c>
      <c r="J265" s="2" t="s">
        <v>383</v>
      </c>
      <c r="K265" s="1">
        <v>-50351.69</v>
      </c>
      <c r="L265" s="1">
        <v>253738.7</v>
      </c>
      <c r="M265" s="2" t="s">
        <v>20</v>
      </c>
      <c r="N265" s="1">
        <v>1973</v>
      </c>
      <c r="O265" s="1" t="str" cm="1">
        <f t="array" ref="O2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5" s="1" t="str" cm="1">
        <f t="array" ref="P2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5" s="2" t="s">
        <v>21</v>
      </c>
      <c r="R265" s="2" t="str" cm="1">
        <f t="array" ref="R2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65" s="2" t="str">
        <f>IF(Esta[[#This Row],[TEC - Tipo de Estrutura 2]]="Pórtico","Vãos Multiplos",Esta[[#This Row],[TEC - Tipo de Estrutura 2]])</f>
        <v>Tabuleiro simples/apoiado</v>
      </c>
      <c r="T265" s="1">
        <v>2</v>
      </c>
      <c r="U265" s="1">
        <v>43.1</v>
      </c>
      <c r="V265" s="1">
        <v>6.75</v>
      </c>
      <c r="W265" s="1">
        <v>24.4</v>
      </c>
      <c r="X265" s="1">
        <v>5.27</v>
      </c>
      <c r="Y265" s="8"/>
      <c r="Z265" s="1" t="s">
        <v>37</v>
      </c>
      <c r="AA265" s="2" t="s">
        <v>23</v>
      </c>
      <c r="AB265" s="2" t="str" cm="1">
        <f t="array" ref="AB2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6" spans="1:30" ht="15" hidden="1" customHeight="1" x14ac:dyDescent="0.35">
      <c r="A266" s="1">
        <v>442</v>
      </c>
      <c r="B266" s="1">
        <v>5</v>
      </c>
      <c r="C266" s="11">
        <v>-8.3265677277508008</v>
      </c>
      <c r="D266" s="10">
        <v>39.484984377213998</v>
      </c>
      <c r="E266" s="1">
        <v>1172</v>
      </c>
      <c r="F266" s="2" t="s">
        <v>384</v>
      </c>
      <c r="G266" s="1"/>
      <c r="H266" s="2" t="s">
        <v>34</v>
      </c>
      <c r="I266" s="2" t="s">
        <v>48</v>
      </c>
      <c r="J266" s="2" t="s">
        <v>375</v>
      </c>
      <c r="K266" s="1">
        <v>-16643.689999999999</v>
      </c>
      <c r="L266" s="1">
        <v>-20330.400000000001</v>
      </c>
      <c r="M266" s="2" t="s">
        <v>20</v>
      </c>
      <c r="N266" s="1">
        <v>1995</v>
      </c>
      <c r="O266" s="1" t="str" cm="1">
        <f t="array" ref="O2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6" s="1" t="str" cm="1">
        <f t="array" ref="P2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6" s="2" t="s">
        <v>31</v>
      </c>
      <c r="R266" s="2" t="str" cm="1">
        <f t="array" ref="R2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6" s="2" t="str">
        <f>IF(Esta[[#This Row],[TEC - Tipo de Estrutura 2]]="Pórtico","Vãos Multiplos",Esta[[#This Row],[TEC - Tipo de Estrutura 2]])</f>
        <v>Vãos Multiplos</v>
      </c>
      <c r="T266" s="1">
        <v>4</v>
      </c>
      <c r="U266" s="1">
        <v>55.48</v>
      </c>
      <c r="V266" s="1">
        <v>18.11</v>
      </c>
      <c r="W266" s="1">
        <v>15.6</v>
      </c>
      <c r="X266" s="1">
        <v>7.6</v>
      </c>
      <c r="Y266" s="8"/>
      <c r="Z266" s="1" t="s">
        <v>22</v>
      </c>
      <c r="AA266" s="2" t="s">
        <v>35</v>
      </c>
      <c r="AB266" s="2" t="str" cm="1">
        <f t="array" ref="AB2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7" spans="1:30" ht="15" hidden="1" customHeight="1" x14ac:dyDescent="0.35">
      <c r="A267" s="1">
        <v>443</v>
      </c>
      <c r="B267" s="1">
        <v>1</v>
      </c>
      <c r="C267" s="11">
        <v>-7.3408469216409404</v>
      </c>
      <c r="D267" s="10">
        <v>40.037075605857702</v>
      </c>
      <c r="E267" s="1">
        <v>1173</v>
      </c>
      <c r="F267" s="2" t="s">
        <v>385</v>
      </c>
      <c r="G267" s="1"/>
      <c r="H267" s="2" t="s">
        <v>25</v>
      </c>
      <c r="I267" s="2" t="s">
        <v>225</v>
      </c>
      <c r="J267" s="2" t="s">
        <v>250</v>
      </c>
      <c r="K267" s="1">
        <v>67618.03</v>
      </c>
      <c r="L267" s="1">
        <v>41251.19</v>
      </c>
      <c r="M267" s="2" t="s">
        <v>20</v>
      </c>
      <c r="N267" s="1">
        <v>1886</v>
      </c>
      <c r="O267" s="1" t="str" cm="1">
        <f t="array" ref="O2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67" s="1" t="str" cm="1">
        <f t="array" ref="P2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67" s="2" t="s">
        <v>28</v>
      </c>
      <c r="R267" s="2" t="str" cm="1">
        <f t="array" ref="R2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67" s="2" t="str">
        <f>IF(Esta[[#This Row],[TEC - Tipo de Estrutura 2]]="Pórtico","Vãos Multiplos",Esta[[#This Row],[TEC - Tipo de Estrutura 2]])</f>
        <v>Arco</v>
      </c>
      <c r="T267" s="1">
        <v>7</v>
      </c>
      <c r="U267" s="1">
        <v>48.25</v>
      </c>
      <c r="V267" s="1">
        <v>4.5999999999999996</v>
      </c>
      <c r="W267" s="1">
        <v>10.050000000000001</v>
      </c>
      <c r="X267" s="1">
        <v>3</v>
      </c>
      <c r="Y267" s="8"/>
      <c r="Z267" s="1" t="s">
        <v>41</v>
      </c>
      <c r="AA267" s="2" t="s">
        <v>32</v>
      </c>
      <c r="AB267" s="2" t="str" cm="1">
        <f t="array" ref="AB2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68" spans="1:30" ht="15" hidden="1" customHeight="1" x14ac:dyDescent="0.35">
      <c r="A268" s="1">
        <v>445</v>
      </c>
      <c r="B268" s="1">
        <v>4</v>
      </c>
      <c r="C268" s="11">
        <v>-8.3349724437942605</v>
      </c>
      <c r="D268" s="10">
        <v>39.483757028847798</v>
      </c>
      <c r="E268" s="1">
        <v>1179</v>
      </c>
      <c r="F268" s="2" t="s">
        <v>386</v>
      </c>
      <c r="G268" s="1"/>
      <c r="H268" s="2" t="s">
        <v>34</v>
      </c>
      <c r="I268" s="2" t="s">
        <v>48</v>
      </c>
      <c r="J268" s="2" t="s">
        <v>375</v>
      </c>
      <c r="K268" s="1">
        <v>-17367.07</v>
      </c>
      <c r="L268" s="1">
        <v>-20465.080000000002</v>
      </c>
      <c r="M268" s="2" t="s">
        <v>20</v>
      </c>
      <c r="N268" s="1">
        <v>1995</v>
      </c>
      <c r="O268" s="1" t="str" cm="1">
        <f t="array" ref="O2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8" s="1" t="str" cm="1">
        <f t="array" ref="P2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8" s="2" t="s">
        <v>31</v>
      </c>
      <c r="R268" s="2" t="str" cm="1">
        <f t="array" ref="R2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8" s="2" t="str">
        <f>IF(Esta[[#This Row],[TEC - Tipo de Estrutura 2]]="Pórtico","Vãos Multiplos",Esta[[#This Row],[TEC - Tipo de Estrutura 2]])</f>
        <v>Vãos Multiplos</v>
      </c>
      <c r="T268" s="1">
        <v>4</v>
      </c>
      <c r="U268" s="1">
        <v>58.76</v>
      </c>
      <c r="V268" s="1">
        <v>11.75</v>
      </c>
      <c r="W268" s="1">
        <v>18.149999999999999</v>
      </c>
      <c r="X268" s="1">
        <v>7.4</v>
      </c>
      <c r="Y268" s="8"/>
      <c r="Z268" s="1" t="s">
        <v>22</v>
      </c>
      <c r="AA268" s="2" t="s">
        <v>35</v>
      </c>
      <c r="AB268" s="2" t="str" cm="1">
        <f t="array" ref="AB2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69" spans="1:30" ht="15" hidden="1" customHeight="1" x14ac:dyDescent="0.35">
      <c r="A269" s="1">
        <v>446</v>
      </c>
      <c r="B269" s="1">
        <v>4</v>
      </c>
      <c r="C269" s="11">
        <v>-8.3431887414857808</v>
      </c>
      <c r="D269" s="10">
        <v>39.482085008502999</v>
      </c>
      <c r="E269" s="1">
        <v>1183</v>
      </c>
      <c r="F269" s="2" t="s">
        <v>387</v>
      </c>
      <c r="G269" s="1"/>
      <c r="H269" s="2" t="s">
        <v>25</v>
      </c>
      <c r="I269" s="2" t="s">
        <v>48</v>
      </c>
      <c r="J269" s="2" t="s">
        <v>375</v>
      </c>
      <c r="K269" s="1">
        <v>-18074.38</v>
      </c>
      <c r="L269" s="1">
        <v>-20649.099999999999</v>
      </c>
      <c r="M269" s="2" t="s">
        <v>20</v>
      </c>
      <c r="N269" s="1">
        <v>1995</v>
      </c>
      <c r="O269" s="1" t="str" cm="1">
        <f t="array" ref="O2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9" s="1" t="str" cm="1">
        <f t="array" ref="P2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69" s="2" t="s">
        <v>31</v>
      </c>
      <c r="R269" s="2" t="str" cm="1">
        <f t="array" ref="R2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69" s="2" t="str">
        <f>IF(Esta[[#This Row],[TEC - Tipo de Estrutura 2]]="Pórtico","Vãos Multiplos",Esta[[#This Row],[TEC - Tipo de Estrutura 2]])</f>
        <v>Vãos Multiplos</v>
      </c>
      <c r="T269" s="1">
        <v>10</v>
      </c>
      <c r="U269" s="1">
        <v>329.83</v>
      </c>
      <c r="V269" s="1">
        <v>29.9</v>
      </c>
      <c r="W269" s="1">
        <v>34</v>
      </c>
      <c r="X269" s="1">
        <v>34</v>
      </c>
      <c r="Y269" s="8"/>
      <c r="Z269" s="1" t="s">
        <v>22</v>
      </c>
      <c r="AA269" s="2" t="s">
        <v>35</v>
      </c>
      <c r="AB269" s="2" t="str" cm="1">
        <f t="array" ref="AB2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0" spans="1:30" ht="15" hidden="1" customHeight="1" x14ac:dyDescent="0.35">
      <c r="A270" s="1">
        <v>447</v>
      </c>
      <c r="B270" s="1">
        <v>4</v>
      </c>
      <c r="C270" s="11">
        <v>-8.35375362808883</v>
      </c>
      <c r="D270" s="10">
        <v>39.4832492305963</v>
      </c>
      <c r="E270" s="1">
        <v>1187</v>
      </c>
      <c r="F270" s="2" t="s">
        <v>388</v>
      </c>
      <c r="G270" s="1"/>
      <c r="H270" s="2" t="s">
        <v>18</v>
      </c>
      <c r="I270" s="2" t="s">
        <v>48</v>
      </c>
      <c r="J270" s="2" t="s">
        <v>375</v>
      </c>
      <c r="K270" s="1">
        <v>-18983.02</v>
      </c>
      <c r="L270" s="1">
        <v>-20517.669999999998</v>
      </c>
      <c r="M270" s="2" t="s">
        <v>20</v>
      </c>
      <c r="N270" s="1">
        <v>1995</v>
      </c>
      <c r="O270" s="1" t="str" cm="1">
        <f t="array" ref="O2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0" s="1" t="str" cm="1">
        <f t="array" ref="P2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70" s="2" t="s">
        <v>31</v>
      </c>
      <c r="R270" s="2" t="str" cm="1">
        <f t="array" ref="R2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70" s="2" t="str">
        <f>IF(Esta[[#This Row],[TEC - Tipo de Estrutura 2]]="Pórtico","Vãos Multiplos",Esta[[#This Row],[TEC - Tipo de Estrutura 2]])</f>
        <v>Vãos Multiplos</v>
      </c>
      <c r="T270" s="1">
        <v>3</v>
      </c>
      <c r="U270" s="1">
        <v>40.71</v>
      </c>
      <c r="V270" s="1">
        <v>32.4</v>
      </c>
      <c r="W270" s="1">
        <v>18.09</v>
      </c>
      <c r="X270" s="1">
        <v>6.17</v>
      </c>
      <c r="Y270" s="8"/>
      <c r="Z270" s="1" t="s">
        <v>22</v>
      </c>
      <c r="AA270" s="2" t="s">
        <v>35</v>
      </c>
      <c r="AB270" s="2" t="str" cm="1">
        <f t="array" ref="AB2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1" spans="1:30" ht="15" hidden="1" customHeight="1" x14ac:dyDescent="0.35">
      <c r="A271" s="1">
        <v>448</v>
      </c>
      <c r="B271" s="1">
        <v>3</v>
      </c>
      <c r="C271" s="11">
        <v>-8.3567738018501796</v>
      </c>
      <c r="D271" s="10">
        <v>39.484403830994196</v>
      </c>
      <c r="E271" s="1">
        <v>1189</v>
      </c>
      <c r="F271" s="2" t="s">
        <v>389</v>
      </c>
      <c r="G271" s="1"/>
      <c r="H271" s="2" t="s">
        <v>18</v>
      </c>
      <c r="I271" s="2" t="s">
        <v>48</v>
      </c>
      <c r="J271" s="2" t="s">
        <v>375</v>
      </c>
      <c r="K271" s="1">
        <v>-19242.54</v>
      </c>
      <c r="L271" s="1">
        <v>-20388.84</v>
      </c>
      <c r="M271" s="2" t="s">
        <v>20</v>
      </c>
      <c r="N271" s="1">
        <v>1995</v>
      </c>
      <c r="O271" s="1" t="str" cm="1">
        <f t="array" ref="O2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1" s="1" t="str" cm="1">
        <f t="array" ref="P2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71" s="2" t="s">
        <v>154</v>
      </c>
      <c r="R271" s="2" t="str" cm="1">
        <f t="array" ref="R2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1" s="2" t="str">
        <f>IF(Esta[[#This Row],[TEC - Tipo de Estrutura 2]]="Pórtico","Vãos Multiplos",Esta[[#This Row],[TEC - Tipo de Estrutura 2]])</f>
        <v>Arco</v>
      </c>
      <c r="T271" s="1">
        <v>1</v>
      </c>
      <c r="U271" s="1">
        <v>12.73</v>
      </c>
      <c r="V271" s="1">
        <v>31.2</v>
      </c>
      <c r="X271" s="7"/>
      <c r="Y271" s="8"/>
      <c r="Z271" s="1" t="s">
        <v>22</v>
      </c>
      <c r="AA271" s="2" t="s">
        <v>23</v>
      </c>
      <c r="AB271" s="2" t="str" cm="1">
        <f t="array" ref="AB2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2" spans="1:30" ht="15" hidden="1" customHeight="1" x14ac:dyDescent="0.35">
      <c r="A272" s="1">
        <v>449</v>
      </c>
      <c r="B272" s="1">
        <v>4</v>
      </c>
      <c r="C272" s="11">
        <v>-9.1576963085230307</v>
      </c>
      <c r="D272" s="10">
        <v>39.2807625887882</v>
      </c>
      <c r="E272" s="1">
        <v>1190</v>
      </c>
      <c r="F272" s="2" t="s">
        <v>390</v>
      </c>
      <c r="G272" s="1"/>
      <c r="H272" s="2" t="s">
        <v>18</v>
      </c>
      <c r="I272" s="2" t="s">
        <v>99</v>
      </c>
      <c r="J272" s="2" t="s">
        <v>391</v>
      </c>
      <c r="K272" s="1">
        <v>-88405.48</v>
      </c>
      <c r="L272" s="1">
        <v>-42521.06</v>
      </c>
      <c r="M272" s="2" t="s">
        <v>20</v>
      </c>
      <c r="N272" s="1">
        <v>1928</v>
      </c>
      <c r="O272" s="1" t="str" cm="1">
        <f t="array" ref="O2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2" s="1" t="str" cm="1">
        <f t="array" ref="P2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2" s="2" t="s">
        <v>21</v>
      </c>
      <c r="R272" s="2" t="str" cm="1">
        <f t="array" ref="R2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72" s="2" t="str">
        <f>IF(Esta[[#This Row],[TEC - Tipo de Estrutura 2]]="Pórtico","Vãos Multiplos",Esta[[#This Row],[TEC - Tipo de Estrutura 2]])</f>
        <v>Tabuleiro simples/apoiado</v>
      </c>
      <c r="T272" s="1">
        <v>1</v>
      </c>
      <c r="U272" s="1">
        <v>13.82</v>
      </c>
      <c r="V272" s="1">
        <v>8.6999999999999993</v>
      </c>
      <c r="W272" s="1">
        <v>13.82</v>
      </c>
      <c r="X272" s="7"/>
      <c r="Y272" s="8"/>
      <c r="Z272" s="1" t="s">
        <v>29</v>
      </c>
      <c r="AA272" s="2" t="s">
        <v>23</v>
      </c>
      <c r="AB272" s="2" t="str" cm="1">
        <f t="array" ref="AB2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3" spans="1:29" ht="15" hidden="1" customHeight="1" x14ac:dyDescent="0.35">
      <c r="A273" s="1">
        <v>450</v>
      </c>
      <c r="B273" s="1">
        <v>1</v>
      </c>
      <c r="C273" s="11">
        <v>-8.0910765807478793</v>
      </c>
      <c r="D273" s="10">
        <v>39.765791550240202</v>
      </c>
      <c r="E273" s="1">
        <v>1191</v>
      </c>
      <c r="F273" s="2" t="s">
        <v>392</v>
      </c>
      <c r="G273" s="1"/>
      <c r="H273" s="2" t="s">
        <v>25</v>
      </c>
      <c r="I273" s="2" t="s">
        <v>225</v>
      </c>
      <c r="J273" s="2" t="s">
        <v>279</v>
      </c>
      <c r="K273" s="1">
        <v>3601.4859999999999</v>
      </c>
      <c r="L273" s="1">
        <v>10829.88</v>
      </c>
      <c r="M273" s="2" t="s">
        <v>20</v>
      </c>
      <c r="N273" s="1">
        <v>1945</v>
      </c>
      <c r="O273" s="1" t="str" cm="1">
        <f t="array" ref="O2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3" s="1" t="str" cm="1">
        <f t="array" ref="P2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3" s="2" t="s">
        <v>21</v>
      </c>
      <c r="R273" s="2" t="str" cm="1">
        <f t="array" ref="R2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73" s="2" t="str">
        <f>IF(Esta[[#This Row],[TEC - Tipo de Estrutura 2]]="Pórtico","Vãos Multiplos",Esta[[#This Row],[TEC - Tipo de Estrutura 2]])</f>
        <v>Tabuleiro simples/apoiado</v>
      </c>
      <c r="T273" s="1">
        <v>1</v>
      </c>
      <c r="U273" s="1">
        <v>16.5</v>
      </c>
      <c r="V273" s="1">
        <v>7.84</v>
      </c>
      <c r="W273" s="1">
        <v>16.5</v>
      </c>
      <c r="X273" s="7"/>
      <c r="Y273" s="8"/>
      <c r="Z273" s="1" t="s">
        <v>41</v>
      </c>
      <c r="AA273" s="2" t="s">
        <v>23</v>
      </c>
      <c r="AB273" s="2" t="str" cm="1">
        <f t="array" ref="AB2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4" spans="1:29" ht="15" hidden="1" customHeight="1" x14ac:dyDescent="0.35">
      <c r="A274" s="1">
        <v>453</v>
      </c>
      <c r="B274" s="1">
        <v>2</v>
      </c>
      <c r="C274" s="11">
        <v>-7.9968227013462103</v>
      </c>
      <c r="D274" s="10">
        <v>39.766684832036802</v>
      </c>
      <c r="E274" s="1">
        <v>1197</v>
      </c>
      <c r="F274" s="2" t="s">
        <v>393</v>
      </c>
      <c r="G274" s="1"/>
      <c r="H274" s="2" t="s">
        <v>25</v>
      </c>
      <c r="I274" s="2" t="s">
        <v>225</v>
      </c>
      <c r="J274" s="2" t="s">
        <v>279</v>
      </c>
      <c r="K274" s="1">
        <v>11677.47</v>
      </c>
      <c r="L274" s="1">
        <v>10937.1</v>
      </c>
      <c r="M274" s="2" t="s">
        <v>20</v>
      </c>
      <c r="N274" s="1">
        <v>1885</v>
      </c>
      <c r="O274" s="1" t="str" cm="1">
        <f t="array" ref="O2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4" s="1" t="str" cm="1">
        <f t="array" ref="P2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4" s="2" t="s">
        <v>28</v>
      </c>
      <c r="R274" s="2" t="str" cm="1">
        <f t="array" ref="R2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4" s="2" t="str">
        <f>IF(Esta[[#This Row],[TEC - Tipo de Estrutura 2]]="Pórtico","Vãos Multiplos",Esta[[#This Row],[TEC - Tipo de Estrutura 2]])</f>
        <v>Arco</v>
      </c>
      <c r="T274" s="1">
        <v>5</v>
      </c>
      <c r="U274" s="1">
        <v>38</v>
      </c>
      <c r="V274" s="1">
        <v>7</v>
      </c>
      <c r="W274" s="1">
        <v>8</v>
      </c>
      <c r="X274" s="1">
        <v>5</v>
      </c>
      <c r="Y274" s="8"/>
      <c r="Z274" s="1" t="s">
        <v>41</v>
      </c>
      <c r="AA274" s="2" t="s">
        <v>30</v>
      </c>
      <c r="AB274" s="2" t="str" cm="1">
        <f t="array" ref="AB2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2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75" spans="1:29" ht="15" hidden="1" customHeight="1" x14ac:dyDescent="0.35">
      <c r="A275" s="1">
        <v>454</v>
      </c>
      <c r="B275" s="1">
        <v>4</v>
      </c>
      <c r="C275" s="11">
        <v>-8.3636263767060104</v>
      </c>
      <c r="D275" s="10">
        <v>39.485586756175003</v>
      </c>
      <c r="E275" s="1">
        <v>1198</v>
      </c>
      <c r="F275" s="2" t="s">
        <v>394</v>
      </c>
      <c r="G275" s="1"/>
      <c r="H275" s="2" t="s">
        <v>18</v>
      </c>
      <c r="I275" s="2" t="s">
        <v>48</v>
      </c>
      <c r="J275" s="2" t="s">
        <v>375</v>
      </c>
      <c r="K275" s="1">
        <v>-19831.75</v>
      </c>
      <c r="L275" s="1">
        <v>-20256.02</v>
      </c>
      <c r="M275" s="2" t="s">
        <v>20</v>
      </c>
      <c r="N275" s="1">
        <v>1995</v>
      </c>
      <c r="O275" s="1" t="str" cm="1">
        <f t="array" ref="O2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5" s="1" t="str" cm="1">
        <f t="array" ref="P2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75" s="2" t="s">
        <v>154</v>
      </c>
      <c r="R275" s="2" t="str" cm="1">
        <f t="array" ref="R2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5" s="2" t="str">
        <f>IF(Esta[[#This Row],[TEC - Tipo de Estrutura 2]]="Pórtico","Vãos Multiplos",Esta[[#This Row],[TEC - Tipo de Estrutura 2]])</f>
        <v>Arco</v>
      </c>
      <c r="T275" s="1">
        <v>1</v>
      </c>
      <c r="U275" s="1">
        <v>13.2</v>
      </c>
      <c r="V275" s="1">
        <v>30</v>
      </c>
      <c r="W275" s="1">
        <v>13.2</v>
      </c>
      <c r="X275" s="7"/>
      <c r="Y275" s="8"/>
      <c r="Z275" s="1" t="s">
        <v>22</v>
      </c>
      <c r="AA275" s="2" t="s">
        <v>23</v>
      </c>
      <c r="AB275" s="2" t="str" cm="1">
        <f t="array" ref="AB2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6" spans="1:29" ht="15" hidden="1" customHeight="1" x14ac:dyDescent="0.35">
      <c r="A276" s="1">
        <v>455</v>
      </c>
      <c r="B276" s="1">
        <v>5</v>
      </c>
      <c r="C276" s="11">
        <v>-8.3664990188854809</v>
      </c>
      <c r="D276" s="10">
        <v>39.485437904873898</v>
      </c>
      <c r="E276" s="1">
        <v>1199</v>
      </c>
      <c r="F276" s="2" t="s">
        <v>395</v>
      </c>
      <c r="G276" s="1"/>
      <c r="H276" s="2" t="s">
        <v>34</v>
      </c>
      <c r="I276" s="2" t="s">
        <v>48</v>
      </c>
      <c r="J276" s="2" t="s">
        <v>375</v>
      </c>
      <c r="K276" s="1">
        <v>-20078.93</v>
      </c>
      <c r="L276" s="1">
        <v>-20271.91</v>
      </c>
      <c r="M276" s="2" t="s">
        <v>20</v>
      </c>
      <c r="N276" s="1">
        <v>1995</v>
      </c>
      <c r="O276" s="1" t="str" cm="1">
        <f t="array" ref="O2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6" s="1" t="str" cm="1">
        <f t="array" ref="P2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76" s="2" t="s">
        <v>31</v>
      </c>
      <c r="R276" s="2" t="str" cm="1">
        <f t="array" ref="R2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76" s="2" t="str">
        <f>IF(Esta[[#This Row],[TEC - Tipo de Estrutura 2]]="Pórtico","Vãos Multiplos",Esta[[#This Row],[TEC - Tipo de Estrutura 2]])</f>
        <v>Vãos Multiplos</v>
      </c>
      <c r="T276" s="1">
        <v>4</v>
      </c>
      <c r="U276" s="1">
        <v>57.12</v>
      </c>
      <c r="V276" s="1">
        <v>11.3</v>
      </c>
      <c r="W276" s="1">
        <v>17.5</v>
      </c>
      <c r="X276" s="1">
        <v>6.8</v>
      </c>
      <c r="Y276" s="8"/>
      <c r="Z276" s="1" t="s">
        <v>22</v>
      </c>
      <c r="AA276" s="2" t="s">
        <v>35</v>
      </c>
      <c r="AB276" s="2" t="str" cm="1">
        <f t="array" ref="AB2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7" spans="1:29" ht="15" hidden="1" customHeight="1" x14ac:dyDescent="0.35">
      <c r="A277" s="1">
        <v>456</v>
      </c>
      <c r="B277" s="1">
        <v>1</v>
      </c>
      <c r="C277" s="11">
        <v>-7.9512929315551997</v>
      </c>
      <c r="D277" s="10">
        <v>39.685129665447299</v>
      </c>
      <c r="E277" s="1">
        <v>1208</v>
      </c>
      <c r="F277" s="2" t="s">
        <v>396</v>
      </c>
      <c r="G277" s="1"/>
      <c r="H277" s="2" t="s">
        <v>25</v>
      </c>
      <c r="I277" s="2" t="s">
        <v>225</v>
      </c>
      <c r="J277" s="2" t="s">
        <v>397</v>
      </c>
      <c r="K277" s="1">
        <v>15597</v>
      </c>
      <c r="L277" s="1">
        <v>1889</v>
      </c>
      <c r="M277" s="2" t="s">
        <v>20</v>
      </c>
      <c r="N277" s="1">
        <v>1865</v>
      </c>
      <c r="O277" s="1" t="str" cm="1">
        <f t="array" ref="O2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7" s="1" t="str" cm="1">
        <f t="array" ref="P2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7" s="2" t="s">
        <v>28</v>
      </c>
      <c r="R277" s="2" t="str" cm="1">
        <f t="array" ref="R2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7" s="2" t="str">
        <f>IF(Esta[[#This Row],[TEC - Tipo de Estrutura 2]]="Pórtico","Vãos Multiplos",Esta[[#This Row],[TEC - Tipo de Estrutura 2]])</f>
        <v>Arco</v>
      </c>
      <c r="T277" s="1">
        <v>3</v>
      </c>
      <c r="U277" s="1">
        <v>23.4</v>
      </c>
      <c r="V277" s="1">
        <v>8.1999999999999993</v>
      </c>
      <c r="W277" s="1">
        <v>9.1999999999999993</v>
      </c>
      <c r="X277" s="1">
        <v>3.4</v>
      </c>
      <c r="Y277" s="8"/>
      <c r="Z277" s="1" t="s">
        <v>41</v>
      </c>
      <c r="AA277" s="2" t="s">
        <v>32</v>
      </c>
      <c r="AB277" s="2" t="str" cm="1">
        <f t="array" ref="AB2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78" spans="1:29" ht="15" hidden="1" customHeight="1" x14ac:dyDescent="0.35">
      <c r="A278" s="1">
        <v>457</v>
      </c>
      <c r="B278" s="1">
        <v>1</v>
      </c>
      <c r="C278" s="11">
        <v>-7.8495195131356903</v>
      </c>
      <c r="D278" s="10">
        <v>40.016049255127498</v>
      </c>
      <c r="E278" s="1">
        <v>1211</v>
      </c>
      <c r="F278" s="2" t="s">
        <v>398</v>
      </c>
      <c r="G278" s="1"/>
      <c r="H278" s="2" t="s">
        <v>25</v>
      </c>
      <c r="I278" s="2" t="s">
        <v>225</v>
      </c>
      <c r="J278" s="2" t="s">
        <v>368</v>
      </c>
      <c r="K278" s="1">
        <v>24211.09</v>
      </c>
      <c r="L278" s="1">
        <v>38654.31</v>
      </c>
      <c r="M278" s="2" t="s">
        <v>20</v>
      </c>
      <c r="N278" s="1">
        <v>1949</v>
      </c>
      <c r="O278" s="1" t="str" cm="1">
        <f t="array" ref="O2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8" s="1" t="str" cm="1">
        <f t="array" ref="P2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8" s="2" t="s">
        <v>28</v>
      </c>
      <c r="R278" s="2" t="str" cm="1">
        <f t="array" ref="R2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8" s="2" t="str">
        <f>IF(Esta[[#This Row],[TEC - Tipo de Estrutura 2]]="Pórtico","Vãos Multiplos",Esta[[#This Row],[TEC - Tipo de Estrutura 2]])</f>
        <v>Arco</v>
      </c>
      <c r="T278" s="1">
        <v>3</v>
      </c>
      <c r="U278" s="1">
        <v>96</v>
      </c>
      <c r="V278" s="1">
        <v>8.3000000000000007</v>
      </c>
      <c r="W278" s="1">
        <v>33</v>
      </c>
      <c r="X278" s="1">
        <v>6</v>
      </c>
      <c r="Y278" s="8"/>
      <c r="Z278" s="1" t="s">
        <v>41</v>
      </c>
      <c r="AA278" s="2" t="s">
        <v>23</v>
      </c>
      <c r="AB278" s="2" t="str" cm="1">
        <f t="array" ref="AB2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79" spans="1:29" ht="15" hidden="1" customHeight="1" x14ac:dyDescent="0.35">
      <c r="A279" s="1">
        <v>458</v>
      </c>
      <c r="B279" s="1">
        <v>2</v>
      </c>
      <c r="C279" s="11">
        <v>-7.33395625697844</v>
      </c>
      <c r="D279" s="10">
        <v>39.858681711021099</v>
      </c>
      <c r="E279" s="1">
        <v>1212</v>
      </c>
      <c r="F279" s="2" t="s">
        <v>399</v>
      </c>
      <c r="G279" s="1"/>
      <c r="H279" s="2" t="s">
        <v>25</v>
      </c>
      <c r="I279" s="2" t="s">
        <v>225</v>
      </c>
      <c r="J279" s="2" t="s">
        <v>250</v>
      </c>
      <c r="K279" s="1">
        <v>68383.55</v>
      </c>
      <c r="L279" s="1">
        <v>21448.38</v>
      </c>
      <c r="M279" s="2" t="s">
        <v>20</v>
      </c>
      <c r="N279" s="1">
        <v>1875</v>
      </c>
      <c r="O279" s="1" t="str" cm="1">
        <f t="array" ref="O2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9" s="1" t="str" cm="1">
        <f t="array" ref="P2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79" s="2" t="s">
        <v>28</v>
      </c>
      <c r="R279" s="2" t="str" cm="1">
        <f t="array" ref="R2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79" s="2" t="str">
        <f>IF(Esta[[#This Row],[TEC - Tipo de Estrutura 2]]="Pórtico","Vãos Multiplos",Esta[[#This Row],[TEC - Tipo de Estrutura 2]])</f>
        <v>Arco</v>
      </c>
      <c r="T279" s="1">
        <v>3</v>
      </c>
      <c r="U279" s="1">
        <v>50</v>
      </c>
      <c r="V279" s="1">
        <v>11.5</v>
      </c>
      <c r="W279" s="1">
        <v>18</v>
      </c>
      <c r="X279" s="1">
        <v>15</v>
      </c>
      <c r="Y279" s="8"/>
      <c r="Z279" s="1" t="s">
        <v>41</v>
      </c>
      <c r="AA279" s="2" t="s">
        <v>32</v>
      </c>
      <c r="AB279" s="2" t="str" cm="1">
        <f t="array" ref="AB2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2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280" spans="1:29" ht="15" hidden="1" customHeight="1" x14ac:dyDescent="0.35">
      <c r="A280" s="1">
        <v>460</v>
      </c>
      <c r="B280" s="1">
        <v>5</v>
      </c>
      <c r="C280" s="11">
        <v>-8.3862939411015702</v>
      </c>
      <c r="D280" s="10">
        <v>39.486839137125301</v>
      </c>
      <c r="E280" s="1">
        <v>1219</v>
      </c>
      <c r="F280" s="2" t="s">
        <v>400</v>
      </c>
      <c r="G280" s="1"/>
      <c r="H280" s="2" t="s">
        <v>34</v>
      </c>
      <c r="I280" s="2" t="s">
        <v>48</v>
      </c>
      <c r="J280" s="2" t="s">
        <v>277</v>
      </c>
      <c r="K280" s="1">
        <v>-21781.48</v>
      </c>
      <c r="L280" s="1">
        <v>-20111.740000000002</v>
      </c>
      <c r="M280" s="2" t="s">
        <v>20</v>
      </c>
      <c r="N280" s="1">
        <v>1995</v>
      </c>
      <c r="O280" s="1" t="str" cm="1">
        <f t="array" ref="O2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0" s="1" t="str" cm="1">
        <f t="array" ref="P2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0" s="2" t="s">
        <v>31</v>
      </c>
      <c r="R280" s="2" t="str" cm="1">
        <f t="array" ref="R2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0" s="2" t="str">
        <f>IF(Esta[[#This Row],[TEC - Tipo de Estrutura 2]]="Pórtico","Vãos Multiplos",Esta[[#This Row],[TEC - Tipo de Estrutura 2]])</f>
        <v>Vãos Multiplos</v>
      </c>
      <c r="T280" s="1">
        <v>4</v>
      </c>
      <c r="U280" s="1">
        <v>50.1</v>
      </c>
      <c r="V280" s="1">
        <v>8.3000000000000007</v>
      </c>
      <c r="W280" s="1">
        <v>15.22</v>
      </c>
      <c r="X280" s="1">
        <v>7.9</v>
      </c>
      <c r="Y280" s="8"/>
      <c r="Z280" s="1" t="s">
        <v>22</v>
      </c>
      <c r="AA280" s="2" t="s">
        <v>23</v>
      </c>
      <c r="AB280" s="2" t="str" cm="1">
        <f t="array" ref="AB2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1" spans="1:29" ht="15" hidden="1" customHeight="1" x14ac:dyDescent="0.35">
      <c r="A281" s="1">
        <v>462</v>
      </c>
      <c r="B281" s="1">
        <v>4</v>
      </c>
      <c r="C281" s="11">
        <v>-8.3905044079540296</v>
      </c>
      <c r="D281" s="10">
        <v>39.486888438422298</v>
      </c>
      <c r="E281" s="1">
        <v>1222</v>
      </c>
      <c r="F281" s="2" t="s">
        <v>401</v>
      </c>
      <c r="G281" s="1"/>
      <c r="H281" s="2" t="s">
        <v>18</v>
      </c>
      <c r="I281" s="2" t="s">
        <v>48</v>
      </c>
      <c r="J281" s="2" t="s">
        <v>283</v>
      </c>
      <c r="K281" s="1">
        <v>-22143.69</v>
      </c>
      <c r="L281" s="1">
        <v>-20105.240000000002</v>
      </c>
      <c r="M281" s="2" t="s">
        <v>20</v>
      </c>
      <c r="N281" s="1">
        <v>1995</v>
      </c>
      <c r="O281" s="1" t="str" cm="1">
        <f t="array" ref="O2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1" s="1" t="str" cm="1">
        <f t="array" ref="P2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1" s="2" t="s">
        <v>31</v>
      </c>
      <c r="R281" s="2" t="str" cm="1">
        <f t="array" ref="R2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1" s="2" t="str">
        <f>IF(Esta[[#This Row],[TEC - Tipo de Estrutura 2]]="Pórtico","Vãos Multiplos",Esta[[#This Row],[TEC - Tipo de Estrutura 2]])</f>
        <v>Vãos Multiplos</v>
      </c>
      <c r="T281" s="1">
        <v>3</v>
      </c>
      <c r="U281" s="1">
        <v>42.53</v>
      </c>
      <c r="V281" s="1">
        <v>29.76</v>
      </c>
      <c r="W281" s="1">
        <v>20.13</v>
      </c>
      <c r="X281" s="1">
        <v>5.34</v>
      </c>
      <c r="Y281" s="8"/>
      <c r="Z281" s="1" t="s">
        <v>22</v>
      </c>
      <c r="AA281" s="2" t="s">
        <v>35</v>
      </c>
      <c r="AB281" s="2" t="str" cm="1">
        <f t="array" ref="AB2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2" spans="1:29" ht="15" hidden="1" customHeight="1" x14ac:dyDescent="0.35">
      <c r="A282" s="1">
        <v>463</v>
      </c>
      <c r="B282" s="1">
        <v>5</v>
      </c>
      <c r="C282" s="11">
        <v>-8.3944425972318708</v>
      </c>
      <c r="D282" s="10">
        <v>39.487017100642902</v>
      </c>
      <c r="E282" s="1">
        <v>1224</v>
      </c>
      <c r="F282" s="2" t="s">
        <v>402</v>
      </c>
      <c r="G282" s="1"/>
      <c r="H282" s="2" t="s">
        <v>34</v>
      </c>
      <c r="I282" s="2" t="s">
        <v>48</v>
      </c>
      <c r="J282" s="2" t="s">
        <v>277</v>
      </c>
      <c r="K282" s="1">
        <v>-22482.45</v>
      </c>
      <c r="L282" s="1">
        <v>-20089.98</v>
      </c>
      <c r="M282" s="2" t="s">
        <v>20</v>
      </c>
      <c r="N282" s="1">
        <v>1995</v>
      </c>
      <c r="O282" s="1" t="str" cm="1">
        <f t="array" ref="O2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2" s="1" t="str" cm="1">
        <f t="array" ref="P2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2" s="2" t="s">
        <v>31</v>
      </c>
      <c r="R282" s="2" t="str" cm="1">
        <f t="array" ref="R2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2" s="2" t="str">
        <f>IF(Esta[[#This Row],[TEC - Tipo de Estrutura 2]]="Pórtico","Vãos Multiplos",Esta[[#This Row],[TEC - Tipo de Estrutura 2]])</f>
        <v>Vãos Multiplos</v>
      </c>
      <c r="T282" s="1">
        <v>4</v>
      </c>
      <c r="U282" s="1">
        <v>50</v>
      </c>
      <c r="V282" s="1">
        <v>8.3000000000000007</v>
      </c>
      <c r="W282" s="1">
        <v>15.25</v>
      </c>
      <c r="X282" s="1">
        <v>8.3000000000000007</v>
      </c>
      <c r="Y282" s="8"/>
      <c r="Z282" s="1" t="s">
        <v>22</v>
      </c>
      <c r="AA282" s="2" t="s">
        <v>35</v>
      </c>
      <c r="AB282" s="2" t="str" cm="1">
        <f t="array" ref="AB2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3" spans="1:29" ht="15" hidden="1" customHeight="1" x14ac:dyDescent="0.35">
      <c r="A283" s="1">
        <v>465</v>
      </c>
      <c r="B283" s="1">
        <v>5</v>
      </c>
      <c r="C283" s="11">
        <v>-8.4029431357494797</v>
      </c>
      <c r="D283" s="10">
        <v>39.486258932791003</v>
      </c>
      <c r="E283" s="1">
        <v>1230</v>
      </c>
      <c r="F283" s="2" t="s">
        <v>403</v>
      </c>
      <c r="G283" s="1"/>
      <c r="H283" s="2" t="s">
        <v>34</v>
      </c>
      <c r="I283" s="2" t="s">
        <v>48</v>
      </c>
      <c r="J283" s="2" t="s">
        <v>283</v>
      </c>
      <c r="K283" s="1">
        <v>-23214</v>
      </c>
      <c r="L283" s="1">
        <v>-20172</v>
      </c>
      <c r="M283" s="2" t="s">
        <v>20</v>
      </c>
      <c r="N283" s="1">
        <v>1995</v>
      </c>
      <c r="O283" s="1" t="str" cm="1">
        <f t="array" ref="O2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3" s="1" t="str" cm="1">
        <f t="array" ref="P2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3" s="2" t="s">
        <v>31</v>
      </c>
      <c r="R283" s="2" t="str" cm="1">
        <f t="array" ref="R2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3" s="2" t="str">
        <f>IF(Esta[[#This Row],[TEC - Tipo de Estrutura 2]]="Pórtico","Vãos Multiplos",Esta[[#This Row],[TEC - Tipo de Estrutura 2]])</f>
        <v>Vãos Multiplos</v>
      </c>
      <c r="T283" s="1">
        <v>4</v>
      </c>
      <c r="U283" s="1">
        <v>50</v>
      </c>
      <c r="V283" s="1">
        <v>8.3000000000000007</v>
      </c>
      <c r="W283" s="1">
        <v>15.25</v>
      </c>
      <c r="X283" s="1">
        <v>8.1</v>
      </c>
      <c r="Y283" s="8"/>
      <c r="Z283" s="1" t="s">
        <v>22</v>
      </c>
      <c r="AA283" s="2" t="s">
        <v>35</v>
      </c>
      <c r="AB283" s="2" t="str" cm="1">
        <f t="array" ref="AB2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4" spans="1:29" ht="15" hidden="1" customHeight="1" x14ac:dyDescent="0.35">
      <c r="A284" s="1">
        <v>466</v>
      </c>
      <c r="B284" s="1">
        <v>5</v>
      </c>
      <c r="C284" s="11">
        <v>-8.4321785800893903</v>
      </c>
      <c r="D284" s="10">
        <v>39.489709410952699</v>
      </c>
      <c r="E284" s="1">
        <v>1241</v>
      </c>
      <c r="F284" s="2" t="s">
        <v>404</v>
      </c>
      <c r="G284" s="1"/>
      <c r="H284" s="2" t="s">
        <v>34</v>
      </c>
      <c r="I284" s="2" t="s">
        <v>48</v>
      </c>
      <c r="J284" s="2" t="s">
        <v>277</v>
      </c>
      <c r="K284" s="1">
        <v>-25727.87</v>
      </c>
      <c r="L284" s="1">
        <v>-19780.97</v>
      </c>
      <c r="M284" s="2" t="s">
        <v>20</v>
      </c>
      <c r="N284" s="1">
        <v>1995</v>
      </c>
      <c r="O284" s="1" t="str" cm="1">
        <f t="array" ref="O2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4" s="1" t="str" cm="1">
        <f t="array" ref="P2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4" s="2" t="s">
        <v>31</v>
      </c>
      <c r="R284" s="2" t="str" cm="1">
        <f t="array" ref="R2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4" s="2" t="str">
        <f>IF(Esta[[#This Row],[TEC - Tipo de Estrutura 2]]="Pórtico","Vãos Multiplos",Esta[[#This Row],[TEC - Tipo de Estrutura 2]])</f>
        <v>Vãos Multiplos</v>
      </c>
      <c r="T284" s="1">
        <v>4</v>
      </c>
      <c r="U284" s="1">
        <v>49.4</v>
      </c>
      <c r="V284" s="1">
        <v>8.3000000000000007</v>
      </c>
      <c r="W284" s="1">
        <v>15.2</v>
      </c>
      <c r="X284" s="1">
        <v>7.8</v>
      </c>
      <c r="Y284" s="8"/>
      <c r="Z284" s="1" t="s">
        <v>22</v>
      </c>
      <c r="AA284" s="2" t="s">
        <v>23</v>
      </c>
      <c r="AB284" s="2" t="str" cm="1">
        <f t="array" ref="AB2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5" spans="1:29" ht="15" hidden="1" customHeight="1" x14ac:dyDescent="0.35">
      <c r="A285" s="1">
        <v>467</v>
      </c>
      <c r="B285" s="1">
        <v>4</v>
      </c>
      <c r="C285" s="11">
        <v>-8.44401442204828</v>
      </c>
      <c r="D285" s="10">
        <v>39.488676160737903</v>
      </c>
      <c r="E285" s="1">
        <v>1243</v>
      </c>
      <c r="F285" s="2" t="s">
        <v>405</v>
      </c>
      <c r="G285" s="1"/>
      <c r="H285" s="2" t="s">
        <v>18</v>
      </c>
      <c r="I285" s="2" t="s">
        <v>48</v>
      </c>
      <c r="J285" s="2" t="s">
        <v>277</v>
      </c>
      <c r="K285" s="1">
        <v>-26746.46</v>
      </c>
      <c r="L285" s="1">
        <v>-19892.240000000002</v>
      </c>
      <c r="M285" s="2" t="s">
        <v>20</v>
      </c>
      <c r="N285" s="1">
        <v>1993</v>
      </c>
      <c r="O285" s="1" t="str" cm="1">
        <f t="array" ref="O2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5" s="1" t="str" cm="1">
        <f t="array" ref="P2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5" s="2" t="s">
        <v>21</v>
      </c>
      <c r="R285" s="2" t="str" cm="1">
        <f t="array" ref="R2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85" s="2" t="str">
        <f>IF(Esta[[#This Row],[TEC - Tipo de Estrutura 2]]="Pórtico","Vãos Multiplos",Esta[[#This Row],[TEC - Tipo de Estrutura 2]])</f>
        <v>Tabuleiro simples/apoiado</v>
      </c>
      <c r="T285" s="1">
        <v>1</v>
      </c>
      <c r="U285" s="1">
        <v>14.1</v>
      </c>
      <c r="V285" s="1">
        <v>34.799999999999997</v>
      </c>
      <c r="W285" s="1">
        <v>14.1</v>
      </c>
      <c r="X285" s="7"/>
      <c r="Y285" s="8"/>
      <c r="Z285" s="1" t="s">
        <v>22</v>
      </c>
      <c r="AA285" s="2" t="s">
        <v>35</v>
      </c>
      <c r="AB285" s="2" t="str" cm="1">
        <f t="array" ref="AB2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6" spans="1:29" ht="15" hidden="1" customHeight="1" x14ac:dyDescent="0.35">
      <c r="A286" s="1">
        <v>468</v>
      </c>
      <c r="B286" s="1">
        <v>5</v>
      </c>
      <c r="C286" s="11">
        <v>-8.4475353539169706</v>
      </c>
      <c r="D286" s="10">
        <v>39.488927534857602</v>
      </c>
      <c r="E286" s="1">
        <v>1246</v>
      </c>
      <c r="F286" s="2" t="s">
        <v>406</v>
      </c>
      <c r="G286" s="1"/>
      <c r="H286" s="2" t="s">
        <v>34</v>
      </c>
      <c r="I286" s="2" t="s">
        <v>48</v>
      </c>
      <c r="J286" s="2" t="s">
        <v>277</v>
      </c>
      <c r="K286" s="1">
        <v>-27049.26</v>
      </c>
      <c r="L286" s="1">
        <v>-19863.28</v>
      </c>
      <c r="M286" s="2" t="s">
        <v>20</v>
      </c>
      <c r="N286" s="1">
        <v>1993</v>
      </c>
      <c r="O286" s="1" t="str" cm="1">
        <f t="array" ref="O2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6" s="1" t="str" cm="1">
        <f t="array" ref="P2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6" s="2" t="s">
        <v>31</v>
      </c>
      <c r="R286" s="2" t="str" cm="1">
        <f t="array" ref="R2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6" s="2" t="str">
        <f>IF(Esta[[#This Row],[TEC - Tipo de Estrutura 2]]="Pórtico","Vãos Multiplos",Esta[[#This Row],[TEC - Tipo de Estrutura 2]])</f>
        <v>Vãos Multiplos</v>
      </c>
      <c r="T286" s="1">
        <v>4</v>
      </c>
      <c r="U286" s="1">
        <v>60.6</v>
      </c>
      <c r="V286" s="1">
        <v>23.3</v>
      </c>
      <c r="W286" s="1">
        <v>18</v>
      </c>
      <c r="X286" s="1">
        <v>6.7</v>
      </c>
      <c r="Y286" s="8"/>
      <c r="Z286" s="1" t="s">
        <v>22</v>
      </c>
      <c r="AA286" s="2" t="s">
        <v>35</v>
      </c>
      <c r="AB286" s="2" t="str" cm="1">
        <f t="array" ref="AB2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7" spans="1:29" ht="15" hidden="1" customHeight="1" x14ac:dyDescent="0.35">
      <c r="A287" s="1">
        <v>469</v>
      </c>
      <c r="B287" s="1">
        <v>5</v>
      </c>
      <c r="C287" s="11">
        <v>-8.4524047655417593</v>
      </c>
      <c r="D287" s="10">
        <v>39.489543672285301</v>
      </c>
      <c r="E287" s="1">
        <v>1248</v>
      </c>
      <c r="F287" s="2" t="s">
        <v>407</v>
      </c>
      <c r="G287" s="1"/>
      <c r="H287" s="2" t="s">
        <v>34</v>
      </c>
      <c r="I287" s="2" t="s">
        <v>48</v>
      </c>
      <c r="J287" s="2" t="s">
        <v>277</v>
      </c>
      <c r="K287" s="1">
        <v>-27467.919999999998</v>
      </c>
      <c r="L287" s="1">
        <v>-19793.400000000001</v>
      </c>
      <c r="M287" s="2" t="s">
        <v>20</v>
      </c>
      <c r="N287" s="1">
        <v>1993</v>
      </c>
      <c r="O287" s="1" t="str" cm="1">
        <f t="array" ref="O2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7" s="1" t="str" cm="1">
        <f t="array" ref="P2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7" s="2" t="s">
        <v>31</v>
      </c>
      <c r="R287" s="2" t="str" cm="1">
        <f t="array" ref="R2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7" s="2" t="str">
        <f>IF(Esta[[#This Row],[TEC - Tipo de Estrutura 2]]="Pórtico","Vãos Multiplos",Esta[[#This Row],[TEC - Tipo de Estrutura 2]])</f>
        <v>Vãos Multiplos</v>
      </c>
      <c r="T287" s="1">
        <v>4</v>
      </c>
      <c r="U287" s="1">
        <v>53.8</v>
      </c>
      <c r="V287" s="1">
        <v>11.31</v>
      </c>
      <c r="W287" s="1">
        <v>15.2</v>
      </c>
      <c r="X287" s="1">
        <v>7.8</v>
      </c>
      <c r="Y287" s="8"/>
      <c r="Z287" s="1" t="s">
        <v>22</v>
      </c>
      <c r="AA287" s="2" t="s">
        <v>35</v>
      </c>
      <c r="AB287" s="2" t="str" cm="1">
        <f t="array" ref="AB2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8" spans="1:29" ht="15" hidden="1" customHeight="1" x14ac:dyDescent="0.35">
      <c r="A288" s="1">
        <v>472</v>
      </c>
      <c r="B288" s="1">
        <v>5</v>
      </c>
      <c r="C288" s="11">
        <v>-8.4647660722988594</v>
      </c>
      <c r="D288" s="10">
        <v>39.487319207360002</v>
      </c>
      <c r="E288" s="1">
        <v>1250</v>
      </c>
      <c r="F288" s="2" t="s">
        <v>408</v>
      </c>
      <c r="G288" s="1"/>
      <c r="H288" s="2" t="s">
        <v>34</v>
      </c>
      <c r="I288" s="2" t="s">
        <v>48</v>
      </c>
      <c r="J288" s="2" t="s">
        <v>364</v>
      </c>
      <c r="K288" s="1">
        <v>-28532.23</v>
      </c>
      <c r="L288" s="1">
        <v>-20036.53</v>
      </c>
      <c r="M288" s="2" t="s">
        <v>20</v>
      </c>
      <c r="N288" s="1">
        <v>1993</v>
      </c>
      <c r="O288" s="1" t="str" cm="1">
        <f t="array" ref="O2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8" s="1" t="str" cm="1">
        <f t="array" ref="P2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8" s="2" t="s">
        <v>31</v>
      </c>
      <c r="R288" s="2" t="str" cm="1">
        <f t="array" ref="R2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8" s="2" t="str">
        <f>IF(Esta[[#This Row],[TEC - Tipo de Estrutura 2]]="Pórtico","Vãos Multiplos",Esta[[#This Row],[TEC - Tipo de Estrutura 2]])</f>
        <v>Vãos Multiplos</v>
      </c>
      <c r="T288" s="1">
        <v>4</v>
      </c>
      <c r="U288" s="1">
        <v>50</v>
      </c>
      <c r="V288" s="1">
        <v>8.3000000000000007</v>
      </c>
      <c r="W288" s="1">
        <v>15.2</v>
      </c>
      <c r="X288" s="1">
        <v>7.2</v>
      </c>
      <c r="Y288" s="8"/>
      <c r="Z288" s="1" t="s">
        <v>22</v>
      </c>
      <c r="AA288" s="2" t="s">
        <v>35</v>
      </c>
      <c r="AB288" s="2" t="str" cm="1">
        <f t="array" ref="AB2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89" spans="1:30" ht="15" hidden="1" customHeight="1" x14ac:dyDescent="0.35">
      <c r="A289" s="1">
        <v>473</v>
      </c>
      <c r="B289" s="1">
        <v>5</v>
      </c>
      <c r="C289" s="11">
        <v>-8.4704561232051105</v>
      </c>
      <c r="D289" s="10">
        <v>39.486287843383899</v>
      </c>
      <c r="E289" s="1">
        <v>1252</v>
      </c>
      <c r="F289" s="2" t="s">
        <v>409</v>
      </c>
      <c r="G289" s="1"/>
      <c r="H289" s="2" t="s">
        <v>34</v>
      </c>
      <c r="I289" s="2" t="s">
        <v>48</v>
      </c>
      <c r="J289" s="2" t="s">
        <v>364</v>
      </c>
      <c r="K289" s="1">
        <v>-29022.17</v>
      </c>
      <c r="L289" s="1">
        <v>-20149.22</v>
      </c>
      <c r="M289" s="2" t="s">
        <v>20</v>
      </c>
      <c r="N289" s="1">
        <v>1993</v>
      </c>
      <c r="O289" s="1" t="str" cm="1">
        <f t="array" ref="O2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9" s="1" t="str" cm="1">
        <f t="array" ref="P2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89" s="2" t="s">
        <v>31</v>
      </c>
      <c r="R289" s="2" t="str" cm="1">
        <f t="array" ref="R2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89" s="2" t="str">
        <f>IF(Esta[[#This Row],[TEC - Tipo de Estrutura 2]]="Pórtico","Vãos Multiplos",Esta[[#This Row],[TEC - Tipo de Estrutura 2]])</f>
        <v>Vãos Multiplos</v>
      </c>
      <c r="T289" s="1">
        <v>4</v>
      </c>
      <c r="U289" s="1">
        <v>52.6</v>
      </c>
      <c r="V289" s="1">
        <v>12.3</v>
      </c>
      <c r="W289" s="1">
        <v>16</v>
      </c>
      <c r="X289" s="1">
        <v>7.5</v>
      </c>
      <c r="Y289" s="8"/>
      <c r="Z289" s="1" t="s">
        <v>22</v>
      </c>
      <c r="AA289" s="2" t="s">
        <v>35</v>
      </c>
      <c r="AB289" s="2" t="str" cm="1">
        <f t="array" ref="AB2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0" spans="1:30" ht="15" hidden="1" customHeight="1" x14ac:dyDescent="0.35">
      <c r="A290" s="1">
        <v>474</v>
      </c>
      <c r="B290" s="1">
        <v>5</v>
      </c>
      <c r="C290" s="11">
        <v>-8.4823574213467605</v>
      </c>
      <c r="D290" s="10">
        <v>39.478749268270498</v>
      </c>
      <c r="E290" s="1">
        <v>1254</v>
      </c>
      <c r="F290" s="2" t="s">
        <v>410</v>
      </c>
      <c r="G290" s="1"/>
      <c r="H290" s="2" t="s">
        <v>34</v>
      </c>
      <c r="I290" s="2" t="s">
        <v>48</v>
      </c>
      <c r="J290" s="2" t="s">
        <v>364</v>
      </c>
      <c r="K290" s="1">
        <v>-30049.29</v>
      </c>
      <c r="L290" s="1">
        <v>-20982.29</v>
      </c>
      <c r="M290" s="2" t="s">
        <v>20</v>
      </c>
      <c r="N290" s="1">
        <v>1993</v>
      </c>
      <c r="O290" s="1" t="str" cm="1">
        <f t="array" ref="O2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0" s="1" t="str" cm="1">
        <f t="array" ref="P2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0" s="2" t="s">
        <v>31</v>
      </c>
      <c r="R290" s="2" t="str" cm="1">
        <f t="array" ref="R2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0" s="2" t="str">
        <f>IF(Esta[[#This Row],[TEC - Tipo de Estrutura 2]]="Pórtico","Vãos Multiplos",Esta[[#This Row],[TEC - Tipo de Estrutura 2]])</f>
        <v>Vãos Multiplos</v>
      </c>
      <c r="T290" s="1">
        <v>4</v>
      </c>
      <c r="U290" s="1">
        <v>49.87</v>
      </c>
      <c r="V290" s="1">
        <v>11.61</v>
      </c>
      <c r="W290" s="1">
        <v>16.2</v>
      </c>
      <c r="X290" s="1">
        <v>11.1</v>
      </c>
      <c r="Y290" s="8"/>
      <c r="Z290" s="1" t="s">
        <v>22</v>
      </c>
      <c r="AA290" s="2" t="s">
        <v>35</v>
      </c>
      <c r="AB290" s="2" t="str" cm="1">
        <f t="array" ref="AB2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1" spans="1:30" ht="15" hidden="1" customHeight="1" x14ac:dyDescent="0.35">
      <c r="A291" s="1">
        <v>476</v>
      </c>
      <c r="B291" s="1">
        <v>5</v>
      </c>
      <c r="C291" s="11">
        <v>-8.4890363603999095</v>
      </c>
      <c r="D291" s="10">
        <v>39.474770629595199</v>
      </c>
      <c r="E291" s="1">
        <v>1257</v>
      </c>
      <c r="F291" s="2" t="s">
        <v>412</v>
      </c>
      <c r="G291" s="1"/>
      <c r="H291" s="2" t="s">
        <v>34</v>
      </c>
      <c r="I291" s="2" t="s">
        <v>48</v>
      </c>
      <c r="J291" s="2" t="s">
        <v>364</v>
      </c>
      <c r="K291" s="1">
        <v>-30625.69</v>
      </c>
      <c r="L291" s="1">
        <v>-21421.77</v>
      </c>
      <c r="M291" s="2" t="s">
        <v>20</v>
      </c>
      <c r="N291" s="1">
        <v>1993</v>
      </c>
      <c r="O291" s="1" t="str" cm="1">
        <f t="array" ref="O2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1" s="1" t="str" cm="1">
        <f t="array" ref="P2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1" s="2" t="s">
        <v>31</v>
      </c>
      <c r="R291" s="2" t="str" cm="1">
        <f t="array" ref="R2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1" s="2" t="str">
        <f>IF(Esta[[#This Row],[TEC - Tipo de Estrutura 2]]="Pórtico","Vãos Multiplos",Esta[[#This Row],[TEC - Tipo de Estrutura 2]])</f>
        <v>Vãos Multiplos</v>
      </c>
      <c r="T291" s="1">
        <v>4</v>
      </c>
      <c r="U291" s="1">
        <v>56.55</v>
      </c>
      <c r="V291" s="1">
        <v>19.3</v>
      </c>
      <c r="W291" s="1">
        <v>17.7</v>
      </c>
      <c r="X291" s="1">
        <v>9.6</v>
      </c>
      <c r="Y291" s="8"/>
      <c r="Z291" s="1" t="s">
        <v>22</v>
      </c>
      <c r="AA291" s="2" t="s">
        <v>35</v>
      </c>
      <c r="AB291" s="2" t="str" cm="1">
        <f t="array" ref="AB2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2" spans="1:30" ht="15" hidden="1" customHeight="1" x14ac:dyDescent="0.35">
      <c r="A292" s="1">
        <v>478</v>
      </c>
      <c r="B292" s="1">
        <v>4</v>
      </c>
      <c r="C292" s="11">
        <v>-8.4960449048164808</v>
      </c>
      <c r="D292" s="10">
        <v>39.470943786348101</v>
      </c>
      <c r="E292" s="1">
        <v>1259</v>
      </c>
      <c r="F292" s="2" t="s">
        <v>413</v>
      </c>
      <c r="G292" s="1"/>
      <c r="H292" s="2" t="s">
        <v>18</v>
      </c>
      <c r="I292" s="2" t="s">
        <v>48</v>
      </c>
      <c r="J292" s="2" t="s">
        <v>364</v>
      </c>
      <c r="K292" s="1">
        <v>-31230.45</v>
      </c>
      <c r="L292" s="1">
        <v>-21844.240000000002</v>
      </c>
      <c r="M292" s="2" t="s">
        <v>20</v>
      </c>
      <c r="N292" s="1">
        <v>1993</v>
      </c>
      <c r="O292" s="1" t="str" cm="1">
        <f t="array" ref="O2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2" s="1" t="str" cm="1">
        <f t="array" ref="P2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2" s="2" t="s">
        <v>21</v>
      </c>
      <c r="R292" s="2" t="str" cm="1">
        <f t="array" ref="R2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292" s="2" t="str">
        <f>IF(Esta[[#This Row],[TEC - Tipo de Estrutura 2]]="Pórtico","Vãos Multiplos",Esta[[#This Row],[TEC - Tipo de Estrutura 2]])</f>
        <v>Tabuleiro simples/apoiado</v>
      </c>
      <c r="T292" s="1">
        <v>1</v>
      </c>
      <c r="U292" s="1">
        <v>15.4</v>
      </c>
      <c r="V292" s="1">
        <v>29.58</v>
      </c>
      <c r="W292" s="1">
        <v>15.4</v>
      </c>
      <c r="X292" s="7"/>
      <c r="Y292" s="8"/>
      <c r="Z292" s="1" t="s">
        <v>22</v>
      </c>
      <c r="AA292" s="2" t="s">
        <v>23</v>
      </c>
      <c r="AB292" s="2" t="str" cm="1">
        <f t="array" ref="AB2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3" spans="1:30" ht="15" hidden="1" customHeight="1" x14ac:dyDescent="0.35">
      <c r="A293" s="1">
        <v>480</v>
      </c>
      <c r="B293" s="1">
        <v>5</v>
      </c>
      <c r="C293" s="11">
        <v>-8.5025993970038805</v>
      </c>
      <c r="D293" s="10">
        <v>39.469979663598302</v>
      </c>
      <c r="E293" s="1">
        <v>1264</v>
      </c>
      <c r="F293" s="2" t="s">
        <v>415</v>
      </c>
      <c r="G293" s="1"/>
      <c r="H293" s="2" t="s">
        <v>34</v>
      </c>
      <c r="I293" s="2" t="s">
        <v>48</v>
      </c>
      <c r="J293" s="2" t="s">
        <v>414</v>
      </c>
      <c r="K293" s="1">
        <v>-31794.9</v>
      </c>
      <c r="L293" s="1">
        <v>-21948.99</v>
      </c>
      <c r="M293" s="2" t="s">
        <v>20</v>
      </c>
      <c r="N293" s="1">
        <v>1993</v>
      </c>
      <c r="O293" s="1" t="str" cm="1">
        <f t="array" ref="O2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3" s="1" t="str" cm="1">
        <f t="array" ref="P2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3" s="2" t="s">
        <v>31</v>
      </c>
      <c r="R293" s="2" t="str" cm="1">
        <f t="array" ref="R2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3" s="2" t="str">
        <f>IF(Esta[[#This Row],[TEC - Tipo de Estrutura 2]]="Pórtico","Vãos Multiplos",Esta[[#This Row],[TEC - Tipo de Estrutura 2]])</f>
        <v>Vãos Multiplos</v>
      </c>
      <c r="T293" s="1">
        <v>4</v>
      </c>
      <c r="U293" s="1">
        <v>59.6</v>
      </c>
      <c r="V293" s="1">
        <v>11.31</v>
      </c>
      <c r="W293" s="1">
        <v>16.5</v>
      </c>
      <c r="X293" s="1">
        <v>10.8</v>
      </c>
      <c r="Y293" s="8"/>
      <c r="Z293" s="1" t="s">
        <v>22</v>
      </c>
      <c r="AA293" s="2" t="s">
        <v>35</v>
      </c>
      <c r="AB293" s="2" t="str" cm="1">
        <f t="array" ref="AB2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4" spans="1:30" ht="15" hidden="1" customHeight="1" x14ac:dyDescent="0.35">
      <c r="A294" s="1">
        <v>481</v>
      </c>
      <c r="B294" s="1">
        <v>5</v>
      </c>
      <c r="C294" s="11">
        <v>-8.5144905841791196</v>
      </c>
      <c r="D294" s="10">
        <v>39.469034090345602</v>
      </c>
      <c r="E294" s="1">
        <v>1266</v>
      </c>
      <c r="F294" s="2" t="s">
        <v>416</v>
      </c>
      <c r="G294" s="1"/>
      <c r="H294" s="2" t="s">
        <v>34</v>
      </c>
      <c r="I294" s="2" t="s">
        <v>48</v>
      </c>
      <c r="J294" s="2" t="s">
        <v>414</v>
      </c>
      <c r="K294" s="1">
        <v>-32818.589999999997</v>
      </c>
      <c r="L294" s="1">
        <v>-22049.71</v>
      </c>
      <c r="M294" s="2" t="s">
        <v>20</v>
      </c>
      <c r="N294" s="1">
        <v>1993</v>
      </c>
      <c r="O294" s="1" t="str" cm="1">
        <f t="array" ref="O2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4" s="1" t="str" cm="1">
        <f t="array" ref="P2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4" s="2" t="s">
        <v>31</v>
      </c>
      <c r="R294" s="2" t="str" cm="1">
        <f t="array" ref="R2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4" s="2" t="str">
        <f>IF(Esta[[#This Row],[TEC - Tipo de Estrutura 2]]="Pórtico","Vãos Multiplos",Esta[[#This Row],[TEC - Tipo de Estrutura 2]])</f>
        <v>Vãos Multiplos</v>
      </c>
      <c r="T294" s="1">
        <v>4</v>
      </c>
      <c r="U294" s="1">
        <v>52.4</v>
      </c>
      <c r="V294" s="1">
        <v>9.8000000000000007</v>
      </c>
      <c r="W294" s="1">
        <v>15.7</v>
      </c>
      <c r="X294" s="1">
        <v>8.1999999999999993</v>
      </c>
      <c r="Y294" s="8"/>
      <c r="Z294" s="1" t="s">
        <v>22</v>
      </c>
      <c r="AA294" s="2" t="s">
        <v>35</v>
      </c>
      <c r="AB294" s="2" t="str" cm="1">
        <f t="array" ref="AB2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5" spans="1:30" ht="15" hidden="1" customHeight="1" x14ac:dyDescent="0.35">
      <c r="A295" s="1">
        <v>483</v>
      </c>
      <c r="B295" s="1">
        <v>1</v>
      </c>
      <c r="C295" s="11">
        <v>-8.12342172614186</v>
      </c>
      <c r="D295" s="10">
        <v>38.074112780656698</v>
      </c>
      <c r="E295" s="1">
        <v>1280</v>
      </c>
      <c r="F295" s="2" t="s">
        <v>417</v>
      </c>
      <c r="G295" s="1"/>
      <c r="H295" s="2" t="s">
        <v>25</v>
      </c>
      <c r="I295" s="2" t="s">
        <v>26</v>
      </c>
      <c r="J295" s="2" t="s">
        <v>120</v>
      </c>
      <c r="K295" s="1">
        <v>849.94159999999999</v>
      </c>
      <c r="L295" s="1">
        <v>-176970.9</v>
      </c>
      <c r="M295" s="2" t="s">
        <v>20</v>
      </c>
      <c r="N295" s="1">
        <v>1860</v>
      </c>
      <c r="O295" s="1" t="str" cm="1">
        <f t="array" ref="O2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95" s="1" t="str" cm="1">
        <f t="array" ref="P2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295" s="2" t="s">
        <v>28</v>
      </c>
      <c r="R295" s="2" t="str" cm="1">
        <f t="array" ref="R2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295" s="2" t="str">
        <f>IF(Esta[[#This Row],[TEC - Tipo de Estrutura 2]]="Pórtico","Vãos Multiplos",Esta[[#This Row],[TEC - Tipo de Estrutura 2]])</f>
        <v>Arco</v>
      </c>
      <c r="T295" s="1">
        <v>2</v>
      </c>
      <c r="U295" s="1">
        <v>21.8</v>
      </c>
      <c r="V295" s="1">
        <v>10.4</v>
      </c>
      <c r="W295" s="1">
        <v>10.9</v>
      </c>
      <c r="X295" s="1">
        <v>1</v>
      </c>
      <c r="Y295" s="8"/>
      <c r="Z295" s="1" t="s">
        <v>29</v>
      </c>
      <c r="AA295" s="2" t="s">
        <v>30</v>
      </c>
      <c r="AB295" s="2" t="str" cm="1">
        <f t="array" ref="AB2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2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295" s="2" t="s">
        <v>109</v>
      </c>
    </row>
    <row r="296" spans="1:30" ht="15" hidden="1" customHeight="1" x14ac:dyDescent="0.35">
      <c r="A296" s="1">
        <v>484</v>
      </c>
      <c r="B296" s="1">
        <v>5</v>
      </c>
      <c r="C296" s="11">
        <v>-8.5239736711403307</v>
      </c>
      <c r="D296" s="10">
        <v>39.4669739602246</v>
      </c>
      <c r="E296" s="1">
        <v>1282</v>
      </c>
      <c r="F296" s="2" t="s">
        <v>418</v>
      </c>
      <c r="G296" s="1"/>
      <c r="H296" s="2" t="s">
        <v>34</v>
      </c>
      <c r="I296" s="2" t="s">
        <v>48</v>
      </c>
      <c r="J296" s="2" t="s">
        <v>414</v>
      </c>
      <c r="K296" s="1">
        <v>-33635.620000000003</v>
      </c>
      <c r="L296" s="1">
        <v>-22274.94</v>
      </c>
      <c r="M296" s="2" t="s">
        <v>20</v>
      </c>
      <c r="N296" s="1">
        <v>1993</v>
      </c>
      <c r="O296" s="1" t="str" cm="1">
        <f t="array" ref="O2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6" s="1" t="str" cm="1">
        <f t="array" ref="P2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6" s="2" t="s">
        <v>31</v>
      </c>
      <c r="R296" s="2" t="str" cm="1">
        <f t="array" ref="R2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6" s="2" t="str">
        <f>IF(Esta[[#This Row],[TEC - Tipo de Estrutura 2]]="Pórtico","Vãos Multiplos",Esta[[#This Row],[TEC - Tipo de Estrutura 2]])</f>
        <v>Vãos Multiplos</v>
      </c>
      <c r="T296" s="1">
        <v>4</v>
      </c>
      <c r="U296" s="1">
        <v>60.6</v>
      </c>
      <c r="V296" s="1">
        <v>12.3</v>
      </c>
      <c r="W296" s="1">
        <v>18</v>
      </c>
      <c r="X296" s="1">
        <v>8.5</v>
      </c>
      <c r="Y296" s="8"/>
      <c r="Z296" s="1" t="s">
        <v>22</v>
      </c>
      <c r="AA296" s="2" t="s">
        <v>35</v>
      </c>
      <c r="AB296" s="2" t="str" cm="1">
        <f t="array" ref="AB2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7" spans="1:30" ht="15" hidden="1" customHeight="1" x14ac:dyDescent="0.35">
      <c r="A297" s="1">
        <v>486</v>
      </c>
      <c r="B297" s="1">
        <v>4</v>
      </c>
      <c r="C297" s="11">
        <v>-8.5317434692336196</v>
      </c>
      <c r="D297" s="10">
        <v>39.464664675052497</v>
      </c>
      <c r="E297" s="1">
        <v>1284</v>
      </c>
      <c r="F297" s="2" t="s">
        <v>419</v>
      </c>
      <c r="G297" s="1"/>
      <c r="H297" s="2" t="s">
        <v>18</v>
      </c>
      <c r="I297" s="2" t="s">
        <v>48</v>
      </c>
      <c r="J297" s="2" t="s">
        <v>414</v>
      </c>
      <c r="K297" s="1">
        <v>-34305.379999999997</v>
      </c>
      <c r="L297" s="1">
        <v>-22528.400000000001</v>
      </c>
      <c r="M297" s="2" t="s">
        <v>20</v>
      </c>
      <c r="N297" s="1">
        <v>1993</v>
      </c>
      <c r="O297" s="1" t="str" cm="1">
        <f t="array" ref="O2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7" s="1" t="str" cm="1">
        <f t="array" ref="P2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7" s="2" t="s">
        <v>31</v>
      </c>
      <c r="R297" s="2" t="str" cm="1">
        <f t="array" ref="R2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7" s="2" t="str">
        <f>IF(Esta[[#This Row],[TEC - Tipo de Estrutura 2]]="Pórtico","Vãos Multiplos",Esta[[#This Row],[TEC - Tipo de Estrutura 2]])</f>
        <v>Vãos Multiplos</v>
      </c>
      <c r="T297" s="1">
        <v>3</v>
      </c>
      <c r="U297" s="1">
        <v>38.6</v>
      </c>
      <c r="V297" s="1">
        <v>30.52</v>
      </c>
      <c r="W297" s="1">
        <v>17.2</v>
      </c>
      <c r="X297" s="1">
        <v>6.85</v>
      </c>
      <c r="Y297" s="8"/>
      <c r="Z297" s="1" t="s">
        <v>22</v>
      </c>
      <c r="AA297" s="2" t="s">
        <v>23</v>
      </c>
      <c r="AB297" s="2" t="str" cm="1">
        <f t="array" ref="AB2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8" spans="1:30" ht="15" hidden="1" customHeight="1" x14ac:dyDescent="0.35">
      <c r="A298" s="1">
        <v>487</v>
      </c>
      <c r="B298" s="1">
        <v>5</v>
      </c>
      <c r="C298" s="11">
        <v>-8.53882858261567</v>
      </c>
      <c r="D298" s="10">
        <v>39.464236840058199</v>
      </c>
      <c r="E298" s="1">
        <v>1285</v>
      </c>
      <c r="F298" s="2" t="s">
        <v>420</v>
      </c>
      <c r="G298" s="1"/>
      <c r="H298" s="2" t="s">
        <v>34</v>
      </c>
      <c r="I298" s="2" t="s">
        <v>48</v>
      </c>
      <c r="J298" s="2" t="s">
        <v>414</v>
      </c>
      <c r="K298" s="1">
        <v>-34915.32</v>
      </c>
      <c r="L298" s="1">
        <v>-22573.18</v>
      </c>
      <c r="M298" s="2" t="s">
        <v>20</v>
      </c>
      <c r="N298" s="1">
        <v>1993</v>
      </c>
      <c r="O298" s="1" t="str" cm="1">
        <f t="array" ref="O2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8" s="1" t="str" cm="1">
        <f t="array" ref="P2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8" s="2" t="s">
        <v>31</v>
      </c>
      <c r="R298" s="2" t="str" cm="1">
        <f t="array" ref="R2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8" s="2" t="str">
        <f>IF(Esta[[#This Row],[TEC - Tipo de Estrutura 2]]="Pórtico","Vãos Multiplos",Esta[[#This Row],[TEC - Tipo de Estrutura 2]])</f>
        <v>Vãos Multiplos</v>
      </c>
      <c r="T298" s="1">
        <v>4</v>
      </c>
      <c r="U298" s="1">
        <v>52.6</v>
      </c>
      <c r="V298" s="1">
        <v>12.38</v>
      </c>
      <c r="W298" s="1">
        <v>16</v>
      </c>
      <c r="X298" s="1">
        <v>7</v>
      </c>
      <c r="Y298" s="8"/>
      <c r="Z298" s="1" t="s">
        <v>22</v>
      </c>
      <c r="AA298" s="2" t="s">
        <v>35</v>
      </c>
      <c r="AB298" s="2" t="str" cm="1">
        <f t="array" ref="AB2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299" spans="1:30" ht="15" hidden="1" customHeight="1" x14ac:dyDescent="0.35">
      <c r="A299" s="1">
        <v>488</v>
      </c>
      <c r="B299" s="1">
        <v>5</v>
      </c>
      <c r="C299" s="11">
        <v>-8.5487394830132803</v>
      </c>
      <c r="D299" s="10">
        <v>39.464220035724303</v>
      </c>
      <c r="E299" s="1">
        <v>1289</v>
      </c>
      <c r="F299" s="2" t="s">
        <v>421</v>
      </c>
      <c r="G299" s="1"/>
      <c r="H299" s="2" t="s">
        <v>34</v>
      </c>
      <c r="I299" s="2" t="s">
        <v>48</v>
      </c>
      <c r="J299" s="2" t="s">
        <v>414</v>
      </c>
      <c r="K299" s="1">
        <v>-35768.239999999998</v>
      </c>
      <c r="L299" s="1">
        <v>-22571.16</v>
      </c>
      <c r="M299" s="2" t="s">
        <v>20</v>
      </c>
      <c r="N299" s="1">
        <v>1993</v>
      </c>
      <c r="O299" s="1" t="str" cm="1">
        <f t="array" ref="O2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9" s="1" t="str" cm="1">
        <f t="array" ref="P2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299" s="2" t="s">
        <v>31</v>
      </c>
      <c r="R299" s="2" t="str" cm="1">
        <f t="array" ref="R2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299" s="2" t="str">
        <f>IF(Esta[[#This Row],[TEC - Tipo de Estrutura 2]]="Pórtico","Vãos Multiplos",Esta[[#This Row],[TEC - Tipo de Estrutura 2]])</f>
        <v>Vãos Multiplos</v>
      </c>
      <c r="T299" s="1">
        <v>4</v>
      </c>
      <c r="U299" s="1">
        <v>50.2</v>
      </c>
      <c r="V299" s="1">
        <v>11.3</v>
      </c>
      <c r="W299" s="1">
        <v>15.2</v>
      </c>
      <c r="X299" s="1">
        <v>11.2</v>
      </c>
      <c r="Y299" s="8"/>
      <c r="Z299" s="1" t="s">
        <v>22</v>
      </c>
      <c r="AA299" s="2" t="s">
        <v>23</v>
      </c>
      <c r="AB299" s="2" t="str" cm="1">
        <f t="array" ref="AB2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2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0" spans="1:30" ht="15" hidden="1" customHeight="1" x14ac:dyDescent="0.35">
      <c r="A300" s="1">
        <v>489</v>
      </c>
      <c r="B300" s="1">
        <v>5</v>
      </c>
      <c r="C300" s="11">
        <v>-8.5521928904648696</v>
      </c>
      <c r="D300" s="10">
        <v>39.464129281465297</v>
      </c>
      <c r="E300" s="1">
        <v>1290</v>
      </c>
      <c r="F300" s="2" t="s">
        <v>422</v>
      </c>
      <c r="G300" s="1"/>
      <c r="H300" s="2" t="s">
        <v>34</v>
      </c>
      <c r="I300" s="2" t="s">
        <v>48</v>
      </c>
      <c r="J300" s="2" t="s">
        <v>414</v>
      </c>
      <c r="K300" s="1">
        <v>-36065.480000000003</v>
      </c>
      <c r="L300" s="1">
        <v>-22579.86</v>
      </c>
      <c r="M300" s="2" t="s">
        <v>20</v>
      </c>
      <c r="N300" s="1">
        <v>1993</v>
      </c>
      <c r="O300" s="1" t="str" cm="1">
        <f t="array" ref="O3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0" s="1" t="str" cm="1">
        <f t="array" ref="P3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0" s="2" t="s">
        <v>31</v>
      </c>
      <c r="R300" s="2" t="str" cm="1">
        <f t="array" ref="R3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0" s="2" t="str">
        <f>IF(Esta[[#This Row],[TEC - Tipo de Estrutura 2]]="Pórtico","Vãos Multiplos",Esta[[#This Row],[TEC - Tipo de Estrutura 2]])</f>
        <v>Vãos Multiplos</v>
      </c>
      <c r="T300" s="1">
        <v>4</v>
      </c>
      <c r="U300" s="1">
        <v>50</v>
      </c>
      <c r="V300" s="1">
        <v>8.3000000000000007</v>
      </c>
      <c r="W300" s="1">
        <v>15.2</v>
      </c>
      <c r="X300" s="1">
        <v>7.5</v>
      </c>
      <c r="Y300" s="8"/>
      <c r="Z300" s="1" t="s">
        <v>22</v>
      </c>
      <c r="AA300" s="2" t="s">
        <v>35</v>
      </c>
      <c r="AB300" s="2" t="str" cm="1">
        <f t="array" ref="AB3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1" spans="1:30" ht="15" hidden="1" customHeight="1" x14ac:dyDescent="0.35">
      <c r="A301" s="1">
        <v>490</v>
      </c>
      <c r="B301" s="1">
        <v>5</v>
      </c>
      <c r="C301" s="11">
        <v>-8.5642428351654694</v>
      </c>
      <c r="D301" s="10">
        <v>39.467679109149501</v>
      </c>
      <c r="E301" s="1">
        <v>1294</v>
      </c>
      <c r="F301" s="2" t="s">
        <v>423</v>
      </c>
      <c r="G301" s="1"/>
      <c r="H301" s="2" t="s">
        <v>34</v>
      </c>
      <c r="I301" s="2" t="s">
        <v>48</v>
      </c>
      <c r="J301" s="2" t="s">
        <v>414</v>
      </c>
      <c r="K301" s="1">
        <v>-37100.589999999997</v>
      </c>
      <c r="L301" s="1">
        <v>-22180.85</v>
      </c>
      <c r="M301" s="2" t="s">
        <v>20</v>
      </c>
      <c r="N301" s="1">
        <v>1993</v>
      </c>
      <c r="O301" s="1" t="str" cm="1">
        <f t="array" ref="O3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1" s="1" t="str" cm="1">
        <f t="array" ref="P3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1" s="2" t="s">
        <v>31</v>
      </c>
      <c r="R301" s="2" t="str" cm="1">
        <f t="array" ref="R3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1" s="2" t="str">
        <f>IF(Esta[[#This Row],[TEC - Tipo de Estrutura 2]]="Pórtico","Vãos Multiplos",Esta[[#This Row],[TEC - Tipo de Estrutura 2]])</f>
        <v>Vãos Multiplos</v>
      </c>
      <c r="T301" s="1">
        <v>4</v>
      </c>
      <c r="U301" s="1">
        <v>50.8</v>
      </c>
      <c r="V301" s="1">
        <v>11.3</v>
      </c>
      <c r="W301" s="1">
        <v>15.7</v>
      </c>
      <c r="X301" s="1">
        <v>13.4</v>
      </c>
      <c r="Y301" s="8"/>
      <c r="Z301" s="1" t="s">
        <v>22</v>
      </c>
      <c r="AA301" s="2" t="s">
        <v>23</v>
      </c>
      <c r="AB301" s="2" t="str" cm="1">
        <f t="array" ref="AB3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2" spans="1:30" ht="15" hidden="1" customHeight="1" x14ac:dyDescent="0.35">
      <c r="A302" s="1">
        <v>493</v>
      </c>
      <c r="B302" s="1">
        <v>5</v>
      </c>
      <c r="C302" s="11">
        <v>-8.5749229159592009</v>
      </c>
      <c r="D302" s="10">
        <v>39.4710614937364</v>
      </c>
      <c r="E302" s="1">
        <v>1299</v>
      </c>
      <c r="F302" s="2" t="s">
        <v>424</v>
      </c>
      <c r="G302" s="1"/>
      <c r="H302" s="2" t="s">
        <v>34</v>
      </c>
      <c r="I302" s="2" t="s">
        <v>48</v>
      </c>
      <c r="J302" s="2" t="s">
        <v>414</v>
      </c>
      <c r="K302" s="1">
        <v>-38017.81</v>
      </c>
      <c r="L302" s="1">
        <v>-21800.87</v>
      </c>
      <c r="M302" s="2" t="s">
        <v>20</v>
      </c>
      <c r="N302" s="1">
        <v>1993</v>
      </c>
      <c r="O302" s="1" t="str" cm="1">
        <f t="array" ref="O3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2" s="1" t="str" cm="1">
        <f t="array" ref="P3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2" s="2" t="s">
        <v>31</v>
      </c>
      <c r="R302" s="2" t="str" cm="1">
        <f t="array" ref="R3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2" s="2" t="str">
        <f>IF(Esta[[#This Row],[TEC - Tipo de Estrutura 2]]="Pórtico","Vãos Multiplos",Esta[[#This Row],[TEC - Tipo de Estrutura 2]])</f>
        <v>Vãos Multiplos</v>
      </c>
      <c r="T302" s="1">
        <v>4</v>
      </c>
      <c r="U302" s="1">
        <v>50</v>
      </c>
      <c r="V302" s="1">
        <v>8.3000000000000007</v>
      </c>
      <c r="W302" s="1">
        <v>15.2</v>
      </c>
      <c r="X302" s="1">
        <v>7.5</v>
      </c>
      <c r="Y302" s="8"/>
      <c r="Z302" s="1" t="s">
        <v>22</v>
      </c>
      <c r="AA302" s="2" t="s">
        <v>35</v>
      </c>
      <c r="AB302" s="2" t="str" cm="1">
        <f t="array" ref="AB3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3" spans="1:30" ht="15" hidden="1" customHeight="1" x14ac:dyDescent="0.35">
      <c r="A303" s="1">
        <v>495</v>
      </c>
      <c r="B303" s="1">
        <v>5</v>
      </c>
      <c r="C303" s="11">
        <v>-8.5810709870437094</v>
      </c>
      <c r="D303" s="10">
        <v>39.472092508957203</v>
      </c>
      <c r="E303" s="1">
        <v>1303</v>
      </c>
      <c r="F303" s="2" t="s">
        <v>425</v>
      </c>
      <c r="G303" s="1"/>
      <c r="H303" s="2" t="s">
        <v>34</v>
      </c>
      <c r="I303" s="2" t="s">
        <v>48</v>
      </c>
      <c r="J303" s="2" t="s">
        <v>414</v>
      </c>
      <c r="K303" s="1">
        <v>-38546.28</v>
      </c>
      <c r="L303" s="1">
        <v>-21683.79</v>
      </c>
      <c r="M303" s="2" t="s">
        <v>20</v>
      </c>
      <c r="N303" s="1">
        <v>1993</v>
      </c>
      <c r="O303" s="1" t="str" cm="1">
        <f t="array" ref="O3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3" s="1" t="str" cm="1">
        <f t="array" ref="P3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3" s="2" t="s">
        <v>31</v>
      </c>
      <c r="R303" s="2" t="str" cm="1">
        <f t="array" ref="R3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3" s="2" t="str">
        <f>IF(Esta[[#This Row],[TEC - Tipo de Estrutura 2]]="Pórtico","Vãos Multiplos",Esta[[#This Row],[TEC - Tipo de Estrutura 2]])</f>
        <v>Vãos Multiplos</v>
      </c>
      <c r="T303" s="1">
        <v>4</v>
      </c>
      <c r="U303" s="1">
        <v>53</v>
      </c>
      <c r="V303" s="1">
        <v>9.8000000000000007</v>
      </c>
      <c r="W303" s="1">
        <v>15.7</v>
      </c>
      <c r="X303" s="1">
        <v>8</v>
      </c>
      <c r="Y303" s="8"/>
      <c r="Z303" s="1" t="s">
        <v>22</v>
      </c>
      <c r="AA303" s="2" t="s">
        <v>35</v>
      </c>
      <c r="AB303" s="2" t="str" cm="1">
        <f t="array" ref="AB3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4" spans="1:30" ht="15" hidden="1" customHeight="1" x14ac:dyDescent="0.35">
      <c r="A304" s="1">
        <v>496</v>
      </c>
      <c r="B304" s="1">
        <v>5</v>
      </c>
      <c r="C304" s="11">
        <v>-8.5919110011365003</v>
      </c>
      <c r="D304" s="10">
        <v>39.471163780867798</v>
      </c>
      <c r="E304" s="1">
        <v>1305</v>
      </c>
      <c r="F304" s="2" t="s">
        <v>426</v>
      </c>
      <c r="G304" s="1"/>
      <c r="H304" s="2" t="s">
        <v>34</v>
      </c>
      <c r="I304" s="2" t="s">
        <v>48</v>
      </c>
      <c r="J304" s="2" t="s">
        <v>414</v>
      </c>
      <c r="K304" s="1">
        <v>-39479.57</v>
      </c>
      <c r="L304" s="1">
        <v>-21782.21</v>
      </c>
      <c r="M304" s="2" t="s">
        <v>20</v>
      </c>
      <c r="N304" s="1">
        <v>1993</v>
      </c>
      <c r="O304" s="1" t="str" cm="1">
        <f t="array" ref="O3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4" s="1" t="str" cm="1">
        <f t="array" ref="P3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4" s="2" t="s">
        <v>31</v>
      </c>
      <c r="R304" s="2" t="str" cm="1">
        <f t="array" ref="R3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4" s="2" t="str">
        <f>IF(Esta[[#This Row],[TEC - Tipo de Estrutura 2]]="Pórtico","Vãos Multiplos",Esta[[#This Row],[TEC - Tipo de Estrutura 2]])</f>
        <v>Vãos Multiplos</v>
      </c>
      <c r="T304" s="1">
        <v>4</v>
      </c>
      <c r="U304" s="1">
        <v>60.6</v>
      </c>
      <c r="V304" s="1">
        <v>12.3</v>
      </c>
      <c r="W304" s="1">
        <v>18</v>
      </c>
      <c r="X304" s="1">
        <v>8</v>
      </c>
      <c r="Y304" s="8"/>
      <c r="Z304" s="1" t="s">
        <v>22</v>
      </c>
      <c r="AA304" s="2" t="s">
        <v>35</v>
      </c>
      <c r="AB304" s="2" t="str" cm="1">
        <f t="array" ref="AB3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5" spans="1:30" ht="15" hidden="1" customHeight="1" x14ac:dyDescent="0.35">
      <c r="A305" s="1">
        <v>497</v>
      </c>
      <c r="B305" s="1">
        <v>5</v>
      </c>
      <c r="C305" s="11">
        <v>-8.6048945900345508</v>
      </c>
      <c r="D305" s="10">
        <v>39.476138615095103</v>
      </c>
      <c r="E305" s="1">
        <v>1309</v>
      </c>
      <c r="F305" s="2" t="s">
        <v>428</v>
      </c>
      <c r="G305" s="1"/>
      <c r="H305" s="2" t="s">
        <v>34</v>
      </c>
      <c r="I305" s="2" t="s">
        <v>48</v>
      </c>
      <c r="J305" s="2" t="s">
        <v>414</v>
      </c>
      <c r="K305" s="1">
        <v>-40593.910000000003</v>
      </c>
      <c r="L305" s="1">
        <v>-21224.11</v>
      </c>
      <c r="M305" s="2" t="s">
        <v>20</v>
      </c>
      <c r="N305" s="1">
        <v>1993</v>
      </c>
      <c r="O305" s="1" t="str" cm="1">
        <f t="array" ref="O3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5" s="1" t="str" cm="1">
        <f t="array" ref="P3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5" s="2" t="s">
        <v>31</v>
      </c>
      <c r="R305" s="2" t="str" cm="1">
        <f t="array" ref="R3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5" s="2" t="str">
        <f>IF(Esta[[#This Row],[TEC - Tipo de Estrutura 2]]="Pórtico","Vãos Multiplos",Esta[[#This Row],[TEC - Tipo de Estrutura 2]])</f>
        <v>Vãos Multiplos</v>
      </c>
      <c r="T305" s="1">
        <v>4</v>
      </c>
      <c r="U305" s="1">
        <v>56.6</v>
      </c>
      <c r="V305" s="1">
        <v>11.3</v>
      </c>
      <c r="W305" s="1">
        <v>17.5</v>
      </c>
      <c r="X305" s="1">
        <v>8.1</v>
      </c>
      <c r="Y305" s="8"/>
      <c r="Z305" s="1" t="s">
        <v>22</v>
      </c>
      <c r="AA305" s="2" t="s">
        <v>23</v>
      </c>
      <c r="AB305" s="2" t="str" cm="1">
        <f t="array" ref="AB3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6" spans="1:30" ht="15" hidden="1" customHeight="1" x14ac:dyDescent="0.35">
      <c r="A306" s="1">
        <v>499</v>
      </c>
      <c r="B306" s="1">
        <v>5</v>
      </c>
      <c r="C306" s="11">
        <v>-8.6180254553000406</v>
      </c>
      <c r="D306" s="10">
        <v>39.479928765803699</v>
      </c>
      <c r="E306" s="1">
        <v>1311</v>
      </c>
      <c r="F306" s="2" t="s">
        <v>429</v>
      </c>
      <c r="G306" s="1"/>
      <c r="H306" s="2" t="s">
        <v>34</v>
      </c>
      <c r="I306" s="2" t="s">
        <v>48</v>
      </c>
      <c r="J306" s="2" t="s">
        <v>414</v>
      </c>
      <c r="K306" s="1">
        <v>-41721.47</v>
      </c>
      <c r="L306" s="1">
        <v>-20797.310000000001</v>
      </c>
      <c r="M306" s="2" t="s">
        <v>20</v>
      </c>
      <c r="N306" s="1">
        <v>1993</v>
      </c>
      <c r="O306" s="1" t="str" cm="1">
        <f t="array" ref="O3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6" s="1" t="str" cm="1">
        <f t="array" ref="P3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6" s="2" t="s">
        <v>31</v>
      </c>
      <c r="R306" s="2" t="str" cm="1">
        <f t="array" ref="R3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6" s="2" t="str">
        <f>IF(Esta[[#This Row],[TEC - Tipo de Estrutura 2]]="Pórtico","Vãos Multiplos",Esta[[#This Row],[TEC - Tipo de Estrutura 2]])</f>
        <v>Vãos Multiplos</v>
      </c>
      <c r="T306" s="1">
        <v>4</v>
      </c>
      <c r="U306" s="1">
        <v>53</v>
      </c>
      <c r="V306" s="1">
        <v>8.3000000000000007</v>
      </c>
      <c r="W306" s="1">
        <v>17.2</v>
      </c>
      <c r="X306" s="1">
        <v>7.9</v>
      </c>
      <c r="Y306" s="8"/>
      <c r="Z306" s="1" t="s">
        <v>22</v>
      </c>
      <c r="AA306" s="2" t="s">
        <v>35</v>
      </c>
      <c r="AB306" s="2" t="str" cm="1">
        <f t="array" ref="AB3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7" spans="1:30" ht="15" hidden="1" customHeight="1" x14ac:dyDescent="0.35">
      <c r="A307" s="1">
        <v>500</v>
      </c>
      <c r="B307" s="1">
        <v>5</v>
      </c>
      <c r="C307" s="11">
        <v>-8.6226511533474195</v>
      </c>
      <c r="D307" s="10">
        <v>39.480060250208801</v>
      </c>
      <c r="E307" s="1">
        <v>1316</v>
      </c>
      <c r="F307" s="2" t="s">
        <v>430</v>
      </c>
      <c r="G307" s="1"/>
      <c r="H307" s="2" t="s">
        <v>34</v>
      </c>
      <c r="I307" s="2" t="s">
        <v>48</v>
      </c>
      <c r="J307" s="2" t="s">
        <v>414</v>
      </c>
      <c r="K307" s="1">
        <v>-42119.38</v>
      </c>
      <c r="L307" s="1">
        <v>-20780.560000000001</v>
      </c>
      <c r="M307" s="2" t="s">
        <v>20</v>
      </c>
      <c r="N307" s="1">
        <v>1993</v>
      </c>
      <c r="O307" s="1" t="str" cm="1">
        <f t="array" ref="O3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7" s="1" t="str" cm="1">
        <f t="array" ref="P3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7" s="2" t="s">
        <v>31</v>
      </c>
      <c r="R307" s="2" t="str" cm="1">
        <f t="array" ref="R3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07" s="2" t="str">
        <f>IF(Esta[[#This Row],[TEC - Tipo de Estrutura 2]]="Pórtico","Vãos Multiplos",Esta[[#This Row],[TEC - Tipo de Estrutura 2]])</f>
        <v>Vãos Multiplos</v>
      </c>
      <c r="T307" s="1">
        <v>4</v>
      </c>
      <c r="U307" s="1">
        <v>56.1</v>
      </c>
      <c r="V307" s="1">
        <v>19.3</v>
      </c>
      <c r="W307" s="1">
        <v>17.7</v>
      </c>
      <c r="X307" s="1">
        <v>7.9</v>
      </c>
      <c r="Y307" s="8"/>
      <c r="Z307" s="1" t="s">
        <v>22</v>
      </c>
      <c r="AA307" s="2" t="s">
        <v>35</v>
      </c>
      <c r="AB307" s="2" t="str" cm="1">
        <f t="array" ref="AB3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8" spans="1:30" ht="15" hidden="1" customHeight="1" x14ac:dyDescent="0.35">
      <c r="A308" s="1">
        <v>503</v>
      </c>
      <c r="B308" s="1">
        <v>4</v>
      </c>
      <c r="C308" s="11">
        <v>-8.2237888940304398</v>
      </c>
      <c r="D308" s="10">
        <v>39.479826442862098</v>
      </c>
      <c r="E308" s="1">
        <v>1332</v>
      </c>
      <c r="F308" s="2" t="s">
        <v>432</v>
      </c>
      <c r="G308" s="1"/>
      <c r="H308" s="2" t="s">
        <v>18</v>
      </c>
      <c r="I308" s="2" t="s">
        <v>48</v>
      </c>
      <c r="J308" s="2" t="s">
        <v>280</v>
      </c>
      <c r="K308" s="1">
        <v>-7802</v>
      </c>
      <c r="L308" s="1">
        <v>-20917</v>
      </c>
      <c r="M308" s="2" t="s">
        <v>20</v>
      </c>
      <c r="N308" s="1">
        <v>1995</v>
      </c>
      <c r="O308" s="1" t="str" cm="1">
        <f t="array" ref="O3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8" s="1" t="str" cm="1">
        <f t="array" ref="P3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08" s="2" t="s">
        <v>57</v>
      </c>
      <c r="R308" s="2" t="str" cm="1">
        <f t="array" ref="R3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08" s="2" t="str">
        <f>IF(Esta[[#This Row],[TEC - Tipo de Estrutura 2]]="Pórtico","Vãos Multiplos",Esta[[#This Row],[TEC - Tipo de Estrutura 2]])</f>
        <v>Vãos Multiplos</v>
      </c>
      <c r="T308" s="1">
        <v>1</v>
      </c>
      <c r="U308" s="1">
        <v>11.22</v>
      </c>
      <c r="V308" s="1">
        <v>22.58</v>
      </c>
      <c r="W308" s="1">
        <v>11.22</v>
      </c>
      <c r="X308" s="7"/>
      <c r="Y308" s="8"/>
      <c r="Z308" s="1" t="s">
        <v>22</v>
      </c>
      <c r="AA308" s="2" t="s">
        <v>23</v>
      </c>
      <c r="AB308" s="2" t="str" cm="1">
        <f t="array" ref="AB3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09" spans="1:30" ht="15" hidden="1" customHeight="1" x14ac:dyDescent="0.35">
      <c r="A309" s="1">
        <v>505</v>
      </c>
      <c r="B309" s="1">
        <v>4</v>
      </c>
      <c r="C309" s="11">
        <v>-9.1721453193382807</v>
      </c>
      <c r="D309" s="10">
        <v>39.345215071690603</v>
      </c>
      <c r="E309" s="1">
        <v>1345</v>
      </c>
      <c r="F309" s="2" t="s">
        <v>433</v>
      </c>
      <c r="G309" s="1"/>
      <c r="H309" s="2" t="s">
        <v>18</v>
      </c>
      <c r="I309" s="2" t="s">
        <v>99</v>
      </c>
      <c r="J309" s="2" t="s">
        <v>434</v>
      </c>
      <c r="K309" s="1">
        <v>-89570</v>
      </c>
      <c r="L309" s="1">
        <v>-35351</v>
      </c>
      <c r="M309" s="2" t="s">
        <v>20</v>
      </c>
      <c r="N309" s="1">
        <v>1949</v>
      </c>
      <c r="O309" s="1" t="str" cm="1">
        <f t="array" ref="O3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09" s="1" t="str" cm="1">
        <f t="array" ref="P3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09" s="2" t="s">
        <v>28</v>
      </c>
      <c r="R309" s="2" t="str" cm="1">
        <f t="array" ref="R3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09" s="2" t="str">
        <f>IF(Esta[[#This Row],[TEC - Tipo de Estrutura 2]]="Pórtico","Vãos Multiplos",Esta[[#This Row],[TEC - Tipo de Estrutura 2]])</f>
        <v>Arco</v>
      </c>
      <c r="T309" s="1">
        <v>1</v>
      </c>
      <c r="U309" s="1">
        <v>12.3</v>
      </c>
      <c r="V309" s="1">
        <v>6.75</v>
      </c>
      <c r="W309" s="1">
        <v>12.3</v>
      </c>
      <c r="X309" s="7"/>
      <c r="Y309" s="8"/>
      <c r="Z309" s="1" t="s">
        <v>22</v>
      </c>
      <c r="AA309" s="2" t="s">
        <v>32</v>
      </c>
      <c r="AB309" s="2" t="str" cm="1">
        <f t="array" ref="AB3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309" s="2" t="s">
        <v>35</v>
      </c>
    </row>
    <row r="310" spans="1:30" ht="15" hidden="1" customHeight="1" x14ac:dyDescent="0.35">
      <c r="A310" s="1">
        <v>506</v>
      </c>
      <c r="B310" s="1">
        <v>7</v>
      </c>
      <c r="C310" s="11">
        <v>-8.9985996954462895</v>
      </c>
      <c r="D310" s="10">
        <v>38.6464257331073</v>
      </c>
      <c r="E310" s="1">
        <v>1346</v>
      </c>
      <c r="F310" s="2" t="s">
        <v>435</v>
      </c>
      <c r="G310" s="1"/>
      <c r="H310" s="2" t="s">
        <v>55</v>
      </c>
      <c r="I310" s="2" t="s">
        <v>411</v>
      </c>
      <c r="J310" s="2" t="s">
        <v>436</v>
      </c>
      <c r="K310" s="1">
        <v>-75346.75</v>
      </c>
      <c r="L310" s="1">
        <v>-113086.9</v>
      </c>
      <c r="M310" s="2" t="s">
        <v>20</v>
      </c>
      <c r="N310" s="1">
        <v>1993</v>
      </c>
      <c r="O310" s="1" t="str" cm="1">
        <f t="array" ref="O3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0" s="1" t="str" cm="1">
        <f t="array" ref="P3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10" s="2" t="s">
        <v>31</v>
      </c>
      <c r="R310" s="2" t="str" cm="1">
        <f t="array" ref="R3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0" s="2" t="str">
        <f>IF(Esta[[#This Row],[TEC - Tipo de Estrutura 2]]="Pórtico","Vãos Multiplos",Esta[[#This Row],[TEC - Tipo de Estrutura 2]])</f>
        <v>Vãos Multiplos</v>
      </c>
      <c r="T310" s="1">
        <v>11</v>
      </c>
      <c r="U310" s="1">
        <v>163.9</v>
      </c>
      <c r="V310" s="1">
        <v>11.97</v>
      </c>
      <c r="W310" s="1">
        <v>25.81</v>
      </c>
      <c r="X310" s="1">
        <v>7.68</v>
      </c>
      <c r="Y310" s="8"/>
      <c r="Z310" s="1" t="s">
        <v>29</v>
      </c>
      <c r="AA310" s="2" t="s">
        <v>35</v>
      </c>
      <c r="AB310" s="2" t="str" cm="1">
        <f t="array" ref="AB3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1" spans="1:30" ht="15" hidden="1" customHeight="1" x14ac:dyDescent="0.35">
      <c r="A311" s="1">
        <v>512</v>
      </c>
      <c r="B311" s="1">
        <v>3</v>
      </c>
      <c r="C311" s="11">
        <v>-7.6553160844022603</v>
      </c>
      <c r="D311" s="10">
        <v>37.982603404173901</v>
      </c>
      <c r="E311" s="1">
        <v>1371</v>
      </c>
      <c r="F311" s="2" t="s">
        <v>437</v>
      </c>
      <c r="G311" s="1"/>
      <c r="H311" s="2" t="s">
        <v>25</v>
      </c>
      <c r="I311" s="2" t="s">
        <v>26</v>
      </c>
      <c r="J311" s="2" t="s">
        <v>438</v>
      </c>
      <c r="K311" s="1">
        <v>41975.7</v>
      </c>
      <c r="L311" s="1">
        <v>-187020.5</v>
      </c>
      <c r="M311" s="2" t="s">
        <v>20</v>
      </c>
      <c r="N311" s="1">
        <v>1977</v>
      </c>
      <c r="O311" s="1" t="str" cm="1">
        <f t="array" ref="O3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1" s="1" t="str" cm="1">
        <f t="array" ref="P3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1" s="2" t="s">
        <v>31</v>
      </c>
      <c r="R311" s="2" t="str" cm="1">
        <f t="array" ref="R3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1" s="2" t="str">
        <f>IF(Esta[[#This Row],[TEC - Tipo de Estrutura 2]]="Pórtico","Vãos Multiplos",Esta[[#This Row],[TEC - Tipo de Estrutura 2]])</f>
        <v>Vãos Multiplos</v>
      </c>
      <c r="T311" s="1">
        <v>7</v>
      </c>
      <c r="U311" s="1">
        <v>402</v>
      </c>
      <c r="V311" s="1">
        <v>15.5</v>
      </c>
      <c r="W311" s="1">
        <v>60</v>
      </c>
      <c r="X311" s="1">
        <v>45</v>
      </c>
      <c r="Y311" s="8"/>
      <c r="Z311" s="1" t="s">
        <v>29</v>
      </c>
      <c r="AA311" s="2" t="s">
        <v>35</v>
      </c>
      <c r="AB311" s="2" t="str" cm="1">
        <f t="array" ref="AB3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2" spans="1:30" ht="15" hidden="1" customHeight="1" x14ac:dyDescent="0.35">
      <c r="A312" s="1">
        <v>513</v>
      </c>
      <c r="B312" s="1">
        <v>4</v>
      </c>
      <c r="C312" s="11">
        <v>-7.5872350081251696</v>
      </c>
      <c r="D312" s="10">
        <v>37.945803471071599</v>
      </c>
      <c r="E312" s="1">
        <v>1374</v>
      </c>
      <c r="F312" s="2" t="s">
        <v>439</v>
      </c>
      <c r="G312" s="1"/>
      <c r="H312" s="2" t="s">
        <v>18</v>
      </c>
      <c r="I312" s="2" t="s">
        <v>26</v>
      </c>
      <c r="J312" s="2" t="s">
        <v>438</v>
      </c>
      <c r="K312" s="1">
        <v>47980.84</v>
      </c>
      <c r="L312" s="1">
        <v>-191072.3</v>
      </c>
      <c r="M312" s="2" t="s">
        <v>20</v>
      </c>
      <c r="N312" s="1">
        <v>1969</v>
      </c>
      <c r="O312" s="1" t="str" cm="1">
        <f t="array" ref="O3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2" s="1" t="str" cm="1">
        <f t="array" ref="P3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2" s="2" t="s">
        <v>21</v>
      </c>
      <c r="R312" s="2" t="str" cm="1">
        <f t="array" ref="R3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12" s="2" t="str">
        <f>IF(Esta[[#This Row],[TEC - Tipo de Estrutura 2]]="Pórtico","Vãos Multiplos",Esta[[#This Row],[TEC - Tipo de Estrutura 2]])</f>
        <v>Tabuleiro simples/apoiado</v>
      </c>
      <c r="T312" s="1">
        <v>1</v>
      </c>
      <c r="U312" s="1">
        <v>8.4</v>
      </c>
      <c r="V312" s="1">
        <v>13.8</v>
      </c>
      <c r="W312" s="1">
        <v>8.4</v>
      </c>
      <c r="X312" s="7"/>
      <c r="Y312" s="8"/>
      <c r="Z312" s="1" t="s">
        <v>29</v>
      </c>
      <c r="AA312" s="2" t="s">
        <v>23</v>
      </c>
      <c r="AB312" s="2" t="str" cm="1">
        <f t="array" ref="AB3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3" spans="1:30" ht="15" hidden="1" customHeight="1" x14ac:dyDescent="0.35">
      <c r="A313" s="1">
        <v>515</v>
      </c>
      <c r="B313" s="1">
        <v>2</v>
      </c>
      <c r="C313" s="11">
        <v>-8.3059080934029996</v>
      </c>
      <c r="D313" s="10">
        <v>37.783037664872701</v>
      </c>
      <c r="E313" s="1">
        <v>1383</v>
      </c>
      <c r="F313" s="2" t="s">
        <v>440</v>
      </c>
      <c r="G313" s="1"/>
      <c r="H313" s="2" t="s">
        <v>25</v>
      </c>
      <c r="I313" s="2" t="s">
        <v>26</v>
      </c>
      <c r="J313" s="2" t="s">
        <v>266</v>
      </c>
      <c r="K313" s="1">
        <v>-15222.04</v>
      </c>
      <c r="L313" s="1">
        <v>-209264.8</v>
      </c>
      <c r="M313" s="2" t="s">
        <v>20</v>
      </c>
      <c r="N313" s="1">
        <v>1983</v>
      </c>
      <c r="O313" s="1" t="str" cm="1">
        <f t="array" ref="O3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3" s="1" t="str" cm="1">
        <f t="array" ref="P3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3" s="2" t="s">
        <v>31</v>
      </c>
      <c r="R313" s="2" t="str" cm="1">
        <f t="array" ref="R3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3" s="2" t="str">
        <f>IF(Esta[[#This Row],[TEC - Tipo de Estrutura 2]]="Pórtico","Vãos Multiplos",Esta[[#This Row],[TEC - Tipo de Estrutura 2]])</f>
        <v>Vãos Multiplos</v>
      </c>
      <c r="T313" s="1">
        <v>3</v>
      </c>
      <c r="U313" s="1">
        <v>66.3</v>
      </c>
      <c r="V313" s="1">
        <v>14.8</v>
      </c>
      <c r="W313" s="1">
        <v>26.5</v>
      </c>
      <c r="X313" s="1">
        <v>7</v>
      </c>
      <c r="Y313" s="8"/>
      <c r="Z313" s="1" t="s">
        <v>29</v>
      </c>
      <c r="AA313" s="2" t="s">
        <v>35</v>
      </c>
      <c r="AB313" s="2" t="str" cm="1">
        <f t="array" ref="AB3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4" spans="1:30" ht="15" hidden="1" customHeight="1" x14ac:dyDescent="0.35">
      <c r="A314" s="1">
        <v>519</v>
      </c>
      <c r="B314" s="1">
        <v>2</v>
      </c>
      <c r="C314" s="11">
        <v>-8.4107254079557396</v>
      </c>
      <c r="D314" s="10">
        <v>39.602936352891803</v>
      </c>
      <c r="E314" s="1">
        <v>1419</v>
      </c>
      <c r="F314" s="2" t="s">
        <v>442</v>
      </c>
      <c r="G314" s="1"/>
      <c r="H314" s="2" t="s">
        <v>25</v>
      </c>
      <c r="I314" s="2" t="s">
        <v>48</v>
      </c>
      <c r="J314" s="2" t="s">
        <v>283</v>
      </c>
      <c r="K314" s="1">
        <v>-23843.55</v>
      </c>
      <c r="L314" s="1">
        <v>-7215.7219999999998</v>
      </c>
      <c r="M314" s="2" t="s">
        <v>20</v>
      </c>
      <c r="N314" s="1">
        <v>1967</v>
      </c>
      <c r="O314" s="1" t="str" cm="1">
        <f t="array" ref="O3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4" s="1" t="str" cm="1">
        <f t="array" ref="P3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4" s="2" t="s">
        <v>31</v>
      </c>
      <c r="R314" s="2" t="str" cm="1">
        <f t="array" ref="R3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4" s="2" t="str">
        <f>IF(Esta[[#This Row],[TEC - Tipo de Estrutura 2]]="Pórtico","Vãos Multiplos",Esta[[#This Row],[TEC - Tipo de Estrutura 2]])</f>
        <v>Vãos Multiplos</v>
      </c>
      <c r="T314" s="1">
        <v>3</v>
      </c>
      <c r="U314" s="1">
        <v>74</v>
      </c>
      <c r="V314" s="1">
        <v>18.89</v>
      </c>
      <c r="W314" s="1">
        <v>47.5</v>
      </c>
      <c r="X314" s="1">
        <v>5.39</v>
      </c>
      <c r="Y314" s="8"/>
      <c r="Z314" s="1" t="s">
        <v>22</v>
      </c>
      <c r="AA314" s="2" t="s">
        <v>35</v>
      </c>
      <c r="AB314" s="2" t="str" cm="1">
        <f t="array" ref="AB3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5" spans="1:30" ht="15" hidden="1" customHeight="1" x14ac:dyDescent="0.35">
      <c r="A315" s="1">
        <v>523</v>
      </c>
      <c r="B315" s="1">
        <v>4</v>
      </c>
      <c r="C315" s="11">
        <v>-8.0915477876295601</v>
      </c>
      <c r="D315" s="10">
        <v>39.815064887360798</v>
      </c>
      <c r="E315" s="1">
        <v>1423</v>
      </c>
      <c r="F315" s="2" t="s">
        <v>443</v>
      </c>
      <c r="G315" s="1"/>
      <c r="H315" s="2" t="s">
        <v>34</v>
      </c>
      <c r="I315" s="2" t="s">
        <v>225</v>
      </c>
      <c r="J315" s="2" t="s">
        <v>279</v>
      </c>
      <c r="K315" s="1">
        <v>3558.5709999999999</v>
      </c>
      <c r="L315" s="1">
        <v>16300.71</v>
      </c>
      <c r="M315" s="2" t="s">
        <v>20</v>
      </c>
      <c r="N315" s="1">
        <v>1993</v>
      </c>
      <c r="O315" s="1" t="str" cm="1">
        <f t="array" ref="O3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5" s="1" t="str" cm="1">
        <f t="array" ref="P3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15" s="2" t="s">
        <v>31</v>
      </c>
      <c r="R315" s="2" t="str" cm="1">
        <f t="array" ref="R3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5" s="2" t="str">
        <f>IF(Esta[[#This Row],[TEC - Tipo de Estrutura 2]]="Pórtico","Vãos Multiplos",Esta[[#This Row],[TEC - Tipo de Estrutura 2]])</f>
        <v>Vãos Multiplos</v>
      </c>
      <c r="T315" s="1">
        <v>3</v>
      </c>
      <c r="U315" s="1">
        <v>31.26</v>
      </c>
      <c r="V315" s="1">
        <v>11.62</v>
      </c>
      <c r="W315" s="1">
        <v>13.16</v>
      </c>
      <c r="X315" s="1">
        <v>6.65</v>
      </c>
      <c r="Y315" s="8"/>
      <c r="Z315" s="1" t="s">
        <v>41</v>
      </c>
      <c r="AA315" s="2" t="s">
        <v>35</v>
      </c>
      <c r="AB315" s="2" t="str" cm="1">
        <f t="array" ref="AB3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6" spans="1:30" ht="15" hidden="1" customHeight="1" x14ac:dyDescent="0.35">
      <c r="A316" s="1">
        <v>525</v>
      </c>
      <c r="B316" s="1">
        <v>4</v>
      </c>
      <c r="C316" s="11">
        <v>-7.4939758982431801</v>
      </c>
      <c r="D316" s="10">
        <v>39.8442335286488</v>
      </c>
      <c r="E316" s="1">
        <v>1428</v>
      </c>
      <c r="F316" s="2" t="s">
        <v>34</v>
      </c>
      <c r="G316" s="1"/>
      <c r="H316" s="2" t="s">
        <v>34</v>
      </c>
      <c r="I316" s="2" t="s">
        <v>225</v>
      </c>
      <c r="J316" s="2" t="s">
        <v>225</v>
      </c>
      <c r="K316" s="1">
        <v>54702</v>
      </c>
      <c r="L316" s="1">
        <v>19734</v>
      </c>
      <c r="M316" s="2" t="s">
        <v>20</v>
      </c>
      <c r="N316" s="1">
        <v>1989</v>
      </c>
      <c r="O316" s="1" t="str" cm="1">
        <f t="array" ref="O3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6" s="1" t="str" cm="1">
        <f t="array" ref="P3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16" s="2" t="s">
        <v>31</v>
      </c>
      <c r="R316" s="2" t="str" cm="1">
        <f t="array" ref="R3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16" s="2" t="str">
        <f>IF(Esta[[#This Row],[TEC - Tipo de Estrutura 2]]="Pórtico","Vãos Multiplos",Esta[[#This Row],[TEC - Tipo de Estrutura 2]])</f>
        <v>Vãos Multiplos</v>
      </c>
      <c r="T316" s="1">
        <v>3</v>
      </c>
      <c r="U316" s="1">
        <v>30.4</v>
      </c>
      <c r="V316" s="1">
        <v>10.35</v>
      </c>
      <c r="W316" s="1">
        <v>17.399999999999999</v>
      </c>
      <c r="X316" s="1">
        <v>5.72</v>
      </c>
      <c r="Y316" s="8"/>
      <c r="Z316" s="1" t="s">
        <v>41</v>
      </c>
      <c r="AA316" s="2" t="s">
        <v>35</v>
      </c>
      <c r="AB316" s="2" t="str" cm="1">
        <f t="array" ref="AB3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7" spans="1:30" ht="15" hidden="1" customHeight="1" x14ac:dyDescent="0.35">
      <c r="A317" s="1">
        <v>530</v>
      </c>
      <c r="B317" s="1">
        <v>1</v>
      </c>
      <c r="C317" s="11">
        <v>-8.5665187579539808</v>
      </c>
      <c r="D317" s="10">
        <v>37.647402459637199</v>
      </c>
      <c r="E317" s="1">
        <v>1481</v>
      </c>
      <c r="F317" s="2" t="s">
        <v>445</v>
      </c>
      <c r="G317" s="1"/>
      <c r="H317" s="2" t="s">
        <v>25</v>
      </c>
      <c r="I317" s="2" t="s">
        <v>26</v>
      </c>
      <c r="J317" s="2" t="s">
        <v>118</v>
      </c>
      <c r="K317" s="1">
        <v>-38249.14</v>
      </c>
      <c r="L317" s="1">
        <v>-224244.8</v>
      </c>
      <c r="M317" s="2" t="s">
        <v>20</v>
      </c>
      <c r="N317" s="1">
        <v>1941</v>
      </c>
      <c r="O317" s="1" t="str" cm="1">
        <f t="array" ref="O3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17" s="1" t="str" cm="1">
        <f t="array" ref="P3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7" s="2" t="s">
        <v>21</v>
      </c>
      <c r="R317" s="2" t="str" cm="1">
        <f t="array" ref="R3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17" s="2" t="str">
        <f>IF(Esta[[#This Row],[TEC - Tipo de Estrutura 2]]="Pórtico","Vãos Multiplos",Esta[[#This Row],[TEC - Tipo de Estrutura 2]])</f>
        <v>Tabuleiro simples/apoiado</v>
      </c>
      <c r="T317" s="1">
        <v>1</v>
      </c>
      <c r="U317" s="1">
        <v>21.85</v>
      </c>
      <c r="V317" s="1">
        <v>6.8</v>
      </c>
      <c r="W317" s="1">
        <v>21.85</v>
      </c>
      <c r="X317" s="7"/>
      <c r="Y317" s="8"/>
      <c r="Z317" s="1" t="s">
        <v>29</v>
      </c>
      <c r="AA317" s="2" t="s">
        <v>45</v>
      </c>
      <c r="AB317" s="2" t="str" cm="1">
        <f t="array" ref="AB3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317" s="2" t="s">
        <v>23</v>
      </c>
    </row>
    <row r="318" spans="1:30" ht="15" hidden="1" customHeight="1" x14ac:dyDescent="0.35">
      <c r="A318" s="1">
        <v>531</v>
      </c>
      <c r="B318" s="1">
        <v>4</v>
      </c>
      <c r="C318" s="11">
        <v>-7.4792802805845398</v>
      </c>
      <c r="D318" s="10">
        <v>40.2809689972201</v>
      </c>
      <c r="E318" s="1">
        <v>1483</v>
      </c>
      <c r="F318" s="2" t="s">
        <v>446</v>
      </c>
      <c r="G318" s="1"/>
      <c r="H318" s="2" t="s">
        <v>18</v>
      </c>
      <c r="I318" s="2" t="s">
        <v>225</v>
      </c>
      <c r="J318" s="2" t="s">
        <v>431</v>
      </c>
      <c r="K318" s="1">
        <v>55603.59</v>
      </c>
      <c r="L318" s="1">
        <v>68236.929999999993</v>
      </c>
      <c r="M318" s="2" t="s">
        <v>20</v>
      </c>
      <c r="N318" s="1">
        <v>1980</v>
      </c>
      <c r="O318" s="1" t="str" cm="1">
        <f t="array" ref="O3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8" s="1" t="str" cm="1">
        <f t="array" ref="P3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8" s="2" t="s">
        <v>57</v>
      </c>
      <c r="R318" s="2" t="str" cm="1">
        <f t="array" ref="R3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18" s="2" t="str">
        <f>IF(Esta[[#This Row],[TEC - Tipo de Estrutura 2]]="Pórtico","Vãos Multiplos",Esta[[#This Row],[TEC - Tipo de Estrutura 2]])</f>
        <v>Vãos Multiplos</v>
      </c>
      <c r="T318" s="1">
        <v>1</v>
      </c>
      <c r="U318" s="1">
        <v>10.4</v>
      </c>
      <c r="V318" s="1">
        <v>13.2</v>
      </c>
      <c r="W318" s="1">
        <v>10.4</v>
      </c>
      <c r="X318" s="7"/>
      <c r="Y318" s="8"/>
      <c r="Z318" s="1" t="s">
        <v>41</v>
      </c>
      <c r="AA318" s="2" t="s">
        <v>23</v>
      </c>
      <c r="AB318" s="2" t="str" cm="1">
        <f t="array" ref="AB3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19" spans="1:30" ht="15" hidden="1" customHeight="1" x14ac:dyDescent="0.35">
      <c r="A319" s="1">
        <v>532</v>
      </c>
      <c r="B319" s="1">
        <v>4</v>
      </c>
      <c r="C319" s="11">
        <v>-7.48791487433654</v>
      </c>
      <c r="D319" s="10">
        <v>40.271409044684098</v>
      </c>
      <c r="E319" s="1">
        <v>1491</v>
      </c>
      <c r="F319" s="2" t="s">
        <v>447</v>
      </c>
      <c r="G319" s="1"/>
      <c r="H319" s="2" t="s">
        <v>34</v>
      </c>
      <c r="I319" s="2" t="s">
        <v>225</v>
      </c>
      <c r="J319" s="2" t="s">
        <v>431</v>
      </c>
      <c r="K319" s="1">
        <v>54877</v>
      </c>
      <c r="L319" s="1">
        <v>67170</v>
      </c>
      <c r="M319" s="2" t="s">
        <v>20</v>
      </c>
      <c r="N319" s="1">
        <v>1980</v>
      </c>
      <c r="O319" s="1" t="str" cm="1">
        <f t="array" ref="O3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9" s="1" t="str" cm="1">
        <f t="array" ref="P3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19" s="2" t="s">
        <v>57</v>
      </c>
      <c r="R319" s="2" t="str" cm="1">
        <f t="array" ref="R3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19" s="2" t="str">
        <f>IF(Esta[[#This Row],[TEC - Tipo de Estrutura 2]]="Pórtico","Vãos Multiplos",Esta[[#This Row],[TEC - Tipo de Estrutura 2]])</f>
        <v>Vãos Multiplos</v>
      </c>
      <c r="T319" s="1">
        <v>1</v>
      </c>
      <c r="U319" s="1">
        <v>23.5</v>
      </c>
      <c r="V319" s="1">
        <v>13</v>
      </c>
      <c r="W319" s="1">
        <v>23.5</v>
      </c>
      <c r="X319" s="7"/>
      <c r="Y319" s="8"/>
      <c r="Z319" s="1" t="s">
        <v>41</v>
      </c>
      <c r="AA319" s="2" t="s">
        <v>35</v>
      </c>
      <c r="AB319" s="2" t="str" cm="1">
        <f t="array" ref="AB3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0" spans="1:30" ht="15" hidden="1" customHeight="1" x14ac:dyDescent="0.35">
      <c r="A320" s="1">
        <v>533</v>
      </c>
      <c r="B320" s="1">
        <v>4</v>
      </c>
      <c r="C320" s="11">
        <v>-7.4896710026298301</v>
      </c>
      <c r="D320" s="10">
        <v>40.266249740234599</v>
      </c>
      <c r="E320" s="1">
        <v>1495</v>
      </c>
      <c r="F320" s="2" t="s">
        <v>448</v>
      </c>
      <c r="G320" s="1"/>
      <c r="H320" s="2" t="s">
        <v>18</v>
      </c>
      <c r="I320" s="2" t="s">
        <v>225</v>
      </c>
      <c r="J320" s="2" t="s">
        <v>431</v>
      </c>
      <c r="K320" s="1">
        <v>54731.79</v>
      </c>
      <c r="L320" s="1">
        <v>66596.02</v>
      </c>
      <c r="M320" s="2" t="s">
        <v>20</v>
      </c>
      <c r="N320" s="1">
        <v>1980</v>
      </c>
      <c r="O320" s="1" t="str" cm="1">
        <f t="array" ref="O3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0" s="1" t="str" cm="1">
        <f t="array" ref="P3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0" s="2" t="s">
        <v>31</v>
      </c>
      <c r="R320" s="2" t="str" cm="1">
        <f t="array" ref="R3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0" s="2" t="str">
        <f>IF(Esta[[#This Row],[TEC - Tipo de Estrutura 2]]="Pórtico","Vãos Multiplos",Esta[[#This Row],[TEC - Tipo de Estrutura 2]])</f>
        <v>Vãos Multiplos</v>
      </c>
      <c r="T320" s="1">
        <v>3</v>
      </c>
      <c r="U320" s="1">
        <v>72.3</v>
      </c>
      <c r="V320" s="1">
        <v>24</v>
      </c>
      <c r="W320" s="1">
        <v>37.9</v>
      </c>
      <c r="X320" s="1">
        <v>5.5</v>
      </c>
      <c r="Y320" s="8"/>
      <c r="Z320" s="1" t="s">
        <v>41</v>
      </c>
      <c r="AA320" s="2" t="s">
        <v>35</v>
      </c>
      <c r="AB320" s="2" t="str" cm="1">
        <f t="array" ref="AB3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1" spans="1:30" ht="15" hidden="1" customHeight="1" x14ac:dyDescent="0.35">
      <c r="A321" s="1">
        <v>535</v>
      </c>
      <c r="B321" s="1">
        <v>4</v>
      </c>
      <c r="C321" s="11">
        <v>-7.4927231017717899</v>
      </c>
      <c r="D321" s="10">
        <v>40.255243516385796</v>
      </c>
      <c r="E321" s="1">
        <v>1499</v>
      </c>
      <c r="F321" s="2" t="s">
        <v>449</v>
      </c>
      <c r="G321" s="1"/>
      <c r="H321" s="2" t="s">
        <v>18</v>
      </c>
      <c r="I321" s="2" t="s">
        <v>225</v>
      </c>
      <c r="J321" s="2" t="s">
        <v>431</v>
      </c>
      <c r="K321" s="1">
        <v>54481</v>
      </c>
      <c r="L321" s="1">
        <v>65372</v>
      </c>
      <c r="M321" s="2" t="s">
        <v>20</v>
      </c>
      <c r="N321" s="1">
        <v>1980</v>
      </c>
      <c r="O321" s="1" t="str" cm="1">
        <f t="array" ref="O3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1" s="1" t="str" cm="1">
        <f t="array" ref="P3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1" s="2" t="s">
        <v>96</v>
      </c>
      <c r="R321" s="2" t="str" cm="1">
        <f t="array" ref="R3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21" s="2" t="str">
        <f>IF(Esta[[#This Row],[TEC - Tipo de Estrutura 2]]="Pórtico","Vãos Multiplos",Esta[[#This Row],[TEC - Tipo de Estrutura 2]])</f>
        <v>Vãos Multiplos</v>
      </c>
      <c r="T321" s="1">
        <v>1</v>
      </c>
      <c r="U321" s="1">
        <v>11.8</v>
      </c>
      <c r="V321" s="1">
        <v>13</v>
      </c>
      <c r="W321" s="1">
        <v>11.8</v>
      </c>
      <c r="X321" s="7"/>
      <c r="Y321" s="8"/>
      <c r="Z321" s="1" t="s">
        <v>41</v>
      </c>
      <c r="AA321" s="2" t="s">
        <v>23</v>
      </c>
      <c r="AB321" s="2" t="str" cm="1">
        <f t="array" ref="AB3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2" spans="1:30" ht="15" hidden="1" customHeight="1" x14ac:dyDescent="0.35">
      <c r="A322" s="1">
        <v>538</v>
      </c>
      <c r="B322" s="1">
        <v>4</v>
      </c>
      <c r="C322" s="11">
        <v>-8.3611912998702707</v>
      </c>
      <c r="D322" s="10">
        <v>39.668998127923601</v>
      </c>
      <c r="E322" s="1">
        <v>1511</v>
      </c>
      <c r="F322" s="2" t="s">
        <v>451</v>
      </c>
      <c r="G322" s="1"/>
      <c r="H322" s="2" t="s">
        <v>34</v>
      </c>
      <c r="I322" s="2" t="s">
        <v>48</v>
      </c>
      <c r="J322" s="2" t="s">
        <v>283</v>
      </c>
      <c r="K322" s="1">
        <v>-19570.61</v>
      </c>
      <c r="L322" s="1">
        <v>107.00409999999999</v>
      </c>
      <c r="M322" s="2" t="s">
        <v>20</v>
      </c>
      <c r="N322" s="1">
        <v>2000</v>
      </c>
      <c r="O322" s="1" t="str" cm="1">
        <f t="array" ref="O3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2" s="1" t="str" cm="1">
        <f t="array" ref="P3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2" s="2" t="s">
        <v>31</v>
      </c>
      <c r="R322" s="2" t="str" cm="1">
        <f t="array" ref="R3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2" s="2" t="str">
        <f>IF(Esta[[#This Row],[TEC - Tipo de Estrutura 2]]="Pórtico","Vãos Multiplos",Esta[[#This Row],[TEC - Tipo de Estrutura 2]])</f>
        <v>Vãos Multiplos</v>
      </c>
      <c r="T322" s="1">
        <v>3</v>
      </c>
      <c r="U322" s="1">
        <v>68</v>
      </c>
      <c r="V322" s="1">
        <v>21.9</v>
      </c>
      <c r="W322" s="1">
        <v>33.299999999999997</v>
      </c>
      <c r="X322" s="1">
        <v>10.199999999999999</v>
      </c>
      <c r="Y322" s="8"/>
      <c r="Z322" s="1" t="s">
        <v>22</v>
      </c>
      <c r="AA322" s="2" t="s">
        <v>35</v>
      </c>
      <c r="AB322" s="2" t="str" cm="1">
        <f t="array" ref="AB3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3" spans="1:30" ht="15" hidden="1" customHeight="1" x14ac:dyDescent="0.35">
      <c r="A323" s="1">
        <v>540</v>
      </c>
      <c r="B323" s="1">
        <v>4</v>
      </c>
      <c r="C323" s="11">
        <v>-8.4564030089183593</v>
      </c>
      <c r="D323" s="10">
        <v>39.462440148885001</v>
      </c>
      <c r="E323" s="1">
        <v>1515</v>
      </c>
      <c r="F323" s="2" t="s">
        <v>452</v>
      </c>
      <c r="G323" s="1"/>
      <c r="H323" s="2" t="s">
        <v>34</v>
      </c>
      <c r="I323" s="2" t="s">
        <v>48</v>
      </c>
      <c r="J323" s="2" t="s">
        <v>277</v>
      </c>
      <c r="K323" s="1">
        <v>-27822.67</v>
      </c>
      <c r="L323" s="1">
        <v>-22801.34</v>
      </c>
      <c r="M323" s="2" t="s">
        <v>20</v>
      </c>
      <c r="N323" s="1">
        <v>1993</v>
      </c>
      <c r="O323" s="1" t="str" cm="1">
        <f t="array" ref="O3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3" s="1" t="str" cm="1">
        <f t="array" ref="P3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3" s="2" t="s">
        <v>31</v>
      </c>
      <c r="R323" s="2" t="str" cm="1">
        <f t="array" ref="R3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3" s="2" t="str">
        <f>IF(Esta[[#This Row],[TEC - Tipo de Estrutura 2]]="Pórtico","Vãos Multiplos",Esta[[#This Row],[TEC - Tipo de Estrutura 2]])</f>
        <v>Vãos Multiplos</v>
      </c>
      <c r="T323" s="1">
        <v>3</v>
      </c>
      <c r="U323" s="1">
        <v>41.15</v>
      </c>
      <c r="V323" s="1">
        <v>18.95</v>
      </c>
      <c r="W323" s="1">
        <v>18.55</v>
      </c>
      <c r="X323" s="1">
        <v>5.4</v>
      </c>
      <c r="Y323" s="8"/>
      <c r="Z323" s="1" t="s">
        <v>22</v>
      </c>
      <c r="AA323" s="2" t="s">
        <v>35</v>
      </c>
      <c r="AB323" s="2" t="str" cm="1">
        <f t="array" ref="AB3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4" spans="1:30" ht="15" hidden="1" customHeight="1" x14ac:dyDescent="0.35">
      <c r="A324" s="1">
        <v>542</v>
      </c>
      <c r="B324" s="1">
        <v>4</v>
      </c>
      <c r="C324" s="11">
        <v>-8.4566901634934393</v>
      </c>
      <c r="D324" s="10">
        <v>39.464378558684103</v>
      </c>
      <c r="E324" s="1">
        <v>1521</v>
      </c>
      <c r="F324" s="2" t="s">
        <v>453</v>
      </c>
      <c r="G324" s="1"/>
      <c r="H324" s="2" t="s">
        <v>34</v>
      </c>
      <c r="I324" s="2" t="s">
        <v>48</v>
      </c>
      <c r="J324" s="2" t="s">
        <v>277</v>
      </c>
      <c r="K324" s="1">
        <v>-27846.61</v>
      </c>
      <c r="L324" s="1">
        <v>-22586.04</v>
      </c>
      <c r="M324" s="2" t="s">
        <v>20</v>
      </c>
      <c r="N324" s="1">
        <v>1993</v>
      </c>
      <c r="O324" s="1" t="str" cm="1">
        <f t="array" ref="O3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4" s="1" t="str" cm="1">
        <f t="array" ref="P3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4" s="2" t="s">
        <v>31</v>
      </c>
      <c r="R324" s="2" t="str" cm="1">
        <f t="array" ref="R3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4" s="2" t="str">
        <f>IF(Esta[[#This Row],[TEC - Tipo de Estrutura 2]]="Pórtico","Vãos Multiplos",Esta[[#This Row],[TEC - Tipo de Estrutura 2]])</f>
        <v>Vãos Multiplos</v>
      </c>
      <c r="T324" s="1">
        <v>3</v>
      </c>
      <c r="U324" s="1">
        <v>50.8</v>
      </c>
      <c r="V324" s="1">
        <v>11.3</v>
      </c>
      <c r="W324" s="1">
        <v>22.3</v>
      </c>
      <c r="X324" s="1">
        <v>4.8099999999999996</v>
      </c>
      <c r="Y324" s="8"/>
      <c r="Z324" s="1" t="s">
        <v>22</v>
      </c>
      <c r="AA324" s="2" t="s">
        <v>35</v>
      </c>
      <c r="AB324" s="2" t="str" cm="1">
        <f t="array" ref="AB3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5" spans="1:30" ht="15" hidden="1" customHeight="1" x14ac:dyDescent="0.35">
      <c r="A325" s="1">
        <v>544</v>
      </c>
      <c r="B325" s="1">
        <v>4</v>
      </c>
      <c r="C325" s="11">
        <v>-8.4585409925732904</v>
      </c>
      <c r="D325" s="10">
        <v>39.4739526956619</v>
      </c>
      <c r="E325" s="1">
        <v>1524</v>
      </c>
      <c r="F325" s="2" t="s">
        <v>454</v>
      </c>
      <c r="G325" s="1"/>
      <c r="H325" s="2" t="s">
        <v>34</v>
      </c>
      <c r="I325" s="2" t="s">
        <v>48</v>
      </c>
      <c r="J325" s="2" t="s">
        <v>277</v>
      </c>
      <c r="K325" s="1">
        <v>-28002.05</v>
      </c>
      <c r="L325" s="1">
        <v>-21522.5</v>
      </c>
      <c r="M325" s="2" t="s">
        <v>20</v>
      </c>
      <c r="N325" s="1">
        <v>1993</v>
      </c>
      <c r="O325" s="1" t="str" cm="1">
        <f t="array" ref="O3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5" s="1" t="str" cm="1">
        <f t="array" ref="P3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5" s="2" t="s">
        <v>31</v>
      </c>
      <c r="R325" s="2" t="str" cm="1">
        <f t="array" ref="R3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25" s="2" t="str">
        <f>IF(Esta[[#This Row],[TEC - Tipo de Estrutura 2]]="Pórtico","Vãos Multiplos",Esta[[#This Row],[TEC - Tipo de Estrutura 2]])</f>
        <v>Vãos Multiplos</v>
      </c>
      <c r="T325" s="1">
        <v>3</v>
      </c>
      <c r="U325" s="1">
        <v>42.7</v>
      </c>
      <c r="V325" s="1">
        <v>11.8</v>
      </c>
      <c r="W325" s="1">
        <v>18.899999999999999</v>
      </c>
      <c r="X325" s="1">
        <v>5.17</v>
      </c>
      <c r="Y325" s="8"/>
      <c r="Z325" s="1" t="s">
        <v>22</v>
      </c>
      <c r="AA325" s="2" t="s">
        <v>35</v>
      </c>
      <c r="AB325" s="2" t="str" cm="1">
        <f t="array" ref="AB3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6" spans="1:30" ht="15" hidden="1" customHeight="1" x14ac:dyDescent="0.35">
      <c r="A326" s="1">
        <v>545</v>
      </c>
      <c r="B326" s="1">
        <v>1</v>
      </c>
      <c r="C326" s="11">
        <v>-7.4670418522422697</v>
      </c>
      <c r="D326" s="10">
        <v>37.996236825793503</v>
      </c>
      <c r="E326" s="1">
        <v>1526</v>
      </c>
      <c r="F326" s="2" t="s">
        <v>455</v>
      </c>
      <c r="G326" s="1"/>
      <c r="H326" s="2" t="s">
        <v>25</v>
      </c>
      <c r="I326" s="2" t="s">
        <v>26</v>
      </c>
      <c r="J326" s="2" t="s">
        <v>438</v>
      </c>
      <c r="K326" s="1">
        <v>58505.57</v>
      </c>
      <c r="L326" s="1">
        <v>-185405.6</v>
      </c>
      <c r="M326" s="2" t="s">
        <v>20</v>
      </c>
      <c r="N326" s="1">
        <v>1998</v>
      </c>
      <c r="O326" s="1" t="str" cm="1">
        <f t="array" ref="O3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6" s="1" t="str" cm="1">
        <f t="array" ref="P3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6" s="2" t="s">
        <v>28</v>
      </c>
      <c r="R326" s="2" t="str" cm="1">
        <f t="array" ref="R3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26" s="2" t="str">
        <f>IF(Esta[[#This Row],[TEC - Tipo de Estrutura 2]]="Pórtico","Vãos Multiplos",Esta[[#This Row],[TEC - Tipo de Estrutura 2]])</f>
        <v>Arco</v>
      </c>
      <c r="T326" s="1">
        <v>2</v>
      </c>
      <c r="U326" s="1">
        <v>22</v>
      </c>
      <c r="V326" s="1">
        <v>9.5</v>
      </c>
      <c r="W326" s="1">
        <v>11</v>
      </c>
      <c r="X326" s="1">
        <v>3</v>
      </c>
      <c r="Y326" s="8"/>
      <c r="Z326" s="1" t="s">
        <v>22</v>
      </c>
      <c r="AA326" s="2" t="s">
        <v>23</v>
      </c>
      <c r="AB326" s="2" t="str" cm="1">
        <f t="array" ref="AB3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7" spans="1:30" ht="15" hidden="1" customHeight="1" x14ac:dyDescent="0.35">
      <c r="A327" s="1">
        <v>547</v>
      </c>
      <c r="B327" s="1">
        <v>2</v>
      </c>
      <c r="C327" s="11">
        <v>-7.4838324327594599</v>
      </c>
      <c r="D327" s="10">
        <v>39.4270608888636</v>
      </c>
      <c r="E327" s="1">
        <v>1540</v>
      </c>
      <c r="F327" s="2" t="s">
        <v>456</v>
      </c>
      <c r="G327" s="1"/>
      <c r="H327" s="2" t="s">
        <v>18</v>
      </c>
      <c r="I327" s="2" t="s">
        <v>19</v>
      </c>
      <c r="J327" s="2" t="s">
        <v>308</v>
      </c>
      <c r="K327" s="1">
        <v>55905</v>
      </c>
      <c r="L327" s="1">
        <v>-26578</v>
      </c>
      <c r="M327" s="2" t="s">
        <v>20</v>
      </c>
      <c r="N327" s="1">
        <v>2001</v>
      </c>
      <c r="O327" s="1" t="str" cm="1">
        <f t="array" ref="O3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7" s="1" t="str" cm="1">
        <f t="array" ref="P3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27" s="2" t="s">
        <v>21</v>
      </c>
      <c r="R327" s="2" t="str" cm="1">
        <f t="array" ref="R3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27" s="2" t="str">
        <f>IF(Esta[[#This Row],[TEC - Tipo de Estrutura 2]]="Pórtico","Vãos Multiplos",Esta[[#This Row],[TEC - Tipo de Estrutura 2]])</f>
        <v>Tabuleiro simples/apoiado</v>
      </c>
      <c r="T327" s="1">
        <v>1</v>
      </c>
      <c r="U327" s="1">
        <v>17</v>
      </c>
      <c r="V327" s="1">
        <v>11.5</v>
      </c>
      <c r="W327" s="1">
        <v>17</v>
      </c>
      <c r="X327" s="7"/>
      <c r="Y327" s="8"/>
      <c r="Z327" s="1" t="s">
        <v>22</v>
      </c>
      <c r="AA327" s="2" t="s">
        <v>35</v>
      </c>
      <c r="AB327" s="2" t="str" cm="1">
        <f t="array" ref="AB3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8" spans="1:30" ht="15" hidden="1" customHeight="1" x14ac:dyDescent="0.35">
      <c r="A328" s="1">
        <v>548</v>
      </c>
      <c r="B328" s="1">
        <v>4</v>
      </c>
      <c r="C328" s="11">
        <v>-7.5869183009859897</v>
      </c>
      <c r="D328" s="10">
        <v>37.942157747480501</v>
      </c>
      <c r="E328" s="1">
        <v>1546</v>
      </c>
      <c r="F328" s="2" t="s">
        <v>457</v>
      </c>
      <c r="G328" s="1"/>
      <c r="H328" s="2" t="s">
        <v>18</v>
      </c>
      <c r="I328" s="2" t="s">
        <v>26</v>
      </c>
      <c r="J328" s="2" t="s">
        <v>438</v>
      </c>
      <c r="K328" s="1">
        <v>48011.05</v>
      </c>
      <c r="L328" s="1">
        <v>-191476.8</v>
      </c>
      <c r="M328" s="2" t="s">
        <v>20</v>
      </c>
      <c r="N328" s="1">
        <v>1969</v>
      </c>
      <c r="O328" s="1" t="str" cm="1">
        <f t="array" ref="O3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8" s="1" t="str" cm="1">
        <f t="array" ref="P3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8" s="2" t="s">
        <v>21</v>
      </c>
      <c r="R328" s="2" t="str" cm="1">
        <f t="array" ref="R3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28" s="2" t="str">
        <f>IF(Esta[[#This Row],[TEC - Tipo de Estrutura 2]]="Pórtico","Vãos Multiplos",Esta[[#This Row],[TEC - Tipo de Estrutura 2]])</f>
        <v>Tabuleiro simples/apoiado</v>
      </c>
      <c r="T328" s="1">
        <v>1</v>
      </c>
      <c r="U328" s="1">
        <v>6.4</v>
      </c>
      <c r="V328" s="1">
        <v>14.1</v>
      </c>
      <c r="W328" s="1">
        <v>6.4</v>
      </c>
      <c r="X328" s="7"/>
      <c r="Y328" s="8"/>
      <c r="Z328" s="1" t="s">
        <v>22</v>
      </c>
      <c r="AA328" s="2" t="s">
        <v>23</v>
      </c>
      <c r="AB328" s="2" t="str" cm="1">
        <f t="array" ref="AB3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29" spans="1:30" ht="15" hidden="1" customHeight="1" x14ac:dyDescent="0.35">
      <c r="A329" s="1">
        <v>550</v>
      </c>
      <c r="B329" s="1">
        <v>2</v>
      </c>
      <c r="C329" s="11">
        <v>-8.0058600695040703</v>
      </c>
      <c r="D329" s="10">
        <v>39.246702979465503</v>
      </c>
      <c r="E329" s="1">
        <v>1550</v>
      </c>
      <c r="F329" s="2" t="s">
        <v>458</v>
      </c>
      <c r="G329" s="1"/>
      <c r="H329" s="2" t="s">
        <v>25</v>
      </c>
      <c r="I329" s="2" t="s">
        <v>19</v>
      </c>
      <c r="J329" s="2" t="s">
        <v>38</v>
      </c>
      <c r="K329" s="1">
        <v>10984.68</v>
      </c>
      <c r="L329" s="1">
        <v>-46795.14</v>
      </c>
      <c r="M329" s="2" t="s">
        <v>20</v>
      </c>
      <c r="N329" s="1">
        <v>1823</v>
      </c>
      <c r="O329" s="1" t="str" cm="1">
        <f t="array" ref="O3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29" s="1" t="str" cm="1">
        <f t="array" ref="P3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29" s="2" t="s">
        <v>64</v>
      </c>
      <c r="R329" s="2" t="str" cm="1">
        <f t="array" ref="R3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29" s="2" t="str">
        <f>IF(Esta[[#This Row],[TEC - Tipo de Estrutura 2]]="Pórtico","Vãos Multiplos",Esta[[#This Row],[TEC - Tipo de Estrutura 2]])</f>
        <v>Arco</v>
      </c>
      <c r="T329" s="1">
        <v>3</v>
      </c>
      <c r="U329" s="1">
        <v>49.5</v>
      </c>
      <c r="V329" s="1">
        <v>11.52</v>
      </c>
      <c r="W329" s="1">
        <v>16.5</v>
      </c>
      <c r="X329" s="1">
        <v>2.4</v>
      </c>
      <c r="Y329" s="8"/>
      <c r="Z329" s="1" t="s">
        <v>22</v>
      </c>
      <c r="AA329" s="2" t="s">
        <v>32</v>
      </c>
      <c r="AB329" s="2" t="str" cm="1">
        <f t="array" ref="AB3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329" s="2" t="s">
        <v>23</v>
      </c>
    </row>
    <row r="330" spans="1:30" ht="15" hidden="1" customHeight="1" x14ac:dyDescent="0.35">
      <c r="A330" s="1">
        <v>553</v>
      </c>
      <c r="B330" s="1">
        <v>4</v>
      </c>
      <c r="C330" s="11">
        <v>-8.0022122862370306</v>
      </c>
      <c r="D330" s="10">
        <v>39.772414790197303</v>
      </c>
      <c r="E330" s="1">
        <v>1555</v>
      </c>
      <c r="F330" s="2" t="s">
        <v>459</v>
      </c>
      <c r="G330" s="1"/>
      <c r="H330" s="2" t="s">
        <v>34</v>
      </c>
      <c r="I330" s="2" t="s">
        <v>225</v>
      </c>
      <c r="J330" s="2" t="s">
        <v>279</v>
      </c>
      <c r="K330" s="1">
        <v>11214.74</v>
      </c>
      <c r="L330" s="1">
        <v>11572.61</v>
      </c>
      <c r="M330" s="2" t="s">
        <v>20</v>
      </c>
      <c r="N330" s="1">
        <v>1995</v>
      </c>
      <c r="O330" s="1" t="str" cm="1">
        <f t="array" ref="O3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0" s="1" t="str" cm="1">
        <f t="array" ref="P3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0" s="2" t="s">
        <v>31</v>
      </c>
      <c r="R330" s="2" t="str" cm="1">
        <f t="array" ref="R3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0" s="2" t="str">
        <f>IF(Esta[[#This Row],[TEC - Tipo de Estrutura 2]]="Pórtico","Vãos Multiplos",Esta[[#This Row],[TEC - Tipo de Estrutura 2]])</f>
        <v>Vãos Multiplos</v>
      </c>
      <c r="T330" s="1">
        <v>3</v>
      </c>
      <c r="U330" s="1">
        <v>40</v>
      </c>
      <c r="V330" s="1">
        <v>11</v>
      </c>
      <c r="W330" s="1">
        <v>17</v>
      </c>
      <c r="X330" s="1">
        <v>6.3</v>
      </c>
      <c r="Y330" s="8"/>
      <c r="Z330" s="1" t="s">
        <v>41</v>
      </c>
      <c r="AA330" s="2" t="s">
        <v>35</v>
      </c>
      <c r="AB330" s="2" t="str" cm="1">
        <f t="array" ref="AB3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1" spans="1:30" ht="15" hidden="1" customHeight="1" x14ac:dyDescent="0.35">
      <c r="A331" s="1">
        <v>555</v>
      </c>
      <c r="B331" s="1">
        <v>3</v>
      </c>
      <c r="C331" s="11">
        <v>-8.6735875479785705</v>
      </c>
      <c r="D331" s="10">
        <v>39.234458738563198</v>
      </c>
      <c r="E331" s="1">
        <v>1557</v>
      </c>
      <c r="F331" s="2" t="s">
        <v>460</v>
      </c>
      <c r="G331" s="1"/>
      <c r="H331" s="2" t="s">
        <v>18</v>
      </c>
      <c r="I331" s="2" t="s">
        <v>48</v>
      </c>
      <c r="J331" s="2" t="s">
        <v>48</v>
      </c>
      <c r="K331" s="1">
        <v>-46665</v>
      </c>
      <c r="L331" s="1">
        <v>-48023</v>
      </c>
      <c r="M331" s="2" t="s">
        <v>20</v>
      </c>
      <c r="N331" s="1">
        <v>1881</v>
      </c>
      <c r="O331" s="1" t="str" cm="1">
        <f t="array" ref="O3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1" s="1" t="str" cm="1">
        <f t="array" ref="P3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31" s="2" t="s">
        <v>21</v>
      </c>
      <c r="R331" s="2" t="str" cm="1">
        <f t="array" ref="R3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31" s="2" t="str">
        <f>IF(Esta[[#This Row],[TEC - Tipo de Estrutura 2]]="Pórtico","Vãos Multiplos",Esta[[#This Row],[TEC - Tipo de Estrutura 2]])</f>
        <v>Tabuleiro simples/apoiado</v>
      </c>
      <c r="T331" s="1">
        <v>1</v>
      </c>
      <c r="U331" s="1">
        <v>26.5</v>
      </c>
      <c r="V331" s="1">
        <v>8.42</v>
      </c>
      <c r="W331" s="1">
        <v>26.5</v>
      </c>
      <c r="X331" s="7"/>
      <c r="Y331" s="8"/>
      <c r="Z331" s="1" t="s">
        <v>29</v>
      </c>
      <c r="AA331" s="2" t="s">
        <v>67</v>
      </c>
      <c r="AB331" s="2" t="str" cm="1">
        <f t="array" ref="AB3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2" spans="1:30" ht="15" hidden="1" customHeight="1" x14ac:dyDescent="0.35">
      <c r="A332" s="1">
        <v>556</v>
      </c>
      <c r="B332" s="1">
        <v>2</v>
      </c>
      <c r="C332" s="11">
        <v>-8.6733552937281395</v>
      </c>
      <c r="D332" s="10">
        <v>39.234378750261399</v>
      </c>
      <c r="E332" s="1">
        <v>1557</v>
      </c>
      <c r="F332" s="2" t="s">
        <v>460</v>
      </c>
      <c r="G332" s="1"/>
      <c r="H332" s="2" t="s">
        <v>25</v>
      </c>
      <c r="I332" s="2" t="s">
        <v>48</v>
      </c>
      <c r="J332" s="2" t="s">
        <v>48</v>
      </c>
      <c r="K332" s="1">
        <v>-46645</v>
      </c>
      <c r="L332" s="1">
        <v>-48032</v>
      </c>
      <c r="M332" s="2" t="s">
        <v>20</v>
      </c>
      <c r="N332" s="1">
        <v>1881</v>
      </c>
      <c r="O332" s="1" t="str" cm="1">
        <f t="array" ref="O3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2" s="1" t="str" cm="1">
        <f t="array" ref="P3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32" s="2" t="s">
        <v>31</v>
      </c>
      <c r="R332" s="2" t="str" cm="1">
        <f t="array" ref="R3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2" s="2" t="str">
        <f>IF(Esta[[#This Row],[TEC - Tipo de Estrutura 2]]="Pórtico","Vãos Multiplos",Esta[[#This Row],[TEC - Tipo de Estrutura 2]])</f>
        <v>Vãos Multiplos</v>
      </c>
      <c r="T332" s="1">
        <v>9</v>
      </c>
      <c r="U332" s="1">
        <v>586</v>
      </c>
      <c r="V332" s="1">
        <v>8.42</v>
      </c>
      <c r="W332" s="1">
        <v>66</v>
      </c>
      <c r="X332" s="1">
        <v>1</v>
      </c>
      <c r="Y332" s="8"/>
      <c r="Z332" s="1" t="s">
        <v>22</v>
      </c>
      <c r="AA332" s="2" t="s">
        <v>109</v>
      </c>
      <c r="AB332" s="2" t="str" cm="1">
        <f t="array" ref="AB3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333" spans="1:30" ht="15" hidden="1" customHeight="1" x14ac:dyDescent="0.35">
      <c r="A333" s="1">
        <v>558</v>
      </c>
      <c r="B333" s="1">
        <v>3</v>
      </c>
      <c r="C333" s="11">
        <v>-7.9908779771524001</v>
      </c>
      <c r="D333" s="10">
        <v>39.769785681560201</v>
      </c>
      <c r="E333" s="1">
        <v>1560</v>
      </c>
      <c r="F333" s="2" t="s">
        <v>461</v>
      </c>
      <c r="G333" s="1"/>
      <c r="H333" s="2" t="s">
        <v>55</v>
      </c>
      <c r="I333" s="2" t="s">
        <v>225</v>
      </c>
      <c r="J333" s="2" t="s">
        <v>279</v>
      </c>
      <c r="K333" s="1">
        <v>12186.29</v>
      </c>
      <c r="L333" s="1">
        <v>11282.18</v>
      </c>
      <c r="M333" s="2" t="s">
        <v>20</v>
      </c>
      <c r="N333" s="1">
        <v>1995</v>
      </c>
      <c r="O333" s="1" t="str" cm="1">
        <f t="array" ref="O3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3" s="1" t="str" cm="1">
        <f t="array" ref="P3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3" s="2" t="s">
        <v>31</v>
      </c>
      <c r="R333" s="2" t="str" cm="1">
        <f t="array" ref="R3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3" s="2" t="str">
        <f>IF(Esta[[#This Row],[TEC - Tipo de Estrutura 2]]="Pórtico","Vãos Multiplos",Esta[[#This Row],[TEC - Tipo de Estrutura 2]])</f>
        <v>Vãos Multiplos</v>
      </c>
      <c r="T333" s="1">
        <v>9</v>
      </c>
      <c r="U333" s="1">
        <v>206.4</v>
      </c>
      <c r="V333" s="1">
        <v>12.5</v>
      </c>
      <c r="W333" s="1">
        <v>24</v>
      </c>
      <c r="X333" s="1">
        <v>14</v>
      </c>
      <c r="Y333" s="8"/>
      <c r="Z333" s="1" t="s">
        <v>41</v>
      </c>
      <c r="AA333" s="2" t="s">
        <v>35</v>
      </c>
      <c r="AB333" s="2" t="str" cm="1">
        <f t="array" ref="AB3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4" spans="1:30" ht="15" hidden="1" customHeight="1" x14ac:dyDescent="0.35">
      <c r="A334" s="1">
        <v>559</v>
      </c>
      <c r="B334" s="1">
        <v>4</v>
      </c>
      <c r="C334" s="11">
        <v>-8.3432036683728601</v>
      </c>
      <c r="D334" s="10">
        <v>39.477813143194602</v>
      </c>
      <c r="E334" s="1">
        <v>1561</v>
      </c>
      <c r="F334" s="2" t="s">
        <v>462</v>
      </c>
      <c r="G334" s="1"/>
      <c r="H334" s="2" t="s">
        <v>25</v>
      </c>
      <c r="I334" s="2" t="s">
        <v>48</v>
      </c>
      <c r="J334" s="2" t="s">
        <v>375</v>
      </c>
      <c r="K334" s="1">
        <v>-18076.77</v>
      </c>
      <c r="L334" s="1">
        <v>-21123.38</v>
      </c>
      <c r="M334" s="2" t="s">
        <v>20</v>
      </c>
      <c r="N334" s="1">
        <v>1892</v>
      </c>
      <c r="O334" s="1" t="str" cm="1">
        <f t="array" ref="O3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4" s="1" t="str" cm="1">
        <f t="array" ref="P3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34" s="2" t="s">
        <v>31</v>
      </c>
      <c r="R334" s="2" t="str" cm="1">
        <f t="array" ref="R3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4" s="2" t="str">
        <f>IF(Esta[[#This Row],[TEC - Tipo de Estrutura 2]]="Pórtico","Vãos Multiplos",Esta[[#This Row],[TEC - Tipo de Estrutura 2]])</f>
        <v>Vãos Multiplos</v>
      </c>
      <c r="T334" s="1">
        <v>3</v>
      </c>
      <c r="U334" s="1">
        <v>180</v>
      </c>
      <c r="V334" s="1">
        <v>10.34</v>
      </c>
      <c r="W334" s="1">
        <v>67</v>
      </c>
      <c r="X334" s="1">
        <v>16</v>
      </c>
      <c r="Y334" s="8"/>
      <c r="Z334" s="1" t="s">
        <v>22</v>
      </c>
      <c r="AA334" s="2" t="s">
        <v>221</v>
      </c>
      <c r="AB334" s="2" t="str" cm="1">
        <f t="array" ref="AB3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335" spans="1:30" ht="15" hidden="1" customHeight="1" x14ac:dyDescent="0.35">
      <c r="A335" s="1">
        <v>560</v>
      </c>
      <c r="B335" s="1">
        <v>3</v>
      </c>
      <c r="C335" s="11">
        <v>-8.7121337080327503</v>
      </c>
      <c r="D335" s="10">
        <v>39.108381847234099</v>
      </c>
      <c r="E335" s="1">
        <v>1564</v>
      </c>
      <c r="F335" s="2" t="s">
        <v>463</v>
      </c>
      <c r="G335" s="1"/>
      <c r="H335" s="2" t="s">
        <v>25</v>
      </c>
      <c r="I335" s="2" t="s">
        <v>48</v>
      </c>
      <c r="J335" s="2" t="s">
        <v>80</v>
      </c>
      <c r="K335" s="1">
        <v>-50082.45</v>
      </c>
      <c r="L335" s="1">
        <v>-61999.48</v>
      </c>
      <c r="M335" s="2" t="s">
        <v>20</v>
      </c>
      <c r="N335" s="1">
        <v>2005</v>
      </c>
      <c r="O335" s="1" t="str" cm="1">
        <f t="array" ref="O3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5" s="1" t="str" cm="1">
        <f t="array" ref="P3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5" s="2" t="s">
        <v>31</v>
      </c>
      <c r="R335" s="2" t="str" cm="1">
        <f t="array" ref="R3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5" s="2" t="str">
        <f>IF(Esta[[#This Row],[TEC - Tipo de Estrutura 2]]="Pórtico","Vãos Multiplos",Esta[[#This Row],[TEC - Tipo de Estrutura 2]])</f>
        <v>Vãos Multiplos</v>
      </c>
      <c r="T335" s="1">
        <v>2</v>
      </c>
      <c r="U335" s="1">
        <v>64.2</v>
      </c>
      <c r="V335" s="1">
        <v>9.8000000000000007</v>
      </c>
      <c r="W335" s="1">
        <v>32.1</v>
      </c>
      <c r="X335" s="1">
        <v>6.8</v>
      </c>
      <c r="Y335" s="8"/>
      <c r="Z335" s="1" t="s">
        <v>22</v>
      </c>
      <c r="AA335" s="2" t="s">
        <v>67</v>
      </c>
      <c r="AB335" s="2" t="str" cm="1">
        <f t="array" ref="AB3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6" spans="1:30" ht="15" hidden="1" customHeight="1" x14ac:dyDescent="0.35">
      <c r="A336" s="1">
        <v>563</v>
      </c>
      <c r="B336" s="1">
        <v>4</v>
      </c>
      <c r="C336" s="11">
        <v>-7.9729212367563598</v>
      </c>
      <c r="D336" s="10">
        <v>39.768896037641497</v>
      </c>
      <c r="E336" s="1">
        <v>1570</v>
      </c>
      <c r="F336" s="2" t="s">
        <v>464</v>
      </c>
      <c r="G336" s="1"/>
      <c r="H336" s="2" t="s">
        <v>34</v>
      </c>
      <c r="I336" s="2" t="s">
        <v>225</v>
      </c>
      <c r="J336" s="2" t="s">
        <v>397</v>
      </c>
      <c r="K336" s="1">
        <v>13725</v>
      </c>
      <c r="L336" s="1">
        <v>11186</v>
      </c>
      <c r="M336" s="2" t="s">
        <v>20</v>
      </c>
      <c r="N336" s="1">
        <v>1995</v>
      </c>
      <c r="O336" s="1" t="str" cm="1">
        <f t="array" ref="O3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6" s="1" t="str" cm="1">
        <f t="array" ref="P3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6" s="2" t="s">
        <v>31</v>
      </c>
      <c r="R336" s="2" t="str" cm="1">
        <f t="array" ref="R3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6" s="2" t="str">
        <f>IF(Esta[[#This Row],[TEC - Tipo de Estrutura 2]]="Pórtico","Vãos Multiplos",Esta[[#This Row],[TEC - Tipo de Estrutura 2]])</f>
        <v>Vãos Multiplos</v>
      </c>
      <c r="T336" s="1">
        <v>3</v>
      </c>
      <c r="U336" s="1">
        <v>40.799999999999997</v>
      </c>
      <c r="V336" s="1">
        <v>12.06</v>
      </c>
      <c r="W336" s="1">
        <v>19.899999999999999</v>
      </c>
      <c r="X336" s="1">
        <v>7.03</v>
      </c>
      <c r="Y336" s="8"/>
      <c r="Z336" s="1" t="s">
        <v>41</v>
      </c>
      <c r="AA336" s="2" t="s">
        <v>35</v>
      </c>
      <c r="AB336" s="2" t="str" cm="1">
        <f t="array" ref="AB3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7" spans="1:31" ht="15" hidden="1" customHeight="1" x14ac:dyDescent="0.35">
      <c r="A337" s="1">
        <v>564</v>
      </c>
      <c r="B337" s="1">
        <v>4</v>
      </c>
      <c r="C337" s="11">
        <v>-7.9613072228337698</v>
      </c>
      <c r="D337" s="10">
        <v>39.759980947888103</v>
      </c>
      <c r="E337" s="1">
        <v>1575</v>
      </c>
      <c r="F337" s="2" t="s">
        <v>465</v>
      </c>
      <c r="G337" s="1"/>
      <c r="H337" s="2" t="s">
        <v>34</v>
      </c>
      <c r="I337" s="2" t="s">
        <v>225</v>
      </c>
      <c r="J337" s="2" t="s">
        <v>397</v>
      </c>
      <c r="K337" s="1">
        <v>14722</v>
      </c>
      <c r="L337" s="1">
        <v>10198</v>
      </c>
      <c r="M337" s="2" t="s">
        <v>20</v>
      </c>
      <c r="N337" s="1">
        <v>1995</v>
      </c>
      <c r="O337" s="1" t="str" cm="1">
        <f t="array" ref="O3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7" s="1" t="str" cm="1">
        <f t="array" ref="P3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7" s="2" t="s">
        <v>31</v>
      </c>
      <c r="R337" s="2" t="str" cm="1">
        <f t="array" ref="R3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7" s="2" t="str">
        <f>IF(Esta[[#This Row],[TEC - Tipo de Estrutura 2]]="Pórtico","Vãos Multiplos",Esta[[#This Row],[TEC - Tipo de Estrutura 2]])</f>
        <v>Vãos Multiplos</v>
      </c>
      <c r="T337" s="1">
        <v>3</v>
      </c>
      <c r="U337" s="1">
        <v>42.7</v>
      </c>
      <c r="V337" s="1">
        <v>10.5</v>
      </c>
      <c r="W337" s="1">
        <v>21</v>
      </c>
      <c r="X337" s="1">
        <v>7</v>
      </c>
      <c r="Y337" s="8"/>
      <c r="Z337" s="1" t="s">
        <v>41</v>
      </c>
      <c r="AA337" s="2" t="s">
        <v>35</v>
      </c>
      <c r="AB337" s="2" t="str" cm="1">
        <f t="array" ref="AB3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8" spans="1:31" ht="15" hidden="1" customHeight="1" x14ac:dyDescent="0.35">
      <c r="A338" s="1">
        <v>565</v>
      </c>
      <c r="B338" s="1">
        <v>6</v>
      </c>
      <c r="C338" s="11">
        <v>-8.6485797628750607</v>
      </c>
      <c r="D338" s="10">
        <v>39.189823580740303</v>
      </c>
      <c r="E338" s="1">
        <v>1576</v>
      </c>
      <c r="F338" s="2" t="s">
        <v>466</v>
      </c>
      <c r="G338" s="1"/>
      <c r="H338" s="2" t="s">
        <v>34</v>
      </c>
      <c r="I338" s="2" t="s">
        <v>48</v>
      </c>
      <c r="J338" s="2" t="s">
        <v>71</v>
      </c>
      <c r="K338" s="1">
        <v>-44534</v>
      </c>
      <c r="L338" s="1">
        <v>-52991</v>
      </c>
      <c r="M338" s="2" t="s">
        <v>20</v>
      </c>
      <c r="N338" s="1">
        <v>2000</v>
      </c>
      <c r="O338" s="1" t="str" cm="1">
        <f t="array" ref="O3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8" s="1" t="str" cm="1">
        <f t="array" ref="P3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8" s="2" t="s">
        <v>31</v>
      </c>
      <c r="R338" s="2" t="str" cm="1">
        <f t="array" ref="R3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8" s="2" t="str">
        <f>IF(Esta[[#This Row],[TEC - Tipo de Estrutura 2]]="Pórtico","Vãos Multiplos",Esta[[#This Row],[TEC - Tipo de Estrutura 2]])</f>
        <v>Vãos Multiplos</v>
      </c>
      <c r="T338" s="1">
        <v>2</v>
      </c>
      <c r="U338" s="1">
        <v>47</v>
      </c>
      <c r="V338" s="1">
        <v>26.7</v>
      </c>
      <c r="W338" s="1">
        <v>23.5</v>
      </c>
      <c r="X338" s="1">
        <v>6.3</v>
      </c>
      <c r="Y338" s="8"/>
      <c r="Z338" s="1" t="s">
        <v>22</v>
      </c>
      <c r="AA338" s="2" t="s">
        <v>35</v>
      </c>
      <c r="AB338" s="2" t="str" cm="1">
        <f t="array" ref="AB3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39" spans="1:31" ht="15" hidden="1" customHeight="1" x14ac:dyDescent="0.35">
      <c r="A339" s="1">
        <v>570</v>
      </c>
      <c r="B339" s="1">
        <v>4</v>
      </c>
      <c r="C339" s="11">
        <v>-7.9427590496231204</v>
      </c>
      <c r="D339" s="10">
        <v>39.756221699741502</v>
      </c>
      <c r="E339" s="1">
        <v>1586</v>
      </c>
      <c r="F339" s="2" t="s">
        <v>467</v>
      </c>
      <c r="G339" s="1"/>
      <c r="H339" s="2" t="s">
        <v>18</v>
      </c>
      <c r="I339" s="2" t="s">
        <v>225</v>
      </c>
      <c r="J339" s="2" t="s">
        <v>397</v>
      </c>
      <c r="K339" s="1">
        <v>16312.32</v>
      </c>
      <c r="L339" s="1">
        <v>9783.8230000000003</v>
      </c>
      <c r="M339" s="2" t="s">
        <v>20</v>
      </c>
      <c r="N339" s="1">
        <v>1995</v>
      </c>
      <c r="O339" s="1" t="str" cm="1">
        <f t="array" ref="O3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9" s="1" t="str" cm="1">
        <f t="array" ref="P3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39" s="2" t="s">
        <v>31</v>
      </c>
      <c r="R339" s="2" t="str" cm="1">
        <f t="array" ref="R3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39" s="2" t="str">
        <f>IF(Esta[[#This Row],[TEC - Tipo de Estrutura 2]]="Pórtico","Vãos Multiplos",Esta[[#This Row],[TEC - Tipo de Estrutura 2]])</f>
        <v>Vãos Multiplos</v>
      </c>
      <c r="T339" s="1">
        <v>3</v>
      </c>
      <c r="U339" s="1">
        <v>32.700000000000003</v>
      </c>
      <c r="V339" s="1">
        <v>15</v>
      </c>
      <c r="W339" s="1">
        <v>14.1</v>
      </c>
      <c r="X339" s="1">
        <v>6</v>
      </c>
      <c r="Y339" s="8"/>
      <c r="Z339" s="1" t="s">
        <v>41</v>
      </c>
      <c r="AA339" s="2" t="s">
        <v>35</v>
      </c>
      <c r="AB339" s="2" t="str" cm="1">
        <f t="array" ref="AB3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0" spans="1:31" ht="15" hidden="1" customHeight="1" x14ac:dyDescent="0.35">
      <c r="A340" s="1">
        <v>572</v>
      </c>
      <c r="B340" s="1">
        <v>4</v>
      </c>
      <c r="C340" s="11">
        <v>-7.9383107028776596</v>
      </c>
      <c r="D340" s="10">
        <v>39.459234703134797</v>
      </c>
      <c r="E340" s="1">
        <v>1588</v>
      </c>
      <c r="F340" s="2" t="s">
        <v>468</v>
      </c>
      <c r="G340" s="1"/>
      <c r="H340" s="2" t="s">
        <v>18</v>
      </c>
      <c r="I340" s="2" t="s">
        <v>19</v>
      </c>
      <c r="J340" s="2" t="s">
        <v>44</v>
      </c>
      <c r="K340" s="1">
        <v>16765</v>
      </c>
      <c r="L340" s="1">
        <v>-23189</v>
      </c>
      <c r="M340" s="2" t="s">
        <v>20</v>
      </c>
      <c r="N340" s="1">
        <v>2009</v>
      </c>
      <c r="O340" s="1" t="str" cm="1">
        <f t="array" ref="O3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0" s="1" t="str" cm="1">
        <f t="array" ref="P3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0" s="2" t="s">
        <v>96</v>
      </c>
      <c r="R340" s="2" t="str" cm="1">
        <f t="array" ref="R3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40" s="2" t="str">
        <f>IF(Esta[[#This Row],[TEC - Tipo de Estrutura 2]]="Pórtico","Vãos Multiplos",Esta[[#This Row],[TEC - Tipo de Estrutura 2]])</f>
        <v>Vãos Multiplos</v>
      </c>
      <c r="T340" s="1">
        <v>1</v>
      </c>
      <c r="U340" s="1">
        <v>7.1</v>
      </c>
      <c r="V340" s="1">
        <v>11</v>
      </c>
      <c r="W340" s="1">
        <v>7.1</v>
      </c>
      <c r="X340" s="7"/>
      <c r="Y340" s="8"/>
      <c r="Z340" s="1" t="s">
        <v>22</v>
      </c>
      <c r="AA340" s="2" t="s">
        <v>23</v>
      </c>
      <c r="AB340" s="2" t="str" cm="1">
        <f t="array" ref="AB3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1" spans="1:31" ht="15" hidden="1" customHeight="1" x14ac:dyDescent="0.35">
      <c r="A341" s="1">
        <v>574</v>
      </c>
      <c r="B341" s="1">
        <v>1</v>
      </c>
      <c r="C341" s="11">
        <v>-8.5235250668102207</v>
      </c>
      <c r="D341" s="10">
        <v>38.9573871012254</v>
      </c>
      <c r="E341" s="1">
        <v>1593</v>
      </c>
      <c r="F341" s="2" t="s">
        <v>469</v>
      </c>
      <c r="G341" s="1"/>
      <c r="H341" s="2" t="s">
        <v>25</v>
      </c>
      <c r="I341" s="2" t="s">
        <v>48</v>
      </c>
      <c r="J341" s="2" t="s">
        <v>65</v>
      </c>
      <c r="K341" s="1">
        <v>-33840.730000000003</v>
      </c>
      <c r="L341" s="1">
        <v>-78849.47</v>
      </c>
      <c r="M341" s="2" t="s">
        <v>20</v>
      </c>
      <c r="N341" s="1">
        <v>1930</v>
      </c>
      <c r="O341" s="1" t="str" cm="1">
        <f t="array" ref="O3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41" s="1" t="str" cm="1">
        <f t="array" ref="P3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41" s="2" t="s">
        <v>31</v>
      </c>
      <c r="R341" s="2" t="str" cm="1">
        <f t="array" ref="R3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1" s="2" t="str">
        <f>IF(Esta[[#This Row],[TEC - Tipo de Estrutura 2]]="Pórtico","Vãos Multiplos",Esta[[#This Row],[TEC - Tipo de Estrutura 2]])</f>
        <v>Vãos Multiplos</v>
      </c>
      <c r="T341" s="1">
        <v>2</v>
      </c>
      <c r="U341" s="1">
        <v>81.2</v>
      </c>
      <c r="V341" s="1">
        <v>8.65</v>
      </c>
      <c r="W341" s="1">
        <v>40.6</v>
      </c>
      <c r="X341" s="1">
        <v>5</v>
      </c>
      <c r="Y341" s="8"/>
      <c r="Z341" s="1" t="s">
        <v>29</v>
      </c>
      <c r="AA341" s="2" t="s">
        <v>221</v>
      </c>
      <c r="AB341" s="2" t="str" cm="1">
        <f t="array" ref="AB3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341" s="2" t="s">
        <v>23</v>
      </c>
    </row>
    <row r="342" spans="1:31" ht="15" hidden="1" customHeight="1" x14ac:dyDescent="0.35">
      <c r="A342" s="1">
        <v>576</v>
      </c>
      <c r="B342" s="1">
        <v>4</v>
      </c>
      <c r="C342" s="11">
        <v>-7.9281786273861004</v>
      </c>
      <c r="D342" s="10">
        <v>39.741871828558097</v>
      </c>
      <c r="E342" s="1">
        <v>1601</v>
      </c>
      <c r="F342" s="2" t="s">
        <v>470</v>
      </c>
      <c r="G342" s="1"/>
      <c r="H342" s="2" t="s">
        <v>18</v>
      </c>
      <c r="I342" s="2" t="s">
        <v>225</v>
      </c>
      <c r="J342" s="2" t="s">
        <v>397</v>
      </c>
      <c r="K342" s="1">
        <v>17565.46</v>
      </c>
      <c r="L342" s="1">
        <v>8193.3140000000003</v>
      </c>
      <c r="M342" s="2" t="s">
        <v>20</v>
      </c>
      <c r="N342" s="1">
        <v>1995</v>
      </c>
      <c r="O342" s="1" t="str" cm="1">
        <f t="array" ref="O3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2" s="1" t="str" cm="1">
        <f t="array" ref="P3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2" s="2" t="s">
        <v>31</v>
      </c>
      <c r="R342" s="2" t="str" cm="1">
        <f t="array" ref="R3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2" s="2" t="str">
        <f>IF(Esta[[#This Row],[TEC - Tipo de Estrutura 2]]="Pórtico","Vãos Multiplos",Esta[[#This Row],[TEC - Tipo de Estrutura 2]])</f>
        <v>Vãos Multiplos</v>
      </c>
      <c r="T342" s="1">
        <v>3</v>
      </c>
      <c r="U342" s="1">
        <v>30.9</v>
      </c>
      <c r="V342" s="1">
        <v>14.99</v>
      </c>
      <c r="W342" s="1">
        <v>12.5</v>
      </c>
      <c r="X342" s="1">
        <v>5.3</v>
      </c>
      <c r="Y342" s="8"/>
      <c r="Z342" s="1" t="s">
        <v>41</v>
      </c>
      <c r="AA342" s="2" t="s">
        <v>35</v>
      </c>
      <c r="AB342" s="2" t="str" cm="1">
        <f t="array" ref="AB3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3" spans="1:31" ht="15" hidden="1" customHeight="1" x14ac:dyDescent="0.35">
      <c r="A343" s="1">
        <v>578</v>
      </c>
      <c r="B343" s="1">
        <v>4</v>
      </c>
      <c r="C343" s="11">
        <v>-7.9095809366885703</v>
      </c>
      <c r="D343" s="10">
        <v>39.735531775700402</v>
      </c>
      <c r="E343" s="1">
        <v>1606</v>
      </c>
      <c r="F343" s="2" t="s">
        <v>471</v>
      </c>
      <c r="G343" s="1"/>
      <c r="H343" s="2" t="s">
        <v>34</v>
      </c>
      <c r="I343" s="2" t="s">
        <v>225</v>
      </c>
      <c r="J343" s="2" t="s">
        <v>397</v>
      </c>
      <c r="K343" s="1">
        <v>19161.310000000001</v>
      </c>
      <c r="L343" s="1">
        <v>7493.19</v>
      </c>
      <c r="M343" s="2" t="s">
        <v>20</v>
      </c>
      <c r="N343" s="1">
        <v>1995</v>
      </c>
      <c r="O343" s="1" t="str" cm="1">
        <f t="array" ref="O3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3" s="1" t="str" cm="1">
        <f t="array" ref="P3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3" s="2" t="s">
        <v>31</v>
      </c>
      <c r="R343" s="2" t="str" cm="1">
        <f t="array" ref="R3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3" s="2" t="str">
        <f>IF(Esta[[#This Row],[TEC - Tipo de Estrutura 2]]="Pórtico","Vãos Multiplos",Esta[[#This Row],[TEC - Tipo de Estrutura 2]])</f>
        <v>Vãos Multiplos</v>
      </c>
      <c r="T343" s="1">
        <v>3</v>
      </c>
      <c r="U343" s="1">
        <v>42.8</v>
      </c>
      <c r="V343" s="1">
        <v>10.5</v>
      </c>
      <c r="W343" s="1">
        <v>20.399999999999999</v>
      </c>
      <c r="X343" s="1">
        <v>7.4</v>
      </c>
      <c r="Y343" s="8"/>
      <c r="Z343" s="1" t="s">
        <v>41</v>
      </c>
      <c r="AA343" s="2" t="s">
        <v>35</v>
      </c>
      <c r="AB343" s="2" t="str" cm="1">
        <f t="array" ref="AB3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4" spans="1:31" ht="15" hidden="1" customHeight="1" x14ac:dyDescent="0.35">
      <c r="A344" s="1">
        <v>579</v>
      </c>
      <c r="B344" s="1">
        <v>4</v>
      </c>
      <c r="C344" s="11">
        <v>-7.8933816628345896</v>
      </c>
      <c r="D344" s="10">
        <v>39.733856290831</v>
      </c>
      <c r="E344" s="1">
        <v>1611</v>
      </c>
      <c r="F344" s="2" t="s">
        <v>472</v>
      </c>
      <c r="G344" s="1"/>
      <c r="H344" s="2" t="s">
        <v>18</v>
      </c>
      <c r="I344" s="2" t="s">
        <v>225</v>
      </c>
      <c r="J344" s="2" t="s">
        <v>397</v>
      </c>
      <c r="K344" s="1">
        <v>20550.45</v>
      </c>
      <c r="L344" s="1">
        <v>7310.75</v>
      </c>
      <c r="M344" s="2" t="s">
        <v>20</v>
      </c>
      <c r="N344" s="1">
        <v>1995</v>
      </c>
      <c r="O344" s="1" t="str" cm="1">
        <f t="array" ref="O3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4" s="1" t="str" cm="1">
        <f t="array" ref="P3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4" s="2" t="s">
        <v>31</v>
      </c>
      <c r="R344" s="2" t="str" cm="1">
        <f t="array" ref="R3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4" s="2" t="str">
        <f>IF(Esta[[#This Row],[TEC - Tipo de Estrutura 2]]="Pórtico","Vãos Multiplos",Esta[[#This Row],[TEC - Tipo de Estrutura 2]])</f>
        <v>Vãos Multiplos</v>
      </c>
      <c r="T344" s="1">
        <v>3</v>
      </c>
      <c r="U344" s="1">
        <v>34</v>
      </c>
      <c r="V344" s="1">
        <v>148</v>
      </c>
      <c r="W344" s="1">
        <v>14</v>
      </c>
      <c r="X344" s="7"/>
      <c r="Y344" s="8"/>
      <c r="Z344" s="1" t="s">
        <v>41</v>
      </c>
      <c r="AA344" s="2" t="s">
        <v>23</v>
      </c>
      <c r="AB344" s="2" t="str" cm="1">
        <f t="array" ref="AB3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5" spans="1:31" ht="15" hidden="1" customHeight="1" x14ac:dyDescent="0.35">
      <c r="A345" s="1">
        <v>580</v>
      </c>
      <c r="B345" s="1">
        <v>2</v>
      </c>
      <c r="C345" s="11">
        <v>-7.1201474453909404</v>
      </c>
      <c r="D345" s="10">
        <v>41.135872631819502</v>
      </c>
      <c r="E345" s="1">
        <v>1612</v>
      </c>
      <c r="F345" s="2" t="s">
        <v>473</v>
      </c>
      <c r="G345" s="1"/>
      <c r="H345" s="2" t="s">
        <v>25</v>
      </c>
      <c r="I345" s="2" t="s">
        <v>36</v>
      </c>
      <c r="J345" s="2" t="s">
        <v>246</v>
      </c>
      <c r="K345" s="1">
        <v>85051</v>
      </c>
      <c r="L345" s="1">
        <v>163462</v>
      </c>
      <c r="M345" s="2" t="s">
        <v>20</v>
      </c>
      <c r="N345" s="1">
        <v>1909</v>
      </c>
      <c r="O345" s="1" t="str" cm="1">
        <f t="array" ref="O3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45" s="1" t="str" cm="1">
        <f t="array" ref="P3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45" s="2" t="s">
        <v>31</v>
      </c>
      <c r="R345" s="2" t="str" cm="1">
        <f t="array" ref="R3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5" s="2" t="str">
        <f>IF(Esta[[#This Row],[TEC - Tipo de Estrutura 2]]="Pórtico","Vãos Multiplos",Esta[[#This Row],[TEC - Tipo de Estrutura 2]])</f>
        <v>Vãos Multiplos</v>
      </c>
      <c r="T345" s="1">
        <v>7</v>
      </c>
      <c r="U345" s="1">
        <v>300</v>
      </c>
      <c r="V345" s="1">
        <v>7.88</v>
      </c>
      <c r="W345" s="1">
        <v>60.15</v>
      </c>
      <c r="X345" s="1">
        <v>31.9</v>
      </c>
      <c r="Y345" s="8"/>
      <c r="Z345" s="1" t="s">
        <v>37</v>
      </c>
      <c r="AA345" s="2" t="s">
        <v>221</v>
      </c>
      <c r="AB345" s="2" t="str" cm="1">
        <f t="array" ref="AB3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3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345" s="2" t="s">
        <v>45</v>
      </c>
      <c r="AE345" s="2" t="s">
        <v>67</v>
      </c>
    </row>
    <row r="346" spans="1:31" ht="15" hidden="1" customHeight="1" x14ac:dyDescent="0.35">
      <c r="A346" s="1">
        <v>581</v>
      </c>
      <c r="B346" s="1">
        <v>10</v>
      </c>
      <c r="C346" s="11">
        <v>-8.6949499284784899</v>
      </c>
      <c r="D346" s="10">
        <v>39.2477310499781</v>
      </c>
      <c r="E346" s="1">
        <v>1613</v>
      </c>
      <c r="F346" s="2" t="s">
        <v>474</v>
      </c>
      <c r="G346" s="1"/>
      <c r="H346" s="2" t="s">
        <v>34</v>
      </c>
      <c r="I346" s="2" t="s">
        <v>48</v>
      </c>
      <c r="J346" s="2" t="s">
        <v>48</v>
      </c>
      <c r="K346" s="1">
        <v>-48500.3</v>
      </c>
      <c r="L346" s="1">
        <v>-46538.27</v>
      </c>
      <c r="M346" s="2" t="s">
        <v>20</v>
      </c>
      <c r="N346" s="1">
        <v>1994</v>
      </c>
      <c r="O346" s="1" t="str" cm="1">
        <f t="array" ref="O3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6" s="1" t="str" cm="1">
        <f t="array" ref="P3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6" s="2" t="s">
        <v>31</v>
      </c>
      <c r="R346" s="2" t="str" cm="1">
        <f t="array" ref="R3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6" s="2" t="str">
        <f>IF(Esta[[#This Row],[TEC - Tipo de Estrutura 2]]="Pórtico","Vãos Multiplos",Esta[[#This Row],[TEC - Tipo de Estrutura 2]])</f>
        <v>Vãos Multiplos</v>
      </c>
      <c r="T346" s="1">
        <v>4</v>
      </c>
      <c r="U346" s="1">
        <v>39.799999999999997</v>
      </c>
      <c r="V346" s="1">
        <v>18.07</v>
      </c>
      <c r="W346" s="1">
        <v>12.6</v>
      </c>
      <c r="X346" s="1">
        <v>6.3</v>
      </c>
      <c r="Y346" s="8"/>
      <c r="Z346" s="1" t="s">
        <v>22</v>
      </c>
      <c r="AA346" s="2" t="s">
        <v>35</v>
      </c>
      <c r="AB346" s="2" t="str" cm="1">
        <f t="array" ref="AB3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7" spans="1:31" ht="15" hidden="1" customHeight="1" x14ac:dyDescent="0.35">
      <c r="A347" s="1">
        <v>585</v>
      </c>
      <c r="B347" s="1">
        <v>4</v>
      </c>
      <c r="C347" s="11">
        <v>-8.1376732938642</v>
      </c>
      <c r="D347" s="10">
        <v>39.668425240734003</v>
      </c>
      <c r="E347" s="1">
        <v>1617</v>
      </c>
      <c r="F347" s="2" t="s">
        <v>476</v>
      </c>
      <c r="G347" s="1"/>
      <c r="H347" s="2" t="s">
        <v>18</v>
      </c>
      <c r="I347" s="2" t="s">
        <v>225</v>
      </c>
      <c r="J347" s="2" t="s">
        <v>475</v>
      </c>
      <c r="K347" s="1">
        <v>-391.69850000000002</v>
      </c>
      <c r="L347" s="1">
        <v>18.541399999999999</v>
      </c>
      <c r="M347" s="2" t="s">
        <v>20</v>
      </c>
      <c r="N347" s="1">
        <v>1995</v>
      </c>
      <c r="O347" s="1" t="str" cm="1">
        <f t="array" ref="O3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7" s="1" t="str" cm="1">
        <f t="array" ref="P3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7" s="2" t="s">
        <v>57</v>
      </c>
      <c r="R347" s="2" t="str" cm="1">
        <f t="array" ref="R3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47" s="2" t="str">
        <f>IF(Esta[[#This Row],[TEC - Tipo de Estrutura 2]]="Pórtico","Vãos Multiplos",Esta[[#This Row],[TEC - Tipo de Estrutura 2]])</f>
        <v>Vãos Multiplos</v>
      </c>
      <c r="T347" s="1">
        <v>1</v>
      </c>
      <c r="U347" s="1">
        <v>9.3000000000000007</v>
      </c>
      <c r="V347" s="1">
        <v>11.7</v>
      </c>
      <c r="W347" s="1">
        <v>9.3000000000000007</v>
      </c>
      <c r="X347" s="7"/>
      <c r="Y347" s="8"/>
      <c r="Z347" s="1" t="s">
        <v>41</v>
      </c>
      <c r="AA347" s="2" t="s">
        <v>23</v>
      </c>
      <c r="AB347" s="2" t="str" cm="1">
        <f t="array" ref="AB3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8" spans="1:31" ht="15" hidden="1" customHeight="1" x14ac:dyDescent="0.35">
      <c r="A348" s="1">
        <v>586</v>
      </c>
      <c r="B348" s="1">
        <v>4</v>
      </c>
      <c r="C348" s="11">
        <v>-7.4034056558141996</v>
      </c>
      <c r="D348" s="10">
        <v>40.991889517832703</v>
      </c>
      <c r="E348" s="1">
        <v>1626</v>
      </c>
      <c r="F348" s="2" t="s">
        <v>477</v>
      </c>
      <c r="G348" s="1"/>
      <c r="H348" s="2" t="s">
        <v>34</v>
      </c>
      <c r="I348" s="2" t="s">
        <v>91</v>
      </c>
      <c r="J348" s="2" t="s">
        <v>478</v>
      </c>
      <c r="K348" s="1">
        <v>61401.43</v>
      </c>
      <c r="L348" s="1">
        <v>147233.79999999999</v>
      </c>
      <c r="M348" s="2" t="s">
        <v>20</v>
      </c>
      <c r="N348" s="1">
        <v>1997</v>
      </c>
      <c r="O348" s="1" t="str" cm="1">
        <f t="array" ref="O3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8" s="1" t="str" cm="1">
        <f t="array" ref="P3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8" s="2" t="s">
        <v>21</v>
      </c>
      <c r="R348" s="2" t="str" cm="1">
        <f t="array" ref="R3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48" s="2" t="str">
        <f>IF(Esta[[#This Row],[TEC - Tipo de Estrutura 2]]="Pórtico","Vãos Multiplos",Esta[[#This Row],[TEC - Tipo de Estrutura 2]])</f>
        <v>Tabuleiro simples/apoiado</v>
      </c>
      <c r="T348" s="1">
        <v>1</v>
      </c>
      <c r="U348" s="1">
        <v>25.5</v>
      </c>
      <c r="V348" s="1">
        <v>9.4</v>
      </c>
      <c r="W348" s="1">
        <v>25.5</v>
      </c>
      <c r="X348" s="7"/>
      <c r="Y348" s="8"/>
      <c r="Z348" s="1" t="s">
        <v>41</v>
      </c>
      <c r="AA348" s="2" t="s">
        <v>23</v>
      </c>
      <c r="AB348" s="2" t="str" cm="1">
        <f t="array" ref="AB3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49" spans="1:31" ht="15" hidden="1" customHeight="1" x14ac:dyDescent="0.35">
      <c r="A349" s="1">
        <v>588</v>
      </c>
      <c r="B349" s="1">
        <v>4</v>
      </c>
      <c r="C349" s="11">
        <v>-8.5680433013986708</v>
      </c>
      <c r="D349" s="10">
        <v>41.101839859145798</v>
      </c>
      <c r="E349" s="1">
        <v>1630</v>
      </c>
      <c r="F349" s="2" t="s">
        <v>479</v>
      </c>
      <c r="G349" s="1"/>
      <c r="H349" s="2" t="s">
        <v>18</v>
      </c>
      <c r="I349" s="2" t="s">
        <v>480</v>
      </c>
      <c r="J349" s="2" t="s">
        <v>481</v>
      </c>
      <c r="K349" s="1">
        <v>-36537</v>
      </c>
      <c r="L349" s="1">
        <v>159279</v>
      </c>
      <c r="M349" s="2" t="s">
        <v>20</v>
      </c>
      <c r="N349" s="1">
        <v>1995</v>
      </c>
      <c r="O349" s="1" t="str" cm="1">
        <f t="array" ref="O3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9" s="1" t="str" cm="1">
        <f t="array" ref="P3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49" s="2" t="s">
        <v>31</v>
      </c>
      <c r="R349" s="2" t="str" cm="1">
        <f t="array" ref="R3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49" s="2" t="str">
        <f>IF(Esta[[#This Row],[TEC - Tipo de Estrutura 2]]="Pórtico","Vãos Multiplos",Esta[[#This Row],[TEC - Tipo de Estrutura 2]])</f>
        <v>Vãos Multiplos</v>
      </c>
      <c r="T349" s="1">
        <v>3</v>
      </c>
      <c r="U349" s="1">
        <v>52.7</v>
      </c>
      <c r="V349" s="1">
        <v>47.35</v>
      </c>
      <c r="W349" s="1">
        <v>28.9</v>
      </c>
      <c r="X349" s="1">
        <v>7.06</v>
      </c>
      <c r="Y349" s="8"/>
      <c r="Z349" s="1" t="s">
        <v>37</v>
      </c>
      <c r="AA349" s="2" t="s">
        <v>35</v>
      </c>
      <c r="AB349" s="2" t="str" cm="1">
        <f t="array" ref="AB3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0" spans="1:31" ht="15" hidden="1" customHeight="1" x14ac:dyDescent="0.35">
      <c r="A350" s="1">
        <v>593</v>
      </c>
      <c r="B350" s="1">
        <v>4</v>
      </c>
      <c r="C350" s="11">
        <v>-8.4816492577502096</v>
      </c>
      <c r="D350" s="10">
        <v>41.062189705983002</v>
      </c>
      <c r="E350" s="1">
        <v>1650</v>
      </c>
      <c r="F350" s="2" t="s">
        <v>484</v>
      </c>
      <c r="G350" s="1"/>
      <c r="H350" s="2" t="s">
        <v>18</v>
      </c>
      <c r="I350" s="2" t="s">
        <v>480</v>
      </c>
      <c r="J350" s="2" t="s">
        <v>481</v>
      </c>
      <c r="K350" s="1">
        <v>-29297</v>
      </c>
      <c r="L350" s="1">
        <v>154843</v>
      </c>
      <c r="M350" s="2" t="s">
        <v>20</v>
      </c>
      <c r="N350" s="1">
        <v>1981</v>
      </c>
      <c r="O350" s="1" t="str" cm="1">
        <f t="array" ref="O3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0" s="1" t="str" cm="1">
        <f t="array" ref="P3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0" s="2" t="s">
        <v>57</v>
      </c>
      <c r="R350" s="2" t="str" cm="1">
        <f t="array" ref="R3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50" s="2" t="str">
        <f>IF(Esta[[#This Row],[TEC - Tipo de Estrutura 2]]="Pórtico","Vãos Multiplos",Esta[[#This Row],[TEC - Tipo de Estrutura 2]])</f>
        <v>Vãos Multiplos</v>
      </c>
      <c r="T350" s="1">
        <v>1</v>
      </c>
      <c r="U350" s="1">
        <v>12.4</v>
      </c>
      <c r="V350" s="1">
        <v>14.5</v>
      </c>
      <c r="W350" s="1">
        <v>12.4</v>
      </c>
      <c r="X350" s="7"/>
      <c r="Y350" s="8"/>
      <c r="Z350" s="1" t="s">
        <v>37</v>
      </c>
      <c r="AA350" s="2" t="s">
        <v>23</v>
      </c>
      <c r="AB350" s="2" t="str" cm="1">
        <f t="array" ref="AB3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1" spans="1:31" ht="15" hidden="1" customHeight="1" x14ac:dyDescent="0.35">
      <c r="A351" s="1">
        <v>596</v>
      </c>
      <c r="B351" s="1">
        <v>4</v>
      </c>
      <c r="C351" s="11">
        <v>-8.5192362770583401</v>
      </c>
      <c r="D351" s="10">
        <v>41.0488152405932</v>
      </c>
      <c r="E351" s="1">
        <v>1659</v>
      </c>
      <c r="F351" s="2" t="s">
        <v>486</v>
      </c>
      <c r="G351" s="1"/>
      <c r="H351" s="2" t="s">
        <v>34</v>
      </c>
      <c r="I351" s="2" t="s">
        <v>480</v>
      </c>
      <c r="J351" s="2" t="s">
        <v>481</v>
      </c>
      <c r="K351" s="1">
        <v>-32463</v>
      </c>
      <c r="L351" s="1">
        <v>153371</v>
      </c>
      <c r="M351" s="2" t="s">
        <v>20</v>
      </c>
      <c r="N351" s="1">
        <v>1981</v>
      </c>
      <c r="O351" s="1" t="str" cm="1">
        <f t="array" ref="O3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1" s="1" t="str" cm="1">
        <f t="array" ref="P3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1" s="2" t="s">
        <v>57</v>
      </c>
      <c r="R351" s="2" t="str" cm="1">
        <f t="array" ref="R3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51" s="2" t="str">
        <f>IF(Esta[[#This Row],[TEC - Tipo de Estrutura 2]]="Pórtico","Vãos Multiplos",Esta[[#This Row],[TEC - Tipo de Estrutura 2]])</f>
        <v>Vãos Multiplos</v>
      </c>
      <c r="T351" s="1">
        <v>1</v>
      </c>
      <c r="U351" s="1">
        <v>17.8</v>
      </c>
      <c r="V351" s="1">
        <v>11.7</v>
      </c>
      <c r="W351" s="1">
        <v>17.8</v>
      </c>
      <c r="X351" s="7"/>
      <c r="Y351" s="8"/>
      <c r="Z351" s="1" t="s">
        <v>37</v>
      </c>
      <c r="AA351" s="2" t="s">
        <v>35</v>
      </c>
      <c r="AB351" s="2" t="str" cm="1">
        <f t="array" ref="AB3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2" spans="1:31" ht="15" hidden="1" customHeight="1" x14ac:dyDescent="0.35">
      <c r="A352" s="1">
        <v>597</v>
      </c>
      <c r="B352" s="1">
        <v>6</v>
      </c>
      <c r="C352" s="11">
        <v>-8.6986935736967705</v>
      </c>
      <c r="D352" s="10">
        <v>39.254678706275897</v>
      </c>
      <c r="E352" s="1">
        <v>1660</v>
      </c>
      <c r="F352" s="2" t="s">
        <v>487</v>
      </c>
      <c r="G352" s="1"/>
      <c r="H352" s="2" t="s">
        <v>34</v>
      </c>
      <c r="I352" s="2" t="s">
        <v>48</v>
      </c>
      <c r="J352" s="2" t="s">
        <v>48</v>
      </c>
      <c r="K352" s="1">
        <v>-48818.65</v>
      </c>
      <c r="L352" s="1">
        <v>-45764.92</v>
      </c>
      <c r="M352" s="2" t="s">
        <v>20</v>
      </c>
      <c r="N352" s="1">
        <v>1997</v>
      </c>
      <c r="O352" s="1" t="str" cm="1">
        <f t="array" ref="O3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2" s="1" t="str" cm="1">
        <f t="array" ref="P3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52" s="2" t="s">
        <v>31</v>
      </c>
      <c r="R352" s="2" t="str" cm="1">
        <f t="array" ref="R3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2" s="2" t="str">
        <f>IF(Esta[[#This Row],[TEC - Tipo de Estrutura 2]]="Pórtico","Vãos Multiplos",Esta[[#This Row],[TEC - Tipo de Estrutura 2]])</f>
        <v>Vãos Multiplos</v>
      </c>
      <c r="T352" s="1">
        <v>6</v>
      </c>
      <c r="U352" s="1">
        <v>99.66</v>
      </c>
      <c r="V352" s="1">
        <v>11.18</v>
      </c>
      <c r="W352" s="1">
        <v>18.2</v>
      </c>
      <c r="X352" s="1">
        <v>7.5</v>
      </c>
      <c r="Y352" s="8"/>
      <c r="Z352" s="1" t="s">
        <v>22</v>
      </c>
      <c r="AA352" s="2" t="s">
        <v>35</v>
      </c>
      <c r="AB352" s="2" t="str" cm="1">
        <f t="array" ref="AB3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3" spans="1:30" ht="15" hidden="1" customHeight="1" x14ac:dyDescent="0.35">
      <c r="A353" s="1">
        <v>600</v>
      </c>
      <c r="B353" s="1">
        <v>1</v>
      </c>
      <c r="C353" s="11">
        <v>-8.50195625344079</v>
      </c>
      <c r="D353" s="10">
        <v>41.0130426920757</v>
      </c>
      <c r="E353" s="1">
        <v>1673</v>
      </c>
      <c r="F353" s="2" t="s">
        <v>488</v>
      </c>
      <c r="G353" s="1"/>
      <c r="H353" s="2" t="s">
        <v>25</v>
      </c>
      <c r="I353" s="2" t="s">
        <v>480</v>
      </c>
      <c r="J353" s="2" t="s">
        <v>481</v>
      </c>
      <c r="K353" s="1">
        <v>-31027</v>
      </c>
      <c r="L353" s="1">
        <v>149392</v>
      </c>
      <c r="M353" s="2" t="s">
        <v>20</v>
      </c>
      <c r="N353" s="1">
        <v>1940</v>
      </c>
      <c r="O353" s="1" t="str" cm="1">
        <f t="array" ref="O3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53" s="1" t="str" cm="1">
        <f t="array" ref="P3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3" s="2" t="s">
        <v>66</v>
      </c>
      <c r="R353" s="2" t="str" cm="1">
        <f t="array" ref="R3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353" s="2" t="str">
        <f>IF(Esta[[#This Row],[TEC - Tipo de Estrutura 2]]="Pórtico","Vãos Multiplos",Esta[[#This Row],[TEC - Tipo de Estrutura 2]])</f>
        <v>Outro</v>
      </c>
      <c r="T353" s="1">
        <v>2</v>
      </c>
      <c r="U353" s="1">
        <v>10.199999999999999</v>
      </c>
      <c r="V353" s="1">
        <v>9.65</v>
      </c>
      <c r="W353" s="1">
        <v>5.0999999999999996</v>
      </c>
      <c r="X353" s="1">
        <v>3</v>
      </c>
      <c r="Y353" s="8"/>
      <c r="Z353" s="1" t="s">
        <v>37</v>
      </c>
      <c r="AA353" s="2" t="s">
        <v>32</v>
      </c>
      <c r="AB353" s="2" t="str" cm="1">
        <f t="array" ref="AB3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353" s="2" t="s">
        <v>489</v>
      </c>
    </row>
    <row r="354" spans="1:30" ht="15" hidden="1" customHeight="1" x14ac:dyDescent="0.35">
      <c r="A354" s="1">
        <v>601</v>
      </c>
      <c r="B354" s="1">
        <v>4</v>
      </c>
      <c r="C354" s="11">
        <v>-8.6206754708863897</v>
      </c>
      <c r="D354" s="10">
        <v>41.121817056395997</v>
      </c>
      <c r="E354" s="1">
        <v>1678</v>
      </c>
      <c r="F354" s="2" t="s">
        <v>490</v>
      </c>
      <c r="G354" s="1"/>
      <c r="H354" s="2" t="s">
        <v>18</v>
      </c>
      <c r="I354" s="2" t="s">
        <v>480</v>
      </c>
      <c r="J354" s="2" t="s">
        <v>481</v>
      </c>
      <c r="K354" s="1">
        <v>-40946</v>
      </c>
      <c r="L354" s="1">
        <v>161521</v>
      </c>
      <c r="M354" s="2" t="s">
        <v>20</v>
      </c>
      <c r="N354" s="1">
        <v>2002</v>
      </c>
      <c r="O354" s="1" t="str" cm="1">
        <f t="array" ref="O3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4" s="1" t="str" cm="1">
        <f t="array" ref="P3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54" s="2" t="s">
        <v>31</v>
      </c>
      <c r="R354" s="2" t="str" cm="1">
        <f t="array" ref="R3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4" s="2" t="str">
        <f>IF(Esta[[#This Row],[TEC - Tipo de Estrutura 2]]="Pórtico","Vãos Multiplos",Esta[[#This Row],[TEC - Tipo de Estrutura 2]])</f>
        <v>Vãos Multiplos</v>
      </c>
      <c r="T354" s="1">
        <v>3</v>
      </c>
      <c r="U354" s="1">
        <v>41.93</v>
      </c>
      <c r="V354" s="1">
        <v>27.59</v>
      </c>
      <c r="W354" s="1">
        <v>22.7</v>
      </c>
      <c r="X354" s="1">
        <v>5.79</v>
      </c>
      <c r="Y354" s="8"/>
      <c r="Z354" s="1" t="s">
        <v>37</v>
      </c>
      <c r="AA354" s="2" t="s">
        <v>35</v>
      </c>
      <c r="AB354" s="2" t="str" cm="1">
        <f t="array" ref="AB3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5" spans="1:30" ht="15" hidden="1" customHeight="1" x14ac:dyDescent="0.35">
      <c r="A355" s="1">
        <v>602</v>
      </c>
      <c r="B355" s="1">
        <v>4</v>
      </c>
      <c r="C355" s="11">
        <v>-8.6258737483335004</v>
      </c>
      <c r="D355" s="10">
        <v>41.117923046384902</v>
      </c>
      <c r="E355" s="1">
        <v>1684</v>
      </c>
      <c r="F355" s="2" t="s">
        <v>491</v>
      </c>
      <c r="G355" s="1"/>
      <c r="H355" s="2" t="s">
        <v>34</v>
      </c>
      <c r="I355" s="2" t="s">
        <v>480</v>
      </c>
      <c r="J355" s="2" t="s">
        <v>481</v>
      </c>
      <c r="K355" s="1">
        <v>-41385</v>
      </c>
      <c r="L355" s="1">
        <v>161091</v>
      </c>
      <c r="M355" s="2" t="s">
        <v>20</v>
      </c>
      <c r="N355" s="1">
        <v>1990</v>
      </c>
      <c r="O355" s="1" t="str" cm="1">
        <f t="array" ref="O3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5" s="1" t="str" cm="1">
        <f t="array" ref="P3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55" s="2" t="s">
        <v>31</v>
      </c>
      <c r="R355" s="2" t="str" cm="1">
        <f t="array" ref="R3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5" s="2" t="str">
        <f>IF(Esta[[#This Row],[TEC - Tipo de Estrutura 2]]="Pórtico","Vãos Multiplos",Esta[[#This Row],[TEC - Tipo de Estrutura 2]])</f>
        <v>Vãos Multiplos</v>
      </c>
      <c r="T355" s="1">
        <v>3</v>
      </c>
      <c r="U355" s="1">
        <v>41</v>
      </c>
      <c r="V355" s="1">
        <v>10.220000000000001</v>
      </c>
      <c r="W355" s="1">
        <v>15.9</v>
      </c>
      <c r="X355" s="1">
        <v>5.62</v>
      </c>
      <c r="Y355" s="8"/>
      <c r="Z355" s="1" t="s">
        <v>37</v>
      </c>
      <c r="AA355" s="2" t="s">
        <v>35</v>
      </c>
      <c r="AB355" s="2" t="str" cm="1">
        <f t="array" ref="AB3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6" spans="1:30" ht="15" hidden="1" customHeight="1" x14ac:dyDescent="0.35">
      <c r="A356" s="1">
        <v>603</v>
      </c>
      <c r="B356" s="1">
        <v>6</v>
      </c>
      <c r="C356" s="11">
        <v>-7.8607528773806097</v>
      </c>
      <c r="D356" s="10">
        <v>38.025119140249302</v>
      </c>
      <c r="E356" s="1">
        <v>1686</v>
      </c>
      <c r="F356" s="2" t="s">
        <v>492</v>
      </c>
      <c r="G356" s="1"/>
      <c r="H356" s="2" t="s">
        <v>18</v>
      </c>
      <c r="I356" s="2" t="s">
        <v>26</v>
      </c>
      <c r="J356" s="2" t="s">
        <v>26</v>
      </c>
      <c r="K356" s="1">
        <v>23913.51</v>
      </c>
      <c r="L356" s="1">
        <v>-182374.1</v>
      </c>
      <c r="M356" s="2" t="s">
        <v>20</v>
      </c>
      <c r="N356" s="1">
        <v>1976</v>
      </c>
      <c r="O356" s="1" t="str" cm="1">
        <f t="array" ref="O3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6" s="1" t="str" cm="1">
        <f t="array" ref="P3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6" s="2" t="s">
        <v>31</v>
      </c>
      <c r="R356" s="2" t="str" cm="1">
        <f t="array" ref="R3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6" s="2" t="str">
        <f>IF(Esta[[#This Row],[TEC - Tipo de Estrutura 2]]="Pórtico","Vãos Multiplos",Esta[[#This Row],[TEC - Tipo de Estrutura 2]])</f>
        <v>Vãos Multiplos</v>
      </c>
      <c r="T356" s="1">
        <v>6</v>
      </c>
      <c r="U356" s="1">
        <v>119.5</v>
      </c>
      <c r="V356" s="1">
        <v>16.64</v>
      </c>
      <c r="W356" s="1">
        <v>21.5</v>
      </c>
      <c r="X356" s="1">
        <v>7.35</v>
      </c>
      <c r="Y356" s="8"/>
      <c r="Z356" s="1" t="s">
        <v>29</v>
      </c>
      <c r="AA356" s="2" t="s">
        <v>23</v>
      </c>
      <c r="AB356" s="2" t="str" cm="1">
        <f t="array" ref="AB3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7" spans="1:30" ht="15" hidden="1" customHeight="1" x14ac:dyDescent="0.35">
      <c r="A357" s="1">
        <v>605</v>
      </c>
      <c r="B357" s="1">
        <v>5</v>
      </c>
      <c r="C357" s="11">
        <v>-8.6068501081893594</v>
      </c>
      <c r="D357" s="10">
        <v>41.110123980162498</v>
      </c>
      <c r="E357" s="1">
        <v>1694</v>
      </c>
      <c r="F357" s="2" t="s">
        <v>493</v>
      </c>
      <c r="G357" s="1"/>
      <c r="H357" s="2" t="s">
        <v>18</v>
      </c>
      <c r="I357" s="2" t="s">
        <v>480</v>
      </c>
      <c r="J357" s="2" t="s">
        <v>481</v>
      </c>
      <c r="K357" s="1">
        <v>-39792</v>
      </c>
      <c r="L357" s="1">
        <v>160216</v>
      </c>
      <c r="M357" s="2" t="s">
        <v>20</v>
      </c>
      <c r="N357" s="1">
        <v>1963</v>
      </c>
      <c r="O357" s="1" t="str" cm="1">
        <f t="array" ref="O3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7" s="1" t="str" cm="1">
        <f t="array" ref="P3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7" s="2" t="s">
        <v>31</v>
      </c>
      <c r="R357" s="2" t="str" cm="1">
        <f t="array" ref="R3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7" s="2" t="str">
        <f>IF(Esta[[#This Row],[TEC - Tipo de Estrutura 2]]="Pórtico","Vãos Multiplos",Esta[[#This Row],[TEC - Tipo de Estrutura 2]])</f>
        <v>Vãos Multiplos</v>
      </c>
      <c r="T357" s="1">
        <v>2</v>
      </c>
      <c r="U357" s="1">
        <v>40.26</v>
      </c>
      <c r="V357" s="1">
        <v>28.36</v>
      </c>
      <c r="W357" s="1">
        <v>20.13</v>
      </c>
      <c r="X357" s="1">
        <v>5.63</v>
      </c>
      <c r="Y357" s="8"/>
      <c r="Z357" s="1" t="s">
        <v>37</v>
      </c>
      <c r="AA357" s="2" t="s">
        <v>23</v>
      </c>
      <c r="AB357" s="2" t="str" cm="1">
        <f t="array" ref="AB3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8" spans="1:30" ht="15" hidden="1" customHeight="1" x14ac:dyDescent="0.35">
      <c r="A358" s="1">
        <v>606</v>
      </c>
      <c r="B358" s="1">
        <v>3</v>
      </c>
      <c r="C358" s="11">
        <v>-8.6090256721910006</v>
      </c>
      <c r="D358" s="10">
        <v>41.111339614998798</v>
      </c>
      <c r="E358" s="1">
        <v>1697</v>
      </c>
      <c r="F358" s="2" t="s">
        <v>494</v>
      </c>
      <c r="G358" s="1"/>
      <c r="H358" s="2" t="s">
        <v>18</v>
      </c>
      <c r="I358" s="2" t="s">
        <v>480</v>
      </c>
      <c r="J358" s="2" t="s">
        <v>481</v>
      </c>
      <c r="K358" s="1">
        <v>-39974</v>
      </c>
      <c r="L358" s="1">
        <v>160352</v>
      </c>
      <c r="M358" s="2" t="s">
        <v>20</v>
      </c>
      <c r="N358" s="1">
        <v>1963</v>
      </c>
      <c r="O358" s="1" t="str" cm="1">
        <f t="array" ref="O3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8" s="1" t="str" cm="1">
        <f t="array" ref="P3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8" s="2" t="s">
        <v>57</v>
      </c>
      <c r="R358" s="2" t="str" cm="1">
        <f t="array" ref="R3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58" s="2" t="str">
        <f>IF(Esta[[#This Row],[TEC - Tipo de Estrutura 2]]="Pórtico","Vãos Multiplos",Esta[[#This Row],[TEC - Tipo de Estrutura 2]])</f>
        <v>Vãos Multiplos</v>
      </c>
      <c r="T358" s="1">
        <v>1</v>
      </c>
      <c r="U358" s="1">
        <v>7.35</v>
      </c>
      <c r="V358" s="1">
        <v>37.380000000000003</v>
      </c>
      <c r="W358" s="1">
        <v>7.35</v>
      </c>
      <c r="X358" s="7"/>
      <c r="Y358" s="8"/>
      <c r="Z358" s="1" t="s">
        <v>37</v>
      </c>
      <c r="AA358" s="2" t="s">
        <v>23</v>
      </c>
      <c r="AB358" s="2" t="str" cm="1">
        <f t="array" ref="AB3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59" spans="1:30" ht="15" hidden="1" customHeight="1" x14ac:dyDescent="0.35">
      <c r="A359" s="1">
        <v>607</v>
      </c>
      <c r="B359" s="1">
        <v>5</v>
      </c>
      <c r="C359" s="11">
        <v>-8.6261844210980794</v>
      </c>
      <c r="D359" s="10">
        <v>41.114887231812098</v>
      </c>
      <c r="E359" s="1">
        <v>1700</v>
      </c>
      <c r="F359" s="2" t="s">
        <v>495</v>
      </c>
      <c r="G359" s="1"/>
      <c r="H359" s="2" t="s">
        <v>34</v>
      </c>
      <c r="I359" s="2" t="s">
        <v>480</v>
      </c>
      <c r="J359" s="2" t="s">
        <v>481</v>
      </c>
      <c r="K359" s="1">
        <v>-41413</v>
      </c>
      <c r="L359" s="1">
        <v>160754</v>
      </c>
      <c r="M359" s="2" t="s">
        <v>20</v>
      </c>
      <c r="N359" s="1">
        <v>1963</v>
      </c>
      <c r="O359" s="1" t="str" cm="1">
        <f t="array" ref="O3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9" s="1" t="str" cm="1">
        <f t="array" ref="P3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59" s="2" t="s">
        <v>31</v>
      </c>
      <c r="R359" s="2" t="str" cm="1">
        <f t="array" ref="R3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59" s="2" t="str">
        <f>IF(Esta[[#This Row],[TEC - Tipo de Estrutura 2]]="Pórtico","Vãos Multiplos",Esta[[#This Row],[TEC - Tipo de Estrutura 2]])</f>
        <v>Vãos Multiplos</v>
      </c>
      <c r="T359" s="1">
        <v>4</v>
      </c>
      <c r="U359" s="1">
        <v>51.2</v>
      </c>
      <c r="V359" s="1">
        <v>14.68</v>
      </c>
      <c r="W359" s="1">
        <v>16.7</v>
      </c>
      <c r="X359" s="1">
        <v>5.94</v>
      </c>
      <c r="Y359" s="8"/>
      <c r="Z359" s="1" t="s">
        <v>37</v>
      </c>
      <c r="AA359" s="2" t="s">
        <v>23</v>
      </c>
      <c r="AB359" s="2" t="str" cm="1">
        <f t="array" ref="AB3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0" spans="1:30" ht="15" hidden="1" customHeight="1" x14ac:dyDescent="0.35">
      <c r="A360" s="1">
        <v>608</v>
      </c>
      <c r="B360" s="1">
        <v>5</v>
      </c>
      <c r="C360" s="11">
        <v>-8.6152159696188004</v>
      </c>
      <c r="D360" s="10">
        <v>41.112880646260102</v>
      </c>
      <c r="E360" s="1">
        <v>1704</v>
      </c>
      <c r="F360" s="2" t="s">
        <v>496</v>
      </c>
      <c r="G360" s="1"/>
      <c r="H360" s="2" t="s">
        <v>34</v>
      </c>
      <c r="I360" s="2" t="s">
        <v>480</v>
      </c>
      <c r="J360" s="2" t="s">
        <v>481</v>
      </c>
      <c r="K360" s="1">
        <v>-40493</v>
      </c>
      <c r="L360" s="1">
        <v>160526</v>
      </c>
      <c r="M360" s="2" t="s">
        <v>20</v>
      </c>
      <c r="N360" s="1">
        <v>1963</v>
      </c>
      <c r="O360" s="1" t="str" cm="1">
        <f t="array" ref="O3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60" s="1" t="str" cm="1">
        <f t="array" ref="P3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60" s="2" t="s">
        <v>31</v>
      </c>
      <c r="R360" s="2" t="str" cm="1">
        <f t="array" ref="R3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0" s="2" t="str">
        <f>IF(Esta[[#This Row],[TEC - Tipo de Estrutura 2]]="Pórtico","Vãos Multiplos",Esta[[#This Row],[TEC - Tipo de Estrutura 2]])</f>
        <v>Vãos Multiplos</v>
      </c>
      <c r="T360" s="1">
        <v>2</v>
      </c>
      <c r="U360" s="1">
        <v>29.79</v>
      </c>
      <c r="V360" s="1">
        <v>13.3</v>
      </c>
      <c r="W360" s="1">
        <v>14.97</v>
      </c>
      <c r="X360" s="1">
        <v>6.3</v>
      </c>
      <c r="Y360" s="8"/>
      <c r="Z360" s="1" t="s">
        <v>37</v>
      </c>
      <c r="AA360" s="2" t="s">
        <v>23</v>
      </c>
      <c r="AB360" s="2" t="str" cm="1">
        <f t="array" ref="AB3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1" spans="1:30" ht="15" hidden="1" customHeight="1" x14ac:dyDescent="0.35">
      <c r="A361" s="1">
        <v>609</v>
      </c>
      <c r="B361" s="1">
        <v>4</v>
      </c>
      <c r="C361" s="11">
        <v>-8.6192599813849</v>
      </c>
      <c r="D361" s="10">
        <v>41.122021135033897</v>
      </c>
      <c r="E361" s="1">
        <v>1708</v>
      </c>
      <c r="F361" s="2" t="s">
        <v>497</v>
      </c>
      <c r="G361" s="1"/>
      <c r="H361" s="2" t="s">
        <v>18</v>
      </c>
      <c r="I361" s="2" t="s">
        <v>480</v>
      </c>
      <c r="J361" s="2" t="s">
        <v>481</v>
      </c>
      <c r="K361" s="1">
        <v>-40827</v>
      </c>
      <c r="L361" s="1">
        <v>161543</v>
      </c>
      <c r="M361" s="2" t="s">
        <v>20</v>
      </c>
      <c r="N361" s="1">
        <v>2002</v>
      </c>
      <c r="O361" s="1" t="str" cm="1">
        <f t="array" ref="O3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1" s="1" t="str" cm="1">
        <f t="array" ref="P3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1" s="2" t="s">
        <v>154</v>
      </c>
      <c r="R361" s="2" t="str" cm="1">
        <f t="array" ref="R3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61" s="2" t="str">
        <f>IF(Esta[[#This Row],[TEC - Tipo de Estrutura 2]]="Pórtico","Vãos Multiplos",Esta[[#This Row],[TEC - Tipo de Estrutura 2]])</f>
        <v>Arco</v>
      </c>
      <c r="T361" s="1">
        <v>1</v>
      </c>
      <c r="U361" s="1">
        <v>9.25</v>
      </c>
      <c r="V361" s="1">
        <v>50.2</v>
      </c>
      <c r="W361" s="1">
        <v>9.25</v>
      </c>
      <c r="X361" s="7"/>
      <c r="Y361" s="8"/>
      <c r="Z361" s="1" t="s">
        <v>37</v>
      </c>
      <c r="AA361" s="2" t="s">
        <v>23</v>
      </c>
      <c r="AB361" s="2" t="str" cm="1">
        <f t="array" ref="AB3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2" spans="1:30" ht="15" hidden="1" customHeight="1" x14ac:dyDescent="0.35">
      <c r="A362" s="1">
        <v>611</v>
      </c>
      <c r="B362" s="1">
        <v>4</v>
      </c>
      <c r="C362" s="11">
        <v>-8.6224088321943793</v>
      </c>
      <c r="D362" s="10">
        <v>41.1211253731244</v>
      </c>
      <c r="E362" s="1">
        <v>1712</v>
      </c>
      <c r="F362" s="2" t="s">
        <v>498</v>
      </c>
      <c r="G362" s="1"/>
      <c r="H362" s="2" t="s">
        <v>18</v>
      </c>
      <c r="I362" s="2" t="s">
        <v>480</v>
      </c>
      <c r="J362" s="2" t="s">
        <v>481</v>
      </c>
      <c r="K362" s="1">
        <v>-41092</v>
      </c>
      <c r="L362" s="1">
        <v>161445</v>
      </c>
      <c r="M362" s="2" t="s">
        <v>20</v>
      </c>
      <c r="N362" s="1">
        <v>2002</v>
      </c>
      <c r="O362" s="1" t="str" cm="1">
        <f t="array" ref="O3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2" s="1" t="str" cm="1">
        <f t="array" ref="P3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2" s="2" t="s">
        <v>154</v>
      </c>
      <c r="R362" s="2" t="str" cm="1">
        <f t="array" ref="R3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62" s="2" t="str">
        <f>IF(Esta[[#This Row],[TEC - Tipo de Estrutura 2]]="Pórtico","Vãos Multiplos",Esta[[#This Row],[TEC - Tipo de Estrutura 2]])</f>
        <v>Arco</v>
      </c>
      <c r="T362" s="1">
        <v>1</v>
      </c>
      <c r="U362" s="1">
        <v>9.27</v>
      </c>
      <c r="V362" s="1">
        <v>60.1</v>
      </c>
      <c r="W362" s="1">
        <v>9.27</v>
      </c>
      <c r="X362" s="7"/>
      <c r="Y362" s="8"/>
      <c r="Z362" s="1" t="s">
        <v>37</v>
      </c>
      <c r="AA362" s="2" t="s">
        <v>23</v>
      </c>
      <c r="AB362" s="2" t="str" cm="1">
        <f t="array" ref="AB3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3" spans="1:30" ht="15" hidden="1" customHeight="1" x14ac:dyDescent="0.35">
      <c r="A363" s="1">
        <v>616</v>
      </c>
      <c r="B363" s="1">
        <v>4</v>
      </c>
      <c r="C363" s="11">
        <v>-8.5785365140549992</v>
      </c>
      <c r="D363" s="10">
        <v>41.076272130158898</v>
      </c>
      <c r="E363" s="1">
        <v>1733</v>
      </c>
      <c r="F363" s="2" t="s">
        <v>499</v>
      </c>
      <c r="G363" s="1"/>
      <c r="H363" s="2" t="s">
        <v>34</v>
      </c>
      <c r="I363" s="2" t="s">
        <v>480</v>
      </c>
      <c r="J363" s="2" t="s">
        <v>481</v>
      </c>
      <c r="K363" s="1">
        <v>-37433</v>
      </c>
      <c r="L363" s="1">
        <v>156444</v>
      </c>
      <c r="M363" s="2" t="s">
        <v>20</v>
      </c>
      <c r="N363" s="1">
        <v>1995</v>
      </c>
      <c r="O363" s="1" t="str" cm="1">
        <f t="array" ref="O3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3" s="1" t="str" cm="1">
        <f t="array" ref="P3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3" s="2" t="s">
        <v>31</v>
      </c>
      <c r="R363" s="2" t="str" cm="1">
        <f t="array" ref="R3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3" s="2" t="str">
        <f>IF(Esta[[#This Row],[TEC - Tipo de Estrutura 2]]="Pórtico","Vãos Multiplos",Esta[[#This Row],[TEC - Tipo de Estrutura 2]])</f>
        <v>Vãos Multiplos</v>
      </c>
      <c r="T363" s="1">
        <v>3</v>
      </c>
      <c r="U363" s="1">
        <v>55.95</v>
      </c>
      <c r="V363" s="1">
        <v>28.9</v>
      </c>
      <c r="W363" s="1">
        <v>31.4</v>
      </c>
      <c r="X363" s="1">
        <v>5.32</v>
      </c>
      <c r="Y363" s="8"/>
      <c r="Z363" s="1" t="s">
        <v>37</v>
      </c>
      <c r="AA363" s="2" t="s">
        <v>35</v>
      </c>
      <c r="AB363" s="2" t="str" cm="1">
        <f t="array" ref="AB3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4" spans="1:30" ht="15" hidden="1" customHeight="1" x14ac:dyDescent="0.35">
      <c r="A364" s="1">
        <v>617</v>
      </c>
      <c r="B364" s="1">
        <v>2</v>
      </c>
      <c r="C364" s="11">
        <v>-9.3605818943605694</v>
      </c>
      <c r="D364" s="10">
        <v>39.351246207385799</v>
      </c>
      <c r="E364" s="1">
        <v>1735</v>
      </c>
      <c r="F364" s="2" t="s">
        <v>500</v>
      </c>
      <c r="G364" s="1"/>
      <c r="H364" s="2" t="s">
        <v>25</v>
      </c>
      <c r="I364" s="2" t="s">
        <v>99</v>
      </c>
      <c r="J364" s="2" t="s">
        <v>501</v>
      </c>
      <c r="K364" s="1">
        <v>-105805.5</v>
      </c>
      <c r="L364" s="1">
        <v>-34477.65</v>
      </c>
      <c r="M364" s="2" t="s">
        <v>20</v>
      </c>
      <c r="N364" s="1">
        <v>1934</v>
      </c>
      <c r="O364" s="1" t="str" cm="1">
        <f t="array" ref="O3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64" s="1" t="str" cm="1">
        <f t="array" ref="P3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64" s="2" t="s">
        <v>31</v>
      </c>
      <c r="R364" s="2" t="str" cm="1">
        <f t="array" ref="R3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4" s="2" t="str">
        <f>IF(Esta[[#This Row],[TEC - Tipo de Estrutura 2]]="Pórtico","Vãos Multiplos",Esta[[#This Row],[TEC - Tipo de Estrutura 2]])</f>
        <v>Vãos Multiplos</v>
      </c>
      <c r="T364" s="1">
        <v>2</v>
      </c>
      <c r="U364" s="1">
        <v>23.4</v>
      </c>
      <c r="V364" s="1">
        <v>7.15</v>
      </c>
      <c r="W364" s="1">
        <v>11.73</v>
      </c>
      <c r="X364" s="1">
        <v>3.85</v>
      </c>
      <c r="Y364" s="8"/>
      <c r="Z364" s="1" t="s">
        <v>29</v>
      </c>
      <c r="AA364" s="2" t="s">
        <v>35</v>
      </c>
      <c r="AB364" s="2" t="str" cm="1">
        <f t="array" ref="AB3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5" spans="1:30" ht="15" hidden="1" customHeight="1" x14ac:dyDescent="0.35">
      <c r="A365" s="1">
        <v>618</v>
      </c>
      <c r="B365" s="1">
        <v>4</v>
      </c>
      <c r="C365" s="11">
        <v>-8.5768954519285394</v>
      </c>
      <c r="D365" s="10">
        <v>41.078196415696702</v>
      </c>
      <c r="E365" s="1">
        <v>1737</v>
      </c>
      <c r="F365" s="2" t="s">
        <v>502</v>
      </c>
      <c r="G365" s="1"/>
      <c r="H365" s="2" t="s">
        <v>55</v>
      </c>
      <c r="I365" s="2" t="s">
        <v>480</v>
      </c>
      <c r="J365" s="2" t="s">
        <v>481</v>
      </c>
      <c r="K365" s="1">
        <v>-37294</v>
      </c>
      <c r="L365" s="1">
        <v>156657</v>
      </c>
      <c r="M365" s="2" t="s">
        <v>20</v>
      </c>
      <c r="N365" s="1">
        <v>1995</v>
      </c>
      <c r="O365" s="1" t="str" cm="1">
        <f t="array" ref="O3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5" s="1" t="str" cm="1">
        <f t="array" ref="P3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5" s="2" t="s">
        <v>31</v>
      </c>
      <c r="R365" s="2" t="str" cm="1">
        <f t="array" ref="R3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5" s="2" t="str">
        <f>IF(Esta[[#This Row],[TEC - Tipo de Estrutura 2]]="Pórtico","Vãos Multiplos",Esta[[#This Row],[TEC - Tipo de Estrutura 2]])</f>
        <v>Vãos Multiplos</v>
      </c>
      <c r="T365" s="1">
        <v>17</v>
      </c>
      <c r="U365" s="1">
        <v>570</v>
      </c>
      <c r="V365" s="1">
        <v>28</v>
      </c>
      <c r="W365" s="1">
        <v>34</v>
      </c>
      <c r="X365" s="1">
        <v>21</v>
      </c>
      <c r="Y365" s="8"/>
      <c r="Z365" s="1" t="s">
        <v>37</v>
      </c>
      <c r="AA365" s="2" t="s">
        <v>35</v>
      </c>
      <c r="AB365" s="2" t="str" cm="1">
        <f t="array" ref="AB3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6" spans="1:30" ht="15" hidden="1" customHeight="1" x14ac:dyDescent="0.35">
      <c r="A366" s="1">
        <v>620</v>
      </c>
      <c r="B366" s="1">
        <v>4</v>
      </c>
      <c r="C366" s="11">
        <v>-8.3005179238108209</v>
      </c>
      <c r="D366" s="10">
        <v>37.497583187992397</v>
      </c>
      <c r="E366" s="1">
        <v>1741</v>
      </c>
      <c r="F366" s="2" t="s">
        <v>503</v>
      </c>
      <c r="G366" s="1"/>
      <c r="H366" s="2" t="s">
        <v>18</v>
      </c>
      <c r="I366" s="2" t="s">
        <v>26</v>
      </c>
      <c r="J366" s="2" t="s">
        <v>266</v>
      </c>
      <c r="K366" s="1">
        <v>-14803.75</v>
      </c>
      <c r="L366" s="1">
        <v>-240948.2</v>
      </c>
      <c r="M366" s="2" t="s">
        <v>20</v>
      </c>
      <c r="N366" s="1">
        <v>1999</v>
      </c>
      <c r="O366" s="1" t="str" cm="1">
        <f t="array" ref="O3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6" s="1" t="str" cm="1">
        <f t="array" ref="P3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6" s="2" t="s">
        <v>154</v>
      </c>
      <c r="R366" s="2" t="str" cm="1">
        <f t="array" ref="R3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66" s="2" t="str">
        <f>IF(Esta[[#This Row],[TEC - Tipo de Estrutura 2]]="Pórtico","Vãos Multiplos",Esta[[#This Row],[TEC - Tipo de Estrutura 2]])</f>
        <v>Arco</v>
      </c>
      <c r="T366" s="1">
        <v>1</v>
      </c>
      <c r="U366" s="1">
        <v>11.8</v>
      </c>
      <c r="V366" s="1">
        <v>25</v>
      </c>
      <c r="W366" s="1">
        <v>11.8</v>
      </c>
      <c r="X366" s="7"/>
      <c r="Y366" s="8"/>
      <c r="Z366" s="1" t="s">
        <v>29</v>
      </c>
      <c r="AA366" s="2" t="s">
        <v>23</v>
      </c>
      <c r="AB366" s="2" t="str" cm="1">
        <f t="array" ref="AB3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7" spans="1:30" ht="15" hidden="1" customHeight="1" x14ac:dyDescent="0.35">
      <c r="A367" s="1">
        <v>621</v>
      </c>
      <c r="B367" s="1">
        <v>5</v>
      </c>
      <c r="C367" s="11">
        <v>-8.57510314277323</v>
      </c>
      <c r="D367" s="10">
        <v>41.089530924343698</v>
      </c>
      <c r="E367" s="1">
        <v>1742</v>
      </c>
      <c r="F367" s="2" t="s">
        <v>504</v>
      </c>
      <c r="G367" s="1"/>
      <c r="H367" s="2" t="s">
        <v>34</v>
      </c>
      <c r="I367" s="2" t="s">
        <v>480</v>
      </c>
      <c r="J367" s="2" t="s">
        <v>481</v>
      </c>
      <c r="K367" s="1">
        <v>-37137</v>
      </c>
      <c r="L367" s="1">
        <v>157915</v>
      </c>
      <c r="M367" s="2" t="s">
        <v>20</v>
      </c>
      <c r="N367" s="1">
        <v>1995</v>
      </c>
      <c r="O367" s="1" t="str" cm="1">
        <f t="array" ref="O3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7" s="1" t="str" cm="1">
        <f t="array" ref="P3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7" s="2" t="s">
        <v>31</v>
      </c>
      <c r="R367" s="2" t="str" cm="1">
        <f t="array" ref="R3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7" s="2" t="str">
        <f>IF(Esta[[#This Row],[TEC - Tipo de Estrutura 2]]="Pórtico","Vãos Multiplos",Esta[[#This Row],[TEC - Tipo de Estrutura 2]])</f>
        <v>Vãos Multiplos</v>
      </c>
      <c r="T367" s="1">
        <v>3</v>
      </c>
      <c r="U367" s="1">
        <v>63.15</v>
      </c>
      <c r="V367" s="1">
        <v>11.7</v>
      </c>
      <c r="W367" s="1">
        <v>34.5</v>
      </c>
      <c r="X367" s="1">
        <v>6.07</v>
      </c>
      <c r="Y367" s="8"/>
      <c r="Z367" s="1" t="s">
        <v>37</v>
      </c>
      <c r="AA367" s="2" t="s">
        <v>35</v>
      </c>
      <c r="AB367" s="2" t="str" cm="1">
        <f t="array" ref="AB3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8" spans="1:30" ht="15" hidden="1" customHeight="1" x14ac:dyDescent="0.35">
      <c r="A368" s="1">
        <v>623</v>
      </c>
      <c r="B368" s="1">
        <v>3</v>
      </c>
      <c r="C368" s="11">
        <v>-8.6466878033709307</v>
      </c>
      <c r="D368" s="10">
        <v>42.012773351228802</v>
      </c>
      <c r="E368" s="1">
        <v>1748</v>
      </c>
      <c r="F368" s="2" t="s">
        <v>505</v>
      </c>
      <c r="G368" s="1"/>
      <c r="H368" s="2" t="s">
        <v>18</v>
      </c>
      <c r="I368" s="2" t="s">
        <v>262</v>
      </c>
      <c r="J368" s="2" t="s">
        <v>506</v>
      </c>
      <c r="K368" s="1">
        <v>-42542</v>
      </c>
      <c r="L368" s="1">
        <v>260488</v>
      </c>
      <c r="M368" s="2" t="s">
        <v>20</v>
      </c>
      <c r="N368" s="1">
        <v>1998</v>
      </c>
      <c r="O368" s="1" t="str" cm="1">
        <f t="array" ref="O3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8" s="1" t="str" cm="1">
        <f t="array" ref="P3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8" s="2" t="s">
        <v>31</v>
      </c>
      <c r="R368" s="2" t="str" cm="1">
        <f t="array" ref="R3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8" s="2" t="str">
        <f>IF(Esta[[#This Row],[TEC - Tipo de Estrutura 2]]="Pórtico","Vãos Multiplos",Esta[[#This Row],[TEC - Tipo de Estrutura 2]])</f>
        <v>Vãos Multiplos</v>
      </c>
      <c r="T368" s="1">
        <v>3</v>
      </c>
      <c r="U368" s="1">
        <v>26.93</v>
      </c>
      <c r="V368" s="1">
        <v>27.5</v>
      </c>
      <c r="W368" s="1">
        <v>12.01</v>
      </c>
      <c r="X368" s="1">
        <v>5.47</v>
      </c>
      <c r="Y368" s="8"/>
      <c r="Z368" s="1" t="s">
        <v>37</v>
      </c>
      <c r="AA368" s="2" t="s">
        <v>23</v>
      </c>
      <c r="AB368" s="2" t="str" cm="1">
        <f t="array" ref="AB3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69" spans="1:30" ht="15" hidden="1" customHeight="1" x14ac:dyDescent="0.35">
      <c r="A369" s="1">
        <v>624</v>
      </c>
      <c r="B369" s="1">
        <v>4</v>
      </c>
      <c r="C369" s="11">
        <v>-8.5745661051526696</v>
      </c>
      <c r="D369" s="10">
        <v>41.091090754265203</v>
      </c>
      <c r="E369" s="1">
        <v>1750</v>
      </c>
      <c r="F369" s="2" t="s">
        <v>507</v>
      </c>
      <c r="G369" s="1"/>
      <c r="H369" s="2" t="s">
        <v>18</v>
      </c>
      <c r="I369" s="2" t="s">
        <v>480</v>
      </c>
      <c r="J369" s="2" t="s">
        <v>481</v>
      </c>
      <c r="K369" s="1">
        <v>-37091</v>
      </c>
      <c r="L369" s="1">
        <v>158088</v>
      </c>
      <c r="M369" s="2" t="s">
        <v>20</v>
      </c>
      <c r="N369" s="1">
        <v>1995</v>
      </c>
      <c r="O369" s="1" t="str" cm="1">
        <f t="array" ref="O3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9" s="1" t="str" cm="1">
        <f t="array" ref="P3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69" s="2" t="s">
        <v>31</v>
      </c>
      <c r="R369" s="2" t="str" cm="1">
        <f t="array" ref="R3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69" s="2" t="str">
        <f>IF(Esta[[#This Row],[TEC - Tipo de Estrutura 2]]="Pórtico","Vãos Multiplos",Esta[[#This Row],[TEC - Tipo de Estrutura 2]])</f>
        <v>Vãos Multiplos</v>
      </c>
      <c r="T369" s="1">
        <v>3</v>
      </c>
      <c r="U369" s="1">
        <v>39.229999999999997</v>
      </c>
      <c r="V369" s="1">
        <v>31.27</v>
      </c>
      <c r="W369" s="1">
        <v>20.62</v>
      </c>
      <c r="X369" s="1">
        <v>5.48</v>
      </c>
      <c r="Y369" s="8"/>
      <c r="Z369" s="1" t="s">
        <v>37</v>
      </c>
      <c r="AA369" s="2" t="s">
        <v>23</v>
      </c>
      <c r="AB369" s="2" t="str" cm="1">
        <f t="array" ref="AB3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0" spans="1:30" ht="15" hidden="1" customHeight="1" x14ac:dyDescent="0.35">
      <c r="A370" s="1">
        <v>625</v>
      </c>
      <c r="B370" s="1">
        <v>4</v>
      </c>
      <c r="C370" s="11">
        <v>-8.5739094811229801</v>
      </c>
      <c r="D370" s="10">
        <v>41.092569998767097</v>
      </c>
      <c r="E370" s="1">
        <v>1753</v>
      </c>
      <c r="F370" s="2" t="s">
        <v>508</v>
      </c>
      <c r="G370" s="1"/>
      <c r="H370" s="2" t="s">
        <v>18</v>
      </c>
      <c r="I370" s="2" t="s">
        <v>480</v>
      </c>
      <c r="J370" s="2" t="s">
        <v>481</v>
      </c>
      <c r="K370" s="1">
        <v>-37035</v>
      </c>
      <c r="L370" s="1">
        <v>158252</v>
      </c>
      <c r="M370" s="2" t="s">
        <v>20</v>
      </c>
      <c r="N370" s="1">
        <v>1995</v>
      </c>
      <c r="O370" s="1" t="str" cm="1">
        <f t="array" ref="O3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0" s="1" t="str" cm="1">
        <f t="array" ref="P3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0" s="2" t="s">
        <v>154</v>
      </c>
      <c r="R370" s="2" t="str" cm="1">
        <f t="array" ref="R3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0" s="2" t="str">
        <f>IF(Esta[[#This Row],[TEC - Tipo de Estrutura 2]]="Pórtico","Vãos Multiplos",Esta[[#This Row],[TEC - Tipo de Estrutura 2]])</f>
        <v>Arco</v>
      </c>
      <c r="T370" s="1">
        <v>1</v>
      </c>
      <c r="U370" s="1">
        <v>13.1</v>
      </c>
      <c r="V370" s="1">
        <v>40.15</v>
      </c>
      <c r="W370" s="1">
        <v>13.1</v>
      </c>
      <c r="X370" s="7"/>
      <c r="Y370" s="8"/>
      <c r="Z370" s="1" t="s">
        <v>37</v>
      </c>
      <c r="AA370" s="2" t="s">
        <v>23</v>
      </c>
      <c r="AB370" s="2" t="str" cm="1">
        <f t="array" ref="AB3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1" spans="1:30" ht="15" hidden="1" customHeight="1" x14ac:dyDescent="0.35">
      <c r="A371" s="1">
        <v>626</v>
      </c>
      <c r="B371" s="1">
        <v>4</v>
      </c>
      <c r="C371" s="11">
        <v>-8.5729508776137404</v>
      </c>
      <c r="D371" s="10">
        <v>41.095175948706597</v>
      </c>
      <c r="E371" s="1">
        <v>1756</v>
      </c>
      <c r="F371" s="2" t="s">
        <v>509</v>
      </c>
      <c r="G371" s="1"/>
      <c r="H371" s="2" t="s">
        <v>34</v>
      </c>
      <c r="I371" s="2" t="s">
        <v>480</v>
      </c>
      <c r="J371" s="2" t="s">
        <v>481</v>
      </c>
      <c r="K371" s="1">
        <v>-36953</v>
      </c>
      <c r="L371" s="1">
        <v>158541</v>
      </c>
      <c r="M371" s="2" t="s">
        <v>20</v>
      </c>
      <c r="N371" s="1">
        <v>1995</v>
      </c>
      <c r="O371" s="1" t="str" cm="1">
        <f t="array" ref="O3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1" s="1" t="str" cm="1">
        <f t="array" ref="P3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1" s="2" t="s">
        <v>21</v>
      </c>
      <c r="R371" s="2" t="str" cm="1">
        <f t="array" ref="R3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71" s="2" t="str">
        <f>IF(Esta[[#This Row],[TEC - Tipo de Estrutura 2]]="Pórtico","Vãos Multiplos",Esta[[#This Row],[TEC - Tipo de Estrutura 2]])</f>
        <v>Tabuleiro simples/apoiado</v>
      </c>
      <c r="T371" s="1">
        <v>1</v>
      </c>
      <c r="U371" s="1">
        <v>31</v>
      </c>
      <c r="V371" s="1">
        <v>11.7</v>
      </c>
      <c r="W371" s="1">
        <v>31</v>
      </c>
      <c r="X371" s="7"/>
      <c r="Y371" s="8"/>
      <c r="Z371" s="1" t="s">
        <v>37</v>
      </c>
      <c r="AA371" s="2" t="s">
        <v>35</v>
      </c>
      <c r="AB371" s="2" t="str" cm="1">
        <f t="array" ref="AB3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2" spans="1:30" ht="15" hidden="1" customHeight="1" x14ac:dyDescent="0.35">
      <c r="A372" s="1">
        <v>628</v>
      </c>
      <c r="B372" s="1">
        <v>4</v>
      </c>
      <c r="C372" s="11">
        <v>-8.6465446267861594</v>
      </c>
      <c r="D372" s="10">
        <v>42.014484562739902</v>
      </c>
      <c r="E372" s="1">
        <v>1758</v>
      </c>
      <c r="F372" s="2" t="s">
        <v>510</v>
      </c>
      <c r="G372" s="1"/>
      <c r="H372" s="2" t="s">
        <v>55</v>
      </c>
      <c r="I372" s="2" t="s">
        <v>262</v>
      </c>
      <c r="J372" s="2" t="s">
        <v>506</v>
      </c>
      <c r="K372" s="1">
        <v>-42529</v>
      </c>
      <c r="L372" s="1">
        <v>260678</v>
      </c>
      <c r="M372" s="2" t="s">
        <v>20</v>
      </c>
      <c r="N372" s="1">
        <v>1998</v>
      </c>
      <c r="O372" s="1" t="str" cm="1">
        <f t="array" ref="O3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2" s="1" t="str" cm="1">
        <f t="array" ref="P3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2" s="2" t="s">
        <v>31</v>
      </c>
      <c r="R372" s="2" t="str" cm="1">
        <f t="array" ref="R3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72" s="2" t="str">
        <f>IF(Esta[[#This Row],[TEC - Tipo de Estrutura 2]]="Pórtico","Vãos Multiplos",Esta[[#This Row],[TEC - Tipo de Estrutura 2]])</f>
        <v>Vãos Multiplos</v>
      </c>
      <c r="T372" s="1">
        <v>30</v>
      </c>
      <c r="U372" s="1">
        <v>878.08</v>
      </c>
      <c r="V372" s="1">
        <v>27.7</v>
      </c>
      <c r="W372" s="1">
        <v>29.83</v>
      </c>
      <c r="X372" s="1">
        <v>11.96</v>
      </c>
      <c r="Y372" s="8"/>
      <c r="Z372" s="1" t="s">
        <v>37</v>
      </c>
      <c r="AA372" s="2" t="s">
        <v>23</v>
      </c>
      <c r="AB372" s="2" t="str" cm="1">
        <f t="array" ref="AB3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3" spans="1:30" ht="15" hidden="1" customHeight="1" x14ac:dyDescent="0.35">
      <c r="A373" s="1">
        <v>629</v>
      </c>
      <c r="B373" s="1">
        <v>3</v>
      </c>
      <c r="C373" s="11">
        <v>-8.5709333156138801</v>
      </c>
      <c r="D373" s="10">
        <v>41.099649838487402</v>
      </c>
      <c r="E373" s="1">
        <v>1761</v>
      </c>
      <c r="F373" s="2" t="s">
        <v>511</v>
      </c>
      <c r="G373" s="1"/>
      <c r="H373" s="2" t="s">
        <v>18</v>
      </c>
      <c r="I373" s="2" t="s">
        <v>480</v>
      </c>
      <c r="J373" s="2" t="s">
        <v>481</v>
      </c>
      <c r="K373" s="1">
        <v>-36781</v>
      </c>
      <c r="L373" s="1">
        <v>159037</v>
      </c>
      <c r="M373" s="2" t="s">
        <v>20</v>
      </c>
      <c r="N373" s="1">
        <v>1995</v>
      </c>
      <c r="O373" s="1" t="str" cm="1">
        <f t="array" ref="O3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3" s="1" t="str" cm="1">
        <f t="array" ref="P3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3" s="2" t="s">
        <v>154</v>
      </c>
      <c r="R373" s="2" t="str" cm="1">
        <f t="array" ref="R3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3" s="2" t="str">
        <f>IF(Esta[[#This Row],[TEC - Tipo de Estrutura 2]]="Pórtico","Vãos Multiplos",Esta[[#This Row],[TEC - Tipo de Estrutura 2]])</f>
        <v>Arco</v>
      </c>
      <c r="T373" s="1">
        <v>1</v>
      </c>
      <c r="U373" s="1">
        <v>13.15</v>
      </c>
      <c r="V373" s="1">
        <v>55.15</v>
      </c>
      <c r="W373" s="1">
        <v>13.15</v>
      </c>
      <c r="X373" s="7"/>
      <c r="Y373" s="8"/>
      <c r="Z373" s="1" t="s">
        <v>37</v>
      </c>
      <c r="AA373" s="2" t="s">
        <v>23</v>
      </c>
      <c r="AB373" s="2" t="str" cm="1">
        <f t="array" ref="AB3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4" spans="1:30" ht="15" hidden="1" customHeight="1" x14ac:dyDescent="0.35">
      <c r="A374" s="1">
        <v>630</v>
      </c>
      <c r="B374" s="1">
        <v>4</v>
      </c>
      <c r="C374" s="11">
        <v>-8.5664745608917805</v>
      </c>
      <c r="D374" s="10">
        <v>41.1040428534209</v>
      </c>
      <c r="E374" s="1">
        <v>1764</v>
      </c>
      <c r="F374" s="2" t="s">
        <v>512</v>
      </c>
      <c r="G374" s="1"/>
      <c r="H374" s="2" t="s">
        <v>55</v>
      </c>
      <c r="I374" s="2" t="s">
        <v>480</v>
      </c>
      <c r="J374" s="2" t="s">
        <v>481</v>
      </c>
      <c r="K374" s="1">
        <v>-36404</v>
      </c>
      <c r="L374" s="1">
        <v>159523</v>
      </c>
      <c r="M374" s="2" t="s">
        <v>20</v>
      </c>
      <c r="N374" s="1">
        <v>1995</v>
      </c>
      <c r="O374" s="1" t="str" cm="1">
        <f t="array" ref="O3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4" s="1" t="str" cm="1">
        <f t="array" ref="P3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4" s="2" t="s">
        <v>31</v>
      </c>
      <c r="R374" s="2" t="str" cm="1">
        <f t="array" ref="R3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74" s="2" t="str">
        <f>IF(Esta[[#This Row],[TEC - Tipo de Estrutura 2]]="Pórtico","Vãos Multiplos",Esta[[#This Row],[TEC - Tipo de Estrutura 2]])</f>
        <v>Vãos Multiplos</v>
      </c>
      <c r="T374" s="1">
        <v>12</v>
      </c>
      <c r="U374" s="1">
        <v>272.3</v>
      </c>
      <c r="V374" s="1">
        <v>37.299999999999997</v>
      </c>
      <c r="W374" s="1">
        <v>24.05</v>
      </c>
      <c r="X374" s="1">
        <v>5</v>
      </c>
      <c r="Y374" s="8"/>
      <c r="Z374" s="1" t="s">
        <v>37</v>
      </c>
      <c r="AA374" s="2" t="s">
        <v>35</v>
      </c>
      <c r="AB374" s="2" t="str" cm="1">
        <f t="array" ref="AB3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5" spans="1:30" ht="15" hidden="1" customHeight="1" x14ac:dyDescent="0.35">
      <c r="A375" s="1">
        <v>631</v>
      </c>
      <c r="B375" s="1">
        <v>4</v>
      </c>
      <c r="C375" s="11">
        <v>-8.5656008704683106</v>
      </c>
      <c r="D375" s="10">
        <v>41.1087734640451</v>
      </c>
      <c r="E375" s="1">
        <v>1767</v>
      </c>
      <c r="F375" s="2" t="s">
        <v>513</v>
      </c>
      <c r="G375" s="1"/>
      <c r="H375" s="2" t="s">
        <v>18</v>
      </c>
      <c r="I375" s="2" t="s">
        <v>480</v>
      </c>
      <c r="J375" s="2" t="s">
        <v>481</v>
      </c>
      <c r="K375" s="1">
        <v>-36328</v>
      </c>
      <c r="L375" s="1">
        <v>160048</v>
      </c>
      <c r="M375" s="2" t="s">
        <v>20</v>
      </c>
      <c r="N375" s="1">
        <v>1995</v>
      </c>
      <c r="O375" s="1" t="str" cm="1">
        <f t="array" ref="O3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5" s="1" t="str" cm="1">
        <f t="array" ref="P3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5" s="2" t="s">
        <v>154</v>
      </c>
      <c r="R375" s="2" t="str" cm="1">
        <f t="array" ref="R3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5" s="2" t="str">
        <f>IF(Esta[[#This Row],[TEC - Tipo de Estrutura 2]]="Pórtico","Vãos Multiplos",Esta[[#This Row],[TEC - Tipo de Estrutura 2]])</f>
        <v>Arco</v>
      </c>
      <c r="T375" s="1">
        <v>1</v>
      </c>
      <c r="U375" s="1">
        <v>13</v>
      </c>
      <c r="V375" s="1">
        <v>45.2</v>
      </c>
      <c r="W375" s="1">
        <v>13</v>
      </c>
      <c r="X375" s="7"/>
      <c r="Y375" s="8"/>
      <c r="Z375" s="1" t="s">
        <v>37</v>
      </c>
      <c r="AA375" s="2" t="s">
        <v>23</v>
      </c>
      <c r="AB375" s="2" t="str" cm="1">
        <f t="array" ref="AB3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6" spans="1:30" ht="15" hidden="1" customHeight="1" x14ac:dyDescent="0.35">
      <c r="A376" s="1">
        <v>633</v>
      </c>
      <c r="B376" s="1">
        <v>3</v>
      </c>
      <c r="C376" s="11">
        <v>-8.5683998048179593</v>
      </c>
      <c r="D376" s="10">
        <v>41.112562791372397</v>
      </c>
      <c r="E376" s="1">
        <v>1770</v>
      </c>
      <c r="F376" s="2" t="s">
        <v>514</v>
      </c>
      <c r="G376" s="1"/>
      <c r="H376" s="2" t="s">
        <v>55</v>
      </c>
      <c r="I376" s="2" t="s">
        <v>480</v>
      </c>
      <c r="J376" s="2" t="s">
        <v>481</v>
      </c>
      <c r="K376" s="1">
        <v>-36561</v>
      </c>
      <c r="L376" s="1">
        <v>160470</v>
      </c>
      <c r="M376" s="2" t="s">
        <v>20</v>
      </c>
      <c r="N376" s="1">
        <v>1995</v>
      </c>
      <c r="O376" s="1" t="str" cm="1">
        <f t="array" ref="O3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6" s="1" t="str" cm="1">
        <f t="array" ref="P3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6" s="2" t="s">
        <v>31</v>
      </c>
      <c r="R376" s="2" t="str" cm="1">
        <f t="array" ref="R3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76" s="2" t="str">
        <f>IF(Esta[[#This Row],[TEC - Tipo de Estrutura 2]]="Pórtico","Vãos Multiplos",Esta[[#This Row],[TEC - Tipo de Estrutura 2]])</f>
        <v>Vãos Multiplos</v>
      </c>
      <c r="T376" s="1">
        <v>6</v>
      </c>
      <c r="U376" s="1">
        <v>168.05</v>
      </c>
      <c r="V376" s="1">
        <v>14.05</v>
      </c>
      <c r="W376" s="1">
        <v>30.5</v>
      </c>
      <c r="X376" s="1">
        <v>24</v>
      </c>
      <c r="Y376" s="8"/>
      <c r="Z376" s="1" t="s">
        <v>37</v>
      </c>
      <c r="AA376" s="2" t="s">
        <v>35</v>
      </c>
      <c r="AB376" s="2" t="str" cm="1">
        <f t="array" ref="AB3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7" spans="1:30" ht="15" hidden="1" customHeight="1" x14ac:dyDescent="0.35">
      <c r="A377" s="1">
        <v>634</v>
      </c>
      <c r="B377" s="1">
        <v>1</v>
      </c>
      <c r="C377" s="11">
        <v>-8.0267580711264994</v>
      </c>
      <c r="D377" s="10">
        <v>37.476635228462897</v>
      </c>
      <c r="E377" s="1">
        <v>1772</v>
      </c>
      <c r="F377" s="2" t="s">
        <v>515</v>
      </c>
      <c r="G377" s="1"/>
      <c r="H377" s="2" t="s">
        <v>25</v>
      </c>
      <c r="I377" s="2" t="s">
        <v>26</v>
      </c>
      <c r="J377" s="2" t="s">
        <v>482</v>
      </c>
      <c r="K377" s="1">
        <v>9407</v>
      </c>
      <c r="L377" s="1">
        <v>-243281</v>
      </c>
      <c r="M377" s="2" t="s">
        <v>20</v>
      </c>
      <c r="N377" s="1">
        <v>1970</v>
      </c>
      <c r="O377" s="1" t="str" cm="1">
        <f t="array" ref="O3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77" s="1" t="str" cm="1">
        <f t="array" ref="P3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77" s="2" t="s">
        <v>28</v>
      </c>
      <c r="R377" s="2" t="str" cm="1">
        <f t="array" ref="R3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7" s="2" t="str">
        <f>IF(Esta[[#This Row],[TEC - Tipo de Estrutura 2]]="Pórtico","Vãos Multiplos",Esta[[#This Row],[TEC - Tipo de Estrutura 2]])</f>
        <v>Arco</v>
      </c>
      <c r="T377" s="1">
        <v>3</v>
      </c>
      <c r="U377" s="1">
        <v>34.200000000000003</v>
      </c>
      <c r="V377" s="1">
        <v>10.199999999999999</v>
      </c>
      <c r="W377" s="1">
        <v>12.2</v>
      </c>
      <c r="X377" s="1">
        <v>2.65</v>
      </c>
      <c r="Y377" s="8"/>
      <c r="Z377" s="1" t="s">
        <v>29</v>
      </c>
      <c r="AA377" s="2" t="s">
        <v>61</v>
      </c>
      <c r="AB377" s="2" t="str" cm="1">
        <f t="array" ref="AB3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3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377" s="2" t="s">
        <v>23</v>
      </c>
    </row>
    <row r="378" spans="1:30" ht="15" hidden="1" customHeight="1" x14ac:dyDescent="0.35">
      <c r="A378" s="1">
        <v>637</v>
      </c>
      <c r="B378" s="1">
        <v>4</v>
      </c>
      <c r="C378" s="11">
        <v>-7.7234527277162996</v>
      </c>
      <c r="D378" s="10">
        <v>40.7546206518197</v>
      </c>
      <c r="E378" s="1">
        <v>1779</v>
      </c>
      <c r="F378" s="2" t="s">
        <v>516</v>
      </c>
      <c r="G378" s="1"/>
      <c r="H378" s="2" t="s">
        <v>18</v>
      </c>
      <c r="I378" s="2" t="s">
        <v>91</v>
      </c>
      <c r="J378" s="2" t="s">
        <v>517</v>
      </c>
      <c r="K378" s="1">
        <v>34594</v>
      </c>
      <c r="L378" s="1">
        <v>120709</v>
      </c>
      <c r="M378" s="2" t="s">
        <v>20</v>
      </c>
      <c r="N378" s="1">
        <v>2002</v>
      </c>
      <c r="O378" s="1" t="str" cm="1">
        <f t="array" ref="O3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8" s="1" t="str" cm="1">
        <f t="array" ref="P3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8" s="2" t="s">
        <v>57</v>
      </c>
      <c r="R378" s="2" t="str" cm="1">
        <f t="array" ref="R3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78" s="2" t="str">
        <f>IF(Esta[[#This Row],[TEC - Tipo de Estrutura 2]]="Pórtico","Vãos Multiplos",Esta[[#This Row],[TEC - Tipo de Estrutura 2]])</f>
        <v>Vãos Multiplos</v>
      </c>
      <c r="T378" s="1">
        <v>1</v>
      </c>
      <c r="U378" s="1">
        <v>9.9</v>
      </c>
      <c r="V378" s="1">
        <v>12.4</v>
      </c>
      <c r="W378" s="1">
        <v>9.9</v>
      </c>
      <c r="X378" s="7"/>
      <c r="Y378" s="8"/>
      <c r="Z378" s="1" t="s">
        <v>41</v>
      </c>
      <c r="AA378" s="2" t="s">
        <v>23</v>
      </c>
      <c r="AB378" s="2" t="str" cm="1">
        <f t="array" ref="AB3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79" spans="1:30" ht="15" hidden="1" customHeight="1" x14ac:dyDescent="0.35">
      <c r="A379" s="1">
        <v>642</v>
      </c>
      <c r="B379" s="1">
        <v>4</v>
      </c>
      <c r="C379" s="11">
        <v>-7.7356145744737299</v>
      </c>
      <c r="D379" s="10">
        <v>40.754564124284499</v>
      </c>
      <c r="E379" s="1">
        <v>1796</v>
      </c>
      <c r="F379" s="2" t="s">
        <v>518</v>
      </c>
      <c r="G379" s="1"/>
      <c r="H379" s="2" t="s">
        <v>18</v>
      </c>
      <c r="I379" s="2" t="s">
        <v>91</v>
      </c>
      <c r="J379" s="2" t="s">
        <v>517</v>
      </c>
      <c r="K379" s="1">
        <v>33567</v>
      </c>
      <c r="L379" s="1">
        <v>120698</v>
      </c>
      <c r="M379" s="2" t="s">
        <v>20</v>
      </c>
      <c r="N379" s="1">
        <v>2002</v>
      </c>
      <c r="O379" s="1" t="str" cm="1">
        <f t="array" ref="O3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9" s="1" t="str" cm="1">
        <f t="array" ref="P3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79" s="2" t="s">
        <v>154</v>
      </c>
      <c r="R379" s="2" t="str" cm="1">
        <f t="array" ref="R3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79" s="2" t="str">
        <f>IF(Esta[[#This Row],[TEC - Tipo de Estrutura 2]]="Pórtico","Vãos Multiplos",Esta[[#This Row],[TEC - Tipo de Estrutura 2]])</f>
        <v>Arco</v>
      </c>
      <c r="T379" s="1">
        <v>1</v>
      </c>
      <c r="U379" s="1">
        <v>9.8000000000000007</v>
      </c>
      <c r="V379" s="1">
        <v>15</v>
      </c>
      <c r="W379" s="1">
        <v>9.8000000000000007</v>
      </c>
      <c r="X379" s="7"/>
      <c r="Y379" s="8"/>
      <c r="Z379" s="1" t="s">
        <v>41</v>
      </c>
      <c r="AA379" s="2" t="s">
        <v>23</v>
      </c>
      <c r="AB379" s="2" t="str" cm="1">
        <f t="array" ref="AB3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0" spans="1:30" ht="15" hidden="1" customHeight="1" x14ac:dyDescent="0.35">
      <c r="A380" s="1">
        <v>643</v>
      </c>
      <c r="B380" s="1">
        <v>4</v>
      </c>
      <c r="C380" s="11">
        <v>-7.7402003144882396</v>
      </c>
      <c r="D380" s="10">
        <v>40.754139482928501</v>
      </c>
      <c r="E380" s="1">
        <v>1801</v>
      </c>
      <c r="F380" s="2" t="s">
        <v>519</v>
      </c>
      <c r="G380" s="1"/>
      <c r="H380" s="2" t="s">
        <v>18</v>
      </c>
      <c r="I380" s="2" t="s">
        <v>91</v>
      </c>
      <c r="J380" s="2" t="s">
        <v>517</v>
      </c>
      <c r="K380" s="1">
        <v>33179.96</v>
      </c>
      <c r="L380" s="1">
        <v>120649.1</v>
      </c>
      <c r="M380" s="2" t="s">
        <v>20</v>
      </c>
      <c r="N380" s="1">
        <v>2002</v>
      </c>
      <c r="O380" s="1" t="str" cm="1">
        <f t="array" ref="O3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0" s="1" t="str" cm="1">
        <f t="array" ref="P3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80" s="2" t="s">
        <v>31</v>
      </c>
      <c r="R380" s="2" t="str" cm="1">
        <f t="array" ref="R3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80" s="2" t="str">
        <f>IF(Esta[[#This Row],[TEC - Tipo de Estrutura 2]]="Pórtico","Vãos Multiplos",Esta[[#This Row],[TEC - Tipo de Estrutura 2]])</f>
        <v>Vãos Multiplos</v>
      </c>
      <c r="T380" s="1">
        <v>3</v>
      </c>
      <c r="U380" s="1">
        <v>51.45</v>
      </c>
      <c r="V380" s="1">
        <v>11.1</v>
      </c>
      <c r="W380" s="1">
        <v>23.15</v>
      </c>
      <c r="X380" s="1">
        <v>7.8</v>
      </c>
      <c r="Y380" s="8"/>
      <c r="Z380" s="1" t="s">
        <v>41</v>
      </c>
      <c r="AA380" s="2" t="s">
        <v>23</v>
      </c>
      <c r="AB380" s="2" t="str" cm="1">
        <f t="array" ref="AB3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1" spans="1:30" ht="15" hidden="1" customHeight="1" x14ac:dyDescent="0.35">
      <c r="A381" s="1">
        <v>646</v>
      </c>
      <c r="B381" s="1">
        <v>4</v>
      </c>
      <c r="C381" s="11">
        <v>-8.2504101439431707</v>
      </c>
      <c r="D381" s="10">
        <v>37.602799941229001</v>
      </c>
      <c r="E381" s="1">
        <v>1810</v>
      </c>
      <c r="F381" s="2" t="s">
        <v>520</v>
      </c>
      <c r="G381" s="1"/>
      <c r="H381" s="2" t="s">
        <v>18</v>
      </c>
      <c r="I381" s="2" t="s">
        <v>26</v>
      </c>
      <c r="J381" s="2" t="s">
        <v>266</v>
      </c>
      <c r="K381" s="1">
        <v>-10358.23</v>
      </c>
      <c r="L381" s="1">
        <v>-229277.1</v>
      </c>
      <c r="M381" s="2" t="s">
        <v>20</v>
      </c>
      <c r="N381" s="1">
        <v>1986</v>
      </c>
      <c r="O381" s="1" t="str" cm="1">
        <f t="array" ref="O3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1" s="1" t="str" cm="1">
        <f t="array" ref="P3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81" s="2" t="s">
        <v>96</v>
      </c>
      <c r="R381" s="2" t="str" cm="1">
        <f t="array" ref="R3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81" s="2" t="str">
        <f>IF(Esta[[#This Row],[TEC - Tipo de Estrutura 2]]="Pórtico","Vãos Multiplos",Esta[[#This Row],[TEC - Tipo de Estrutura 2]])</f>
        <v>Vãos Multiplos</v>
      </c>
      <c r="T381" s="1">
        <v>1</v>
      </c>
      <c r="U381" s="1">
        <v>4.4000000000000004</v>
      </c>
      <c r="V381" s="1">
        <v>13.9</v>
      </c>
      <c r="W381" s="1">
        <v>4.4000000000000004</v>
      </c>
      <c r="X381" s="7"/>
      <c r="Y381" s="8"/>
      <c r="Z381" s="1" t="s">
        <v>29</v>
      </c>
      <c r="AA381" s="2" t="s">
        <v>23</v>
      </c>
      <c r="AB381" s="2" t="str" cm="1">
        <f t="array" ref="AB3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2" spans="1:30" ht="15" hidden="1" customHeight="1" x14ac:dyDescent="0.35">
      <c r="A382" s="1">
        <v>650</v>
      </c>
      <c r="B382" s="1">
        <v>2</v>
      </c>
      <c r="C382" s="11">
        <v>-8.9358559771892896</v>
      </c>
      <c r="D382" s="10">
        <v>39.035351949477601</v>
      </c>
      <c r="E382" s="1">
        <v>1818</v>
      </c>
      <c r="F382" s="2" t="s">
        <v>523</v>
      </c>
      <c r="G382" s="1"/>
      <c r="H382" s="2" t="s">
        <v>25</v>
      </c>
      <c r="I382" s="2" t="s">
        <v>254</v>
      </c>
      <c r="J382" s="2" t="s">
        <v>483</v>
      </c>
      <c r="K382" s="1">
        <v>-69505</v>
      </c>
      <c r="L382" s="1">
        <v>-69960</v>
      </c>
      <c r="M382" s="2" t="s">
        <v>20</v>
      </c>
      <c r="N382" s="1">
        <v>1952</v>
      </c>
      <c r="O382" s="1" t="str" cm="1">
        <f t="array" ref="O3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2" s="1" t="str" cm="1">
        <f t="array" ref="P3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2" s="2" t="s">
        <v>31</v>
      </c>
      <c r="R382" s="2" t="str" cm="1">
        <f t="array" ref="R3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82" s="2" t="str">
        <f>IF(Esta[[#This Row],[TEC - Tipo de Estrutura 2]]="Pórtico","Vãos Multiplos",Esta[[#This Row],[TEC - Tipo de Estrutura 2]])</f>
        <v>Vãos Multiplos</v>
      </c>
      <c r="T382" s="1">
        <v>2</v>
      </c>
      <c r="U382" s="1">
        <v>33.4</v>
      </c>
      <c r="V382" s="1">
        <v>12</v>
      </c>
      <c r="W382" s="1">
        <v>16.7</v>
      </c>
      <c r="X382" s="1">
        <v>5</v>
      </c>
      <c r="Y382" s="8"/>
      <c r="Z382" s="1" t="s">
        <v>29</v>
      </c>
      <c r="AA382" s="2" t="s">
        <v>23</v>
      </c>
      <c r="AB382" s="2" t="str" cm="1">
        <f t="array" ref="AB3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3" spans="1:30" ht="15" hidden="1" customHeight="1" x14ac:dyDescent="0.35">
      <c r="A383" s="1">
        <v>651</v>
      </c>
      <c r="B383" s="1">
        <v>4</v>
      </c>
      <c r="C383" s="11">
        <v>-7.7419038966412002</v>
      </c>
      <c r="D383" s="10">
        <v>40.753163726006399</v>
      </c>
      <c r="E383" s="1">
        <v>1822</v>
      </c>
      <c r="F383" s="2" t="s">
        <v>524</v>
      </c>
      <c r="G383" s="1"/>
      <c r="H383" s="2" t="s">
        <v>34</v>
      </c>
      <c r="I383" s="2" t="s">
        <v>91</v>
      </c>
      <c r="J383" s="2" t="s">
        <v>517</v>
      </c>
      <c r="K383" s="1">
        <v>33036.58</v>
      </c>
      <c r="L383" s="1">
        <v>120540.1</v>
      </c>
      <c r="M383" s="2" t="s">
        <v>20</v>
      </c>
      <c r="N383" s="1">
        <v>2002</v>
      </c>
      <c r="O383" s="1" t="str" cm="1">
        <f t="array" ref="O3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3" s="1" t="str" cm="1">
        <f t="array" ref="P3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83" s="2" t="s">
        <v>31</v>
      </c>
      <c r="R383" s="2" t="str" cm="1">
        <f t="array" ref="R3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83" s="2" t="str">
        <f>IF(Esta[[#This Row],[TEC - Tipo de Estrutura 2]]="Pórtico","Vãos Multiplos",Esta[[#This Row],[TEC - Tipo de Estrutura 2]])</f>
        <v>Vãos Multiplos</v>
      </c>
      <c r="T383" s="1">
        <v>3</v>
      </c>
      <c r="U383" s="1">
        <v>51.44</v>
      </c>
      <c r="V383" s="1">
        <v>11.1</v>
      </c>
      <c r="W383" s="1">
        <v>28.24</v>
      </c>
      <c r="X383" s="1">
        <v>6.3</v>
      </c>
      <c r="Y383" s="8"/>
      <c r="Z383" s="1" t="s">
        <v>37</v>
      </c>
      <c r="AA383" s="2" t="s">
        <v>35</v>
      </c>
      <c r="AB383" s="2" t="str" cm="1">
        <f t="array" ref="AB3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4" spans="1:30" ht="15" hidden="1" customHeight="1" x14ac:dyDescent="0.35">
      <c r="A384" s="1">
        <v>654</v>
      </c>
      <c r="B384" s="1">
        <v>1</v>
      </c>
      <c r="C384" s="11">
        <v>-7.5254125949480599</v>
      </c>
      <c r="D384" s="10">
        <v>37.992917721240303</v>
      </c>
      <c r="E384" s="1">
        <v>1825</v>
      </c>
      <c r="F384" s="2" t="s">
        <v>525</v>
      </c>
      <c r="G384" s="1"/>
      <c r="H384" s="2" t="s">
        <v>25</v>
      </c>
      <c r="I384" s="2" t="s">
        <v>26</v>
      </c>
      <c r="J384" s="2" t="s">
        <v>438</v>
      </c>
      <c r="K384" s="1">
        <v>53380.79</v>
      </c>
      <c r="L384" s="1">
        <v>-185809.1</v>
      </c>
      <c r="M384" s="2" t="s">
        <v>20</v>
      </c>
      <c r="N384" s="1">
        <v>1937</v>
      </c>
      <c r="O384" s="1" t="str" cm="1">
        <f t="array" ref="O3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4" s="1" t="str" cm="1">
        <f t="array" ref="P3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4" s="2" t="s">
        <v>21</v>
      </c>
      <c r="R384" s="2" t="str" cm="1">
        <f t="array" ref="R3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84" s="2" t="str">
        <f>IF(Esta[[#This Row],[TEC - Tipo de Estrutura 2]]="Pórtico","Vãos Multiplos",Esta[[#This Row],[TEC - Tipo de Estrutura 2]])</f>
        <v>Tabuleiro simples/apoiado</v>
      </c>
      <c r="T384" s="1">
        <v>1</v>
      </c>
      <c r="U384" s="1">
        <v>18.2</v>
      </c>
      <c r="V384" s="1">
        <v>8</v>
      </c>
      <c r="W384" s="1">
        <v>18.2</v>
      </c>
      <c r="X384" s="7"/>
      <c r="Y384" s="8"/>
      <c r="Z384" s="1" t="s">
        <v>22</v>
      </c>
      <c r="AA384" s="2" t="s">
        <v>23</v>
      </c>
      <c r="AB384" s="2" t="str" cm="1">
        <f t="array" ref="AB3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5" spans="1:30" ht="15" hidden="1" customHeight="1" x14ac:dyDescent="0.35">
      <c r="A385" s="1">
        <v>657</v>
      </c>
      <c r="B385" s="1">
        <v>1</v>
      </c>
      <c r="C385" s="11">
        <v>-8.3754362653274192</v>
      </c>
      <c r="D385" s="10">
        <v>41.0523300959388</v>
      </c>
      <c r="E385" s="1">
        <v>1845</v>
      </c>
      <c r="F385" s="2" t="s">
        <v>527</v>
      </c>
      <c r="G385" s="1"/>
      <c r="H385" s="2" t="s">
        <v>25</v>
      </c>
      <c r="I385" s="2" t="s">
        <v>480</v>
      </c>
      <c r="J385" s="2" t="s">
        <v>528</v>
      </c>
      <c r="K385" s="1">
        <v>-20372.18</v>
      </c>
      <c r="L385" s="1">
        <v>153717.79999999999</v>
      </c>
      <c r="M385" s="2" t="s">
        <v>20</v>
      </c>
      <c r="N385" s="1">
        <v>1958</v>
      </c>
      <c r="O385" s="1" t="str" cm="1">
        <f t="array" ref="O3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5" s="1" t="str" cm="1">
        <f t="array" ref="P3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5" s="2" t="s">
        <v>21</v>
      </c>
      <c r="R385" s="2" t="str" cm="1">
        <f t="array" ref="R3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85" s="2" t="str">
        <f>IF(Esta[[#This Row],[TEC - Tipo de Estrutura 2]]="Pórtico","Vãos Multiplos",Esta[[#This Row],[TEC - Tipo de Estrutura 2]])</f>
        <v>Tabuleiro simples/apoiado</v>
      </c>
      <c r="T385" s="1">
        <v>1</v>
      </c>
      <c r="U385" s="1">
        <v>14.65</v>
      </c>
      <c r="V385" s="1">
        <v>10.7</v>
      </c>
      <c r="W385" s="1">
        <v>14.65</v>
      </c>
      <c r="X385" s="7"/>
      <c r="Y385" s="8"/>
      <c r="Z385" s="1" t="s">
        <v>37</v>
      </c>
      <c r="AA385" s="2" t="s">
        <v>23</v>
      </c>
      <c r="AB385" s="2" t="str" cm="1">
        <f t="array" ref="AB3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6" spans="1:30" ht="15" hidden="1" customHeight="1" x14ac:dyDescent="0.35">
      <c r="A386" s="1">
        <v>658</v>
      </c>
      <c r="B386" s="1">
        <v>4</v>
      </c>
      <c r="C386" s="11">
        <v>-8.0890507813838806</v>
      </c>
      <c r="D386" s="10">
        <v>41.103246643487203</v>
      </c>
      <c r="E386" s="1">
        <v>1847</v>
      </c>
      <c r="F386" s="2" t="s">
        <v>529</v>
      </c>
      <c r="G386" s="1"/>
      <c r="H386" s="2" t="s">
        <v>18</v>
      </c>
      <c r="I386" s="2" t="s">
        <v>480</v>
      </c>
      <c r="J386" s="2" t="s">
        <v>530</v>
      </c>
      <c r="K386" s="1">
        <v>3701</v>
      </c>
      <c r="L386" s="1">
        <v>159345</v>
      </c>
      <c r="M386" s="2" t="s">
        <v>20</v>
      </c>
      <c r="N386" s="1">
        <v>1950</v>
      </c>
      <c r="O386" s="1" t="str" cm="1">
        <f t="array" ref="O3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6" s="1" t="str" cm="1">
        <f t="array" ref="P3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6" s="2" t="s">
        <v>21</v>
      </c>
      <c r="R386" s="2" t="str" cm="1">
        <f t="array" ref="R3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86" s="2" t="str">
        <f>IF(Esta[[#This Row],[TEC - Tipo de Estrutura 2]]="Pórtico","Vãos Multiplos",Esta[[#This Row],[TEC - Tipo de Estrutura 2]])</f>
        <v>Tabuleiro simples/apoiado</v>
      </c>
      <c r="T386" s="1">
        <v>1</v>
      </c>
      <c r="U386" s="1">
        <v>6.7</v>
      </c>
      <c r="V386" s="1">
        <v>9.1199999999999992</v>
      </c>
      <c r="W386" s="1">
        <v>6.7</v>
      </c>
      <c r="X386" s="7"/>
      <c r="Y386" s="8"/>
      <c r="Z386" s="1" t="s">
        <v>37</v>
      </c>
      <c r="AA386" s="2" t="s">
        <v>23</v>
      </c>
      <c r="AB386" s="2" t="str" cm="1">
        <f t="array" ref="AB3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7" spans="1:30" ht="15" hidden="1" customHeight="1" x14ac:dyDescent="0.35">
      <c r="A387" s="1">
        <v>659</v>
      </c>
      <c r="B387" s="1">
        <v>1</v>
      </c>
      <c r="C387" s="11">
        <v>-8.0593357906701293</v>
      </c>
      <c r="D387" s="10">
        <v>41.124422536913301</v>
      </c>
      <c r="E387" s="1">
        <v>1848</v>
      </c>
      <c r="F387" s="2" t="s">
        <v>531</v>
      </c>
      <c r="G387" s="1"/>
      <c r="H387" s="2" t="s">
        <v>25</v>
      </c>
      <c r="I387" s="2" t="s">
        <v>480</v>
      </c>
      <c r="J387" s="2" t="s">
        <v>530</v>
      </c>
      <c r="K387" s="1">
        <v>6195.18</v>
      </c>
      <c r="L387" s="1">
        <v>161698.4</v>
      </c>
      <c r="M387" s="2" t="s">
        <v>20</v>
      </c>
      <c r="N387" s="1">
        <v>1950</v>
      </c>
      <c r="O387" s="1" t="str" cm="1">
        <f t="array" ref="O3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7" s="1" t="str" cm="1">
        <f t="array" ref="P3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7" s="2" t="s">
        <v>28</v>
      </c>
      <c r="R387" s="2" t="str" cm="1">
        <f t="array" ref="R3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87" s="2" t="str">
        <f>IF(Esta[[#This Row],[TEC - Tipo de Estrutura 2]]="Pórtico","Vãos Multiplos",Esta[[#This Row],[TEC - Tipo de Estrutura 2]])</f>
        <v>Arco</v>
      </c>
      <c r="T387" s="1">
        <v>1</v>
      </c>
      <c r="U387" s="1">
        <v>13.7</v>
      </c>
      <c r="V387" s="1">
        <v>9.8000000000000007</v>
      </c>
      <c r="W387" s="1">
        <v>13.7</v>
      </c>
      <c r="X387" s="7"/>
      <c r="Y387" s="8"/>
      <c r="Z387" s="1" t="s">
        <v>37</v>
      </c>
      <c r="AA387" s="2" t="s">
        <v>32</v>
      </c>
      <c r="AB387" s="2" t="str" cm="1">
        <f t="array" ref="AB3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387" s="2" t="s">
        <v>35</v>
      </c>
    </row>
    <row r="388" spans="1:30" ht="15" hidden="1" customHeight="1" x14ac:dyDescent="0.35">
      <c r="A388" s="1">
        <v>660</v>
      </c>
      <c r="B388" s="1">
        <v>1</v>
      </c>
      <c r="C388" s="11">
        <v>-8.0536004155990994</v>
      </c>
      <c r="D388" s="10">
        <v>41.250728009178196</v>
      </c>
      <c r="E388" s="1">
        <v>1850</v>
      </c>
      <c r="F388" s="2" t="s">
        <v>532</v>
      </c>
      <c r="G388" s="1"/>
      <c r="H388" s="2" t="s">
        <v>25</v>
      </c>
      <c r="I388" s="2" t="s">
        <v>480</v>
      </c>
      <c r="J388" s="2" t="s">
        <v>533</v>
      </c>
      <c r="K388" s="1">
        <v>6664</v>
      </c>
      <c r="L388" s="1">
        <v>175726</v>
      </c>
      <c r="M388" s="2" t="s">
        <v>20</v>
      </c>
      <c r="N388" s="1">
        <v>1970</v>
      </c>
      <c r="O388" s="1" t="str" cm="1">
        <f t="array" ref="O3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88" s="1" t="str" cm="1">
        <f t="array" ref="P3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8" s="2" t="s">
        <v>21</v>
      </c>
      <c r="R388" s="2" t="str" cm="1">
        <f t="array" ref="R3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388" s="2" t="str">
        <f>IF(Esta[[#This Row],[TEC - Tipo de Estrutura 2]]="Pórtico","Vãos Multiplos",Esta[[#This Row],[TEC - Tipo de Estrutura 2]])</f>
        <v>Tabuleiro simples/apoiado</v>
      </c>
      <c r="T388" s="1">
        <v>1</v>
      </c>
      <c r="U388" s="1">
        <v>11.5</v>
      </c>
      <c r="V388" s="1">
        <v>6.7</v>
      </c>
      <c r="W388" s="1">
        <v>11.5</v>
      </c>
      <c r="X388" s="7"/>
      <c r="Y388" s="8"/>
      <c r="Z388" s="1" t="s">
        <v>37</v>
      </c>
      <c r="AA388" s="2" t="s">
        <v>23</v>
      </c>
      <c r="AB388" s="2" t="str" cm="1">
        <f t="array" ref="AB3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89" spans="1:30" ht="15" hidden="1" customHeight="1" x14ac:dyDescent="0.35">
      <c r="A389" s="1">
        <v>661</v>
      </c>
      <c r="B389" s="1">
        <v>1</v>
      </c>
      <c r="C389" s="11">
        <v>-7.8957763621480996</v>
      </c>
      <c r="D389" s="10">
        <v>41.168625786897998</v>
      </c>
      <c r="E389" s="1">
        <v>1852</v>
      </c>
      <c r="F389" s="2" t="s">
        <v>534</v>
      </c>
      <c r="G389" s="1"/>
      <c r="H389" s="2" t="s">
        <v>25</v>
      </c>
      <c r="I389" s="2" t="s">
        <v>480</v>
      </c>
      <c r="J389" s="2" t="s">
        <v>530</v>
      </c>
      <c r="K389" s="1">
        <v>19917</v>
      </c>
      <c r="L389" s="1">
        <v>166632</v>
      </c>
      <c r="M389" s="2" t="s">
        <v>20</v>
      </c>
      <c r="N389" s="1">
        <v>1834</v>
      </c>
      <c r="O389" s="1" t="str" cm="1">
        <f t="array" ref="O3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9" s="1" t="str" cm="1">
        <f t="array" ref="P3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89" s="2" t="s">
        <v>28</v>
      </c>
      <c r="R389" s="2" t="str" cm="1">
        <f t="array" ref="R3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89" s="2" t="str">
        <f>IF(Esta[[#This Row],[TEC - Tipo de Estrutura 2]]="Pórtico","Vãos Multiplos",Esta[[#This Row],[TEC - Tipo de Estrutura 2]])</f>
        <v>Arco</v>
      </c>
      <c r="T389" s="1">
        <v>1</v>
      </c>
      <c r="U389" s="1">
        <v>16</v>
      </c>
      <c r="V389" s="1">
        <v>6.5</v>
      </c>
      <c r="W389" s="1">
        <v>16</v>
      </c>
      <c r="X389" s="7"/>
      <c r="Y389" s="8"/>
      <c r="Z389" s="1" t="s">
        <v>37</v>
      </c>
      <c r="AA389" s="2" t="s">
        <v>32</v>
      </c>
      <c r="AB389" s="2" t="str" cm="1">
        <f t="array" ref="AB3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3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390" spans="1:30" ht="15" hidden="1" customHeight="1" x14ac:dyDescent="0.35">
      <c r="A390" s="1">
        <v>663</v>
      </c>
      <c r="B390" s="1">
        <v>4</v>
      </c>
      <c r="C390" s="11">
        <v>-8.0800213526827793</v>
      </c>
      <c r="D390" s="10">
        <v>39.805332452286699</v>
      </c>
      <c r="E390" s="1">
        <v>1855</v>
      </c>
      <c r="F390" s="2" t="s">
        <v>536</v>
      </c>
      <c r="G390" s="1"/>
      <c r="H390" s="2" t="s">
        <v>18</v>
      </c>
      <c r="I390" s="2" t="s">
        <v>225</v>
      </c>
      <c r="J390" s="2" t="s">
        <v>279</v>
      </c>
      <c r="K390" s="1">
        <v>4546.1490000000003</v>
      </c>
      <c r="L390" s="1">
        <v>15220.63</v>
      </c>
      <c r="M390" s="2" t="s">
        <v>20</v>
      </c>
      <c r="N390" s="1">
        <v>1993</v>
      </c>
      <c r="O390" s="1" t="str" cm="1">
        <f t="array" ref="O3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0" s="1" t="str" cm="1">
        <f t="array" ref="P3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0" s="2" t="s">
        <v>154</v>
      </c>
      <c r="R390" s="2" t="str" cm="1">
        <f t="array" ref="R3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90" s="2" t="str">
        <f>IF(Esta[[#This Row],[TEC - Tipo de Estrutura 2]]="Pórtico","Vãos Multiplos",Esta[[#This Row],[TEC - Tipo de Estrutura 2]])</f>
        <v>Arco</v>
      </c>
      <c r="T390" s="1">
        <v>1</v>
      </c>
      <c r="U390" s="1">
        <v>6.9</v>
      </c>
      <c r="V390" s="1">
        <v>15.2</v>
      </c>
      <c r="W390" s="1">
        <v>6.9</v>
      </c>
      <c r="X390" s="7"/>
      <c r="Y390" s="8"/>
      <c r="Z390" s="1" t="s">
        <v>41</v>
      </c>
      <c r="AA390" s="2" t="s">
        <v>23</v>
      </c>
      <c r="AB390" s="2" t="str" cm="1">
        <f t="array" ref="AB3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1" spans="1:30" ht="15" hidden="1" customHeight="1" x14ac:dyDescent="0.35">
      <c r="A391" s="1">
        <v>664</v>
      </c>
      <c r="B391" s="1">
        <v>4</v>
      </c>
      <c r="C391" s="11">
        <v>-7.7495316683241198</v>
      </c>
      <c r="D391" s="10">
        <v>40.7499196152244</v>
      </c>
      <c r="E391" s="1">
        <v>1858</v>
      </c>
      <c r="F391" s="2" t="s">
        <v>537</v>
      </c>
      <c r="G391" s="1"/>
      <c r="H391" s="2" t="s">
        <v>18</v>
      </c>
      <c r="I391" s="2" t="s">
        <v>91</v>
      </c>
      <c r="J391" s="2" t="s">
        <v>517</v>
      </c>
      <c r="K391" s="1">
        <v>32394</v>
      </c>
      <c r="L391" s="1">
        <v>120177</v>
      </c>
      <c r="M391" s="2" t="s">
        <v>20</v>
      </c>
      <c r="N391" s="1">
        <v>2002</v>
      </c>
      <c r="O391" s="1" t="str" cm="1">
        <f t="array" ref="O3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1" s="1" t="str" cm="1">
        <f t="array" ref="P3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1" s="2" t="s">
        <v>57</v>
      </c>
      <c r="R391" s="2" t="str" cm="1">
        <f t="array" ref="R3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91" s="2" t="str">
        <f>IF(Esta[[#This Row],[TEC - Tipo de Estrutura 2]]="Pórtico","Vãos Multiplos",Esta[[#This Row],[TEC - Tipo de Estrutura 2]])</f>
        <v>Vãos Multiplos</v>
      </c>
      <c r="T391" s="1">
        <v>1</v>
      </c>
      <c r="U391" s="1">
        <v>10.1</v>
      </c>
      <c r="V391" s="1">
        <v>12.8</v>
      </c>
      <c r="W391" s="1">
        <v>10.1</v>
      </c>
      <c r="X391" s="7"/>
      <c r="Y391" s="8"/>
      <c r="Z391" s="1" t="s">
        <v>41</v>
      </c>
      <c r="AA391" s="2" t="s">
        <v>23</v>
      </c>
      <c r="AB391" s="2" t="str" cm="1">
        <f t="array" ref="AB3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2" spans="1:30" ht="15" hidden="1" customHeight="1" x14ac:dyDescent="0.35">
      <c r="A392" s="1">
        <v>666</v>
      </c>
      <c r="B392" s="1">
        <v>7</v>
      </c>
      <c r="C392" s="11">
        <v>-8.1401884297497205</v>
      </c>
      <c r="D392" s="10">
        <v>41.189606204904202</v>
      </c>
      <c r="E392" s="1">
        <v>1864</v>
      </c>
      <c r="F392" s="2" t="s">
        <v>538</v>
      </c>
      <c r="G392" s="1"/>
      <c r="H392" s="2" t="s">
        <v>55</v>
      </c>
      <c r="I392" s="2" t="s">
        <v>480</v>
      </c>
      <c r="J392" s="2" t="s">
        <v>535</v>
      </c>
      <c r="K392" s="1">
        <v>-593.97490000000005</v>
      </c>
      <c r="L392" s="1">
        <v>168934.9</v>
      </c>
      <c r="M392" s="2" t="s">
        <v>20</v>
      </c>
      <c r="N392" s="1">
        <v>1999</v>
      </c>
      <c r="O392" s="1" t="str" cm="1">
        <f t="array" ref="O3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2" s="1" t="str" cm="1">
        <f t="array" ref="P3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2" s="2" t="s">
        <v>31</v>
      </c>
      <c r="R392" s="2" t="str" cm="1">
        <f t="array" ref="R3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2" s="2" t="str">
        <f>IF(Esta[[#This Row],[TEC - Tipo de Estrutura 2]]="Pórtico","Vãos Multiplos",Esta[[#This Row],[TEC - Tipo de Estrutura 2]])</f>
        <v>Vãos Multiplos</v>
      </c>
      <c r="T392" s="1">
        <v>10</v>
      </c>
      <c r="U392" s="1">
        <v>229.55</v>
      </c>
      <c r="V392" s="1">
        <v>12</v>
      </c>
      <c r="W392" s="1">
        <v>24.1</v>
      </c>
      <c r="X392" s="1">
        <v>16.399999999999999</v>
      </c>
      <c r="Y392" s="8"/>
      <c r="Z392" s="1" t="s">
        <v>37</v>
      </c>
      <c r="AA392" s="2" t="s">
        <v>35</v>
      </c>
      <c r="AB392" s="2" t="str" cm="1">
        <f t="array" ref="AB3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3" spans="1:30" ht="15" hidden="1" customHeight="1" x14ac:dyDescent="0.35">
      <c r="A393" s="1">
        <v>667</v>
      </c>
      <c r="B393" s="1">
        <v>4</v>
      </c>
      <c r="C393" s="11">
        <v>-8.8086991288541903</v>
      </c>
      <c r="D393" s="10">
        <v>39.758826447948998</v>
      </c>
      <c r="E393" s="1">
        <v>1865</v>
      </c>
      <c r="F393" s="2" t="s">
        <v>539</v>
      </c>
      <c r="G393" s="1"/>
      <c r="H393" s="2" t="s">
        <v>18</v>
      </c>
      <c r="I393" s="2" t="s">
        <v>99</v>
      </c>
      <c r="J393" s="2" t="s">
        <v>99</v>
      </c>
      <c r="K393" s="1">
        <v>-57894</v>
      </c>
      <c r="L393" s="1">
        <v>10274</v>
      </c>
      <c r="M393" s="2" t="s">
        <v>20</v>
      </c>
      <c r="N393" s="1">
        <v>1977</v>
      </c>
      <c r="O393" s="1" t="str" cm="1">
        <f t="array" ref="O3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3" s="1" t="str" cm="1">
        <f t="array" ref="P3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93" s="2" t="s">
        <v>31</v>
      </c>
      <c r="R393" s="2" t="str" cm="1">
        <f t="array" ref="R3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3" s="2" t="str">
        <f>IF(Esta[[#This Row],[TEC - Tipo de Estrutura 2]]="Pórtico","Vãos Multiplos",Esta[[#This Row],[TEC - Tipo de Estrutura 2]])</f>
        <v>Vãos Multiplos</v>
      </c>
      <c r="T393" s="1">
        <v>3</v>
      </c>
      <c r="U393" s="1">
        <v>22.9</v>
      </c>
      <c r="V393" s="1">
        <v>19</v>
      </c>
      <c r="X393" s="1">
        <v>5.6</v>
      </c>
      <c r="Y393" s="8"/>
      <c r="Z393" s="1" t="s">
        <v>22</v>
      </c>
      <c r="AA393" s="2" t="s">
        <v>23</v>
      </c>
      <c r="AB393" s="2" t="str" cm="1">
        <f t="array" ref="AB3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4" spans="1:30" ht="15" hidden="1" customHeight="1" x14ac:dyDescent="0.35">
      <c r="A394" s="1">
        <v>668</v>
      </c>
      <c r="B394" s="1">
        <v>4</v>
      </c>
      <c r="C394" s="11">
        <v>-8.1335993690970891</v>
      </c>
      <c r="D394" s="10">
        <v>41.181894200331698</v>
      </c>
      <c r="E394" s="1">
        <v>1866</v>
      </c>
      <c r="F394" s="2" t="s">
        <v>540</v>
      </c>
      <c r="G394" s="1"/>
      <c r="H394" s="2" t="s">
        <v>34</v>
      </c>
      <c r="I394" s="2" t="s">
        <v>480</v>
      </c>
      <c r="J394" s="2" t="s">
        <v>535</v>
      </c>
      <c r="K394" s="1">
        <v>-41.199599999999997</v>
      </c>
      <c r="L394" s="1">
        <v>168078.4</v>
      </c>
      <c r="M394" s="2" t="s">
        <v>20</v>
      </c>
      <c r="N394" s="1">
        <v>2001</v>
      </c>
      <c r="O394" s="1" t="str" cm="1">
        <f t="array" ref="O3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4" s="1" t="str" cm="1">
        <f t="array" ref="P3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4" s="2" t="s">
        <v>31</v>
      </c>
      <c r="R394" s="2" t="str" cm="1">
        <f t="array" ref="R3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4" s="2" t="str">
        <f>IF(Esta[[#This Row],[TEC - Tipo de Estrutura 2]]="Pórtico","Vãos Multiplos",Esta[[#This Row],[TEC - Tipo de Estrutura 2]])</f>
        <v>Vãos Multiplos</v>
      </c>
      <c r="T394" s="1">
        <v>3</v>
      </c>
      <c r="U394" s="1">
        <v>53.9</v>
      </c>
      <c r="V394" s="1">
        <v>10.95</v>
      </c>
      <c r="W394" s="1">
        <v>27.3</v>
      </c>
      <c r="X394" s="1">
        <v>7.5</v>
      </c>
      <c r="Y394" s="8"/>
      <c r="Z394" s="1" t="s">
        <v>37</v>
      </c>
      <c r="AA394" s="2" t="s">
        <v>35</v>
      </c>
      <c r="AB394" s="2" t="str" cm="1">
        <f t="array" ref="AB3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5" spans="1:30" ht="15" hidden="1" customHeight="1" x14ac:dyDescent="0.35">
      <c r="A395" s="1">
        <v>669</v>
      </c>
      <c r="B395" s="1">
        <v>4</v>
      </c>
      <c r="C395" s="11">
        <v>-8.7986914048179496</v>
      </c>
      <c r="D395" s="10">
        <v>39.761980598504501</v>
      </c>
      <c r="E395" s="1">
        <v>1867</v>
      </c>
      <c r="F395" s="2" t="s">
        <v>541</v>
      </c>
      <c r="G395" s="1"/>
      <c r="H395" s="2" t="s">
        <v>34</v>
      </c>
      <c r="I395" s="2" t="s">
        <v>99</v>
      </c>
      <c r="J395" s="2" t="s">
        <v>99</v>
      </c>
      <c r="K395" s="1">
        <v>-57033.79</v>
      </c>
      <c r="L395" s="1">
        <v>10617.79</v>
      </c>
      <c r="M395" s="2" t="s">
        <v>20</v>
      </c>
      <c r="N395" s="1">
        <v>1977</v>
      </c>
      <c r="O395" s="1" t="str" cm="1">
        <f t="array" ref="O3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5" s="1" t="str" cm="1">
        <f t="array" ref="P3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95" s="2" t="s">
        <v>31</v>
      </c>
      <c r="R395" s="2" t="str" cm="1">
        <f t="array" ref="R3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5" s="2" t="str">
        <f>IF(Esta[[#This Row],[TEC - Tipo de Estrutura 2]]="Pórtico","Vãos Multiplos",Esta[[#This Row],[TEC - Tipo de Estrutura 2]])</f>
        <v>Vãos Multiplos</v>
      </c>
      <c r="T395" s="1">
        <v>3</v>
      </c>
      <c r="U395" s="1">
        <v>34.299999999999997</v>
      </c>
      <c r="V395" s="1">
        <v>9</v>
      </c>
      <c r="W395" s="1">
        <v>16.5</v>
      </c>
      <c r="X395" s="1">
        <v>7</v>
      </c>
      <c r="Y395" s="8"/>
      <c r="Z395" s="1" t="s">
        <v>22</v>
      </c>
      <c r="AA395" s="2" t="s">
        <v>23</v>
      </c>
      <c r="AB395" s="2" t="str" cm="1">
        <f t="array" ref="AB3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6" spans="1:30" ht="15" hidden="1" customHeight="1" x14ac:dyDescent="0.35">
      <c r="A396" s="1">
        <v>670</v>
      </c>
      <c r="B396" s="1">
        <v>4</v>
      </c>
      <c r="C396" s="11">
        <v>-8.1314589361390297</v>
      </c>
      <c r="D396" s="10">
        <v>41.178061936655503</v>
      </c>
      <c r="E396" s="1">
        <v>1868</v>
      </c>
      <c r="F396" s="2" t="s">
        <v>542</v>
      </c>
      <c r="G396" s="1"/>
      <c r="H396" s="2" t="s">
        <v>34</v>
      </c>
      <c r="I396" s="2" t="s">
        <v>480</v>
      </c>
      <c r="J396" s="2" t="s">
        <v>535</v>
      </c>
      <c r="K396" s="1">
        <v>138.3982</v>
      </c>
      <c r="L396" s="1">
        <v>167652.79999999999</v>
      </c>
      <c r="M396" s="2" t="s">
        <v>20</v>
      </c>
      <c r="N396" s="1">
        <v>2001</v>
      </c>
      <c r="O396" s="1" t="str" cm="1">
        <f t="array" ref="O3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6" s="1" t="str" cm="1">
        <f t="array" ref="P3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6" s="2" t="s">
        <v>31</v>
      </c>
      <c r="R396" s="2" t="str" cm="1">
        <f t="array" ref="R3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396" s="2" t="str">
        <f>IF(Esta[[#This Row],[TEC - Tipo de Estrutura 2]]="Pórtico","Vãos Multiplos",Esta[[#This Row],[TEC - Tipo de Estrutura 2]])</f>
        <v>Vãos Multiplos</v>
      </c>
      <c r="T396" s="1">
        <v>3</v>
      </c>
      <c r="U396" s="1">
        <v>38.450000000000003</v>
      </c>
      <c r="V396" s="1">
        <v>9.9</v>
      </c>
      <c r="W396" s="1">
        <v>20</v>
      </c>
      <c r="X396" s="1">
        <v>5.25</v>
      </c>
      <c r="Y396" s="8"/>
      <c r="Z396" s="1" t="s">
        <v>37</v>
      </c>
      <c r="AA396" s="2" t="s">
        <v>23</v>
      </c>
      <c r="AB396" s="2" t="str" cm="1">
        <f t="array" ref="AB3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7" spans="1:30" ht="15" hidden="1" customHeight="1" x14ac:dyDescent="0.35">
      <c r="A397" s="1">
        <v>671</v>
      </c>
      <c r="B397" s="1">
        <v>4</v>
      </c>
      <c r="C397" s="11">
        <v>-8.1279483431191402</v>
      </c>
      <c r="D397" s="10">
        <v>41.172940152535197</v>
      </c>
      <c r="E397" s="1">
        <v>1872</v>
      </c>
      <c r="F397" s="2" t="s">
        <v>543</v>
      </c>
      <c r="G397" s="1"/>
      <c r="H397" s="2" t="s">
        <v>34</v>
      </c>
      <c r="I397" s="2" t="s">
        <v>480</v>
      </c>
      <c r="J397" s="2" t="s">
        <v>535</v>
      </c>
      <c r="K397" s="1">
        <v>433</v>
      </c>
      <c r="L397" s="1">
        <v>167084</v>
      </c>
      <c r="M397" s="2" t="s">
        <v>20</v>
      </c>
      <c r="N397" s="1">
        <v>2001</v>
      </c>
      <c r="O397" s="1" t="str" cm="1">
        <f t="array" ref="O3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7" s="1" t="str" cm="1">
        <f t="array" ref="P3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7" s="2" t="s">
        <v>57</v>
      </c>
      <c r="R397" s="2" t="str" cm="1">
        <f t="array" ref="R3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97" s="2" t="str">
        <f>IF(Esta[[#This Row],[TEC - Tipo de Estrutura 2]]="Pórtico","Vãos Multiplos",Esta[[#This Row],[TEC - Tipo de Estrutura 2]])</f>
        <v>Vãos Multiplos</v>
      </c>
      <c r="T397" s="1">
        <v>1</v>
      </c>
      <c r="U397" s="1">
        <v>21.7</v>
      </c>
      <c r="V397" s="1">
        <v>11.15</v>
      </c>
      <c r="W397" s="1">
        <v>21.7</v>
      </c>
      <c r="X397" s="7"/>
      <c r="Y397" s="8"/>
      <c r="Z397" s="1" t="s">
        <v>37</v>
      </c>
      <c r="AA397" s="2" t="s">
        <v>35</v>
      </c>
      <c r="AB397" s="2" t="str" cm="1">
        <f t="array" ref="AB3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8" spans="1:30" ht="15" hidden="1" customHeight="1" x14ac:dyDescent="0.35">
      <c r="A398" s="1">
        <v>673</v>
      </c>
      <c r="B398" s="1">
        <v>1</v>
      </c>
      <c r="C398" s="11">
        <v>-8.9995820125560897</v>
      </c>
      <c r="D398" s="10">
        <v>39.526125782439003</v>
      </c>
      <c r="E398" s="1">
        <v>1884</v>
      </c>
      <c r="F398" s="2" t="s">
        <v>544</v>
      </c>
      <c r="G398" s="1"/>
      <c r="H398" s="2" t="s">
        <v>25</v>
      </c>
      <c r="I398" s="2" t="s">
        <v>99</v>
      </c>
      <c r="J398" s="2" t="s">
        <v>545</v>
      </c>
      <c r="K398" s="1">
        <v>-74501</v>
      </c>
      <c r="L398" s="1">
        <v>-15422</v>
      </c>
      <c r="M398" s="2" t="s">
        <v>20</v>
      </c>
      <c r="N398" s="1">
        <v>2002</v>
      </c>
      <c r="O398" s="1" t="str" cm="1">
        <f t="array" ref="O3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8" s="1" t="str" cm="1">
        <f t="array" ref="P3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398" s="2" t="s">
        <v>57</v>
      </c>
      <c r="R398" s="2" t="str" cm="1">
        <f t="array" ref="R3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398" s="2" t="str">
        <f>IF(Esta[[#This Row],[TEC - Tipo de Estrutura 2]]="Pórtico","Vãos Multiplos",Esta[[#This Row],[TEC - Tipo de Estrutura 2]])</f>
        <v>Vãos Multiplos</v>
      </c>
      <c r="T398" s="1">
        <v>1</v>
      </c>
      <c r="U398" s="1">
        <v>25.5</v>
      </c>
      <c r="V398" s="1">
        <v>10.1</v>
      </c>
      <c r="W398" s="1">
        <v>25.5</v>
      </c>
      <c r="X398" s="7"/>
      <c r="Y398" s="8"/>
      <c r="Z398" s="1" t="s">
        <v>22</v>
      </c>
      <c r="AA398" s="2" t="s">
        <v>23</v>
      </c>
      <c r="AB398" s="2" t="str" cm="1">
        <f t="array" ref="AB3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399" spans="1:30" ht="15" hidden="1" customHeight="1" x14ac:dyDescent="0.35">
      <c r="A399" s="1">
        <v>674</v>
      </c>
      <c r="B399" s="1">
        <v>3</v>
      </c>
      <c r="C399" s="11">
        <v>-8.0779295206750206</v>
      </c>
      <c r="D399" s="10">
        <v>41.093215364290103</v>
      </c>
      <c r="E399" s="1">
        <v>1885</v>
      </c>
      <c r="F399" s="2" t="s">
        <v>546</v>
      </c>
      <c r="G399" s="1"/>
      <c r="H399" s="2" t="s">
        <v>25</v>
      </c>
      <c r="I399" s="2" t="s">
        <v>480</v>
      </c>
      <c r="J399" s="2" t="s">
        <v>530</v>
      </c>
      <c r="K399" s="1">
        <v>4635.933</v>
      </c>
      <c r="L399" s="1">
        <v>158231.5</v>
      </c>
      <c r="M399" s="2" t="s">
        <v>20</v>
      </c>
      <c r="N399" s="1">
        <v>1973</v>
      </c>
      <c r="O399" s="1" t="str" cm="1">
        <f t="array" ref="O3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9" s="1" t="str" cm="1">
        <f t="array" ref="P3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399" s="2" t="s">
        <v>28</v>
      </c>
      <c r="R399" s="2" t="str" cm="1">
        <f t="array" ref="R3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399" s="2" t="str">
        <f>IF(Esta[[#This Row],[TEC - Tipo de Estrutura 2]]="Pórtico","Vãos Multiplos",Esta[[#This Row],[TEC - Tipo de Estrutura 2]])</f>
        <v>Arco</v>
      </c>
      <c r="T399" s="1">
        <v>3</v>
      </c>
      <c r="U399" s="1">
        <v>197</v>
      </c>
      <c r="V399" s="1">
        <v>9</v>
      </c>
      <c r="W399" s="1">
        <v>110.8</v>
      </c>
      <c r="X399" s="1">
        <v>2.7</v>
      </c>
      <c r="Y399" s="8"/>
      <c r="Z399" s="1" t="s">
        <v>37</v>
      </c>
      <c r="AA399" s="2" t="s">
        <v>23</v>
      </c>
      <c r="AB399" s="2" t="str" cm="1">
        <f t="array" ref="AB3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3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399" s="2" t="s">
        <v>35</v>
      </c>
    </row>
    <row r="400" spans="1:30" ht="15" hidden="1" customHeight="1" x14ac:dyDescent="0.35">
      <c r="A400" s="1">
        <v>678</v>
      </c>
      <c r="B400" s="1">
        <v>6</v>
      </c>
      <c r="C400" s="11">
        <v>-9.0918999879479507</v>
      </c>
      <c r="D400" s="10">
        <v>39.497200938268499</v>
      </c>
      <c r="E400" s="1">
        <v>1910</v>
      </c>
      <c r="F400" s="2" t="s">
        <v>547</v>
      </c>
      <c r="G400" s="1"/>
      <c r="H400" s="2" t="s">
        <v>18</v>
      </c>
      <c r="I400" s="2" t="s">
        <v>99</v>
      </c>
      <c r="J400" s="2" t="s">
        <v>545</v>
      </c>
      <c r="K400" s="1">
        <v>-82473</v>
      </c>
      <c r="L400" s="1">
        <v>-18553</v>
      </c>
      <c r="M400" s="2" t="s">
        <v>20</v>
      </c>
      <c r="N400" s="1">
        <v>1982</v>
      </c>
      <c r="O400" s="1" t="str" cm="1">
        <f t="array" ref="O4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0" s="1" t="str" cm="1">
        <f t="array" ref="P4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00" s="2" t="s">
        <v>57</v>
      </c>
      <c r="R400" s="2" t="str" cm="1">
        <f t="array" ref="R4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00" s="2" t="str">
        <f>IF(Esta[[#This Row],[TEC - Tipo de Estrutura 2]]="Pórtico","Vãos Multiplos",Esta[[#This Row],[TEC - Tipo de Estrutura 2]])</f>
        <v>Vãos Multiplos</v>
      </c>
      <c r="T400" s="1">
        <v>1</v>
      </c>
      <c r="U400" s="1">
        <v>6.45</v>
      </c>
      <c r="V400" s="1">
        <v>18.7</v>
      </c>
      <c r="X400" s="7"/>
      <c r="Y400" s="8"/>
      <c r="Z400" s="1" t="s">
        <v>22</v>
      </c>
      <c r="AA400" s="2" t="s">
        <v>23</v>
      </c>
      <c r="AB400" s="2" t="str" cm="1">
        <f t="array" ref="AB4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1" spans="1:29" ht="15" hidden="1" customHeight="1" x14ac:dyDescent="0.35">
      <c r="A401" s="1">
        <v>682</v>
      </c>
      <c r="B401" s="1">
        <v>2</v>
      </c>
      <c r="C401" s="11">
        <v>-8.2264503711965293</v>
      </c>
      <c r="D401" s="10">
        <v>37.7331994515052</v>
      </c>
      <c r="E401" s="1">
        <v>1929</v>
      </c>
      <c r="F401" s="2" t="s">
        <v>548</v>
      </c>
      <c r="G401" s="1"/>
      <c r="H401" s="2" t="s">
        <v>25</v>
      </c>
      <c r="I401" s="2" t="s">
        <v>26</v>
      </c>
      <c r="J401" s="2" t="s">
        <v>266</v>
      </c>
      <c r="K401" s="1">
        <v>-8228.0750000000007</v>
      </c>
      <c r="L401" s="1">
        <v>-214806.39999999999</v>
      </c>
      <c r="M401" s="2" t="s">
        <v>20</v>
      </c>
      <c r="N401" s="1">
        <v>1983</v>
      </c>
      <c r="O401" s="1" t="str" cm="1">
        <f t="array" ref="O4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1" s="1" t="str" cm="1">
        <f t="array" ref="P4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01" s="2" t="s">
        <v>96</v>
      </c>
      <c r="R401" s="2" t="str" cm="1">
        <f t="array" ref="R4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01" s="2" t="str">
        <f>IF(Esta[[#This Row],[TEC - Tipo de Estrutura 2]]="Pórtico","Vãos Multiplos",Esta[[#This Row],[TEC - Tipo de Estrutura 2]])</f>
        <v>Vãos Multiplos</v>
      </c>
      <c r="T401" s="1">
        <v>2</v>
      </c>
      <c r="U401" s="1">
        <v>6.3</v>
      </c>
      <c r="V401" s="1">
        <v>24.5</v>
      </c>
      <c r="W401" s="1">
        <v>3.15</v>
      </c>
      <c r="X401" s="1">
        <v>3</v>
      </c>
      <c r="Y401" s="8"/>
      <c r="Z401" s="1" t="s">
        <v>29</v>
      </c>
      <c r="AA401" s="2" t="s">
        <v>23</v>
      </c>
      <c r="AB401" s="2" t="str" cm="1">
        <f t="array" ref="AB4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2" spans="1:29" ht="15" hidden="1" customHeight="1" x14ac:dyDescent="0.35">
      <c r="A402" s="1">
        <v>683</v>
      </c>
      <c r="B402" s="1">
        <v>4</v>
      </c>
      <c r="C402" s="11">
        <v>-8.2197581997201308</v>
      </c>
      <c r="D402" s="10">
        <v>37.666581043251398</v>
      </c>
      <c r="E402" s="1">
        <v>1932</v>
      </c>
      <c r="F402" s="2" t="s">
        <v>549</v>
      </c>
      <c r="G402" s="1"/>
      <c r="H402" s="2" t="s">
        <v>34</v>
      </c>
      <c r="I402" s="2" t="s">
        <v>26</v>
      </c>
      <c r="J402" s="2" t="s">
        <v>266</v>
      </c>
      <c r="K402" s="1">
        <v>-7645</v>
      </c>
      <c r="L402" s="1">
        <v>-222201</v>
      </c>
      <c r="M402" s="2" t="s">
        <v>20</v>
      </c>
      <c r="N402" s="1">
        <v>1983</v>
      </c>
      <c r="O402" s="1" t="str" cm="1">
        <f t="array" ref="O4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2" s="1" t="str" cm="1">
        <f t="array" ref="P4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02" s="2" t="s">
        <v>31</v>
      </c>
      <c r="R402" s="2" t="str" cm="1">
        <f t="array" ref="R4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2" s="2" t="str">
        <f>IF(Esta[[#This Row],[TEC - Tipo de Estrutura 2]]="Pórtico","Vãos Multiplos",Esta[[#This Row],[TEC - Tipo de Estrutura 2]])</f>
        <v>Vãos Multiplos</v>
      </c>
      <c r="T402" s="1">
        <v>3</v>
      </c>
      <c r="U402" s="1">
        <v>45</v>
      </c>
      <c r="V402" s="1">
        <v>18</v>
      </c>
      <c r="W402" s="1">
        <v>22.6</v>
      </c>
      <c r="X402" s="1">
        <v>6.1</v>
      </c>
      <c r="Y402" s="8"/>
      <c r="Z402" s="1" t="s">
        <v>29</v>
      </c>
      <c r="AA402" s="2" t="s">
        <v>35</v>
      </c>
      <c r="AB402" s="2" t="str" cm="1">
        <f t="array" ref="AB4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3" spans="1:29" ht="15" hidden="1" customHeight="1" x14ac:dyDescent="0.35">
      <c r="A403" s="1">
        <v>684</v>
      </c>
      <c r="B403" s="1">
        <v>4</v>
      </c>
      <c r="C403" s="11">
        <v>-8.2310866316028495</v>
      </c>
      <c r="D403" s="10">
        <v>37.651846536810702</v>
      </c>
      <c r="E403" s="1">
        <v>1934</v>
      </c>
      <c r="F403" s="2" t="s">
        <v>550</v>
      </c>
      <c r="G403" s="1"/>
      <c r="H403" s="2" t="s">
        <v>34</v>
      </c>
      <c r="I403" s="2" t="s">
        <v>26</v>
      </c>
      <c r="J403" s="2" t="s">
        <v>266</v>
      </c>
      <c r="K403" s="1">
        <v>-8646.2009999999991</v>
      </c>
      <c r="L403" s="1">
        <v>-223835.4</v>
      </c>
      <c r="M403" s="2" t="s">
        <v>20</v>
      </c>
      <c r="N403" s="1">
        <v>1976</v>
      </c>
      <c r="O403" s="1" t="str" cm="1">
        <f t="array" ref="O4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3" s="1" t="str" cm="1">
        <f t="array" ref="P4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03" s="2" t="s">
        <v>57</v>
      </c>
      <c r="R403" s="2" t="str" cm="1">
        <f t="array" ref="R4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03" s="2" t="str">
        <f>IF(Esta[[#This Row],[TEC - Tipo de Estrutura 2]]="Pórtico","Vãos Multiplos",Esta[[#This Row],[TEC - Tipo de Estrutura 2]])</f>
        <v>Vãos Multiplos</v>
      </c>
      <c r="T403" s="1">
        <v>1</v>
      </c>
      <c r="U403" s="1">
        <v>32</v>
      </c>
      <c r="V403" s="1">
        <v>16.7</v>
      </c>
      <c r="W403" s="1">
        <v>32</v>
      </c>
      <c r="X403" s="7"/>
      <c r="Y403" s="8"/>
      <c r="Z403" s="1" t="s">
        <v>29</v>
      </c>
      <c r="AA403" s="2" t="s">
        <v>23</v>
      </c>
      <c r="AB403" s="2" t="str" cm="1">
        <f t="array" ref="AB4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4" spans="1:29" ht="15" hidden="1" customHeight="1" x14ac:dyDescent="0.35">
      <c r="A404" s="1">
        <v>685</v>
      </c>
      <c r="B404" s="1">
        <v>4</v>
      </c>
      <c r="C404" s="11">
        <v>-9.2506430352837299</v>
      </c>
      <c r="D404" s="10">
        <v>38.942956767285999</v>
      </c>
      <c r="E404" s="1">
        <v>1941</v>
      </c>
      <c r="F404" s="2" t="s">
        <v>551</v>
      </c>
      <c r="G404" s="1"/>
      <c r="H404" s="2" t="s">
        <v>18</v>
      </c>
      <c r="I404" s="2" t="s">
        <v>254</v>
      </c>
      <c r="J404" s="2" t="s">
        <v>255</v>
      </c>
      <c r="K404" s="1">
        <v>-96887</v>
      </c>
      <c r="L404" s="1">
        <v>-79930</v>
      </c>
      <c r="M404" s="2" t="s">
        <v>20</v>
      </c>
      <c r="N404" s="1">
        <v>2005</v>
      </c>
      <c r="O404" s="1" t="str" cm="1">
        <f t="array" ref="O4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4" s="1" t="str" cm="1">
        <f t="array" ref="P4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4" s="2" t="s">
        <v>31</v>
      </c>
      <c r="R404" s="2" t="str" cm="1">
        <f t="array" ref="R4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4" s="2" t="str">
        <f>IF(Esta[[#This Row],[TEC - Tipo de Estrutura 2]]="Pórtico","Vãos Multiplos",Esta[[#This Row],[TEC - Tipo de Estrutura 2]])</f>
        <v>Vãos Multiplos</v>
      </c>
      <c r="T404" s="1">
        <v>3</v>
      </c>
      <c r="U404" s="1">
        <v>39.200000000000003</v>
      </c>
      <c r="V404" s="1">
        <v>26</v>
      </c>
      <c r="W404" s="1">
        <v>16</v>
      </c>
      <c r="X404" s="1">
        <v>5.5</v>
      </c>
      <c r="Y404" s="8"/>
      <c r="Z404" s="1" t="s">
        <v>29</v>
      </c>
      <c r="AA404" s="2" t="s">
        <v>35</v>
      </c>
      <c r="AB404" s="2" t="str" cm="1">
        <f t="array" ref="AB4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5" spans="1:29" ht="15" hidden="1" customHeight="1" x14ac:dyDescent="0.35">
      <c r="A405" s="1">
        <v>687</v>
      </c>
      <c r="B405" s="1">
        <v>4</v>
      </c>
      <c r="C405" s="11">
        <v>-8.7774464749777703</v>
      </c>
      <c r="D405" s="10">
        <v>39.766110249757403</v>
      </c>
      <c r="E405" s="1">
        <v>1951</v>
      </c>
      <c r="F405" s="2" t="s">
        <v>554</v>
      </c>
      <c r="G405" s="1"/>
      <c r="H405" s="2" t="s">
        <v>34</v>
      </c>
      <c r="I405" s="2" t="s">
        <v>99</v>
      </c>
      <c r="J405" s="2" t="s">
        <v>99</v>
      </c>
      <c r="K405" s="1">
        <v>-55210</v>
      </c>
      <c r="L405" s="1">
        <v>11063</v>
      </c>
      <c r="M405" s="2" t="s">
        <v>20</v>
      </c>
      <c r="N405" s="1">
        <v>1999</v>
      </c>
      <c r="O405" s="1" t="str" cm="1">
        <f t="array" ref="O4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5" s="1" t="str" cm="1">
        <f t="array" ref="P4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5" s="2" t="s">
        <v>31</v>
      </c>
      <c r="R405" s="2" t="str" cm="1">
        <f t="array" ref="R4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5" s="2" t="str">
        <f>IF(Esta[[#This Row],[TEC - Tipo de Estrutura 2]]="Pórtico","Vãos Multiplos",Esta[[#This Row],[TEC - Tipo de Estrutura 2]])</f>
        <v>Vãos Multiplos</v>
      </c>
      <c r="T405" s="1">
        <v>3</v>
      </c>
      <c r="U405" s="1">
        <v>48.2</v>
      </c>
      <c r="V405" s="1">
        <v>13.1</v>
      </c>
      <c r="W405" s="1">
        <v>26.4</v>
      </c>
      <c r="X405" s="1">
        <v>6.9</v>
      </c>
      <c r="Y405" s="8"/>
      <c r="Z405" s="1" t="s">
        <v>22</v>
      </c>
      <c r="AA405" s="2" t="s">
        <v>35</v>
      </c>
      <c r="AB405" s="2" t="str" cm="1">
        <f t="array" ref="AB4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6" spans="1:29" ht="15" hidden="1" customHeight="1" x14ac:dyDescent="0.35">
      <c r="A406" s="1">
        <v>692</v>
      </c>
      <c r="B406" s="1">
        <v>4</v>
      </c>
      <c r="C406" s="11">
        <v>-8.8224976436240397</v>
      </c>
      <c r="D406" s="10">
        <v>39.7471552722212</v>
      </c>
      <c r="E406" s="1">
        <v>1971</v>
      </c>
      <c r="F406" s="2" t="s">
        <v>556</v>
      </c>
      <c r="G406" s="1"/>
      <c r="H406" s="2" t="s">
        <v>18</v>
      </c>
      <c r="I406" s="2" t="s">
        <v>99</v>
      </c>
      <c r="J406" s="2" t="s">
        <v>99</v>
      </c>
      <c r="K406" s="1">
        <v>-59086.43</v>
      </c>
      <c r="L406" s="1">
        <v>8987.1419999999998</v>
      </c>
      <c r="M406" s="2" t="s">
        <v>20</v>
      </c>
      <c r="N406" s="1">
        <v>1993</v>
      </c>
      <c r="O406" s="1" t="str" cm="1">
        <f t="array" ref="O4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6" s="1" t="str" cm="1">
        <f t="array" ref="P4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6" s="2" t="s">
        <v>31</v>
      </c>
      <c r="R406" s="2" t="str" cm="1">
        <f t="array" ref="R4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6" s="2" t="str">
        <f>IF(Esta[[#This Row],[TEC - Tipo de Estrutura 2]]="Pórtico","Vãos Multiplos",Esta[[#This Row],[TEC - Tipo de Estrutura 2]])</f>
        <v>Vãos Multiplos</v>
      </c>
      <c r="T406" s="1">
        <v>3</v>
      </c>
      <c r="U406" s="1">
        <v>23.7</v>
      </c>
      <c r="V406" s="1">
        <v>14.65</v>
      </c>
      <c r="W406" s="1">
        <v>10.199999999999999</v>
      </c>
      <c r="X406" s="1">
        <v>4.7</v>
      </c>
      <c r="Y406" s="8"/>
      <c r="Z406" s="1" t="s">
        <v>22</v>
      </c>
      <c r="AA406" s="2" t="s">
        <v>23</v>
      </c>
      <c r="AB406" s="2" t="str" cm="1">
        <f t="array" ref="AB4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7" spans="1:29" ht="15" hidden="1" customHeight="1" x14ac:dyDescent="0.35">
      <c r="A407" s="1">
        <v>693</v>
      </c>
      <c r="B407" s="1">
        <v>4</v>
      </c>
      <c r="C407" s="11">
        <v>-8.8257297473201106</v>
      </c>
      <c r="D407" s="10">
        <v>39.746829964624801</v>
      </c>
      <c r="E407" s="1">
        <v>1973</v>
      </c>
      <c r="F407" s="2" t="s">
        <v>557</v>
      </c>
      <c r="G407" s="1"/>
      <c r="H407" s="2" t="s">
        <v>25</v>
      </c>
      <c r="I407" s="2" t="s">
        <v>99</v>
      </c>
      <c r="J407" s="2" t="s">
        <v>99</v>
      </c>
      <c r="K407" s="1">
        <v>-59363.73</v>
      </c>
      <c r="L407" s="1">
        <v>8953.1589999999997</v>
      </c>
      <c r="M407" s="2" t="s">
        <v>20</v>
      </c>
      <c r="N407" s="1">
        <v>1993</v>
      </c>
      <c r="O407" s="1" t="str" cm="1">
        <f t="array" ref="O4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7" s="1" t="str" cm="1">
        <f t="array" ref="P4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7" s="2" t="s">
        <v>31</v>
      </c>
      <c r="R407" s="2" t="str" cm="1">
        <f t="array" ref="R4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7" s="2" t="str">
        <f>IF(Esta[[#This Row],[TEC - Tipo de Estrutura 2]]="Pórtico","Vãos Multiplos",Esta[[#This Row],[TEC - Tipo de Estrutura 2]])</f>
        <v>Vãos Multiplos</v>
      </c>
      <c r="T407" s="1">
        <v>3</v>
      </c>
      <c r="U407" s="1">
        <v>45.57</v>
      </c>
      <c r="V407" s="1">
        <v>17.3</v>
      </c>
      <c r="W407" s="1">
        <v>20.9</v>
      </c>
      <c r="X407" s="1">
        <v>2</v>
      </c>
      <c r="Y407" s="8"/>
      <c r="Z407" s="1" t="s">
        <v>22</v>
      </c>
      <c r="AA407" s="2" t="s">
        <v>23</v>
      </c>
      <c r="AB407" s="2" t="str" cm="1">
        <f t="array" ref="AB4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8" spans="1:29" ht="15" hidden="1" customHeight="1" x14ac:dyDescent="0.35">
      <c r="A408" s="1">
        <v>694</v>
      </c>
      <c r="B408" s="1">
        <v>4</v>
      </c>
      <c r="C408" s="11">
        <v>-8.8270535903161207</v>
      </c>
      <c r="D408" s="10">
        <v>39.7464996621799</v>
      </c>
      <c r="E408" s="1">
        <v>1975</v>
      </c>
      <c r="F408" s="2" t="s">
        <v>558</v>
      </c>
      <c r="G408" s="1"/>
      <c r="H408" s="2" t="s">
        <v>18</v>
      </c>
      <c r="I408" s="2" t="s">
        <v>99</v>
      </c>
      <c r="J408" s="2" t="s">
        <v>99</v>
      </c>
      <c r="K408" s="1">
        <v>-59477.48</v>
      </c>
      <c r="L408" s="1">
        <v>8917.3629999999994</v>
      </c>
      <c r="M408" s="2" t="s">
        <v>20</v>
      </c>
      <c r="N408" s="1">
        <v>1993</v>
      </c>
      <c r="O408" s="1" t="str" cm="1">
        <f t="array" ref="O4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8" s="1" t="str" cm="1">
        <f t="array" ref="P4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8" s="2" t="s">
        <v>31</v>
      </c>
      <c r="R408" s="2" t="str" cm="1">
        <f t="array" ref="R4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8" s="2" t="str">
        <f>IF(Esta[[#This Row],[TEC - Tipo de Estrutura 2]]="Pórtico","Vãos Multiplos",Esta[[#This Row],[TEC - Tipo de Estrutura 2]])</f>
        <v>Vãos Multiplos</v>
      </c>
      <c r="T408" s="1">
        <v>3</v>
      </c>
      <c r="U408" s="1">
        <v>35.9</v>
      </c>
      <c r="V408" s="1">
        <v>14.9</v>
      </c>
      <c r="W408" s="1">
        <v>15.7</v>
      </c>
      <c r="X408" s="1">
        <v>6.5</v>
      </c>
      <c r="Y408" s="8"/>
      <c r="Z408" s="1" t="s">
        <v>22</v>
      </c>
      <c r="AA408" s="2" t="s">
        <v>23</v>
      </c>
      <c r="AB408" s="2" t="str" cm="1">
        <f t="array" ref="AB4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09" spans="1:29" ht="15" hidden="1" customHeight="1" x14ac:dyDescent="0.35">
      <c r="A409" s="1">
        <v>695</v>
      </c>
      <c r="B409" s="1">
        <v>4</v>
      </c>
      <c r="C409" s="11">
        <v>-8.8392546811342694</v>
      </c>
      <c r="D409" s="10">
        <v>39.743294061234302</v>
      </c>
      <c r="E409" s="1">
        <v>1980</v>
      </c>
      <c r="F409" s="2" t="s">
        <v>559</v>
      </c>
      <c r="G409" s="1"/>
      <c r="H409" s="2" t="s">
        <v>18</v>
      </c>
      <c r="I409" s="2" t="s">
        <v>99</v>
      </c>
      <c r="J409" s="2" t="s">
        <v>99</v>
      </c>
      <c r="K409" s="1">
        <v>-60526.04</v>
      </c>
      <c r="L409" s="1">
        <v>8569.6110000000008</v>
      </c>
      <c r="M409" s="2" t="s">
        <v>20</v>
      </c>
      <c r="N409" s="1">
        <v>1993</v>
      </c>
      <c r="O409" s="1" t="str" cm="1">
        <f t="array" ref="O4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9" s="1" t="str" cm="1">
        <f t="array" ref="P4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09" s="2" t="s">
        <v>31</v>
      </c>
      <c r="R409" s="2" t="str" cm="1">
        <f t="array" ref="R4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09" s="2" t="str">
        <f>IF(Esta[[#This Row],[TEC - Tipo de Estrutura 2]]="Pórtico","Vãos Multiplos",Esta[[#This Row],[TEC - Tipo de Estrutura 2]])</f>
        <v>Vãos Multiplos</v>
      </c>
      <c r="T409" s="1">
        <v>3</v>
      </c>
      <c r="U409" s="1">
        <v>39.799999999999997</v>
      </c>
      <c r="V409" s="1">
        <v>14.7</v>
      </c>
      <c r="W409" s="1">
        <v>15.6</v>
      </c>
      <c r="X409" s="1">
        <v>8.48</v>
      </c>
      <c r="Y409" s="8"/>
      <c r="Z409" s="1" t="s">
        <v>22</v>
      </c>
      <c r="AA409" s="2" t="s">
        <v>23</v>
      </c>
      <c r="AB409" s="2" t="str" cm="1">
        <f t="array" ref="AB4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0" spans="1:29" ht="15" hidden="1" customHeight="1" x14ac:dyDescent="0.35">
      <c r="A410" s="1">
        <v>696</v>
      </c>
      <c r="B410" s="1">
        <v>4</v>
      </c>
      <c r="C410" s="11">
        <v>-8.8486117637298705</v>
      </c>
      <c r="D410" s="10">
        <v>39.745011774908399</v>
      </c>
      <c r="E410" s="1">
        <v>1981</v>
      </c>
      <c r="F410" s="2" t="s">
        <v>560</v>
      </c>
      <c r="G410" s="1"/>
      <c r="H410" s="2" t="s">
        <v>25</v>
      </c>
      <c r="I410" s="2" t="s">
        <v>99</v>
      </c>
      <c r="J410" s="2" t="s">
        <v>99</v>
      </c>
      <c r="K410" s="1">
        <v>-61326.55</v>
      </c>
      <c r="L410" s="1">
        <v>8766.6929999999993</v>
      </c>
      <c r="M410" s="2" t="s">
        <v>20</v>
      </c>
      <c r="N410" s="1">
        <v>1993</v>
      </c>
      <c r="O410" s="1" t="str" cm="1">
        <f t="array" ref="O4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0" s="1" t="str" cm="1">
        <f t="array" ref="P4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0" s="2" t="s">
        <v>31</v>
      </c>
      <c r="R410" s="2" t="str" cm="1">
        <f t="array" ref="R4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0" s="2" t="str">
        <f>IF(Esta[[#This Row],[TEC - Tipo de Estrutura 2]]="Pórtico","Vãos Multiplos",Esta[[#This Row],[TEC - Tipo de Estrutura 2]])</f>
        <v>Vãos Multiplos</v>
      </c>
      <c r="T410" s="1">
        <v>3</v>
      </c>
      <c r="U410" s="1">
        <v>54.65</v>
      </c>
      <c r="V410" s="1">
        <v>15</v>
      </c>
      <c r="W410" s="1">
        <v>18.399999999999999</v>
      </c>
      <c r="X410" s="1">
        <v>9</v>
      </c>
      <c r="Y410" s="8"/>
      <c r="Z410" s="1" t="s">
        <v>22</v>
      </c>
      <c r="AA410" s="2" t="s">
        <v>23</v>
      </c>
      <c r="AB410" s="2" t="str" cm="1">
        <f t="array" ref="AB4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1" spans="1:29" ht="15" hidden="1" customHeight="1" x14ac:dyDescent="0.35">
      <c r="A411" s="1">
        <v>697</v>
      </c>
      <c r="B411" s="1">
        <v>4</v>
      </c>
      <c r="C411" s="11">
        <v>-8.8513051607422906</v>
      </c>
      <c r="D411" s="10">
        <v>39.745883899572704</v>
      </c>
      <c r="E411" s="1">
        <v>1988</v>
      </c>
      <c r="F411" s="2" t="s">
        <v>561</v>
      </c>
      <c r="G411" s="1"/>
      <c r="H411" s="2" t="s">
        <v>18</v>
      </c>
      <c r="I411" s="2" t="s">
        <v>99</v>
      </c>
      <c r="J411" s="2" t="s">
        <v>99</v>
      </c>
      <c r="K411" s="1">
        <v>-61556.63</v>
      </c>
      <c r="L411" s="1">
        <v>8865.3729999999996</v>
      </c>
      <c r="M411" s="2" t="s">
        <v>20</v>
      </c>
      <c r="N411" s="1">
        <v>1993</v>
      </c>
      <c r="O411" s="1" t="str" cm="1">
        <f t="array" ref="O4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1" s="1" t="str" cm="1">
        <f t="array" ref="P4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1" s="2" t="s">
        <v>57</v>
      </c>
      <c r="R411" s="2" t="str" cm="1">
        <f t="array" ref="R4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11" s="2" t="str">
        <f>IF(Esta[[#This Row],[TEC - Tipo de Estrutura 2]]="Pórtico","Vãos Multiplos",Esta[[#This Row],[TEC - Tipo de Estrutura 2]])</f>
        <v>Vãos Multiplos</v>
      </c>
      <c r="T411" s="1">
        <v>1</v>
      </c>
      <c r="U411" s="1">
        <v>13.9</v>
      </c>
      <c r="V411" s="1">
        <v>13.8</v>
      </c>
      <c r="W411" s="1">
        <v>13.9</v>
      </c>
      <c r="X411" s="7"/>
      <c r="Y411" s="8"/>
      <c r="Z411" s="1" t="s">
        <v>22</v>
      </c>
      <c r="AA411" s="2" t="s">
        <v>23</v>
      </c>
      <c r="AB411" s="2" t="str" cm="1">
        <f t="array" ref="AB4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2" spans="1:29" ht="15" hidden="1" customHeight="1" x14ac:dyDescent="0.35">
      <c r="A412" s="1">
        <v>701</v>
      </c>
      <c r="B412" s="1">
        <v>4</v>
      </c>
      <c r="C412" s="11">
        <v>-7.7467919189493202</v>
      </c>
      <c r="D412" s="10">
        <v>40.787978976200499</v>
      </c>
      <c r="E412" s="1">
        <v>1995</v>
      </c>
      <c r="F412" s="2" t="s">
        <v>562</v>
      </c>
      <c r="G412" s="1"/>
      <c r="H412" s="2" t="s">
        <v>18</v>
      </c>
      <c r="I412" s="2" t="s">
        <v>91</v>
      </c>
      <c r="J412" s="2" t="s">
        <v>332</v>
      </c>
      <c r="K412" s="1">
        <v>32606.77</v>
      </c>
      <c r="L412" s="1">
        <v>124404.5</v>
      </c>
      <c r="M412" s="2" t="s">
        <v>20</v>
      </c>
      <c r="N412" s="1">
        <v>2002</v>
      </c>
      <c r="O412" s="1" t="str" cm="1">
        <f t="array" ref="O4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2" s="1" t="str" cm="1">
        <f t="array" ref="P4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2" s="2" t="s">
        <v>31</v>
      </c>
      <c r="R412" s="2" t="str" cm="1">
        <f t="array" ref="R4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2" s="2" t="str">
        <f>IF(Esta[[#This Row],[TEC - Tipo de Estrutura 2]]="Pórtico","Vãos Multiplos",Esta[[#This Row],[TEC - Tipo de Estrutura 2]])</f>
        <v>Vãos Multiplos</v>
      </c>
      <c r="T412" s="1">
        <v>3</v>
      </c>
      <c r="U412" s="1">
        <v>37.799999999999997</v>
      </c>
      <c r="V412" s="1">
        <v>21.94</v>
      </c>
      <c r="W412" s="1">
        <v>16</v>
      </c>
      <c r="X412" s="1">
        <v>9.6999999999999993</v>
      </c>
      <c r="Y412" s="8"/>
      <c r="Z412" s="1" t="s">
        <v>37</v>
      </c>
      <c r="AA412" s="2" t="s">
        <v>35</v>
      </c>
      <c r="AB412" s="2" t="str" cm="1">
        <f t="array" ref="AB4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3" spans="1:29" ht="15" hidden="1" customHeight="1" x14ac:dyDescent="0.35">
      <c r="A413" s="1">
        <v>704</v>
      </c>
      <c r="B413" s="1">
        <v>4</v>
      </c>
      <c r="C413" s="11">
        <v>-9.1258577936837604</v>
      </c>
      <c r="D413" s="10">
        <v>39.514379938013299</v>
      </c>
      <c r="E413" s="1">
        <v>2016</v>
      </c>
      <c r="F413" s="2" t="s">
        <v>563</v>
      </c>
      <c r="G413" s="1"/>
      <c r="H413" s="2" t="s">
        <v>18</v>
      </c>
      <c r="I413" s="2" t="s">
        <v>99</v>
      </c>
      <c r="J413" s="2" t="s">
        <v>545</v>
      </c>
      <c r="K413" s="1">
        <v>-85373</v>
      </c>
      <c r="L413" s="1">
        <v>-16614</v>
      </c>
      <c r="M413" s="2" t="s">
        <v>20</v>
      </c>
      <c r="N413" s="1">
        <v>1980</v>
      </c>
      <c r="O413" s="1" t="str" cm="1">
        <f t="array" ref="O4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3" s="1" t="str" cm="1">
        <f t="array" ref="P4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13" s="2" t="s">
        <v>31</v>
      </c>
      <c r="R413" s="2" t="str" cm="1">
        <f t="array" ref="R4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3" s="2" t="str">
        <f>IF(Esta[[#This Row],[TEC - Tipo de Estrutura 2]]="Pórtico","Vãos Multiplos",Esta[[#This Row],[TEC - Tipo de Estrutura 2]])</f>
        <v>Vãos Multiplos</v>
      </c>
      <c r="T413" s="1">
        <v>3</v>
      </c>
      <c r="U413" s="1">
        <v>48.01</v>
      </c>
      <c r="V413" s="1">
        <v>14.9</v>
      </c>
      <c r="W413" s="1">
        <v>17.649999999999999</v>
      </c>
      <c r="X413" s="1">
        <v>8</v>
      </c>
      <c r="Y413" s="8"/>
      <c r="Z413" s="1" t="s">
        <v>22</v>
      </c>
      <c r="AA413" s="2" t="s">
        <v>23</v>
      </c>
      <c r="AB413" s="2" t="str" cm="1">
        <f t="array" ref="AB4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4" spans="1:29" ht="15" hidden="1" customHeight="1" x14ac:dyDescent="0.35">
      <c r="A414" s="1">
        <v>705</v>
      </c>
      <c r="B414" s="1">
        <v>4</v>
      </c>
      <c r="C414" s="11">
        <v>-8.9944910788739492</v>
      </c>
      <c r="D414" s="10">
        <v>39.054070126632404</v>
      </c>
      <c r="E414" s="1">
        <v>2017</v>
      </c>
      <c r="F414" s="2" t="s">
        <v>564</v>
      </c>
      <c r="G414" s="1"/>
      <c r="H414" s="2" t="s">
        <v>25</v>
      </c>
      <c r="I414" s="2" t="s">
        <v>254</v>
      </c>
      <c r="J414" s="2" t="s">
        <v>522</v>
      </c>
      <c r="K414" s="1">
        <v>-74562.25</v>
      </c>
      <c r="L414" s="1">
        <v>-67835.490000000005</v>
      </c>
      <c r="M414" s="2" t="s">
        <v>20</v>
      </c>
      <c r="N414" s="1">
        <v>2003</v>
      </c>
      <c r="O414" s="1" t="str" cm="1">
        <f t="array" ref="O4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4" s="1" t="str" cm="1">
        <f t="array" ref="P4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4" s="2" t="s">
        <v>31</v>
      </c>
      <c r="R414" s="2" t="str" cm="1">
        <f t="array" ref="R4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4" s="2" t="str">
        <f>IF(Esta[[#This Row],[TEC - Tipo de Estrutura 2]]="Pórtico","Vãos Multiplos",Esta[[#This Row],[TEC - Tipo de Estrutura 2]])</f>
        <v>Vãos Multiplos</v>
      </c>
      <c r="T414" s="1">
        <v>4</v>
      </c>
      <c r="U414" s="1">
        <v>115.73</v>
      </c>
      <c r="V414" s="1">
        <v>24.36</v>
      </c>
      <c r="W414" s="1">
        <v>38.049999999999997</v>
      </c>
      <c r="X414" s="1">
        <v>31.1</v>
      </c>
      <c r="Y414" s="8"/>
      <c r="Z414" s="1" t="s">
        <v>29</v>
      </c>
      <c r="AA414" s="2" t="s">
        <v>23</v>
      </c>
      <c r="AB414" s="2" t="str" cm="1">
        <f t="array" ref="AB4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5" spans="1:29" ht="15" hidden="1" customHeight="1" x14ac:dyDescent="0.35">
      <c r="A415" s="1">
        <v>707</v>
      </c>
      <c r="B415" s="1">
        <v>4</v>
      </c>
      <c r="C415" s="11">
        <v>-8.8280969835212293</v>
      </c>
      <c r="D415" s="10">
        <v>39.6568029594726</v>
      </c>
      <c r="E415" s="1">
        <v>2023</v>
      </c>
      <c r="F415" s="2" t="s">
        <v>565</v>
      </c>
      <c r="G415" s="1"/>
      <c r="H415" s="2" t="s">
        <v>18</v>
      </c>
      <c r="I415" s="2" t="s">
        <v>99</v>
      </c>
      <c r="J415" s="2" t="s">
        <v>566</v>
      </c>
      <c r="K415" s="1">
        <v>-59644.08</v>
      </c>
      <c r="L415" s="1">
        <v>-1041.0070000000001</v>
      </c>
      <c r="M415" s="2" t="s">
        <v>20</v>
      </c>
      <c r="N415" s="1">
        <v>1967</v>
      </c>
      <c r="O415" s="1" t="str" cm="1">
        <f t="array" ref="O4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5" s="1" t="str" cm="1">
        <f t="array" ref="P4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15" s="2" t="s">
        <v>31</v>
      </c>
      <c r="R415" s="2" t="str" cm="1">
        <f t="array" ref="R4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5" s="2" t="str">
        <f>IF(Esta[[#This Row],[TEC - Tipo de Estrutura 2]]="Pórtico","Vãos Multiplos",Esta[[#This Row],[TEC - Tipo de Estrutura 2]])</f>
        <v>Vãos Multiplos</v>
      </c>
      <c r="T415" s="1">
        <v>3</v>
      </c>
      <c r="U415" s="1">
        <v>33.4</v>
      </c>
      <c r="V415" s="1">
        <v>11.6</v>
      </c>
      <c r="W415" s="1">
        <v>14</v>
      </c>
      <c r="X415" s="1">
        <v>4.9800000000000004</v>
      </c>
      <c r="Y415" s="8"/>
      <c r="Z415" s="1" t="s">
        <v>22</v>
      </c>
      <c r="AA415" s="2" t="s">
        <v>23</v>
      </c>
      <c r="AB415" s="2" t="str" cm="1">
        <f t="array" ref="AB4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6" spans="1:29" ht="15" hidden="1" customHeight="1" x14ac:dyDescent="0.35">
      <c r="A416" s="1">
        <v>711</v>
      </c>
      <c r="B416" s="1">
        <v>4</v>
      </c>
      <c r="C416" s="11">
        <v>-8.8272206815604903</v>
      </c>
      <c r="D416" s="10">
        <v>39.658322975305097</v>
      </c>
      <c r="E416" s="1">
        <v>2031</v>
      </c>
      <c r="F416" s="2" t="s">
        <v>567</v>
      </c>
      <c r="G416" s="1"/>
      <c r="H416" s="2" t="s">
        <v>18</v>
      </c>
      <c r="I416" s="2" t="s">
        <v>99</v>
      </c>
      <c r="J416" s="2" t="s">
        <v>566</v>
      </c>
      <c r="K416" s="1">
        <v>-59567.57</v>
      </c>
      <c r="L416" s="1">
        <v>-872.82209999999998</v>
      </c>
      <c r="M416" s="2" t="s">
        <v>20</v>
      </c>
      <c r="N416" s="1">
        <v>1967</v>
      </c>
      <c r="O416" s="1" t="str" cm="1">
        <f t="array" ref="O4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6" s="1" t="str" cm="1">
        <f t="array" ref="P4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16" s="2" t="s">
        <v>21</v>
      </c>
      <c r="R416" s="2" t="str" cm="1">
        <f t="array" ref="R4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16" s="2" t="str">
        <f>IF(Esta[[#This Row],[TEC - Tipo de Estrutura 2]]="Pórtico","Vãos Multiplos",Esta[[#This Row],[TEC - Tipo de Estrutura 2]])</f>
        <v>Tabuleiro simples/apoiado</v>
      </c>
      <c r="T416" s="1">
        <v>1</v>
      </c>
      <c r="U416" s="1">
        <v>12.61</v>
      </c>
      <c r="V416" s="1">
        <v>19.3</v>
      </c>
      <c r="W416" s="1">
        <v>12.61</v>
      </c>
      <c r="X416" s="7"/>
      <c r="Y416" s="8"/>
      <c r="Z416" s="1" t="s">
        <v>22</v>
      </c>
      <c r="AA416" s="2" t="s">
        <v>23</v>
      </c>
      <c r="AB416" s="2" t="str" cm="1">
        <f t="array" ref="AB4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7" spans="1:30" ht="15" hidden="1" customHeight="1" x14ac:dyDescent="0.35">
      <c r="A417" s="1">
        <v>712</v>
      </c>
      <c r="B417" s="1">
        <v>4</v>
      </c>
      <c r="C417" s="11">
        <v>-8.95745969089079</v>
      </c>
      <c r="D417" s="10">
        <v>39.4327881431796</v>
      </c>
      <c r="E417" s="1">
        <v>2032</v>
      </c>
      <c r="F417" s="2" t="s">
        <v>568</v>
      </c>
      <c r="G417" s="1"/>
      <c r="H417" s="2" t="s">
        <v>34</v>
      </c>
      <c r="I417" s="2" t="s">
        <v>99</v>
      </c>
      <c r="J417" s="2" t="s">
        <v>545</v>
      </c>
      <c r="K417" s="1">
        <v>-70974</v>
      </c>
      <c r="L417" s="1">
        <v>-25819</v>
      </c>
      <c r="M417" s="2" t="s">
        <v>20</v>
      </c>
      <c r="N417" s="1">
        <v>1967</v>
      </c>
      <c r="O417" s="1" t="str" cm="1">
        <f t="array" ref="O4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7" s="1" t="str" cm="1">
        <f t="array" ref="P4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17" s="2" t="s">
        <v>31</v>
      </c>
      <c r="R417" s="2" t="str" cm="1">
        <f t="array" ref="R4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7" s="2" t="str">
        <f>IF(Esta[[#This Row],[TEC - Tipo de Estrutura 2]]="Pórtico","Vãos Multiplos",Esta[[#This Row],[TEC - Tipo de Estrutura 2]])</f>
        <v>Vãos Multiplos</v>
      </c>
      <c r="T417" s="1">
        <v>3</v>
      </c>
      <c r="U417" s="1">
        <v>36</v>
      </c>
      <c r="V417" s="1">
        <v>10.9</v>
      </c>
      <c r="W417" s="1">
        <v>16.25</v>
      </c>
      <c r="X417" s="1">
        <v>4.5</v>
      </c>
      <c r="Y417" s="8"/>
      <c r="Z417" s="1" t="s">
        <v>22</v>
      </c>
      <c r="AA417" s="2" t="s">
        <v>23</v>
      </c>
      <c r="AB417" s="2" t="str" cm="1">
        <f t="array" ref="AB4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8" spans="1:30" ht="15" hidden="1" customHeight="1" x14ac:dyDescent="0.35">
      <c r="A418" s="1">
        <v>713</v>
      </c>
      <c r="B418" s="1">
        <v>4</v>
      </c>
      <c r="C418" s="11">
        <v>-8.1824896907072304</v>
      </c>
      <c r="D418" s="10">
        <v>41.218261075008499</v>
      </c>
      <c r="E418" s="1">
        <v>2045</v>
      </c>
      <c r="F418" s="2" t="s">
        <v>569</v>
      </c>
      <c r="G418" s="1"/>
      <c r="H418" s="2" t="s">
        <v>18</v>
      </c>
      <c r="I418" s="2" t="s">
        <v>480</v>
      </c>
      <c r="J418" s="2" t="s">
        <v>528</v>
      </c>
      <c r="K418" s="1">
        <v>-4140.9740000000002</v>
      </c>
      <c r="L418" s="1">
        <v>172118.39999999999</v>
      </c>
      <c r="M418" s="2" t="s">
        <v>20</v>
      </c>
      <c r="N418" s="1">
        <v>2000</v>
      </c>
      <c r="O418" s="1" t="str" cm="1">
        <f t="array" ref="O4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8" s="1" t="str" cm="1">
        <f t="array" ref="P4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8" s="2" t="s">
        <v>57</v>
      </c>
      <c r="R418" s="2" t="str" cm="1">
        <f t="array" ref="R4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18" s="2" t="str">
        <f>IF(Esta[[#This Row],[TEC - Tipo de Estrutura 2]]="Pórtico","Vãos Multiplos",Esta[[#This Row],[TEC - Tipo de Estrutura 2]])</f>
        <v>Vãos Multiplos</v>
      </c>
      <c r="T418" s="1">
        <v>1</v>
      </c>
      <c r="U418" s="1">
        <v>10.8</v>
      </c>
      <c r="V418" s="1">
        <v>14.6</v>
      </c>
      <c r="W418" s="1">
        <v>10.8</v>
      </c>
      <c r="X418" s="7"/>
      <c r="Y418" s="8"/>
      <c r="Z418" s="1" t="s">
        <v>37</v>
      </c>
      <c r="AA418" s="2" t="s">
        <v>23</v>
      </c>
      <c r="AB418" s="2" t="str" cm="1">
        <f t="array" ref="AB4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19" spans="1:30" ht="15" hidden="1" customHeight="1" x14ac:dyDescent="0.35">
      <c r="A419" s="1">
        <v>714</v>
      </c>
      <c r="B419" s="1">
        <v>4</v>
      </c>
      <c r="C419" s="11">
        <v>-8.1699168662383208</v>
      </c>
      <c r="D419" s="10">
        <v>41.2147991260805</v>
      </c>
      <c r="E419" s="1">
        <v>2046</v>
      </c>
      <c r="F419" s="2" t="s">
        <v>570</v>
      </c>
      <c r="G419" s="1"/>
      <c r="H419" s="2" t="s">
        <v>34</v>
      </c>
      <c r="I419" s="2" t="s">
        <v>480</v>
      </c>
      <c r="J419" s="2" t="s">
        <v>528</v>
      </c>
      <c r="K419" s="1">
        <v>-3086.817</v>
      </c>
      <c r="L419" s="1">
        <v>171733.4</v>
      </c>
      <c r="M419" s="2" t="s">
        <v>20</v>
      </c>
      <c r="N419" s="1">
        <v>2000</v>
      </c>
      <c r="O419" s="1" t="str" cm="1">
        <f t="array" ref="O4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9" s="1" t="str" cm="1">
        <f t="array" ref="P4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19" s="2" t="s">
        <v>31</v>
      </c>
      <c r="R419" s="2" t="str" cm="1">
        <f t="array" ref="R4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19" s="2" t="str">
        <f>IF(Esta[[#This Row],[TEC - Tipo de Estrutura 2]]="Pórtico","Vãos Multiplos",Esta[[#This Row],[TEC - Tipo de Estrutura 2]])</f>
        <v>Vãos Multiplos</v>
      </c>
      <c r="T419" s="1">
        <v>3</v>
      </c>
      <c r="U419" s="1">
        <v>43.05</v>
      </c>
      <c r="V419" s="1">
        <v>9.3000000000000007</v>
      </c>
      <c r="W419" s="1">
        <v>21.8</v>
      </c>
      <c r="X419" s="1">
        <v>8.4</v>
      </c>
      <c r="Y419" s="8"/>
      <c r="Z419" s="1" t="s">
        <v>37</v>
      </c>
      <c r="AA419" s="2" t="s">
        <v>35</v>
      </c>
      <c r="AB419" s="2" t="str" cm="1">
        <f t="array" ref="AB4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0" spans="1:30" ht="15" hidden="1" customHeight="1" x14ac:dyDescent="0.35">
      <c r="A420" s="1">
        <v>715</v>
      </c>
      <c r="B420" s="1">
        <v>4</v>
      </c>
      <c r="C420" s="11">
        <v>-8.1664263871797491</v>
      </c>
      <c r="D420" s="10">
        <v>41.2112822082169</v>
      </c>
      <c r="E420" s="1">
        <v>2047</v>
      </c>
      <c r="F420" s="2" t="s">
        <v>571</v>
      </c>
      <c r="G420" s="1"/>
      <c r="H420" s="2" t="s">
        <v>34</v>
      </c>
      <c r="I420" s="2" t="s">
        <v>480</v>
      </c>
      <c r="J420" s="2" t="s">
        <v>528</v>
      </c>
      <c r="K420" s="1">
        <v>-2794.25</v>
      </c>
      <c r="L420" s="1">
        <v>171342.7</v>
      </c>
      <c r="M420" s="2" t="s">
        <v>20</v>
      </c>
      <c r="N420" s="1">
        <v>2000</v>
      </c>
      <c r="O420" s="1" t="str" cm="1">
        <f t="array" ref="O4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0" s="1" t="str" cm="1">
        <f t="array" ref="P4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0" s="2" t="s">
        <v>31</v>
      </c>
      <c r="R420" s="2" t="str" cm="1">
        <f t="array" ref="R4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0" s="2" t="str">
        <f>IF(Esta[[#This Row],[TEC - Tipo de Estrutura 2]]="Pórtico","Vãos Multiplos",Esta[[#This Row],[TEC - Tipo de Estrutura 2]])</f>
        <v>Vãos Multiplos</v>
      </c>
      <c r="T420" s="1">
        <v>3</v>
      </c>
      <c r="U420" s="1">
        <v>45.8</v>
      </c>
      <c r="V420" s="1">
        <v>8.3000000000000007</v>
      </c>
      <c r="W420" s="1">
        <v>23.3</v>
      </c>
      <c r="X420" s="1">
        <v>8.1999999999999993</v>
      </c>
      <c r="Y420" s="8"/>
      <c r="Z420" s="1" t="s">
        <v>37</v>
      </c>
      <c r="AA420" s="2" t="s">
        <v>35</v>
      </c>
      <c r="AB420" s="2" t="str" cm="1">
        <f t="array" ref="AB4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1" spans="1:30" ht="15" hidden="1" customHeight="1" x14ac:dyDescent="0.35">
      <c r="A421" s="1">
        <v>716</v>
      </c>
      <c r="B421" s="1">
        <v>4</v>
      </c>
      <c r="C421" s="11">
        <v>-8.1660668600473496</v>
      </c>
      <c r="D421" s="10">
        <v>41.210068531318903</v>
      </c>
      <c r="E421" s="1">
        <v>2048</v>
      </c>
      <c r="F421" s="2" t="s">
        <v>572</v>
      </c>
      <c r="G421" s="1"/>
      <c r="H421" s="2" t="s">
        <v>34</v>
      </c>
      <c r="I421" s="2" t="s">
        <v>480</v>
      </c>
      <c r="J421" s="2" t="s">
        <v>535</v>
      </c>
      <c r="K421" s="1">
        <v>-2764.1489999999999</v>
      </c>
      <c r="L421" s="1">
        <v>171207.9</v>
      </c>
      <c r="M421" s="2" t="s">
        <v>20</v>
      </c>
      <c r="N421" s="1">
        <v>2000</v>
      </c>
      <c r="O421" s="1" t="str" cm="1">
        <f t="array" ref="O4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1" s="1" t="str" cm="1">
        <f t="array" ref="P4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1" s="2" t="s">
        <v>31</v>
      </c>
      <c r="R421" s="2" t="str" cm="1">
        <f t="array" ref="R4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1" s="2" t="str">
        <f>IF(Esta[[#This Row],[TEC - Tipo de Estrutura 2]]="Pórtico","Vãos Multiplos",Esta[[#This Row],[TEC - Tipo de Estrutura 2]])</f>
        <v>Vãos Multiplos</v>
      </c>
      <c r="T421" s="1">
        <v>3</v>
      </c>
      <c r="U421" s="1">
        <v>51.4</v>
      </c>
      <c r="V421" s="1">
        <v>10.3</v>
      </c>
      <c r="W421" s="1">
        <v>26.4</v>
      </c>
      <c r="X421" s="1">
        <v>6.45</v>
      </c>
      <c r="Y421" s="8"/>
      <c r="Z421" s="1" t="s">
        <v>37</v>
      </c>
      <c r="AA421" s="2" t="s">
        <v>35</v>
      </c>
      <c r="AB421" s="2" t="str" cm="1">
        <f t="array" ref="AB4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2" spans="1:30" ht="15" hidden="1" customHeight="1" x14ac:dyDescent="0.35">
      <c r="A422" s="1">
        <v>717</v>
      </c>
      <c r="B422" s="1">
        <v>4</v>
      </c>
      <c r="C422" s="11">
        <v>-8.1615796661697395</v>
      </c>
      <c r="D422" s="10">
        <v>41.201659699856897</v>
      </c>
      <c r="E422" s="1">
        <v>2050</v>
      </c>
      <c r="F422" s="2" t="s">
        <v>573</v>
      </c>
      <c r="G422" s="1"/>
      <c r="H422" s="2" t="s">
        <v>34</v>
      </c>
      <c r="I422" s="2" t="s">
        <v>480</v>
      </c>
      <c r="J422" s="2" t="s">
        <v>535</v>
      </c>
      <c r="K422" s="1">
        <v>-2388.125</v>
      </c>
      <c r="L422" s="1">
        <v>170273.9</v>
      </c>
      <c r="M422" s="2" t="s">
        <v>20</v>
      </c>
      <c r="N422" s="1">
        <v>2006</v>
      </c>
      <c r="O422" s="1" t="str" cm="1">
        <f t="array" ref="O4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2" s="1" t="str" cm="1">
        <f t="array" ref="P4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2" s="2" t="s">
        <v>31</v>
      </c>
      <c r="R422" s="2" t="str" cm="1">
        <f t="array" ref="R4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2" s="2" t="str">
        <f>IF(Esta[[#This Row],[TEC - Tipo de Estrutura 2]]="Pórtico","Vãos Multiplos",Esta[[#This Row],[TEC - Tipo de Estrutura 2]])</f>
        <v>Vãos Multiplos</v>
      </c>
      <c r="T422" s="1">
        <v>3</v>
      </c>
      <c r="U422" s="1">
        <v>46.8</v>
      </c>
      <c r="V422" s="1">
        <v>9.5</v>
      </c>
      <c r="W422" s="1">
        <v>23.75</v>
      </c>
      <c r="X422" s="1">
        <v>11.13</v>
      </c>
      <c r="Y422" s="8"/>
      <c r="Z422" s="1" t="s">
        <v>37</v>
      </c>
      <c r="AA422" s="2" t="s">
        <v>35</v>
      </c>
      <c r="AB422" s="2" t="str" cm="1">
        <f t="array" ref="AB4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3" spans="1:30" ht="15" hidden="1" customHeight="1" x14ac:dyDescent="0.35">
      <c r="A423" s="1">
        <v>718</v>
      </c>
      <c r="B423" s="1">
        <v>4</v>
      </c>
      <c r="C423" s="11">
        <v>-8.1615343724513991</v>
      </c>
      <c r="D423" s="10">
        <v>41.200360387596298</v>
      </c>
      <c r="E423" s="1">
        <v>2051</v>
      </c>
      <c r="F423" s="2" t="s">
        <v>574</v>
      </c>
      <c r="G423" s="1"/>
      <c r="H423" s="2" t="s">
        <v>34</v>
      </c>
      <c r="I423" s="2" t="s">
        <v>480</v>
      </c>
      <c r="J423" s="2" t="s">
        <v>535</v>
      </c>
      <c r="K423" s="1">
        <v>-2384.373</v>
      </c>
      <c r="L423" s="1">
        <v>170129.6</v>
      </c>
      <c r="M423" s="2" t="s">
        <v>20</v>
      </c>
      <c r="N423" s="1">
        <v>2000</v>
      </c>
      <c r="O423" s="1" t="str" cm="1">
        <f t="array" ref="O4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3" s="1" t="str" cm="1">
        <f t="array" ref="P4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3" s="2" t="s">
        <v>57</v>
      </c>
      <c r="R423" s="2" t="str" cm="1">
        <f t="array" ref="R4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23" s="2" t="str">
        <f>IF(Esta[[#This Row],[TEC - Tipo de Estrutura 2]]="Pórtico","Vãos Multiplos",Esta[[#This Row],[TEC - Tipo de Estrutura 2]])</f>
        <v>Vãos Multiplos</v>
      </c>
      <c r="T423" s="1">
        <v>1</v>
      </c>
      <c r="U423" s="1">
        <v>25.5</v>
      </c>
      <c r="V423" s="1">
        <v>10.1</v>
      </c>
      <c r="W423" s="1">
        <v>25.5</v>
      </c>
      <c r="X423" s="7"/>
      <c r="Y423" s="8"/>
      <c r="Z423" s="1" t="s">
        <v>37</v>
      </c>
      <c r="AA423" s="2" t="s">
        <v>35</v>
      </c>
      <c r="AB423" s="2" t="str" cm="1">
        <f t="array" ref="AB4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4" spans="1:30" ht="15" hidden="1" customHeight="1" x14ac:dyDescent="0.35">
      <c r="A424" s="1">
        <v>719</v>
      </c>
      <c r="B424" s="1">
        <v>4</v>
      </c>
      <c r="C424" s="11">
        <v>-8.1610133092558108</v>
      </c>
      <c r="D424" s="10">
        <v>41.195905175005301</v>
      </c>
      <c r="E424" s="1">
        <v>2052</v>
      </c>
      <c r="F424" s="2" t="s">
        <v>575</v>
      </c>
      <c r="G424" s="1"/>
      <c r="H424" s="2" t="s">
        <v>25</v>
      </c>
      <c r="I424" s="2" t="s">
        <v>480</v>
      </c>
      <c r="J424" s="2" t="s">
        <v>535</v>
      </c>
      <c r="K424" s="1">
        <v>-2340.8249999999998</v>
      </c>
      <c r="L424" s="1">
        <v>169634.8</v>
      </c>
      <c r="M424" s="2" t="s">
        <v>20</v>
      </c>
      <c r="N424" s="1">
        <v>1989</v>
      </c>
      <c r="O424" s="1" t="str" cm="1">
        <f t="array" ref="O4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4" s="1" t="str" cm="1">
        <f t="array" ref="P4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4" s="2" t="s">
        <v>31</v>
      </c>
      <c r="R424" s="2" t="str" cm="1">
        <f t="array" ref="R4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4" s="2" t="str">
        <f>IF(Esta[[#This Row],[TEC - Tipo de Estrutura 2]]="Pórtico","Vãos Multiplos",Esta[[#This Row],[TEC - Tipo de Estrutura 2]])</f>
        <v>Vãos Multiplos</v>
      </c>
      <c r="T424" s="1">
        <v>9</v>
      </c>
      <c r="U424" s="1">
        <v>329</v>
      </c>
      <c r="V424" s="1">
        <v>13.05</v>
      </c>
      <c r="W424" s="1">
        <v>38.200000000000003</v>
      </c>
      <c r="X424" s="1">
        <v>14</v>
      </c>
      <c r="Y424" s="8"/>
      <c r="Z424" s="1" t="s">
        <v>37</v>
      </c>
      <c r="AA424" s="2" t="s">
        <v>35</v>
      </c>
      <c r="AB424" s="2" t="str" cm="1">
        <f t="array" ref="AB4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5" spans="1:30" ht="15" hidden="1" customHeight="1" x14ac:dyDescent="0.35">
      <c r="A425" s="1">
        <v>720</v>
      </c>
      <c r="B425" s="1">
        <v>5</v>
      </c>
      <c r="C425" s="11">
        <v>-8.65056889402919</v>
      </c>
      <c r="D425" s="10">
        <v>42.025414133473099</v>
      </c>
      <c r="E425" s="1">
        <v>2057</v>
      </c>
      <c r="F425" s="2" t="s">
        <v>576</v>
      </c>
      <c r="G425" s="1"/>
      <c r="H425" s="2" t="s">
        <v>34</v>
      </c>
      <c r="I425" s="2" t="s">
        <v>262</v>
      </c>
      <c r="J425" s="2" t="s">
        <v>506</v>
      </c>
      <c r="K425" s="1">
        <v>-42855</v>
      </c>
      <c r="L425" s="1">
        <v>261894</v>
      </c>
      <c r="M425" s="2" t="s">
        <v>20</v>
      </c>
      <c r="N425" s="1">
        <v>1998</v>
      </c>
      <c r="O425" s="1" t="str" cm="1">
        <f t="array" ref="O4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5" s="1" t="str" cm="1">
        <f t="array" ref="P4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5" s="2" t="s">
        <v>31</v>
      </c>
      <c r="R425" s="2" t="str" cm="1">
        <f t="array" ref="R4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5" s="2" t="str">
        <f>IF(Esta[[#This Row],[TEC - Tipo de Estrutura 2]]="Pórtico","Vãos Multiplos",Esta[[#This Row],[TEC - Tipo de Estrutura 2]])</f>
        <v>Vãos Multiplos</v>
      </c>
      <c r="T425" s="1">
        <v>4</v>
      </c>
      <c r="U425" s="1">
        <v>51.34</v>
      </c>
      <c r="V425" s="1">
        <v>11.5</v>
      </c>
      <c r="W425" s="1">
        <v>17.059999999999999</v>
      </c>
      <c r="X425" s="1">
        <v>7.26</v>
      </c>
      <c r="Y425" s="8"/>
      <c r="Z425" s="1" t="s">
        <v>37</v>
      </c>
      <c r="AA425" s="2" t="s">
        <v>23</v>
      </c>
      <c r="AB425" s="2" t="str" cm="1">
        <f t="array" ref="AB4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6" spans="1:30" ht="15" hidden="1" customHeight="1" x14ac:dyDescent="0.35">
      <c r="A426" s="1">
        <v>721</v>
      </c>
      <c r="B426" s="1">
        <v>4</v>
      </c>
      <c r="C426" s="11">
        <v>-8.14454246811761</v>
      </c>
      <c r="D426" s="10">
        <v>41.196513979302601</v>
      </c>
      <c r="E426" s="1">
        <v>2058</v>
      </c>
      <c r="F426" s="2" t="s">
        <v>577</v>
      </c>
      <c r="G426" s="1"/>
      <c r="H426" s="2" t="s">
        <v>18</v>
      </c>
      <c r="I426" s="2" t="s">
        <v>480</v>
      </c>
      <c r="J426" s="2" t="s">
        <v>535</v>
      </c>
      <c r="K426" s="1">
        <v>-959.15009999999995</v>
      </c>
      <c r="L426" s="1">
        <v>169702.1</v>
      </c>
      <c r="M426" s="2" t="s">
        <v>20</v>
      </c>
      <c r="N426" s="1">
        <v>2000</v>
      </c>
      <c r="O426" s="1" t="str" cm="1">
        <f t="array" ref="O4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6" s="1" t="str" cm="1">
        <f t="array" ref="P4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6" s="2" t="s">
        <v>154</v>
      </c>
      <c r="R426" s="2" t="str" cm="1">
        <f t="array" ref="R4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26" s="2" t="str">
        <f>IF(Esta[[#This Row],[TEC - Tipo de Estrutura 2]]="Pórtico","Vãos Multiplos",Esta[[#This Row],[TEC - Tipo de Estrutura 2]])</f>
        <v>Arco</v>
      </c>
      <c r="T426" s="1">
        <v>1</v>
      </c>
      <c r="U426" s="1">
        <v>9.1999999999999993</v>
      </c>
      <c r="V426" s="1">
        <v>15.1</v>
      </c>
      <c r="W426" s="1">
        <v>9.1999999999999993</v>
      </c>
      <c r="X426" s="7"/>
      <c r="Y426" s="8"/>
      <c r="Z426" s="1" t="s">
        <v>37</v>
      </c>
      <c r="AA426" s="2" t="s">
        <v>23</v>
      </c>
      <c r="AB426" s="2" t="str" cm="1">
        <f t="array" ref="AB4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426" s="2" t="s">
        <v>489</v>
      </c>
    </row>
    <row r="427" spans="1:30" ht="15" hidden="1" customHeight="1" x14ac:dyDescent="0.35">
      <c r="A427" s="1">
        <v>722</v>
      </c>
      <c r="B427" s="1">
        <v>4</v>
      </c>
      <c r="C427" s="11">
        <v>-8.1395985356181395</v>
      </c>
      <c r="D427" s="10">
        <v>41.194017463411001</v>
      </c>
      <c r="E427" s="1">
        <v>2059</v>
      </c>
      <c r="F427" s="2" t="s">
        <v>578</v>
      </c>
      <c r="G427" s="1"/>
      <c r="H427" s="2" t="s">
        <v>34</v>
      </c>
      <c r="I427" s="2" t="s">
        <v>480</v>
      </c>
      <c r="J427" s="2" t="s">
        <v>535</v>
      </c>
      <c r="K427" s="1">
        <v>-544.45000000000005</v>
      </c>
      <c r="L427" s="1">
        <v>169424.8</v>
      </c>
      <c r="M427" s="2" t="s">
        <v>20</v>
      </c>
      <c r="N427" s="1">
        <v>2000</v>
      </c>
      <c r="O427" s="1" t="str" cm="1">
        <f t="array" ref="O4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7" s="1" t="str" cm="1">
        <f t="array" ref="P4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7" s="2" t="s">
        <v>31</v>
      </c>
      <c r="R427" s="2" t="str" cm="1">
        <f t="array" ref="R4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7" s="2" t="str">
        <f>IF(Esta[[#This Row],[TEC - Tipo de Estrutura 2]]="Pórtico","Vãos Multiplos",Esta[[#This Row],[TEC - Tipo de Estrutura 2]])</f>
        <v>Vãos Multiplos</v>
      </c>
      <c r="T427" s="1">
        <v>3</v>
      </c>
      <c r="U427" s="1">
        <v>37.4</v>
      </c>
      <c r="V427" s="1">
        <v>10.55</v>
      </c>
      <c r="W427" s="1">
        <v>18.25</v>
      </c>
      <c r="X427" s="1">
        <v>7.6</v>
      </c>
      <c r="Y427" s="8"/>
      <c r="Z427" s="1" t="s">
        <v>37</v>
      </c>
      <c r="AA427" s="2" t="s">
        <v>23</v>
      </c>
      <c r="AB427" s="2" t="str" cm="1">
        <f t="array" ref="AB4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8" spans="1:30" ht="15" hidden="1" customHeight="1" x14ac:dyDescent="0.35">
      <c r="A428" s="1">
        <v>723</v>
      </c>
      <c r="B428" s="1">
        <v>4</v>
      </c>
      <c r="C428" s="11">
        <v>-8.1356205795402694</v>
      </c>
      <c r="D428" s="10">
        <v>41.185403168352501</v>
      </c>
      <c r="E428" s="1">
        <v>2060</v>
      </c>
      <c r="F428" s="2" t="s">
        <v>579</v>
      </c>
      <c r="G428" s="1"/>
      <c r="H428" s="2" t="s">
        <v>18</v>
      </c>
      <c r="I428" s="2" t="s">
        <v>480</v>
      </c>
      <c r="J428" s="2" t="s">
        <v>535</v>
      </c>
      <c r="K428" s="1">
        <v>-210.7749</v>
      </c>
      <c r="L428" s="1">
        <v>168468.1</v>
      </c>
      <c r="M428" s="2" t="s">
        <v>20</v>
      </c>
      <c r="N428" s="1">
        <v>2001</v>
      </c>
      <c r="O428" s="1" t="str" cm="1">
        <f t="array" ref="O4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8" s="1" t="str" cm="1">
        <f t="array" ref="P4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8" s="2" t="s">
        <v>57</v>
      </c>
      <c r="R428" s="2" t="str" cm="1">
        <f t="array" ref="R4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28" s="2" t="str">
        <f>IF(Esta[[#This Row],[TEC - Tipo de Estrutura 2]]="Pórtico","Vãos Multiplos",Esta[[#This Row],[TEC - Tipo de Estrutura 2]])</f>
        <v>Vãos Multiplos</v>
      </c>
      <c r="T428" s="1">
        <v>1</v>
      </c>
      <c r="U428" s="1">
        <v>10.8</v>
      </c>
      <c r="V428" s="1">
        <v>11.2</v>
      </c>
      <c r="W428" s="1">
        <v>10.8</v>
      </c>
      <c r="X428" s="7"/>
      <c r="Y428" s="8"/>
      <c r="Z428" s="1" t="s">
        <v>37</v>
      </c>
      <c r="AA428" s="2" t="s">
        <v>23</v>
      </c>
      <c r="AB428" s="2" t="str" cm="1">
        <f t="array" ref="AB4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29" spans="1:30" ht="15" hidden="1" customHeight="1" x14ac:dyDescent="0.35">
      <c r="A429" s="1">
        <v>724</v>
      </c>
      <c r="B429" s="1">
        <v>4</v>
      </c>
      <c r="C429" s="11">
        <v>-8.6509668123939605</v>
      </c>
      <c r="D429" s="10">
        <v>42.026834810533103</v>
      </c>
      <c r="E429" s="1">
        <v>2061</v>
      </c>
      <c r="F429" s="2" t="s">
        <v>576</v>
      </c>
      <c r="G429" s="1"/>
      <c r="H429" s="2" t="s">
        <v>34</v>
      </c>
      <c r="I429" s="2" t="s">
        <v>262</v>
      </c>
      <c r="J429" s="2" t="s">
        <v>506</v>
      </c>
      <c r="K429" s="1">
        <v>-42887</v>
      </c>
      <c r="L429" s="1">
        <v>262052</v>
      </c>
      <c r="M429" s="2" t="s">
        <v>20</v>
      </c>
      <c r="N429" s="1">
        <v>1998</v>
      </c>
      <c r="O429" s="1" t="str" cm="1">
        <f t="array" ref="O4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9" s="1" t="str" cm="1">
        <f t="array" ref="P4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29" s="2" t="s">
        <v>31</v>
      </c>
      <c r="R429" s="2" t="str" cm="1">
        <f t="array" ref="R4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29" s="2" t="str">
        <f>IF(Esta[[#This Row],[TEC - Tipo de Estrutura 2]]="Pórtico","Vãos Multiplos",Esta[[#This Row],[TEC - Tipo de Estrutura 2]])</f>
        <v>Vãos Multiplos</v>
      </c>
      <c r="T429" s="1">
        <v>3</v>
      </c>
      <c r="U429" s="1">
        <v>68.260000000000005</v>
      </c>
      <c r="V429" s="1">
        <v>17.8</v>
      </c>
      <c r="W429" s="1">
        <v>32.74</v>
      </c>
      <c r="X429" s="1">
        <v>5.31</v>
      </c>
      <c r="Y429" s="8"/>
      <c r="Z429" s="1" t="s">
        <v>37</v>
      </c>
      <c r="AA429" s="2" t="s">
        <v>23</v>
      </c>
      <c r="AB429" s="2" t="str" cm="1">
        <f t="array" ref="AB4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0" spans="1:30" ht="15" hidden="1" customHeight="1" x14ac:dyDescent="0.35">
      <c r="A430" s="1">
        <v>725</v>
      </c>
      <c r="B430" s="1">
        <v>4</v>
      </c>
      <c r="C430" s="11">
        <v>-8.1300643001436406</v>
      </c>
      <c r="D430" s="10">
        <v>41.176828311246503</v>
      </c>
      <c r="E430" s="1">
        <v>2064</v>
      </c>
      <c r="F430" s="2" t="s">
        <v>580</v>
      </c>
      <c r="G430" s="1"/>
      <c r="H430" s="2" t="s">
        <v>55</v>
      </c>
      <c r="I430" s="2" t="s">
        <v>480</v>
      </c>
      <c r="J430" s="2" t="s">
        <v>535</v>
      </c>
      <c r="K430" s="1">
        <v>255.4246</v>
      </c>
      <c r="L430" s="1">
        <v>167515.79999999999</v>
      </c>
      <c r="M430" s="2" t="s">
        <v>20</v>
      </c>
      <c r="N430" s="1">
        <v>1999</v>
      </c>
      <c r="O430" s="1" t="str" cm="1">
        <f t="array" ref="O4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0" s="1" t="str" cm="1">
        <f t="array" ref="P4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0" s="2" t="s">
        <v>31</v>
      </c>
      <c r="R430" s="2" t="str" cm="1">
        <f t="array" ref="R4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0" s="2" t="str">
        <f>IF(Esta[[#This Row],[TEC - Tipo de Estrutura 2]]="Pórtico","Vãos Multiplos",Esta[[#This Row],[TEC - Tipo de Estrutura 2]])</f>
        <v>Vãos Multiplos</v>
      </c>
      <c r="T430" s="1">
        <v>5</v>
      </c>
      <c r="U430" s="1">
        <v>109.4</v>
      </c>
      <c r="V430" s="1">
        <v>11.9</v>
      </c>
      <c r="W430" s="1">
        <v>24</v>
      </c>
      <c r="X430" s="1">
        <v>11.55</v>
      </c>
      <c r="Y430" s="8"/>
      <c r="Z430" s="1" t="s">
        <v>37</v>
      </c>
      <c r="AA430" s="2" t="s">
        <v>35</v>
      </c>
      <c r="AB430" s="2" t="str" cm="1">
        <f t="array" ref="AB4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1" spans="1:30" ht="15" hidden="1" customHeight="1" x14ac:dyDescent="0.35">
      <c r="A431" s="1">
        <v>728</v>
      </c>
      <c r="B431" s="1">
        <v>5</v>
      </c>
      <c r="C431" s="11">
        <v>-8.6492854740842997</v>
      </c>
      <c r="D431" s="10">
        <v>42.026473261531997</v>
      </c>
      <c r="E431" s="1">
        <v>2079</v>
      </c>
      <c r="F431" s="2" t="s">
        <v>581</v>
      </c>
      <c r="G431" s="1"/>
      <c r="H431" s="2" t="s">
        <v>34</v>
      </c>
      <c r="I431" s="2" t="s">
        <v>262</v>
      </c>
      <c r="J431" s="2" t="s">
        <v>506</v>
      </c>
      <c r="K431" s="1">
        <v>-42748</v>
      </c>
      <c r="L431" s="1">
        <v>262011</v>
      </c>
      <c r="M431" s="2" t="s">
        <v>20</v>
      </c>
      <c r="N431" s="1">
        <v>1998</v>
      </c>
      <c r="O431" s="1" t="str" cm="1">
        <f t="array" ref="O4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1" s="1" t="str" cm="1">
        <f t="array" ref="P4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1" s="2" t="s">
        <v>31</v>
      </c>
      <c r="R431" s="2" t="str" cm="1">
        <f t="array" ref="R4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1" s="2" t="str">
        <f>IF(Esta[[#This Row],[TEC - Tipo de Estrutura 2]]="Pórtico","Vãos Multiplos",Esta[[#This Row],[TEC - Tipo de Estrutura 2]])</f>
        <v>Vãos Multiplos</v>
      </c>
      <c r="T431" s="1">
        <v>4</v>
      </c>
      <c r="U431" s="1">
        <v>57.3</v>
      </c>
      <c r="V431" s="1">
        <v>5.98</v>
      </c>
      <c r="W431" s="1">
        <v>22.05</v>
      </c>
      <c r="X431" s="1">
        <v>6</v>
      </c>
      <c r="Y431" s="8"/>
      <c r="Z431" s="1" t="s">
        <v>37</v>
      </c>
      <c r="AA431" s="2" t="s">
        <v>489</v>
      </c>
      <c r="AB431" s="2" t="str" cm="1">
        <f t="array" ref="AB4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4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2" spans="1:30" ht="15" hidden="1" customHeight="1" x14ac:dyDescent="0.35">
      <c r="A432" s="1">
        <v>730</v>
      </c>
      <c r="B432" s="1">
        <v>4</v>
      </c>
      <c r="C432" s="11">
        <v>-8.1916663990397396</v>
      </c>
      <c r="D432" s="10">
        <v>41.225902314344303</v>
      </c>
      <c r="E432" s="1">
        <v>2082</v>
      </c>
      <c r="F432" s="2" t="s">
        <v>582</v>
      </c>
      <c r="G432" s="1"/>
      <c r="H432" s="2" t="s">
        <v>34</v>
      </c>
      <c r="I432" s="2" t="s">
        <v>480</v>
      </c>
      <c r="J432" s="2" t="s">
        <v>528</v>
      </c>
      <c r="K432" s="1">
        <v>-4909.9340000000002</v>
      </c>
      <c r="L432" s="1">
        <v>172967.5</v>
      </c>
      <c r="M432" s="2" t="s">
        <v>20</v>
      </c>
      <c r="N432" s="1">
        <v>2000</v>
      </c>
      <c r="O432" s="1" t="str" cm="1">
        <f t="array" ref="O4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2" s="1" t="str" cm="1">
        <f t="array" ref="P4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2" s="2" t="s">
        <v>31</v>
      </c>
      <c r="R432" s="2" t="str" cm="1">
        <f t="array" ref="R4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2" s="2" t="str">
        <f>IF(Esta[[#This Row],[TEC - Tipo de Estrutura 2]]="Pórtico","Vãos Multiplos",Esta[[#This Row],[TEC - Tipo de Estrutura 2]])</f>
        <v>Vãos Multiplos</v>
      </c>
      <c r="T432" s="1">
        <v>3</v>
      </c>
      <c r="U432" s="1">
        <v>55.8</v>
      </c>
      <c r="V432" s="1">
        <v>11.4</v>
      </c>
      <c r="W432" s="1">
        <v>28.4</v>
      </c>
      <c r="X432" s="1">
        <v>6.3</v>
      </c>
      <c r="Y432" s="8"/>
      <c r="Z432" s="1" t="s">
        <v>37</v>
      </c>
      <c r="AA432" s="2" t="s">
        <v>35</v>
      </c>
      <c r="AB432" s="2" t="str" cm="1">
        <f t="array" ref="AB4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3" spans="1:30" ht="15" hidden="1" customHeight="1" x14ac:dyDescent="0.35">
      <c r="A433" s="1">
        <v>731</v>
      </c>
      <c r="B433" s="1">
        <v>4</v>
      </c>
      <c r="C433" s="11">
        <v>-8.7786596484263892</v>
      </c>
      <c r="D433" s="10">
        <v>39.7660494696336</v>
      </c>
      <c r="E433" s="1">
        <v>2083</v>
      </c>
      <c r="F433" s="2" t="s">
        <v>583</v>
      </c>
      <c r="G433" s="1"/>
      <c r="H433" s="2" t="s">
        <v>34</v>
      </c>
      <c r="I433" s="2" t="s">
        <v>99</v>
      </c>
      <c r="J433" s="2" t="s">
        <v>99</v>
      </c>
      <c r="K433" s="1">
        <v>-55314</v>
      </c>
      <c r="L433" s="1">
        <v>11057</v>
      </c>
      <c r="M433" s="2" t="s">
        <v>20</v>
      </c>
      <c r="N433" s="1">
        <v>1999</v>
      </c>
      <c r="O433" s="1" t="str" cm="1">
        <f t="array" ref="O4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3" s="1" t="str" cm="1">
        <f t="array" ref="P4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3" s="2" t="s">
        <v>31</v>
      </c>
      <c r="R433" s="2" t="str" cm="1">
        <f t="array" ref="R4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3" s="2" t="str">
        <f>IF(Esta[[#This Row],[TEC - Tipo de Estrutura 2]]="Pórtico","Vãos Multiplos",Esta[[#This Row],[TEC - Tipo de Estrutura 2]])</f>
        <v>Vãos Multiplos</v>
      </c>
      <c r="T433" s="1">
        <v>3</v>
      </c>
      <c r="U433" s="1">
        <v>45.8</v>
      </c>
      <c r="V433" s="1">
        <v>13</v>
      </c>
      <c r="W433" s="1">
        <v>23.8</v>
      </c>
      <c r="X433" s="1">
        <v>6.8</v>
      </c>
      <c r="Y433" s="8"/>
      <c r="Z433" s="1" t="s">
        <v>22</v>
      </c>
      <c r="AA433" s="2" t="s">
        <v>35</v>
      </c>
      <c r="AB433" s="2" t="str" cm="1">
        <f t="array" ref="AB4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4" spans="1:30" ht="15" hidden="1" customHeight="1" x14ac:dyDescent="0.35">
      <c r="A434" s="1">
        <v>733</v>
      </c>
      <c r="B434" s="1">
        <v>5</v>
      </c>
      <c r="C434" s="11">
        <v>-8.7416590927533608</v>
      </c>
      <c r="D434" s="10">
        <v>39.805256259902997</v>
      </c>
      <c r="E434" s="1">
        <v>2085</v>
      </c>
      <c r="F434" s="2" t="s">
        <v>584</v>
      </c>
      <c r="G434" s="1"/>
      <c r="H434" s="2" t="s">
        <v>25</v>
      </c>
      <c r="I434" s="2" t="s">
        <v>99</v>
      </c>
      <c r="J434" s="2" t="s">
        <v>99</v>
      </c>
      <c r="K434" s="1">
        <v>-52114</v>
      </c>
      <c r="L434" s="1">
        <v>15388</v>
      </c>
      <c r="M434" s="2" t="s">
        <v>20</v>
      </c>
      <c r="N434" s="1">
        <v>1968</v>
      </c>
      <c r="O434" s="1" t="str" cm="1">
        <f t="array" ref="O4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34" s="1" t="str" cm="1">
        <f t="array" ref="P4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34" s="2" t="s">
        <v>64</v>
      </c>
      <c r="R434" s="2" t="str" cm="1">
        <f t="array" ref="R4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34" s="2" t="str">
        <f>IF(Esta[[#This Row],[TEC - Tipo de Estrutura 2]]="Pórtico","Vãos Multiplos",Esta[[#This Row],[TEC - Tipo de Estrutura 2]])</f>
        <v>Arco</v>
      </c>
      <c r="T434" s="1">
        <v>7</v>
      </c>
      <c r="U434" s="1">
        <v>77.290000000000006</v>
      </c>
      <c r="V434" s="1">
        <v>13.15</v>
      </c>
      <c r="W434" s="1">
        <v>11.43</v>
      </c>
      <c r="X434" s="1">
        <v>2.35</v>
      </c>
      <c r="Y434" s="8"/>
      <c r="Z434" s="1" t="s">
        <v>22</v>
      </c>
      <c r="AA434" s="2" t="s">
        <v>32</v>
      </c>
      <c r="AB434" s="2" t="str" cm="1">
        <f t="array" ref="AB4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434" s="2" t="s">
        <v>23</v>
      </c>
    </row>
    <row r="435" spans="1:30" ht="15" hidden="1" customHeight="1" x14ac:dyDescent="0.35">
      <c r="A435" s="1">
        <v>734</v>
      </c>
      <c r="B435" s="1">
        <v>4</v>
      </c>
      <c r="C435" s="11">
        <v>-8.6470461968784402</v>
      </c>
      <c r="D435" s="10">
        <v>42.025799082888902</v>
      </c>
      <c r="E435" s="1">
        <v>2086</v>
      </c>
      <c r="F435" s="2" t="s">
        <v>585</v>
      </c>
      <c r="G435" s="1"/>
      <c r="H435" s="2" t="s">
        <v>34</v>
      </c>
      <c r="I435" s="2" t="s">
        <v>262</v>
      </c>
      <c r="J435" s="2" t="s">
        <v>506</v>
      </c>
      <c r="K435" s="1">
        <v>-42563</v>
      </c>
      <c r="L435" s="1">
        <v>261935</v>
      </c>
      <c r="M435" s="2" t="s">
        <v>20</v>
      </c>
      <c r="N435" s="1">
        <v>1998</v>
      </c>
      <c r="O435" s="1" t="str" cm="1">
        <f t="array" ref="O4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5" s="1" t="str" cm="1">
        <f t="array" ref="P4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5" s="2" t="s">
        <v>31</v>
      </c>
      <c r="R435" s="2" t="str" cm="1">
        <f t="array" ref="R4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5" s="2" t="str">
        <f>IF(Esta[[#This Row],[TEC - Tipo de Estrutura 2]]="Pórtico","Vãos Multiplos",Esta[[#This Row],[TEC - Tipo de Estrutura 2]])</f>
        <v>Vãos Multiplos</v>
      </c>
      <c r="T435" s="1">
        <v>3</v>
      </c>
      <c r="U435" s="1">
        <v>41.5</v>
      </c>
      <c r="V435" s="1">
        <v>10.050000000000001</v>
      </c>
      <c r="W435" s="1">
        <v>15.11</v>
      </c>
      <c r="X435" s="1">
        <v>6.3</v>
      </c>
      <c r="Y435" s="8"/>
      <c r="Z435" s="1" t="s">
        <v>37</v>
      </c>
      <c r="AA435" s="2" t="s">
        <v>23</v>
      </c>
      <c r="AB435" s="2" t="str" cm="1">
        <f t="array" ref="AB4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6" spans="1:30" ht="15" hidden="1" customHeight="1" x14ac:dyDescent="0.35">
      <c r="A436" s="1">
        <v>735</v>
      </c>
      <c r="B436" s="1">
        <v>4</v>
      </c>
      <c r="C436" s="11">
        <v>-8.6332998078465195</v>
      </c>
      <c r="D436" s="10">
        <v>39.9138592249043</v>
      </c>
      <c r="E436" s="1">
        <v>2090</v>
      </c>
      <c r="F436" s="2" t="s">
        <v>586</v>
      </c>
      <c r="G436" s="1"/>
      <c r="H436" s="2" t="s">
        <v>34</v>
      </c>
      <c r="I436" s="2" t="s">
        <v>99</v>
      </c>
      <c r="J436" s="2" t="s">
        <v>140</v>
      </c>
      <c r="K436" s="1">
        <v>-42767</v>
      </c>
      <c r="L436" s="1">
        <v>27389</v>
      </c>
      <c r="M436" s="2" t="s">
        <v>20</v>
      </c>
      <c r="N436" s="1">
        <v>2000</v>
      </c>
      <c r="O436" s="1" t="str" cm="1">
        <f t="array" ref="O4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6" s="1" t="str" cm="1">
        <f t="array" ref="P4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6" s="2" t="s">
        <v>31</v>
      </c>
      <c r="R436" s="2" t="str" cm="1">
        <f t="array" ref="R4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6" s="2" t="str">
        <f>IF(Esta[[#This Row],[TEC - Tipo de Estrutura 2]]="Pórtico","Vãos Multiplos",Esta[[#This Row],[TEC - Tipo de Estrutura 2]])</f>
        <v>Vãos Multiplos</v>
      </c>
      <c r="T436" s="1">
        <v>3</v>
      </c>
      <c r="U436" s="1">
        <v>44.9</v>
      </c>
      <c r="V436" s="1">
        <v>18</v>
      </c>
      <c r="W436" s="1">
        <v>18.5</v>
      </c>
      <c r="X436" s="1">
        <v>5.69</v>
      </c>
      <c r="Y436" s="8"/>
      <c r="Z436" s="1" t="s">
        <v>22</v>
      </c>
      <c r="AA436" s="2" t="s">
        <v>35</v>
      </c>
      <c r="AB436" s="2" t="str" cm="1">
        <f t="array" ref="AB4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7" spans="1:30" ht="15" hidden="1" customHeight="1" x14ac:dyDescent="0.35">
      <c r="A437" s="1">
        <v>736</v>
      </c>
      <c r="B437" s="1">
        <v>4</v>
      </c>
      <c r="C437" s="11">
        <v>-8.1012854360578803</v>
      </c>
      <c r="D437" s="10">
        <v>41.158528870749301</v>
      </c>
      <c r="E437" s="1">
        <v>2091</v>
      </c>
      <c r="F437" s="2" t="s">
        <v>587</v>
      </c>
      <c r="G437" s="1"/>
      <c r="H437" s="2" t="s">
        <v>18</v>
      </c>
      <c r="I437" s="2" t="s">
        <v>480</v>
      </c>
      <c r="J437" s="2" t="s">
        <v>535</v>
      </c>
      <c r="K437" s="1">
        <v>2671</v>
      </c>
      <c r="L437" s="1">
        <v>165484</v>
      </c>
      <c r="M437" s="2" t="s">
        <v>20</v>
      </c>
      <c r="N437" s="1">
        <v>2003</v>
      </c>
      <c r="O437" s="1" t="str" cm="1">
        <f t="array" ref="O4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7" s="1" t="str" cm="1">
        <f t="array" ref="P4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7" s="2" t="s">
        <v>57</v>
      </c>
      <c r="R437" s="2" t="str" cm="1">
        <f t="array" ref="R4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37" s="2" t="str">
        <f>IF(Esta[[#This Row],[TEC - Tipo de Estrutura 2]]="Pórtico","Vãos Multiplos",Esta[[#This Row],[TEC - Tipo de Estrutura 2]])</f>
        <v>Vãos Multiplos</v>
      </c>
      <c r="T437" s="1">
        <v>1</v>
      </c>
      <c r="U437" s="1">
        <v>12.2</v>
      </c>
      <c r="V437" s="1">
        <v>15.05</v>
      </c>
      <c r="W437" s="1">
        <v>12.2</v>
      </c>
      <c r="X437" s="7"/>
      <c r="Y437" s="8"/>
      <c r="Z437" s="1" t="s">
        <v>37</v>
      </c>
      <c r="AA437" s="2" t="s">
        <v>23</v>
      </c>
      <c r="AB437" s="2" t="str" cm="1">
        <f t="array" ref="AB4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38" spans="1:30" ht="15" hidden="1" customHeight="1" x14ac:dyDescent="0.35">
      <c r="A438" s="1">
        <v>737</v>
      </c>
      <c r="B438" s="1">
        <v>3</v>
      </c>
      <c r="C438" s="11">
        <v>-7.6770983376236597</v>
      </c>
      <c r="D438" s="10">
        <v>39.647539402645599</v>
      </c>
      <c r="E438" s="1">
        <v>2092</v>
      </c>
      <c r="F438" s="2" t="s">
        <v>588</v>
      </c>
      <c r="G438" s="1"/>
      <c r="H438" s="2" t="s">
        <v>25</v>
      </c>
      <c r="I438" s="2" t="s">
        <v>225</v>
      </c>
      <c r="J438" s="2" t="s">
        <v>248</v>
      </c>
      <c r="K438" s="1">
        <v>39140</v>
      </c>
      <c r="L438" s="1">
        <v>-2201</v>
      </c>
      <c r="M438" s="2" t="s">
        <v>20</v>
      </c>
      <c r="N438" s="1">
        <v>1887</v>
      </c>
      <c r="O438" s="1" t="str" cm="1">
        <f t="array" ref="O4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38" s="1" t="str" cm="1">
        <f t="array" ref="P4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38" s="2" t="s">
        <v>31</v>
      </c>
      <c r="R438" s="2" t="str" cm="1">
        <f t="array" ref="R4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8" s="2" t="str">
        <f>IF(Esta[[#This Row],[TEC - Tipo de Estrutura 2]]="Pórtico","Vãos Multiplos",Esta[[#This Row],[TEC - Tipo de Estrutura 2]])</f>
        <v>Vãos Multiplos</v>
      </c>
      <c r="T438" s="1">
        <v>3</v>
      </c>
      <c r="U438" s="1">
        <v>165</v>
      </c>
      <c r="V438" s="1">
        <v>9</v>
      </c>
      <c r="W438" s="1">
        <v>63</v>
      </c>
      <c r="X438" s="1">
        <v>20</v>
      </c>
      <c r="Y438" s="8"/>
      <c r="Z438" s="1" t="s">
        <v>41</v>
      </c>
      <c r="AA438" s="2" t="s">
        <v>45</v>
      </c>
      <c r="AB438" s="2" t="str" cm="1">
        <f t="array" ref="AB4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4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438" s="2" t="s">
        <v>23</v>
      </c>
    </row>
    <row r="439" spans="1:30" ht="15" hidden="1" customHeight="1" x14ac:dyDescent="0.35">
      <c r="A439" s="1">
        <v>738</v>
      </c>
      <c r="B439" s="1">
        <v>4</v>
      </c>
      <c r="C439" s="11">
        <v>-8.0466621966663308</v>
      </c>
      <c r="D439" s="10">
        <v>41.255531271961601</v>
      </c>
      <c r="E439" s="1">
        <v>2094</v>
      </c>
      <c r="F439" s="2" t="s">
        <v>589</v>
      </c>
      <c r="G439" s="1"/>
      <c r="H439" s="2" t="s">
        <v>18</v>
      </c>
      <c r="I439" s="2" t="s">
        <v>480</v>
      </c>
      <c r="J439" s="2" t="s">
        <v>533</v>
      </c>
      <c r="K439" s="1">
        <v>7245</v>
      </c>
      <c r="L439" s="1">
        <v>176260</v>
      </c>
      <c r="M439" s="2" t="s">
        <v>20</v>
      </c>
      <c r="N439" s="1">
        <v>1988</v>
      </c>
      <c r="O439" s="1" t="str" cm="1">
        <f t="array" ref="O4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9" s="1" t="str" cm="1">
        <f t="array" ref="P4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39" s="2" t="s">
        <v>31</v>
      </c>
      <c r="R439" s="2" t="str" cm="1">
        <f t="array" ref="R4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39" s="2" t="str">
        <f>IF(Esta[[#This Row],[TEC - Tipo de Estrutura 2]]="Pórtico","Vãos Multiplos",Esta[[#This Row],[TEC - Tipo de Estrutura 2]])</f>
        <v>Vãos Multiplos</v>
      </c>
      <c r="T439" s="1">
        <v>3</v>
      </c>
      <c r="U439" s="1">
        <v>47.1</v>
      </c>
      <c r="V439" s="1">
        <v>17.2</v>
      </c>
      <c r="W439" s="1">
        <v>18.899999999999999</v>
      </c>
      <c r="X439" s="1">
        <v>11.6</v>
      </c>
      <c r="Y439" s="8"/>
      <c r="Z439" s="1" t="s">
        <v>37</v>
      </c>
      <c r="AA439" s="2" t="s">
        <v>35</v>
      </c>
      <c r="AB439" s="2" t="str" cm="1">
        <f t="array" ref="AB4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0" spans="1:30" ht="15" hidden="1" customHeight="1" x14ac:dyDescent="0.35">
      <c r="A440" s="1">
        <v>741</v>
      </c>
      <c r="B440" s="1">
        <v>4</v>
      </c>
      <c r="C440" s="11">
        <v>-8.0192112839795406</v>
      </c>
      <c r="D440" s="10">
        <v>41.266041431739097</v>
      </c>
      <c r="E440" s="1">
        <v>2099</v>
      </c>
      <c r="F440" s="2" t="s">
        <v>590</v>
      </c>
      <c r="G440" s="1"/>
      <c r="H440" s="2" t="s">
        <v>34</v>
      </c>
      <c r="I440" s="2" t="s">
        <v>480</v>
      </c>
      <c r="J440" s="2" t="s">
        <v>533</v>
      </c>
      <c r="K440" s="1">
        <v>9544.1149999999998</v>
      </c>
      <c r="L440" s="1">
        <v>177429.9</v>
      </c>
      <c r="M440" s="2" t="s">
        <v>20</v>
      </c>
      <c r="N440" s="1">
        <v>1988</v>
      </c>
      <c r="O440" s="1" t="str" cm="1">
        <f t="array" ref="O4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0" s="1" t="str" cm="1">
        <f t="array" ref="P4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0" s="2" t="s">
        <v>57</v>
      </c>
      <c r="R440" s="2" t="str" cm="1">
        <f t="array" ref="R4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0" s="2" t="str">
        <f>IF(Esta[[#This Row],[TEC - Tipo de Estrutura 2]]="Pórtico","Vãos Multiplos",Esta[[#This Row],[TEC - Tipo de Estrutura 2]])</f>
        <v>Vãos Multiplos</v>
      </c>
      <c r="T440" s="1">
        <v>1</v>
      </c>
      <c r="U440" s="1">
        <v>16.75</v>
      </c>
      <c r="V440" s="1">
        <v>5.8</v>
      </c>
      <c r="W440" s="1">
        <v>16.75</v>
      </c>
      <c r="X440" s="7"/>
      <c r="Y440" s="8"/>
      <c r="Z440" s="1" t="s">
        <v>37</v>
      </c>
      <c r="AA440" s="2" t="s">
        <v>23</v>
      </c>
      <c r="AB440" s="2" t="str" cm="1">
        <f t="array" ref="AB4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1" spans="1:30" ht="15" hidden="1" customHeight="1" x14ac:dyDescent="0.35">
      <c r="A441" s="1">
        <v>744</v>
      </c>
      <c r="B441" s="1">
        <v>4</v>
      </c>
      <c r="C441" s="11">
        <v>-8.0058664234846599</v>
      </c>
      <c r="D441" s="10">
        <v>41.275144217948302</v>
      </c>
      <c r="E441" s="1">
        <v>2104</v>
      </c>
      <c r="F441" s="2" t="s">
        <v>592</v>
      </c>
      <c r="G441" s="1"/>
      <c r="H441" s="2" t="s">
        <v>34</v>
      </c>
      <c r="I441" s="2" t="s">
        <v>480</v>
      </c>
      <c r="J441" s="2" t="s">
        <v>533</v>
      </c>
      <c r="K441" s="1">
        <v>10660.88</v>
      </c>
      <c r="L441" s="1">
        <v>178442.4</v>
      </c>
      <c r="M441" s="2" t="s">
        <v>20</v>
      </c>
      <c r="N441" s="1">
        <v>1988</v>
      </c>
      <c r="O441" s="1" t="str" cm="1">
        <f t="array" ref="O4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1" s="1" t="str" cm="1">
        <f t="array" ref="P4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1" s="2" t="s">
        <v>57</v>
      </c>
      <c r="R441" s="2" t="str" cm="1">
        <f t="array" ref="R4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1" s="2" t="str">
        <f>IF(Esta[[#This Row],[TEC - Tipo de Estrutura 2]]="Pórtico","Vãos Multiplos",Esta[[#This Row],[TEC - Tipo de Estrutura 2]])</f>
        <v>Vãos Multiplos</v>
      </c>
      <c r="T441" s="1">
        <v>1</v>
      </c>
      <c r="U441" s="1">
        <v>22.15</v>
      </c>
      <c r="V441" s="1">
        <v>10.199999999999999</v>
      </c>
      <c r="W441" s="1">
        <v>22.15</v>
      </c>
      <c r="X441" s="7"/>
      <c r="Y441" s="8"/>
      <c r="Z441" s="1" t="s">
        <v>37</v>
      </c>
      <c r="AA441" s="2" t="s">
        <v>23</v>
      </c>
      <c r="AB441" s="2" t="str" cm="1">
        <f t="array" ref="AB4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2" spans="1:30" ht="15" hidden="1" customHeight="1" x14ac:dyDescent="0.35">
      <c r="A442" s="1">
        <v>745</v>
      </c>
      <c r="B442" s="1">
        <v>4</v>
      </c>
      <c r="C442" s="11">
        <v>-8.0066156725076691</v>
      </c>
      <c r="D442" s="10">
        <v>41.275172956616203</v>
      </c>
      <c r="E442" s="1">
        <v>2105</v>
      </c>
      <c r="F442" s="2" t="s">
        <v>593</v>
      </c>
      <c r="G442" s="1"/>
      <c r="H442" s="2" t="s">
        <v>34</v>
      </c>
      <c r="I442" s="2" t="s">
        <v>480</v>
      </c>
      <c r="J442" s="2" t="s">
        <v>533</v>
      </c>
      <c r="K442" s="1">
        <v>10598.1</v>
      </c>
      <c r="L442" s="1">
        <v>178445.5</v>
      </c>
      <c r="M442" s="2" t="s">
        <v>20</v>
      </c>
      <c r="N442" s="1">
        <v>1988</v>
      </c>
      <c r="O442" s="1" t="str" cm="1">
        <f t="array" ref="O4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2" s="1" t="str" cm="1">
        <f t="array" ref="P4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2" s="2" t="s">
        <v>57</v>
      </c>
      <c r="R442" s="2" t="str" cm="1">
        <f t="array" ref="R4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2" s="2" t="str">
        <f>IF(Esta[[#This Row],[TEC - Tipo de Estrutura 2]]="Pórtico","Vãos Multiplos",Esta[[#This Row],[TEC - Tipo de Estrutura 2]])</f>
        <v>Vãos Multiplos</v>
      </c>
      <c r="T442" s="1">
        <v>1</v>
      </c>
      <c r="U442" s="1">
        <v>17.05</v>
      </c>
      <c r="V442" s="1">
        <v>5.75</v>
      </c>
      <c r="W442" s="1">
        <v>17.05</v>
      </c>
      <c r="X442" s="7"/>
      <c r="Y442" s="8"/>
      <c r="Z442" s="1" t="s">
        <v>37</v>
      </c>
      <c r="AA442" s="2" t="s">
        <v>23</v>
      </c>
      <c r="AB442" s="2" t="str" cm="1">
        <f t="array" ref="AB4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3" spans="1:30" ht="15" hidden="1" customHeight="1" x14ac:dyDescent="0.35">
      <c r="A443" s="1">
        <v>747</v>
      </c>
      <c r="B443" s="1">
        <v>4</v>
      </c>
      <c r="C443" s="11">
        <v>-7.9919045555788601</v>
      </c>
      <c r="D443" s="10">
        <v>41.278834068318702</v>
      </c>
      <c r="E443" s="1">
        <v>2110</v>
      </c>
      <c r="F443" s="2" t="s">
        <v>594</v>
      </c>
      <c r="G443" s="1"/>
      <c r="H443" s="2" t="s">
        <v>18</v>
      </c>
      <c r="I443" s="2" t="s">
        <v>480</v>
      </c>
      <c r="J443" s="2" t="s">
        <v>533</v>
      </c>
      <c r="K443" s="1">
        <v>11830</v>
      </c>
      <c r="L443" s="1">
        <v>178854</v>
      </c>
      <c r="M443" s="2" t="s">
        <v>20</v>
      </c>
      <c r="N443" s="1">
        <v>1988</v>
      </c>
      <c r="O443" s="1" t="str" cm="1">
        <f t="array" ref="O4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3" s="1" t="str" cm="1">
        <f t="array" ref="P4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3" s="2" t="s">
        <v>57</v>
      </c>
      <c r="R443" s="2" t="str" cm="1">
        <f t="array" ref="R4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3" s="2" t="str">
        <f>IF(Esta[[#This Row],[TEC - Tipo de Estrutura 2]]="Pórtico","Vãos Multiplos",Esta[[#This Row],[TEC - Tipo de Estrutura 2]])</f>
        <v>Vãos Multiplos</v>
      </c>
      <c r="T443" s="1">
        <v>1</v>
      </c>
      <c r="U443" s="1">
        <v>11.25</v>
      </c>
      <c r="V443" s="1">
        <v>15.9</v>
      </c>
      <c r="W443" s="1">
        <v>11.25</v>
      </c>
      <c r="X443" s="7"/>
      <c r="Y443" s="8"/>
      <c r="Z443" s="1" t="s">
        <v>37</v>
      </c>
      <c r="AA443" s="2" t="s">
        <v>23</v>
      </c>
      <c r="AB443" s="2" t="str" cm="1">
        <f t="array" ref="AB4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4" spans="1:30" ht="15" hidden="1" customHeight="1" x14ac:dyDescent="0.35">
      <c r="A444" s="1">
        <v>748</v>
      </c>
      <c r="B444" s="1">
        <v>4</v>
      </c>
      <c r="C444" s="11">
        <v>-7.9881730281312198</v>
      </c>
      <c r="D444" s="10">
        <v>41.270395195670901</v>
      </c>
      <c r="E444" s="1">
        <v>2113</v>
      </c>
      <c r="F444" s="2" t="s">
        <v>595</v>
      </c>
      <c r="G444" s="1"/>
      <c r="H444" s="2" t="s">
        <v>34</v>
      </c>
      <c r="I444" s="2" t="s">
        <v>480</v>
      </c>
      <c r="J444" s="2" t="s">
        <v>533</v>
      </c>
      <c r="K444" s="1">
        <v>12144.19</v>
      </c>
      <c r="L444" s="1">
        <v>177917.3</v>
      </c>
      <c r="M444" s="2" t="s">
        <v>20</v>
      </c>
      <c r="N444" s="1">
        <v>1988</v>
      </c>
      <c r="O444" s="1" t="str" cm="1">
        <f t="array" ref="O4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4" s="1" t="str" cm="1">
        <f t="array" ref="P4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4" s="2" t="s">
        <v>57</v>
      </c>
      <c r="R444" s="2" t="str" cm="1">
        <f t="array" ref="R4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4" s="2" t="str">
        <f>IF(Esta[[#This Row],[TEC - Tipo de Estrutura 2]]="Pórtico","Vãos Multiplos",Esta[[#This Row],[TEC - Tipo de Estrutura 2]])</f>
        <v>Vãos Multiplos</v>
      </c>
      <c r="T444" s="1">
        <v>1</v>
      </c>
      <c r="U444" s="1">
        <v>16.399999999999999</v>
      </c>
      <c r="V444" s="1">
        <v>10.35</v>
      </c>
      <c r="W444" s="1">
        <v>16.399999999999999</v>
      </c>
      <c r="X444" s="7"/>
      <c r="Y444" s="8"/>
      <c r="Z444" s="1" t="s">
        <v>37</v>
      </c>
      <c r="AA444" s="2" t="s">
        <v>23</v>
      </c>
      <c r="AB444" s="2" t="str" cm="1">
        <f t="array" ref="AB4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5" spans="1:30" ht="15" hidden="1" customHeight="1" x14ac:dyDescent="0.35">
      <c r="A445" s="1">
        <v>749</v>
      </c>
      <c r="B445" s="1">
        <v>4</v>
      </c>
      <c r="C445" s="11">
        <v>-7.9842583302127998</v>
      </c>
      <c r="D445" s="10">
        <v>41.267842910060899</v>
      </c>
      <c r="E445" s="1">
        <v>2114</v>
      </c>
      <c r="F445" s="2" t="s">
        <v>596</v>
      </c>
      <c r="G445" s="1"/>
      <c r="H445" s="2" t="s">
        <v>34</v>
      </c>
      <c r="I445" s="2" t="s">
        <v>480</v>
      </c>
      <c r="J445" s="2" t="s">
        <v>533</v>
      </c>
      <c r="K445" s="1">
        <v>12472.69</v>
      </c>
      <c r="L445" s="1">
        <v>177634.4</v>
      </c>
      <c r="M445" s="2" t="s">
        <v>20</v>
      </c>
      <c r="N445" s="1">
        <v>1988</v>
      </c>
      <c r="O445" s="1" t="str" cm="1">
        <f t="array" ref="O4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5" s="1" t="str" cm="1">
        <f t="array" ref="P4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5" s="2" t="s">
        <v>57</v>
      </c>
      <c r="R445" s="2" t="str" cm="1">
        <f t="array" ref="R4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45" s="2" t="str">
        <f>IF(Esta[[#This Row],[TEC - Tipo de Estrutura 2]]="Pórtico","Vãos Multiplos",Esta[[#This Row],[TEC - Tipo de Estrutura 2]])</f>
        <v>Vãos Multiplos</v>
      </c>
      <c r="T445" s="1">
        <v>1</v>
      </c>
      <c r="U445" s="1">
        <v>17.100000000000001</v>
      </c>
      <c r="V445" s="1">
        <v>5.6</v>
      </c>
      <c r="W445" s="1">
        <v>17.100000000000001</v>
      </c>
      <c r="X445" s="7"/>
      <c r="Y445" s="8"/>
      <c r="Z445" s="1" t="s">
        <v>37</v>
      </c>
      <c r="AA445" s="2" t="s">
        <v>23</v>
      </c>
      <c r="AB445" s="2" t="str" cm="1">
        <f t="array" ref="AB4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6" spans="1:30" ht="15" hidden="1" customHeight="1" x14ac:dyDescent="0.35">
      <c r="A446" s="1">
        <v>750</v>
      </c>
      <c r="B446" s="1">
        <v>3</v>
      </c>
      <c r="C446" s="11">
        <v>-7.9281329913899699</v>
      </c>
      <c r="D446" s="10">
        <v>41.2776531844357</v>
      </c>
      <c r="E446" s="1">
        <v>2122</v>
      </c>
      <c r="F446" s="2" t="s">
        <v>597</v>
      </c>
      <c r="G446" s="1"/>
      <c r="H446" s="2" t="s">
        <v>55</v>
      </c>
      <c r="I446" s="2" t="s">
        <v>480</v>
      </c>
      <c r="J446" s="2" t="s">
        <v>533</v>
      </c>
      <c r="K446" s="1">
        <v>17173.07</v>
      </c>
      <c r="L446" s="1">
        <v>178733.5</v>
      </c>
      <c r="M446" s="2" t="s">
        <v>20</v>
      </c>
      <c r="N446" s="1">
        <v>1988</v>
      </c>
      <c r="O446" s="1" t="str" cm="1">
        <f t="array" ref="O4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6" s="1" t="str" cm="1">
        <f t="array" ref="P4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6" s="2" t="s">
        <v>31</v>
      </c>
      <c r="R446" s="2" t="str" cm="1">
        <f t="array" ref="R4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46" s="2" t="str">
        <f>IF(Esta[[#This Row],[TEC - Tipo de Estrutura 2]]="Pórtico","Vãos Multiplos",Esta[[#This Row],[TEC - Tipo de Estrutura 2]])</f>
        <v>Vãos Multiplos</v>
      </c>
      <c r="T446" s="1">
        <v>3</v>
      </c>
      <c r="U446" s="1">
        <v>90.5</v>
      </c>
      <c r="V446" s="1">
        <v>15.6</v>
      </c>
      <c r="W446" s="1">
        <v>36.1</v>
      </c>
      <c r="X446" s="1">
        <v>19.3</v>
      </c>
      <c r="Y446" s="8"/>
      <c r="Z446" s="1" t="s">
        <v>37</v>
      </c>
      <c r="AA446" s="2" t="s">
        <v>35</v>
      </c>
      <c r="AB446" s="2" t="str" cm="1">
        <f t="array" ref="AB4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7" spans="1:30" ht="15" hidden="1" customHeight="1" x14ac:dyDescent="0.35">
      <c r="A447" s="1">
        <v>751</v>
      </c>
      <c r="B447" s="1">
        <v>4</v>
      </c>
      <c r="C447" s="11">
        <v>-8.1420472955259608</v>
      </c>
      <c r="D447" s="10">
        <v>39.905398690828797</v>
      </c>
      <c r="E447" s="1">
        <v>2123</v>
      </c>
      <c r="F447" s="2" t="s">
        <v>1874</v>
      </c>
      <c r="G447" s="1"/>
      <c r="H447" s="2" t="s">
        <v>25</v>
      </c>
      <c r="I447" s="2" t="s">
        <v>225</v>
      </c>
      <c r="J447" s="2" t="s">
        <v>279</v>
      </c>
      <c r="K447" s="1">
        <v>-764.38480000000004</v>
      </c>
      <c r="L447" s="1">
        <v>26329.86</v>
      </c>
      <c r="M447" s="2" t="s">
        <v>20</v>
      </c>
      <c r="N447" s="1">
        <v>1995</v>
      </c>
      <c r="O447" s="1" t="str" cm="1">
        <f t="array" ref="O4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7" s="1" t="str" cm="1">
        <f t="array" ref="P4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7" s="2" t="s">
        <v>31</v>
      </c>
      <c r="R447" s="2" t="str" cm="1">
        <f t="array" ref="R4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47" s="2" t="str">
        <f>IF(Esta[[#This Row],[TEC - Tipo de Estrutura 2]]="Pórtico","Vãos Multiplos",Esta[[#This Row],[TEC - Tipo de Estrutura 2]])</f>
        <v>Vãos Multiplos</v>
      </c>
      <c r="T447" s="1">
        <v>5</v>
      </c>
      <c r="U447" s="1">
        <v>485.4</v>
      </c>
      <c r="V447" s="1">
        <v>16</v>
      </c>
      <c r="W447" s="1">
        <v>180.4</v>
      </c>
      <c r="X447" s="1">
        <v>100</v>
      </c>
      <c r="Y447" s="8"/>
      <c r="Z447" s="1" t="s">
        <v>41</v>
      </c>
      <c r="AA447" s="2" t="s">
        <v>35</v>
      </c>
      <c r="AB447" s="2" t="str" cm="1">
        <f t="array" ref="AB4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8" spans="1:30" ht="15" hidden="1" customHeight="1" x14ac:dyDescent="0.35">
      <c r="A448" s="1">
        <v>752</v>
      </c>
      <c r="B448" s="1">
        <v>5</v>
      </c>
      <c r="C448" s="11">
        <v>-7.9338077773797897</v>
      </c>
      <c r="D448" s="10">
        <v>41.276199966539203</v>
      </c>
      <c r="E448" s="1">
        <v>2124</v>
      </c>
      <c r="F448" s="2" t="s">
        <v>598</v>
      </c>
      <c r="G448" s="1"/>
      <c r="H448" s="2" t="s">
        <v>55</v>
      </c>
      <c r="I448" s="2" t="s">
        <v>480</v>
      </c>
      <c r="J448" s="2" t="s">
        <v>533</v>
      </c>
      <c r="K448" s="1">
        <v>16698</v>
      </c>
      <c r="L448" s="1">
        <v>178571</v>
      </c>
      <c r="M448" s="2" t="s">
        <v>20</v>
      </c>
      <c r="N448" s="1">
        <v>1988</v>
      </c>
      <c r="O448" s="1" t="str" cm="1">
        <f t="array" ref="O4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8" s="1" t="str" cm="1">
        <f t="array" ref="P4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8" s="2" t="s">
        <v>31</v>
      </c>
      <c r="R448" s="2" t="str" cm="1">
        <f t="array" ref="R4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48" s="2" t="str">
        <f>IF(Esta[[#This Row],[TEC - Tipo de Estrutura 2]]="Pórtico","Vãos Multiplos",Esta[[#This Row],[TEC - Tipo de Estrutura 2]])</f>
        <v>Vãos Multiplos</v>
      </c>
      <c r="T448" s="1">
        <v>3</v>
      </c>
      <c r="U448" s="1">
        <v>90.9</v>
      </c>
      <c r="V448" s="1">
        <v>15.65</v>
      </c>
      <c r="W448" s="1">
        <v>36.700000000000003</v>
      </c>
      <c r="X448" s="1">
        <v>18.8</v>
      </c>
      <c r="Y448" s="8"/>
      <c r="Z448" s="1" t="s">
        <v>37</v>
      </c>
      <c r="AA448" s="2" t="s">
        <v>35</v>
      </c>
      <c r="AB448" s="2" t="str" cm="1">
        <f t="array" ref="AB4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49" spans="1:30" ht="15" hidden="1" customHeight="1" x14ac:dyDescent="0.35">
      <c r="A449" s="1">
        <v>757</v>
      </c>
      <c r="B449" s="1">
        <v>4</v>
      </c>
      <c r="C449" s="11">
        <v>-8.4651438788558693</v>
      </c>
      <c r="D449" s="10">
        <v>40.2695973979474</v>
      </c>
      <c r="E449" s="1">
        <v>2130</v>
      </c>
      <c r="F449" s="2" t="s">
        <v>599</v>
      </c>
      <c r="G449" s="1"/>
      <c r="H449" s="2" t="s">
        <v>18</v>
      </c>
      <c r="I449" s="2" t="s">
        <v>600</v>
      </c>
      <c r="J449" s="2" t="s">
        <v>600</v>
      </c>
      <c r="K449" s="1">
        <v>-28242</v>
      </c>
      <c r="L449" s="1">
        <v>66822</v>
      </c>
      <c r="M449" s="2" t="s">
        <v>20</v>
      </c>
      <c r="N449" s="1">
        <v>1991</v>
      </c>
      <c r="O449" s="1" t="str" cm="1">
        <f t="array" ref="O4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9" s="1" t="str" cm="1">
        <f t="array" ref="P4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49" s="2" t="s">
        <v>21</v>
      </c>
      <c r="R449" s="2" t="str" cm="1">
        <f t="array" ref="R4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49" s="2" t="str">
        <f>IF(Esta[[#This Row],[TEC - Tipo de Estrutura 2]]="Pórtico","Vãos Multiplos",Esta[[#This Row],[TEC - Tipo de Estrutura 2]])</f>
        <v>Tabuleiro simples/apoiado</v>
      </c>
      <c r="T449" s="1">
        <v>1</v>
      </c>
      <c r="U449" s="1">
        <v>17.2</v>
      </c>
      <c r="V449" s="1">
        <v>29.3</v>
      </c>
      <c r="W449" s="1">
        <v>17.2</v>
      </c>
      <c r="X449" s="7"/>
      <c r="Y449" s="8"/>
      <c r="Z449" s="1" t="s">
        <v>41</v>
      </c>
      <c r="AA449" s="2" t="s">
        <v>35</v>
      </c>
      <c r="AB449" s="2" t="str" cm="1">
        <f t="array" ref="AB4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0" spans="1:30" ht="15" hidden="1" customHeight="1" x14ac:dyDescent="0.35">
      <c r="A450" s="1">
        <v>758</v>
      </c>
      <c r="B450" s="1">
        <v>4</v>
      </c>
      <c r="C450" s="11">
        <v>-8.4552817400755398</v>
      </c>
      <c r="D450" s="10">
        <v>40.269976500441899</v>
      </c>
      <c r="E450" s="1">
        <v>2132</v>
      </c>
      <c r="F450" s="2" t="s">
        <v>34</v>
      </c>
      <c r="G450" s="1"/>
      <c r="H450" s="2" t="s">
        <v>34</v>
      </c>
      <c r="I450" s="2" t="s">
        <v>600</v>
      </c>
      <c r="J450" s="2" t="s">
        <v>600</v>
      </c>
      <c r="K450" s="1">
        <v>-27403</v>
      </c>
      <c r="L450" s="1">
        <v>66861</v>
      </c>
      <c r="M450" s="2" t="s">
        <v>20</v>
      </c>
      <c r="N450" s="1">
        <v>1991</v>
      </c>
      <c r="O450" s="1" t="str" cm="1">
        <f t="array" ref="O4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0" s="1" t="str" cm="1">
        <f t="array" ref="P4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0" s="2" t="s">
        <v>31</v>
      </c>
      <c r="R450" s="2" t="str" cm="1">
        <f t="array" ref="R4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0" s="2" t="str">
        <f>IF(Esta[[#This Row],[TEC - Tipo de Estrutura 2]]="Pórtico","Vãos Multiplos",Esta[[#This Row],[TEC - Tipo de Estrutura 2]])</f>
        <v>Vãos Multiplos</v>
      </c>
      <c r="T450" s="1">
        <v>3</v>
      </c>
      <c r="U450" s="1">
        <v>71.61</v>
      </c>
      <c r="V450" s="1">
        <v>9.4</v>
      </c>
      <c r="W450" s="1">
        <v>37.39</v>
      </c>
      <c r="X450" s="1">
        <v>10.64</v>
      </c>
      <c r="Y450" s="8"/>
      <c r="Z450" s="1" t="s">
        <v>41</v>
      </c>
      <c r="AA450" s="2" t="s">
        <v>35</v>
      </c>
      <c r="AB450" s="2" t="str" cm="1">
        <f t="array" ref="AB4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1" spans="1:30" ht="15" hidden="1" customHeight="1" x14ac:dyDescent="0.35">
      <c r="A451" s="1">
        <v>763</v>
      </c>
      <c r="B451" s="1">
        <v>4</v>
      </c>
      <c r="C451" s="11">
        <v>-8.4492911516215194</v>
      </c>
      <c r="D451" s="10">
        <v>40.271136754955201</v>
      </c>
      <c r="E451" s="1">
        <v>2140</v>
      </c>
      <c r="F451" s="2" t="s">
        <v>601</v>
      </c>
      <c r="G451" s="1"/>
      <c r="H451" s="2" t="s">
        <v>18</v>
      </c>
      <c r="I451" s="2" t="s">
        <v>600</v>
      </c>
      <c r="J451" s="2" t="s">
        <v>600</v>
      </c>
      <c r="K451" s="1">
        <v>-26893</v>
      </c>
      <c r="L451" s="1">
        <v>66988</v>
      </c>
      <c r="M451" s="2" t="s">
        <v>20</v>
      </c>
      <c r="N451" s="1">
        <v>1991</v>
      </c>
      <c r="O451" s="1" t="str" cm="1">
        <f t="array" ref="O4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1" s="1" t="str" cm="1">
        <f t="array" ref="P4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1" s="2" t="s">
        <v>57</v>
      </c>
      <c r="R451" s="2" t="str" cm="1">
        <f t="array" ref="R4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51" s="2" t="str">
        <f>IF(Esta[[#This Row],[TEC - Tipo de Estrutura 2]]="Pórtico","Vãos Multiplos",Esta[[#This Row],[TEC - Tipo de Estrutura 2]])</f>
        <v>Vãos Multiplos</v>
      </c>
      <c r="T451" s="1">
        <v>1</v>
      </c>
      <c r="U451" s="1">
        <v>12</v>
      </c>
      <c r="V451" s="1">
        <v>30</v>
      </c>
      <c r="W451" s="1">
        <v>12</v>
      </c>
      <c r="X451" s="7"/>
      <c r="Y451" s="8"/>
      <c r="Z451" s="1" t="s">
        <v>41</v>
      </c>
      <c r="AA451" s="2" t="s">
        <v>23</v>
      </c>
      <c r="AB451" s="2" t="str" cm="1">
        <f t="array" ref="AB4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2" spans="1:30" ht="15" hidden="1" customHeight="1" x14ac:dyDescent="0.35">
      <c r="A452" s="1">
        <v>765</v>
      </c>
      <c r="B452" s="1">
        <v>4</v>
      </c>
      <c r="C452" s="11">
        <v>-8.4442111078853799</v>
      </c>
      <c r="D452" s="10">
        <v>40.272150342951299</v>
      </c>
      <c r="E452" s="1">
        <v>2143</v>
      </c>
      <c r="F452" s="2" t="s">
        <v>602</v>
      </c>
      <c r="G452" s="1"/>
      <c r="H452" s="2" t="s">
        <v>18</v>
      </c>
      <c r="I452" s="2" t="s">
        <v>600</v>
      </c>
      <c r="J452" s="2" t="s">
        <v>600</v>
      </c>
      <c r="K452" s="1">
        <v>-26460.52</v>
      </c>
      <c r="L452" s="1">
        <v>67099.02</v>
      </c>
      <c r="M452" s="2" t="s">
        <v>20</v>
      </c>
      <c r="N452" s="1">
        <v>1991</v>
      </c>
      <c r="O452" s="1" t="str" cm="1">
        <f t="array" ref="O4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2" s="1" t="str" cm="1">
        <f t="array" ref="P4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2" s="2" t="s">
        <v>31</v>
      </c>
      <c r="R452" s="2" t="str" cm="1">
        <f t="array" ref="R4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2" s="2" t="str">
        <f>IF(Esta[[#This Row],[TEC - Tipo de Estrutura 2]]="Pórtico","Vãos Multiplos",Esta[[#This Row],[TEC - Tipo de Estrutura 2]])</f>
        <v>Vãos Multiplos</v>
      </c>
      <c r="T452" s="1">
        <v>3</v>
      </c>
      <c r="U452" s="1">
        <v>66.599999999999994</v>
      </c>
      <c r="V452" s="1">
        <v>32.21</v>
      </c>
      <c r="W452" s="1">
        <v>36.01</v>
      </c>
      <c r="X452" s="1">
        <v>10.5</v>
      </c>
      <c r="Y452" s="8"/>
      <c r="Z452" s="1" t="s">
        <v>41</v>
      </c>
      <c r="AA452" s="2" t="s">
        <v>35</v>
      </c>
      <c r="AB452" s="2" t="str" cm="1">
        <f t="array" ref="AB4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3" spans="1:30" ht="15" hidden="1" customHeight="1" x14ac:dyDescent="0.35">
      <c r="A453" s="1">
        <v>766</v>
      </c>
      <c r="B453" s="1">
        <v>4</v>
      </c>
      <c r="C453" s="11">
        <v>-8.9574983675947397</v>
      </c>
      <c r="D453" s="10">
        <v>39.223696126815</v>
      </c>
      <c r="E453" s="1">
        <v>2145</v>
      </c>
      <c r="F453" s="2" t="s">
        <v>603</v>
      </c>
      <c r="G453" s="1"/>
      <c r="H453" s="2" t="s">
        <v>18</v>
      </c>
      <c r="I453" s="2" t="s">
        <v>254</v>
      </c>
      <c r="J453" s="2" t="s">
        <v>483</v>
      </c>
      <c r="K453" s="1">
        <v>-71189.03</v>
      </c>
      <c r="L453" s="1">
        <v>-49033.21</v>
      </c>
      <c r="M453" s="2" t="s">
        <v>20</v>
      </c>
      <c r="N453" s="1">
        <v>1982</v>
      </c>
      <c r="O453" s="1" t="str" cm="1">
        <f t="array" ref="O4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53" s="1" t="str" cm="1">
        <f t="array" ref="P4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53" s="2" t="s">
        <v>31</v>
      </c>
      <c r="R453" s="2" t="str" cm="1">
        <f t="array" ref="R4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3" s="2" t="str">
        <f>IF(Esta[[#This Row],[TEC - Tipo de Estrutura 2]]="Pórtico","Vãos Multiplos",Esta[[#This Row],[TEC - Tipo de Estrutura 2]])</f>
        <v>Vãos Multiplos</v>
      </c>
      <c r="T453" s="1">
        <v>3</v>
      </c>
      <c r="U453" s="1">
        <v>38.5</v>
      </c>
      <c r="V453" s="1">
        <v>13.53</v>
      </c>
      <c r="W453" s="1">
        <v>18.2</v>
      </c>
      <c r="X453" s="1">
        <v>4.7</v>
      </c>
      <c r="Y453" s="8"/>
      <c r="Z453" s="1" t="s">
        <v>29</v>
      </c>
      <c r="AA453" s="2" t="s">
        <v>35</v>
      </c>
      <c r="AB453" s="2" t="str" cm="1">
        <f t="array" ref="AB4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4" spans="1:30" ht="15" hidden="1" customHeight="1" x14ac:dyDescent="0.35">
      <c r="A454" s="1">
        <v>767</v>
      </c>
      <c r="B454" s="1">
        <v>4</v>
      </c>
      <c r="C454" s="11">
        <v>-8.4397906557399605</v>
      </c>
      <c r="D454" s="10">
        <v>40.273302001074299</v>
      </c>
      <c r="E454" s="1">
        <v>2149</v>
      </c>
      <c r="F454" s="2" t="s">
        <v>18</v>
      </c>
      <c r="G454" s="1"/>
      <c r="H454" s="2" t="s">
        <v>18</v>
      </c>
      <c r="I454" s="2" t="s">
        <v>600</v>
      </c>
      <c r="J454" s="2" t="s">
        <v>600</v>
      </c>
      <c r="K454" s="1">
        <v>-26084.1</v>
      </c>
      <c r="L454" s="1">
        <v>67225.59</v>
      </c>
      <c r="M454" s="2" t="s">
        <v>20</v>
      </c>
      <c r="N454" s="1">
        <v>1991</v>
      </c>
      <c r="O454" s="1" t="str" cm="1">
        <f t="array" ref="O4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4" s="1" t="str" cm="1">
        <f t="array" ref="P4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4" s="2" t="s">
        <v>21</v>
      </c>
      <c r="R454" s="2" t="str" cm="1">
        <f t="array" ref="R4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54" s="2" t="str">
        <f>IF(Esta[[#This Row],[TEC - Tipo de Estrutura 2]]="Pórtico","Vãos Multiplos",Esta[[#This Row],[TEC - Tipo de Estrutura 2]])</f>
        <v>Tabuleiro simples/apoiado</v>
      </c>
      <c r="T454" s="1">
        <v>1</v>
      </c>
      <c r="U454" s="1">
        <v>21.83</v>
      </c>
      <c r="V454" s="1">
        <v>27.6</v>
      </c>
      <c r="W454" s="1">
        <v>21.83</v>
      </c>
      <c r="X454" s="7"/>
      <c r="Y454" s="8"/>
      <c r="Z454" s="1" t="s">
        <v>41</v>
      </c>
      <c r="AA454" s="2" t="s">
        <v>35</v>
      </c>
      <c r="AB454" s="2" t="str" cm="1">
        <f t="array" ref="AB4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5" spans="1:30" ht="15" hidden="1" customHeight="1" x14ac:dyDescent="0.35">
      <c r="A455" s="1">
        <v>769</v>
      </c>
      <c r="B455" s="1">
        <v>4</v>
      </c>
      <c r="C455" s="11">
        <v>-8.4820004479810702</v>
      </c>
      <c r="D455" s="10">
        <v>41.182523727277001</v>
      </c>
      <c r="E455" s="1">
        <v>2161</v>
      </c>
      <c r="F455" s="2" t="s">
        <v>604</v>
      </c>
      <c r="G455" s="1"/>
      <c r="H455" s="2" t="s">
        <v>55</v>
      </c>
      <c r="I455" s="2" t="s">
        <v>480</v>
      </c>
      <c r="J455" s="2" t="s">
        <v>605</v>
      </c>
      <c r="K455" s="1">
        <v>-29273</v>
      </c>
      <c r="L455" s="1">
        <v>168207</v>
      </c>
      <c r="M455" s="2" t="s">
        <v>20</v>
      </c>
      <c r="N455" s="1">
        <v>1990</v>
      </c>
      <c r="O455" s="1" t="str" cm="1">
        <f t="array" ref="O4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5" s="1" t="str" cm="1">
        <f t="array" ref="P4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5" s="2" t="s">
        <v>31</v>
      </c>
      <c r="R455" s="2" t="str" cm="1">
        <f t="array" ref="R4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5" s="2" t="str">
        <f>IF(Esta[[#This Row],[TEC - Tipo de Estrutura 2]]="Pórtico","Vãos Multiplos",Esta[[#This Row],[TEC - Tipo de Estrutura 2]])</f>
        <v>Vãos Multiplos</v>
      </c>
      <c r="T455" s="1">
        <v>3</v>
      </c>
      <c r="U455" s="1">
        <v>98.3</v>
      </c>
      <c r="V455" s="1">
        <v>10.8</v>
      </c>
      <c r="W455" s="1">
        <v>37</v>
      </c>
      <c r="X455" s="1">
        <v>15</v>
      </c>
      <c r="Y455" s="8"/>
      <c r="Z455" s="1" t="s">
        <v>37</v>
      </c>
      <c r="AA455" s="2" t="s">
        <v>35</v>
      </c>
      <c r="AB455" s="2" t="str" cm="1">
        <f t="array" ref="AB4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6" spans="1:30" ht="15" hidden="1" customHeight="1" x14ac:dyDescent="0.35">
      <c r="A456" s="1">
        <v>771</v>
      </c>
      <c r="B456" s="1">
        <v>4</v>
      </c>
      <c r="C456" s="11">
        <v>-8.9478449956503603</v>
      </c>
      <c r="D456" s="10">
        <v>39.685575194221101</v>
      </c>
      <c r="E456" s="1">
        <v>2172</v>
      </c>
      <c r="F456" s="2" t="s">
        <v>606</v>
      </c>
      <c r="G456" s="1"/>
      <c r="H456" s="2" t="s">
        <v>18</v>
      </c>
      <c r="I456" s="2" t="s">
        <v>99</v>
      </c>
      <c r="J456" s="2" t="s">
        <v>545</v>
      </c>
      <c r="K456" s="1">
        <v>-69892</v>
      </c>
      <c r="L456" s="1">
        <v>2240</v>
      </c>
      <c r="M456" s="2" t="s">
        <v>20</v>
      </c>
      <c r="N456" s="1">
        <v>1937</v>
      </c>
      <c r="O456" s="1" t="str" cm="1">
        <f t="array" ref="O4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6" s="1" t="str" cm="1">
        <f t="array" ref="P4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56" s="2" t="s">
        <v>21</v>
      </c>
      <c r="R456" s="2" t="str" cm="1">
        <f t="array" ref="R4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56" s="2" t="str">
        <f>IF(Esta[[#This Row],[TEC - Tipo de Estrutura 2]]="Pórtico","Vãos Multiplos",Esta[[#This Row],[TEC - Tipo de Estrutura 2]])</f>
        <v>Tabuleiro simples/apoiado</v>
      </c>
      <c r="T456" s="1">
        <v>1</v>
      </c>
      <c r="U456" s="1">
        <v>15.8</v>
      </c>
      <c r="V456" s="1">
        <v>12.5</v>
      </c>
      <c r="W456" s="1">
        <v>15.8</v>
      </c>
      <c r="X456" s="7"/>
      <c r="Y456" s="8"/>
      <c r="Z456" s="1" t="s">
        <v>22</v>
      </c>
      <c r="AA456" s="2" t="s">
        <v>35</v>
      </c>
      <c r="AB456" s="2" t="str" cm="1">
        <f t="array" ref="AB4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7" spans="1:30" ht="15" hidden="1" customHeight="1" x14ac:dyDescent="0.35">
      <c r="A457" s="1">
        <v>773</v>
      </c>
      <c r="B457" s="1">
        <v>2</v>
      </c>
      <c r="C457" s="11">
        <v>-8.3494697850958008</v>
      </c>
      <c r="D457" s="10">
        <v>41.197935693426103</v>
      </c>
      <c r="E457" s="1">
        <v>2181</v>
      </c>
      <c r="F457" s="2" t="s">
        <v>607</v>
      </c>
      <c r="G457" s="1"/>
      <c r="H457" s="2" t="s">
        <v>25</v>
      </c>
      <c r="I457" s="2" t="s">
        <v>480</v>
      </c>
      <c r="J457" s="2" t="s">
        <v>608</v>
      </c>
      <c r="K457" s="1">
        <v>-18149.05</v>
      </c>
      <c r="L457" s="1">
        <v>169882.5</v>
      </c>
      <c r="M457" s="2" t="s">
        <v>20</v>
      </c>
      <c r="N457" s="1">
        <v>1856</v>
      </c>
      <c r="O457" s="1" t="str" cm="1">
        <f t="array" ref="O4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7" s="1" t="str" cm="1">
        <f t="array" ref="P4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57" s="2" t="s">
        <v>66</v>
      </c>
      <c r="R457" s="2" t="str" cm="1">
        <f t="array" ref="R4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457" s="2" t="str">
        <f>IF(Esta[[#This Row],[TEC - Tipo de Estrutura 2]]="Pórtico","Vãos Multiplos",Esta[[#This Row],[TEC - Tipo de Estrutura 2]])</f>
        <v>Outro</v>
      </c>
      <c r="T457" s="1">
        <v>3</v>
      </c>
      <c r="U457" s="1">
        <v>45.25</v>
      </c>
      <c r="V457" s="1">
        <v>11.25</v>
      </c>
      <c r="W457" s="1">
        <v>15.25</v>
      </c>
      <c r="X457" s="1">
        <v>1.3</v>
      </c>
      <c r="Y457" s="8"/>
      <c r="Z457" s="1" t="s">
        <v>37</v>
      </c>
      <c r="AA457" s="2" t="s">
        <v>32</v>
      </c>
      <c r="AB457" s="2" t="str" cm="1">
        <f t="array" ref="AB4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457" s="2" t="s">
        <v>23</v>
      </c>
    </row>
    <row r="458" spans="1:30" ht="15" hidden="1" customHeight="1" x14ac:dyDescent="0.35">
      <c r="A458" s="1">
        <v>775</v>
      </c>
      <c r="B458" s="1">
        <v>4</v>
      </c>
      <c r="C458" s="11">
        <v>-8.1326239890515293</v>
      </c>
      <c r="D458" s="10">
        <v>40.3647830590808</v>
      </c>
      <c r="E458" s="1">
        <v>2191</v>
      </c>
      <c r="F458" s="2" t="s">
        <v>609</v>
      </c>
      <c r="G458" s="1"/>
      <c r="H458" s="2" t="s">
        <v>18</v>
      </c>
      <c r="I458" s="2" t="s">
        <v>91</v>
      </c>
      <c r="J458" s="2" t="s">
        <v>134</v>
      </c>
      <c r="K458" s="1">
        <v>41.139099999999999</v>
      </c>
      <c r="L458" s="1">
        <v>77338.59</v>
      </c>
      <c r="M458" s="2" t="s">
        <v>20</v>
      </c>
      <c r="N458" s="1">
        <v>1998</v>
      </c>
      <c r="O458" s="1" t="str" cm="1">
        <f t="array" ref="O4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8" s="1" t="str" cm="1">
        <f t="array" ref="P4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8" s="2" t="s">
        <v>21</v>
      </c>
      <c r="R458" s="2" t="str" cm="1">
        <f t="array" ref="R4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58" s="2" t="str">
        <f>IF(Esta[[#This Row],[TEC - Tipo de Estrutura 2]]="Pórtico","Vãos Multiplos",Esta[[#This Row],[TEC - Tipo de Estrutura 2]])</f>
        <v>Tabuleiro simples/apoiado</v>
      </c>
      <c r="T458" s="1">
        <v>1</v>
      </c>
      <c r="U458" s="1">
        <v>9.44</v>
      </c>
      <c r="V458" s="1">
        <v>16.350000000000001</v>
      </c>
      <c r="W458" s="1">
        <v>9.44</v>
      </c>
      <c r="X458" s="7"/>
      <c r="Y458" s="8"/>
      <c r="Z458" s="1" t="s">
        <v>41</v>
      </c>
      <c r="AA458" s="2" t="s">
        <v>23</v>
      </c>
      <c r="AB458" s="2" t="str" cm="1">
        <f t="array" ref="AB4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59" spans="1:30" ht="15" hidden="1" customHeight="1" x14ac:dyDescent="0.35">
      <c r="A459" s="1">
        <v>776</v>
      </c>
      <c r="B459" s="1">
        <v>4</v>
      </c>
      <c r="C459" s="11">
        <v>-8.5700161898741101</v>
      </c>
      <c r="D459" s="10">
        <v>41.113934349646598</v>
      </c>
      <c r="E459" s="1">
        <v>2192</v>
      </c>
      <c r="F459" s="2" t="s">
        <v>610</v>
      </c>
      <c r="G459" s="1"/>
      <c r="H459" s="2" t="s">
        <v>34</v>
      </c>
      <c r="I459" s="2" t="s">
        <v>480</v>
      </c>
      <c r="J459" s="2" t="s">
        <v>481</v>
      </c>
      <c r="K459" s="1">
        <v>-36696</v>
      </c>
      <c r="L459" s="1">
        <v>160623</v>
      </c>
      <c r="M459" s="2" t="s">
        <v>20</v>
      </c>
      <c r="N459" s="1">
        <v>1995</v>
      </c>
      <c r="O459" s="1" t="str" cm="1">
        <f t="array" ref="O4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9" s="1" t="str" cm="1">
        <f t="array" ref="P4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59" s="2" t="s">
        <v>31</v>
      </c>
      <c r="R459" s="2" t="str" cm="1">
        <f t="array" ref="R4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59" s="2" t="str">
        <f>IF(Esta[[#This Row],[TEC - Tipo de Estrutura 2]]="Pórtico","Vãos Multiplos",Esta[[#This Row],[TEC - Tipo de Estrutura 2]])</f>
        <v>Vãos Multiplos</v>
      </c>
      <c r="T459" s="1">
        <v>3</v>
      </c>
      <c r="U459" s="1">
        <v>73.77</v>
      </c>
      <c r="V459" s="1">
        <v>11.6</v>
      </c>
      <c r="W459" s="1">
        <v>40.07</v>
      </c>
      <c r="X459" s="1">
        <v>4.5999999999999996</v>
      </c>
      <c r="Y459" s="8"/>
      <c r="Z459" s="1" t="s">
        <v>37</v>
      </c>
      <c r="AA459" s="2" t="s">
        <v>23</v>
      </c>
      <c r="AB459" s="2" t="str" cm="1">
        <f t="array" ref="AB4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0" spans="1:30" ht="15" hidden="1" customHeight="1" x14ac:dyDescent="0.35">
      <c r="A460" s="1">
        <v>777</v>
      </c>
      <c r="B460" s="1">
        <v>7</v>
      </c>
      <c r="C460" s="11">
        <v>-8.5709184582121196</v>
      </c>
      <c r="D460" s="10">
        <v>41.115335614018399</v>
      </c>
      <c r="E460" s="1">
        <v>2194</v>
      </c>
      <c r="F460" s="2" t="s">
        <v>611</v>
      </c>
      <c r="G460" s="1"/>
      <c r="H460" s="2" t="s">
        <v>55</v>
      </c>
      <c r="I460" s="2" t="s">
        <v>480</v>
      </c>
      <c r="J460" s="2" t="s">
        <v>481</v>
      </c>
      <c r="K460" s="1">
        <v>-36771</v>
      </c>
      <c r="L460" s="1">
        <v>160779</v>
      </c>
      <c r="M460" s="2" t="s">
        <v>20</v>
      </c>
      <c r="N460" s="1">
        <v>1995</v>
      </c>
      <c r="O460" s="1" t="str" cm="1">
        <f t="array" ref="O4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0" s="1" t="str" cm="1">
        <f t="array" ref="P4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0" s="2" t="s">
        <v>31</v>
      </c>
      <c r="R460" s="2" t="str" cm="1">
        <f t="array" ref="R4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0" s="2" t="str">
        <f>IF(Esta[[#This Row],[TEC - Tipo de Estrutura 2]]="Pórtico","Vãos Multiplos",Esta[[#This Row],[TEC - Tipo de Estrutura 2]])</f>
        <v>Vãos Multiplos</v>
      </c>
      <c r="T460" s="1">
        <v>5</v>
      </c>
      <c r="U460" s="1">
        <v>134.1</v>
      </c>
      <c r="V460" s="1">
        <v>14.15</v>
      </c>
      <c r="W460" s="1">
        <v>30.5</v>
      </c>
      <c r="X460" s="1">
        <v>21.58</v>
      </c>
      <c r="Y460" s="8"/>
      <c r="Z460" s="1" t="s">
        <v>37</v>
      </c>
      <c r="AA460" s="2" t="s">
        <v>35</v>
      </c>
      <c r="AB460" s="2" t="str" cm="1">
        <f t="array" ref="AB4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1" spans="1:30" ht="15" hidden="1" customHeight="1" x14ac:dyDescent="0.35">
      <c r="A461" s="1">
        <v>779</v>
      </c>
      <c r="B461" s="1">
        <v>4</v>
      </c>
      <c r="C461" s="11">
        <v>-8.5717143275241305</v>
      </c>
      <c r="D461" s="10">
        <v>41.116845329049298</v>
      </c>
      <c r="E461" s="1">
        <v>2197</v>
      </c>
      <c r="F461" s="2" t="s">
        <v>612</v>
      </c>
      <c r="G461" s="1"/>
      <c r="H461" s="2" t="s">
        <v>55</v>
      </c>
      <c r="I461" s="2" t="s">
        <v>480</v>
      </c>
      <c r="J461" s="2" t="s">
        <v>481</v>
      </c>
      <c r="K461" s="1">
        <v>-36837</v>
      </c>
      <c r="L461" s="1">
        <v>160947</v>
      </c>
      <c r="M461" s="2" t="s">
        <v>20</v>
      </c>
      <c r="N461" s="1">
        <v>1995</v>
      </c>
      <c r="O461" s="1" t="str" cm="1">
        <f t="array" ref="O4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1" s="1" t="str" cm="1">
        <f t="array" ref="P4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1" s="2" t="s">
        <v>31</v>
      </c>
      <c r="R461" s="2" t="str" cm="1">
        <f t="array" ref="R4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1" s="2" t="str">
        <f>IF(Esta[[#This Row],[TEC - Tipo de Estrutura 2]]="Pórtico","Vãos Multiplos",Esta[[#This Row],[TEC - Tipo de Estrutura 2]])</f>
        <v>Vãos Multiplos</v>
      </c>
      <c r="T461" s="1">
        <v>13</v>
      </c>
      <c r="U461" s="1">
        <v>420.1</v>
      </c>
      <c r="V461" s="1">
        <v>14</v>
      </c>
      <c r="W461" s="1">
        <v>33.950000000000003</v>
      </c>
      <c r="X461" s="1">
        <v>20.8</v>
      </c>
      <c r="Y461" s="8"/>
      <c r="Z461" s="1" t="s">
        <v>37</v>
      </c>
      <c r="AA461" s="2" t="s">
        <v>35</v>
      </c>
      <c r="AB461" s="2" t="str" cm="1">
        <f t="array" ref="AB4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2" spans="1:30" ht="15" hidden="1" customHeight="1" x14ac:dyDescent="0.35">
      <c r="A462" s="1">
        <v>781</v>
      </c>
      <c r="B462" s="1">
        <v>4</v>
      </c>
      <c r="C462" s="11">
        <v>-8.1237235133708907</v>
      </c>
      <c r="D462" s="10">
        <v>40.375413004989298</v>
      </c>
      <c r="E462" s="1">
        <v>2199</v>
      </c>
      <c r="F462" s="2" t="s">
        <v>613</v>
      </c>
      <c r="G462" s="1"/>
      <c r="H462" s="2" t="s">
        <v>18</v>
      </c>
      <c r="I462" s="2" t="s">
        <v>91</v>
      </c>
      <c r="J462" s="2" t="s">
        <v>134</v>
      </c>
      <c r="K462" s="1">
        <v>797</v>
      </c>
      <c r="L462" s="1">
        <v>78519</v>
      </c>
      <c r="M462" s="2" t="s">
        <v>20</v>
      </c>
      <c r="N462" s="1">
        <v>1998</v>
      </c>
      <c r="O462" s="1" t="str" cm="1">
        <f t="array" ref="O4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2" s="1" t="str" cm="1">
        <f t="array" ref="P4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2" s="2" t="s">
        <v>154</v>
      </c>
      <c r="R462" s="2" t="str" cm="1">
        <f t="array" ref="R4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62" s="2" t="str">
        <f>IF(Esta[[#This Row],[TEC - Tipo de Estrutura 2]]="Pórtico","Vãos Multiplos",Esta[[#This Row],[TEC - Tipo de Estrutura 2]])</f>
        <v>Arco</v>
      </c>
      <c r="T462" s="1">
        <v>1</v>
      </c>
      <c r="U462" s="1">
        <v>6.59</v>
      </c>
      <c r="V462" s="1">
        <v>20</v>
      </c>
      <c r="W462" s="1">
        <v>6.59</v>
      </c>
      <c r="X462" s="7"/>
      <c r="Y462" s="8"/>
      <c r="Z462" s="1" t="s">
        <v>41</v>
      </c>
      <c r="AA462" s="2" t="s">
        <v>23</v>
      </c>
      <c r="AB462" s="2" t="str" cm="1">
        <f t="array" ref="AB4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3" spans="1:30" ht="15" hidden="1" customHeight="1" x14ac:dyDescent="0.35">
      <c r="A463" s="1">
        <v>782</v>
      </c>
      <c r="B463" s="1">
        <v>5</v>
      </c>
      <c r="C463" s="11">
        <v>-8.5733933314063897</v>
      </c>
      <c r="D463" s="10">
        <v>41.1239974312168</v>
      </c>
      <c r="E463" s="1">
        <v>2200</v>
      </c>
      <c r="F463" s="2" t="s">
        <v>614</v>
      </c>
      <c r="G463" s="1"/>
      <c r="H463" s="2" t="s">
        <v>55</v>
      </c>
      <c r="I463" s="2" t="s">
        <v>480</v>
      </c>
      <c r="J463" s="2" t="s">
        <v>481</v>
      </c>
      <c r="K463" s="1">
        <v>-36974</v>
      </c>
      <c r="L463" s="1">
        <v>161742</v>
      </c>
      <c r="M463" s="2" t="s">
        <v>20</v>
      </c>
      <c r="N463" s="1">
        <v>1995</v>
      </c>
      <c r="O463" s="1" t="str" cm="1">
        <f t="array" ref="O4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3" s="1" t="str" cm="1">
        <f t="array" ref="P4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3" s="2" t="s">
        <v>31</v>
      </c>
      <c r="R463" s="2" t="str" cm="1">
        <f t="array" ref="R4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3" s="2" t="str">
        <f>IF(Esta[[#This Row],[TEC - Tipo de Estrutura 2]]="Pórtico","Vãos Multiplos",Esta[[#This Row],[TEC - Tipo de Estrutura 2]])</f>
        <v>Vãos Multiplos</v>
      </c>
      <c r="T463" s="1">
        <v>4</v>
      </c>
      <c r="U463" s="1">
        <v>100</v>
      </c>
      <c r="V463" s="1">
        <v>28.2</v>
      </c>
      <c r="W463" s="1">
        <v>30</v>
      </c>
      <c r="X463" s="1">
        <v>12.5</v>
      </c>
      <c r="Y463" s="8"/>
      <c r="Z463" s="1" t="s">
        <v>37</v>
      </c>
      <c r="AA463" s="2" t="s">
        <v>35</v>
      </c>
      <c r="AB463" s="2" t="str" cm="1">
        <f t="array" ref="AB4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4" spans="1:30" ht="15" hidden="1" customHeight="1" x14ac:dyDescent="0.35">
      <c r="A464" s="1">
        <v>783</v>
      </c>
      <c r="B464" s="1">
        <v>4</v>
      </c>
      <c r="C464" s="11">
        <v>-8.3498847945537698</v>
      </c>
      <c r="D464" s="10">
        <v>39.804831569488996</v>
      </c>
      <c r="E464" s="1">
        <v>2202</v>
      </c>
      <c r="F464" s="2" t="s">
        <v>615</v>
      </c>
      <c r="G464" s="1"/>
      <c r="H464" s="2" t="s">
        <v>18</v>
      </c>
      <c r="I464" s="2" t="s">
        <v>99</v>
      </c>
      <c r="J464" s="2" t="s">
        <v>100</v>
      </c>
      <c r="K464" s="1">
        <v>-18563.98</v>
      </c>
      <c r="L464" s="1">
        <v>15186.15</v>
      </c>
      <c r="M464" s="2" t="s">
        <v>20</v>
      </c>
      <c r="N464" s="1">
        <v>1977</v>
      </c>
      <c r="O464" s="1" t="str" cm="1">
        <f t="array" ref="O4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64" s="1" t="str" cm="1">
        <f t="array" ref="P4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64" s="2" t="s">
        <v>21</v>
      </c>
      <c r="R464" s="2" t="str" cm="1">
        <f t="array" ref="R4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64" s="2" t="str">
        <f>IF(Esta[[#This Row],[TEC - Tipo de Estrutura 2]]="Pórtico","Vãos Multiplos",Esta[[#This Row],[TEC - Tipo de Estrutura 2]])</f>
        <v>Tabuleiro simples/apoiado</v>
      </c>
      <c r="T464" s="1">
        <v>1</v>
      </c>
      <c r="U464" s="1">
        <v>15.7</v>
      </c>
      <c r="V464" s="1">
        <v>15.2</v>
      </c>
      <c r="W464" s="1">
        <v>15.7</v>
      </c>
      <c r="X464" s="7"/>
      <c r="Y464" s="8"/>
      <c r="Z464" s="1" t="s">
        <v>41</v>
      </c>
      <c r="AA464" s="2" t="s">
        <v>23</v>
      </c>
      <c r="AB464" s="2" t="str" cm="1">
        <f t="array" ref="AB4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5" spans="1:29" ht="15" hidden="1" customHeight="1" x14ac:dyDescent="0.35">
      <c r="A465" s="1">
        <v>786</v>
      </c>
      <c r="B465" s="1">
        <v>6</v>
      </c>
      <c r="C465" s="11">
        <v>-8.5758438649007296</v>
      </c>
      <c r="D465" s="10">
        <v>41.128940460288597</v>
      </c>
      <c r="E465" s="1">
        <v>2204</v>
      </c>
      <c r="F465" s="2" t="s">
        <v>616</v>
      </c>
      <c r="G465" s="1"/>
      <c r="H465" s="2" t="s">
        <v>34</v>
      </c>
      <c r="I465" s="2" t="s">
        <v>480</v>
      </c>
      <c r="J465" s="2" t="s">
        <v>481</v>
      </c>
      <c r="K465" s="1">
        <v>-37177</v>
      </c>
      <c r="L465" s="1">
        <v>162292</v>
      </c>
      <c r="M465" s="2" t="s">
        <v>20</v>
      </c>
      <c r="N465" s="1">
        <v>1995</v>
      </c>
      <c r="O465" s="1" t="str" cm="1">
        <f t="array" ref="O4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5" s="1" t="str" cm="1">
        <f t="array" ref="P4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5" s="2" t="s">
        <v>31</v>
      </c>
      <c r="R465" s="2" t="str" cm="1">
        <f t="array" ref="R4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5" s="2" t="str">
        <f>IF(Esta[[#This Row],[TEC - Tipo de Estrutura 2]]="Pórtico","Vãos Multiplos",Esta[[#This Row],[TEC - Tipo de Estrutura 2]])</f>
        <v>Vãos Multiplos</v>
      </c>
      <c r="T465" s="1">
        <v>2</v>
      </c>
      <c r="U465" s="1">
        <v>41.1</v>
      </c>
      <c r="V465" s="1">
        <v>12.5</v>
      </c>
      <c r="W465" s="1">
        <v>20.7</v>
      </c>
      <c r="X465" s="1">
        <v>6.84</v>
      </c>
      <c r="Y465" s="8"/>
      <c r="Z465" s="1" t="s">
        <v>37</v>
      </c>
      <c r="AA465" s="2" t="s">
        <v>35</v>
      </c>
      <c r="AB465" s="2" t="str" cm="1">
        <f t="array" ref="AB4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6" spans="1:29" ht="15" hidden="1" customHeight="1" x14ac:dyDescent="0.35">
      <c r="A466" s="1">
        <v>787</v>
      </c>
      <c r="B466" s="1">
        <v>4</v>
      </c>
      <c r="C466" s="11">
        <v>-8.5787812004719992</v>
      </c>
      <c r="D466" s="10">
        <v>41.135367274247997</v>
      </c>
      <c r="E466" s="1">
        <v>2206</v>
      </c>
      <c r="F466" s="2" t="s">
        <v>617</v>
      </c>
      <c r="G466" s="1"/>
      <c r="H466" s="2" t="s">
        <v>34</v>
      </c>
      <c r="I466" s="2" t="s">
        <v>480</v>
      </c>
      <c r="J466" s="2" t="s">
        <v>481</v>
      </c>
      <c r="K466" s="1">
        <v>-37420</v>
      </c>
      <c r="L466" s="1">
        <v>163007</v>
      </c>
      <c r="M466" s="2" t="s">
        <v>20</v>
      </c>
      <c r="N466" s="1">
        <v>1995</v>
      </c>
      <c r="O466" s="1" t="str" cm="1">
        <f t="array" ref="O4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6" s="1" t="str" cm="1">
        <f t="array" ref="P4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6" s="2" t="s">
        <v>31</v>
      </c>
      <c r="R466" s="2" t="str" cm="1">
        <f t="array" ref="R4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6" s="2" t="str">
        <f>IF(Esta[[#This Row],[TEC - Tipo de Estrutura 2]]="Pórtico","Vãos Multiplos",Esta[[#This Row],[TEC - Tipo de Estrutura 2]])</f>
        <v>Vãos Multiplos</v>
      </c>
      <c r="T466" s="1">
        <v>3</v>
      </c>
      <c r="U466" s="1">
        <v>73.47</v>
      </c>
      <c r="V466" s="1">
        <v>10.44</v>
      </c>
      <c r="W466" s="1">
        <v>39.799999999999997</v>
      </c>
      <c r="X466" s="1">
        <v>4.21</v>
      </c>
      <c r="Y466" s="8"/>
      <c r="Z466" s="1" t="s">
        <v>37</v>
      </c>
      <c r="AA466" s="2" t="s">
        <v>35</v>
      </c>
      <c r="AB466" s="2" t="str" cm="1">
        <f t="array" ref="AB4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7" spans="1:29" ht="15" hidden="1" customHeight="1" x14ac:dyDescent="0.35">
      <c r="A467" s="1">
        <v>788</v>
      </c>
      <c r="B467" s="1">
        <v>4</v>
      </c>
      <c r="C467" s="11">
        <v>-8.5797387380231296</v>
      </c>
      <c r="D467" s="10">
        <v>41.1360659079211</v>
      </c>
      <c r="E467" s="1">
        <v>2207</v>
      </c>
      <c r="F467" s="2" t="s">
        <v>618</v>
      </c>
      <c r="G467" s="1"/>
      <c r="H467" s="2" t="s">
        <v>34</v>
      </c>
      <c r="I467" s="2" t="s">
        <v>480</v>
      </c>
      <c r="J467" s="2" t="s">
        <v>481</v>
      </c>
      <c r="K467" s="1">
        <v>-37500</v>
      </c>
      <c r="L467" s="1">
        <v>163085</v>
      </c>
      <c r="M467" s="2" t="s">
        <v>20</v>
      </c>
      <c r="N467" s="1">
        <v>1995</v>
      </c>
      <c r="O467" s="1" t="str" cm="1">
        <f t="array" ref="O4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7" s="1" t="str" cm="1">
        <f t="array" ref="P4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7" s="2" t="s">
        <v>31</v>
      </c>
      <c r="R467" s="2" t="str" cm="1">
        <f t="array" ref="R4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67" s="2" t="str">
        <f>IF(Esta[[#This Row],[TEC - Tipo de Estrutura 2]]="Pórtico","Vãos Multiplos",Esta[[#This Row],[TEC - Tipo de Estrutura 2]])</f>
        <v>Vãos Multiplos</v>
      </c>
      <c r="T467" s="1">
        <v>3</v>
      </c>
      <c r="U467" s="1">
        <v>70.22</v>
      </c>
      <c r="V467" s="1">
        <v>13.03</v>
      </c>
      <c r="W467" s="1">
        <v>38.299999999999997</v>
      </c>
      <c r="X467" s="1">
        <v>4.75</v>
      </c>
      <c r="Y467" s="8"/>
      <c r="Z467" s="1" t="s">
        <v>37</v>
      </c>
      <c r="AA467" s="2" t="s">
        <v>23</v>
      </c>
      <c r="AB467" s="2" t="str" cm="1">
        <f t="array" ref="AB4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8" spans="1:29" ht="15" hidden="1" customHeight="1" x14ac:dyDescent="0.35">
      <c r="A468" s="1">
        <v>790</v>
      </c>
      <c r="B468" s="1">
        <v>4</v>
      </c>
      <c r="C468" s="11">
        <v>-8.5910809070445904</v>
      </c>
      <c r="D468" s="10">
        <v>41.129754321431001</v>
      </c>
      <c r="E468" s="1">
        <v>2218</v>
      </c>
      <c r="F468" s="2" t="s">
        <v>619</v>
      </c>
      <c r="G468" s="1"/>
      <c r="H468" s="2" t="s">
        <v>18</v>
      </c>
      <c r="I468" s="2" t="s">
        <v>480</v>
      </c>
      <c r="J468" s="2" t="s">
        <v>481</v>
      </c>
      <c r="K468" s="1">
        <v>-38456</v>
      </c>
      <c r="L468" s="1">
        <v>162389</v>
      </c>
      <c r="M468" s="2" t="s">
        <v>20</v>
      </c>
      <c r="N468" s="1">
        <v>1998</v>
      </c>
      <c r="O468" s="1" t="str" cm="1">
        <f t="array" ref="O4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8" s="1" t="str" cm="1">
        <f t="array" ref="P4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8" s="2" t="s">
        <v>57</v>
      </c>
      <c r="R468" s="2" t="str" cm="1">
        <f t="array" ref="R4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68" s="2" t="str">
        <f>IF(Esta[[#This Row],[TEC - Tipo de Estrutura 2]]="Pórtico","Vãos Multiplos",Esta[[#This Row],[TEC - Tipo de Estrutura 2]])</f>
        <v>Vãos Multiplos</v>
      </c>
      <c r="T468" s="1">
        <v>1</v>
      </c>
      <c r="U468" s="1">
        <v>11.4</v>
      </c>
      <c r="V468" s="1">
        <v>23.7</v>
      </c>
      <c r="W468" s="1">
        <v>11.4</v>
      </c>
      <c r="X468" s="7"/>
      <c r="Y468" s="8"/>
      <c r="Z468" s="1" t="s">
        <v>37</v>
      </c>
      <c r="AA468" s="2" t="s">
        <v>23</v>
      </c>
      <c r="AB468" s="2" t="str" cm="1">
        <f t="array" ref="AB4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69" spans="1:29" ht="15" hidden="1" customHeight="1" x14ac:dyDescent="0.35">
      <c r="A469" s="1">
        <v>791</v>
      </c>
      <c r="B469" s="1">
        <v>2</v>
      </c>
      <c r="C469" s="11">
        <v>-8.5907251494269108</v>
      </c>
      <c r="D469" s="10">
        <v>41.129971840582897</v>
      </c>
      <c r="E469" s="1">
        <v>2219</v>
      </c>
      <c r="F469" s="2" t="s">
        <v>620</v>
      </c>
      <c r="G469" s="1"/>
      <c r="H469" s="2" t="s">
        <v>18</v>
      </c>
      <c r="I469" s="2" t="s">
        <v>480</v>
      </c>
      <c r="J469" s="2" t="s">
        <v>481</v>
      </c>
      <c r="K469" s="1">
        <v>-38426</v>
      </c>
      <c r="L469" s="1">
        <v>162413</v>
      </c>
      <c r="M469" s="2" t="s">
        <v>20</v>
      </c>
      <c r="N469" s="1">
        <v>1998</v>
      </c>
      <c r="O469" s="1" t="str" cm="1">
        <f t="array" ref="O4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9" s="1" t="str" cm="1">
        <f t="array" ref="P4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69" s="2" t="s">
        <v>57</v>
      </c>
      <c r="R469" s="2" t="str" cm="1">
        <f t="array" ref="R4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69" s="2" t="str">
        <f>IF(Esta[[#This Row],[TEC - Tipo de Estrutura 2]]="Pórtico","Vãos Multiplos",Esta[[#This Row],[TEC - Tipo de Estrutura 2]])</f>
        <v>Vãos Multiplos</v>
      </c>
      <c r="T469" s="1">
        <v>1</v>
      </c>
      <c r="U469" s="1">
        <v>11.75</v>
      </c>
      <c r="V469" s="1">
        <v>9.5</v>
      </c>
      <c r="W469" s="1">
        <v>11.75</v>
      </c>
      <c r="X469" s="7"/>
      <c r="Y469" s="8"/>
      <c r="Z469" s="1" t="s">
        <v>37</v>
      </c>
      <c r="AA469" s="2" t="s">
        <v>23</v>
      </c>
      <c r="AB469" s="2" t="str" cm="1">
        <f t="array" ref="AB4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0" spans="1:29" ht="15" hidden="1" customHeight="1" x14ac:dyDescent="0.35">
      <c r="A470" s="1">
        <v>792</v>
      </c>
      <c r="B470" s="1">
        <v>6</v>
      </c>
      <c r="C470" s="11">
        <v>-8.5928714425601598</v>
      </c>
      <c r="D470" s="10">
        <v>41.1286486534418</v>
      </c>
      <c r="E470" s="1">
        <v>2221</v>
      </c>
      <c r="F470" s="2" t="s">
        <v>621</v>
      </c>
      <c r="G470" s="1"/>
      <c r="H470" s="2" t="s">
        <v>34</v>
      </c>
      <c r="I470" s="2" t="s">
        <v>480</v>
      </c>
      <c r="J470" s="2" t="s">
        <v>481</v>
      </c>
      <c r="K470" s="1">
        <v>-38607</v>
      </c>
      <c r="L470" s="1">
        <v>162267</v>
      </c>
      <c r="M470" s="2" t="s">
        <v>20</v>
      </c>
      <c r="N470" s="1">
        <v>1998</v>
      </c>
      <c r="O470" s="1" t="str" cm="1">
        <f t="array" ref="O4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0" s="1" t="str" cm="1">
        <f t="array" ref="P4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0" s="2" t="s">
        <v>31</v>
      </c>
      <c r="R470" s="2" t="str" cm="1">
        <f t="array" ref="R4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70" s="2" t="str">
        <f>IF(Esta[[#This Row],[TEC - Tipo de Estrutura 2]]="Pórtico","Vãos Multiplos",Esta[[#This Row],[TEC - Tipo de Estrutura 2]])</f>
        <v>Vãos Multiplos</v>
      </c>
      <c r="T470" s="1">
        <v>2</v>
      </c>
      <c r="U470" s="1">
        <v>36.229999999999997</v>
      </c>
      <c r="V470" s="1">
        <v>9.9600000000000009</v>
      </c>
      <c r="W470" s="1">
        <v>18.149999999999999</v>
      </c>
      <c r="X470" s="1">
        <v>5.12</v>
      </c>
      <c r="Y470" s="8"/>
      <c r="Z470" s="1" t="s">
        <v>37</v>
      </c>
      <c r="AA470" s="2" t="s">
        <v>23</v>
      </c>
      <c r="AB470" s="2" t="str" cm="1">
        <f t="array" ref="AB4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1" spans="1:29" ht="15" hidden="1" customHeight="1" x14ac:dyDescent="0.35">
      <c r="A471" s="1">
        <v>793</v>
      </c>
      <c r="B471" s="1">
        <v>3</v>
      </c>
      <c r="C471" s="11">
        <v>-9.3613177304492705</v>
      </c>
      <c r="D471" s="10">
        <v>39.351133153898601</v>
      </c>
      <c r="E471" s="1">
        <v>2222</v>
      </c>
      <c r="F471" s="2" t="s">
        <v>622</v>
      </c>
      <c r="G471" s="1"/>
      <c r="H471" s="2" t="s">
        <v>25</v>
      </c>
      <c r="I471" s="2" t="s">
        <v>99</v>
      </c>
      <c r="J471" s="2" t="s">
        <v>501</v>
      </c>
      <c r="K471" s="1">
        <v>-105869.1</v>
      </c>
      <c r="L471" s="1">
        <v>-34489.339999999997</v>
      </c>
      <c r="M471" s="2" t="s">
        <v>20</v>
      </c>
      <c r="N471" s="1">
        <v>2004</v>
      </c>
      <c r="O471" s="1" t="str" cm="1">
        <f t="array" ref="O4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1" s="1" t="str" cm="1">
        <f t="array" ref="P4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1" s="2" t="s">
        <v>31</v>
      </c>
      <c r="R471" s="2" t="str" cm="1">
        <f t="array" ref="R4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71" s="2" t="str">
        <f>IF(Esta[[#This Row],[TEC - Tipo de Estrutura 2]]="Pórtico","Vãos Multiplos",Esta[[#This Row],[TEC - Tipo de Estrutura 2]])</f>
        <v>Vãos Multiplos</v>
      </c>
      <c r="T471" s="1">
        <v>3</v>
      </c>
      <c r="U471" s="1">
        <v>32.299999999999997</v>
      </c>
      <c r="V471" s="1">
        <v>20.95</v>
      </c>
      <c r="W471" s="1">
        <v>16.3</v>
      </c>
      <c r="X471" s="1">
        <v>5.2</v>
      </c>
      <c r="Y471" s="8"/>
      <c r="Z471" s="1" t="s">
        <v>29</v>
      </c>
      <c r="AA471" s="2" t="s">
        <v>35</v>
      </c>
      <c r="AB471" s="2" t="str" cm="1">
        <f t="array" ref="AB4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2" spans="1:29" ht="15" hidden="1" customHeight="1" x14ac:dyDescent="0.35">
      <c r="A472" s="1">
        <v>794</v>
      </c>
      <c r="B472" s="1">
        <v>4</v>
      </c>
      <c r="C472" s="11">
        <v>-9.3349407287449697</v>
      </c>
      <c r="D472" s="10">
        <v>39.333451194073803</v>
      </c>
      <c r="E472" s="1">
        <v>2228</v>
      </c>
      <c r="F472" s="2" t="s">
        <v>623</v>
      </c>
      <c r="G472" s="1"/>
      <c r="H472" s="2" t="s">
        <v>18</v>
      </c>
      <c r="I472" s="2" t="s">
        <v>99</v>
      </c>
      <c r="J472" s="2" t="s">
        <v>501</v>
      </c>
      <c r="K472" s="1">
        <v>-103621.5</v>
      </c>
      <c r="L472" s="1">
        <v>-36483.089999999997</v>
      </c>
      <c r="M472" s="2" t="s">
        <v>20</v>
      </c>
      <c r="N472" s="1">
        <v>2004</v>
      </c>
      <c r="O472" s="1" t="str" cm="1">
        <f t="array" ref="O4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2" s="1" t="str" cm="1">
        <f t="array" ref="P4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2" s="2" t="s">
        <v>31</v>
      </c>
      <c r="R472" s="2" t="str" cm="1">
        <f t="array" ref="R4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72" s="2" t="str">
        <f>IF(Esta[[#This Row],[TEC - Tipo de Estrutura 2]]="Pórtico","Vãos Multiplos",Esta[[#This Row],[TEC - Tipo de Estrutura 2]])</f>
        <v>Vãos Multiplos</v>
      </c>
      <c r="T472" s="1">
        <v>3</v>
      </c>
      <c r="U472" s="1">
        <v>37</v>
      </c>
      <c r="V472" s="1">
        <v>26.85</v>
      </c>
      <c r="W472" s="1">
        <v>18.899999999999999</v>
      </c>
      <c r="X472" s="1">
        <v>8.5500000000000007</v>
      </c>
      <c r="Y472" s="8"/>
      <c r="Z472" s="1" t="s">
        <v>29</v>
      </c>
      <c r="AA472" s="2" t="s">
        <v>35</v>
      </c>
      <c r="AB472" s="2" t="str" cm="1">
        <f t="array" ref="AB4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3" spans="1:29" ht="15" hidden="1" customHeight="1" x14ac:dyDescent="0.35">
      <c r="A473" s="1">
        <v>796</v>
      </c>
      <c r="B473" s="1">
        <v>5</v>
      </c>
      <c r="C473" s="11">
        <v>-8.6758852249888108</v>
      </c>
      <c r="D473" s="10">
        <v>41.183267923033</v>
      </c>
      <c r="E473" s="1">
        <v>2233</v>
      </c>
      <c r="F473" s="2" t="s">
        <v>624</v>
      </c>
      <c r="G473" s="1"/>
      <c r="H473" s="2" t="s">
        <v>34</v>
      </c>
      <c r="I473" s="2" t="s">
        <v>480</v>
      </c>
      <c r="J473" s="2" t="s">
        <v>625</v>
      </c>
      <c r="K473" s="1">
        <v>-45540</v>
      </c>
      <c r="L473" s="1">
        <v>168373</v>
      </c>
      <c r="M473" s="2" t="s">
        <v>20</v>
      </c>
      <c r="N473" s="1">
        <v>2000</v>
      </c>
      <c r="O473" s="1" t="str" cm="1">
        <f t="array" ref="O4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3" s="1" t="str" cm="1">
        <f t="array" ref="P4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3" s="2" t="s">
        <v>31</v>
      </c>
      <c r="R473" s="2" t="str" cm="1">
        <f t="array" ref="R4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73" s="2" t="str">
        <f>IF(Esta[[#This Row],[TEC - Tipo de Estrutura 2]]="Pórtico","Vãos Multiplos",Esta[[#This Row],[TEC - Tipo de Estrutura 2]])</f>
        <v>Vãos Multiplos</v>
      </c>
      <c r="T473" s="1">
        <v>3</v>
      </c>
      <c r="U473" s="1">
        <v>84.4</v>
      </c>
      <c r="V473" s="1">
        <v>11.2</v>
      </c>
      <c r="W473" s="1">
        <v>32.200000000000003</v>
      </c>
      <c r="X473" s="1">
        <v>6.15</v>
      </c>
      <c r="Y473" s="8"/>
      <c r="Z473" s="1" t="s">
        <v>37</v>
      </c>
      <c r="AA473" s="2" t="s">
        <v>35</v>
      </c>
      <c r="AB473" s="2" t="str" cm="1">
        <f t="array" ref="AB4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4" spans="1:29" ht="15" hidden="1" customHeight="1" x14ac:dyDescent="0.35">
      <c r="A474" s="1">
        <v>797</v>
      </c>
      <c r="B474" s="1">
        <v>3</v>
      </c>
      <c r="C474" s="11">
        <v>-8.6574308921443901</v>
      </c>
      <c r="D474" s="10">
        <v>41.179742689985197</v>
      </c>
      <c r="E474" s="1">
        <v>2239</v>
      </c>
      <c r="F474" s="2" t="s">
        <v>626</v>
      </c>
      <c r="G474" s="1"/>
      <c r="H474" s="2" t="s">
        <v>18</v>
      </c>
      <c r="I474" s="2" t="s">
        <v>480</v>
      </c>
      <c r="J474" s="2" t="s">
        <v>625</v>
      </c>
      <c r="K474" s="1">
        <v>-43994</v>
      </c>
      <c r="L474" s="1">
        <v>167972</v>
      </c>
      <c r="M474" s="2" t="s">
        <v>20</v>
      </c>
      <c r="N474" s="1">
        <v>1994</v>
      </c>
      <c r="O474" s="1" t="str" cm="1">
        <f t="array" ref="O4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4" s="1" t="str" cm="1">
        <f t="array" ref="P4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4" s="2" t="s">
        <v>57</v>
      </c>
      <c r="R474" s="2" t="str" cm="1">
        <f t="array" ref="R4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4" s="2" t="str">
        <f>IF(Esta[[#This Row],[TEC - Tipo de Estrutura 2]]="Pórtico","Vãos Multiplos",Esta[[#This Row],[TEC - Tipo de Estrutura 2]])</f>
        <v>Vãos Multiplos</v>
      </c>
      <c r="T474" s="1">
        <v>1</v>
      </c>
      <c r="U474" s="1">
        <v>10.4</v>
      </c>
      <c r="V474" s="1">
        <v>30.2</v>
      </c>
      <c r="W474" s="1">
        <v>10.4</v>
      </c>
      <c r="X474" s="7"/>
      <c r="Y474" s="8"/>
      <c r="Z474" s="1" t="s">
        <v>37</v>
      </c>
      <c r="AA474" s="2" t="s">
        <v>23</v>
      </c>
      <c r="AB474" s="2" t="str" cm="1">
        <f t="array" ref="AB4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5" spans="1:29" ht="15" hidden="1" customHeight="1" x14ac:dyDescent="0.35">
      <c r="A475" s="1">
        <v>798</v>
      </c>
      <c r="B475" s="1">
        <v>4</v>
      </c>
      <c r="C475" s="11">
        <v>-8.6578627275009392</v>
      </c>
      <c r="D475" s="10">
        <v>41.180091891096502</v>
      </c>
      <c r="E475" s="1">
        <v>2241</v>
      </c>
      <c r="F475" s="2" t="s">
        <v>627</v>
      </c>
      <c r="G475" s="1"/>
      <c r="H475" s="2" t="s">
        <v>18</v>
      </c>
      <c r="I475" s="2" t="s">
        <v>480</v>
      </c>
      <c r="J475" s="2" t="s">
        <v>625</v>
      </c>
      <c r="K475" s="1">
        <v>-44030</v>
      </c>
      <c r="L475" s="1">
        <v>168011</v>
      </c>
      <c r="M475" s="2" t="s">
        <v>20</v>
      </c>
      <c r="N475" s="1">
        <v>1994</v>
      </c>
      <c r="O475" s="1" t="str" cm="1">
        <f t="array" ref="O4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5" s="1" t="str" cm="1">
        <f t="array" ref="P4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5" s="2" t="s">
        <v>57</v>
      </c>
      <c r="R475" s="2" t="str" cm="1">
        <f t="array" ref="R4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5" s="2" t="str">
        <f>IF(Esta[[#This Row],[TEC - Tipo de Estrutura 2]]="Pórtico","Vãos Multiplos",Esta[[#This Row],[TEC - Tipo de Estrutura 2]])</f>
        <v>Vãos Multiplos</v>
      </c>
      <c r="T475" s="1">
        <v>1</v>
      </c>
      <c r="U475" s="1">
        <v>10.4</v>
      </c>
      <c r="V475" s="1">
        <v>30.1</v>
      </c>
      <c r="W475" s="1">
        <v>10.4</v>
      </c>
      <c r="X475" s="7"/>
      <c r="Y475" s="8"/>
      <c r="Z475" s="1" t="s">
        <v>37</v>
      </c>
      <c r="AA475" s="2" t="s">
        <v>23</v>
      </c>
      <c r="AB475" s="2" t="str" cm="1">
        <f t="array" ref="AB4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6" spans="1:29" ht="15" hidden="1" customHeight="1" x14ac:dyDescent="0.35">
      <c r="A476" s="1">
        <v>799</v>
      </c>
      <c r="B476" s="1">
        <v>4</v>
      </c>
      <c r="C476" s="11">
        <v>-8.4301974497564505</v>
      </c>
      <c r="D476" s="10">
        <v>40.289883270422997</v>
      </c>
      <c r="E476" s="1">
        <v>2246</v>
      </c>
      <c r="F476" s="2" t="s">
        <v>628</v>
      </c>
      <c r="G476" s="1"/>
      <c r="H476" s="2" t="s">
        <v>18</v>
      </c>
      <c r="I476" s="2" t="s">
        <v>600</v>
      </c>
      <c r="J476" s="2" t="s">
        <v>600</v>
      </c>
      <c r="K476" s="1">
        <v>-25262</v>
      </c>
      <c r="L476" s="1">
        <v>69064</v>
      </c>
      <c r="M476" s="2" t="s">
        <v>20</v>
      </c>
      <c r="N476" s="1">
        <v>1991</v>
      </c>
      <c r="O476" s="1" t="str" cm="1">
        <f t="array" ref="O4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6" s="1" t="str" cm="1">
        <f t="array" ref="P4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6" s="2" t="s">
        <v>57</v>
      </c>
      <c r="R476" s="2" t="str" cm="1">
        <f t="array" ref="R4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6" s="2" t="str">
        <f>IF(Esta[[#This Row],[TEC - Tipo de Estrutura 2]]="Pórtico","Vãos Multiplos",Esta[[#This Row],[TEC - Tipo de Estrutura 2]])</f>
        <v>Vãos Multiplos</v>
      </c>
      <c r="T476" s="1">
        <v>1</v>
      </c>
      <c r="U476" s="1">
        <v>10.42</v>
      </c>
      <c r="V476" s="1">
        <v>15</v>
      </c>
      <c r="W476" s="1">
        <v>10.42</v>
      </c>
      <c r="X476" s="7"/>
      <c r="Y476" s="8"/>
      <c r="Z476" s="1" t="s">
        <v>41</v>
      </c>
      <c r="AA476" s="2" t="s">
        <v>23</v>
      </c>
      <c r="AB476" s="2" t="str" cm="1">
        <f t="array" ref="AB4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7" spans="1:29" ht="15" hidden="1" customHeight="1" x14ac:dyDescent="0.35">
      <c r="A477" s="1">
        <v>800</v>
      </c>
      <c r="B477" s="1">
        <v>4</v>
      </c>
      <c r="C477" s="11">
        <v>-8.4277369499629309</v>
      </c>
      <c r="D477" s="10">
        <v>40.297409339207299</v>
      </c>
      <c r="E477" s="1">
        <v>2248</v>
      </c>
      <c r="F477" s="2" t="s">
        <v>629</v>
      </c>
      <c r="G477" s="1"/>
      <c r="H477" s="2" t="s">
        <v>18</v>
      </c>
      <c r="I477" s="2" t="s">
        <v>600</v>
      </c>
      <c r="J477" s="2" t="s">
        <v>600</v>
      </c>
      <c r="K477" s="1">
        <v>-25050</v>
      </c>
      <c r="L477" s="1">
        <v>69899</v>
      </c>
      <c r="M477" s="2" t="s">
        <v>20</v>
      </c>
      <c r="N477" s="1">
        <v>1991</v>
      </c>
      <c r="O477" s="1" t="str" cm="1">
        <f t="array" ref="O4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7" s="1" t="str" cm="1">
        <f t="array" ref="P4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7" s="2" t="s">
        <v>57</v>
      </c>
      <c r="R477" s="2" t="str" cm="1">
        <f t="array" ref="R4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7" s="2" t="str">
        <f>IF(Esta[[#This Row],[TEC - Tipo de Estrutura 2]]="Pórtico","Vãos Multiplos",Esta[[#This Row],[TEC - Tipo de Estrutura 2]])</f>
        <v>Vãos Multiplos</v>
      </c>
      <c r="T477" s="1">
        <v>1</v>
      </c>
      <c r="U477" s="1">
        <v>10.3</v>
      </c>
      <c r="V477" s="1">
        <v>15.5</v>
      </c>
      <c r="W477" s="1">
        <v>10.3</v>
      </c>
      <c r="X477" s="7"/>
      <c r="Y477" s="8"/>
      <c r="Z477" s="1" t="s">
        <v>41</v>
      </c>
      <c r="AA477" s="2" t="s">
        <v>23</v>
      </c>
      <c r="AB477" s="2" t="str" cm="1">
        <f t="array" ref="AB4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8" spans="1:29" ht="15" hidden="1" customHeight="1" x14ac:dyDescent="0.35">
      <c r="A478" s="1">
        <v>802</v>
      </c>
      <c r="B478" s="1">
        <v>4</v>
      </c>
      <c r="C478" s="11">
        <v>-8.6641007643711898</v>
      </c>
      <c r="D478" s="10">
        <v>41.1851237158169</v>
      </c>
      <c r="E478" s="1">
        <v>2251</v>
      </c>
      <c r="F478" s="2" t="s">
        <v>630</v>
      </c>
      <c r="G478" s="1"/>
      <c r="H478" s="2" t="s">
        <v>18</v>
      </c>
      <c r="I478" s="2" t="s">
        <v>480</v>
      </c>
      <c r="J478" s="2" t="s">
        <v>625</v>
      </c>
      <c r="K478" s="1">
        <v>-44550</v>
      </c>
      <c r="L478" s="1">
        <v>168573</v>
      </c>
      <c r="M478" s="2" t="s">
        <v>20</v>
      </c>
      <c r="N478" s="1">
        <v>1996</v>
      </c>
      <c r="O478" s="1" t="str" cm="1">
        <f t="array" ref="O4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8" s="1" t="str" cm="1">
        <f t="array" ref="P4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8" s="2" t="s">
        <v>57</v>
      </c>
      <c r="R478" s="2" t="str" cm="1">
        <f t="array" ref="R4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8" s="2" t="str">
        <f>IF(Esta[[#This Row],[TEC - Tipo de Estrutura 2]]="Pórtico","Vãos Multiplos",Esta[[#This Row],[TEC - Tipo de Estrutura 2]])</f>
        <v>Vãos Multiplos</v>
      </c>
      <c r="T478" s="1">
        <v>1</v>
      </c>
      <c r="U478" s="1">
        <v>10.4</v>
      </c>
      <c r="V478" s="1">
        <v>30.1</v>
      </c>
      <c r="W478" s="1">
        <v>10.4</v>
      </c>
      <c r="X478" s="7"/>
      <c r="Y478" s="8"/>
      <c r="Z478" s="1" t="s">
        <v>37</v>
      </c>
      <c r="AA478" s="2" t="s">
        <v>23</v>
      </c>
      <c r="AB478" s="2" t="str" cm="1">
        <f t="array" ref="AB4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79" spans="1:29" ht="15" hidden="1" customHeight="1" x14ac:dyDescent="0.35">
      <c r="A479" s="1">
        <v>803</v>
      </c>
      <c r="B479" s="1">
        <v>4</v>
      </c>
      <c r="C479" s="11">
        <v>-8.7333882224806505</v>
      </c>
      <c r="D479" s="10">
        <v>41.369742786878199</v>
      </c>
      <c r="E479" s="1">
        <v>2263</v>
      </c>
      <c r="F479" s="2" t="s">
        <v>631</v>
      </c>
      <c r="G479" s="1"/>
      <c r="H479" s="2" t="s">
        <v>18</v>
      </c>
      <c r="I479" s="2" t="s">
        <v>480</v>
      </c>
      <c r="J479" s="2" t="s">
        <v>632</v>
      </c>
      <c r="K479" s="1">
        <v>-50221.49</v>
      </c>
      <c r="L479" s="1">
        <v>189114.6</v>
      </c>
      <c r="M479" s="2" t="s">
        <v>20</v>
      </c>
      <c r="N479" s="1">
        <v>1990</v>
      </c>
      <c r="O479" s="1" t="str" cm="1">
        <f t="array" ref="O4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9" s="1" t="str" cm="1">
        <f t="array" ref="P4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79" s="2" t="s">
        <v>57</v>
      </c>
      <c r="R479" s="2" t="str" cm="1">
        <f t="array" ref="R4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79" s="2" t="str">
        <f>IF(Esta[[#This Row],[TEC - Tipo de Estrutura 2]]="Pórtico","Vãos Multiplos",Esta[[#This Row],[TEC - Tipo de Estrutura 2]])</f>
        <v>Vãos Multiplos</v>
      </c>
      <c r="T479" s="1">
        <v>1</v>
      </c>
      <c r="U479" s="1">
        <v>7.6</v>
      </c>
      <c r="V479" s="1">
        <v>15.1</v>
      </c>
      <c r="W479" s="1">
        <v>7.6</v>
      </c>
      <c r="X479" s="7"/>
      <c r="Y479" s="8"/>
      <c r="Z479" s="1" t="s">
        <v>37</v>
      </c>
      <c r="AA479" s="2" t="s">
        <v>23</v>
      </c>
      <c r="AB479" s="2" t="str" cm="1">
        <f t="array" ref="AB4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0" spans="1:29" ht="15" hidden="1" customHeight="1" x14ac:dyDescent="0.35">
      <c r="A480" s="1">
        <v>807</v>
      </c>
      <c r="B480" s="1">
        <v>4</v>
      </c>
      <c r="C480" s="11">
        <v>-9.4163014963935296</v>
      </c>
      <c r="D480" s="10">
        <v>39.013584722440697</v>
      </c>
      <c r="E480" s="1">
        <v>2283</v>
      </c>
      <c r="F480" s="2" t="s">
        <v>634</v>
      </c>
      <c r="G480" s="1"/>
      <c r="H480" s="2" t="s">
        <v>25</v>
      </c>
      <c r="I480" s="2" t="s">
        <v>254</v>
      </c>
      <c r="J480" s="2" t="s">
        <v>485</v>
      </c>
      <c r="K480" s="1">
        <v>-111139.1</v>
      </c>
      <c r="L480" s="1">
        <v>-71899.66</v>
      </c>
      <c r="M480" s="2" t="s">
        <v>20</v>
      </c>
      <c r="N480" s="1">
        <v>1953</v>
      </c>
      <c r="O480" s="1" t="str" cm="1">
        <f t="array" ref="O4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0" s="1" t="str" cm="1">
        <f t="array" ref="P4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80" s="2" t="s">
        <v>229</v>
      </c>
      <c r="R480" s="2" t="str" cm="1">
        <f t="array" ref="R4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0" s="2" t="str">
        <f>IF(Esta[[#This Row],[TEC - Tipo de Estrutura 2]]="Pórtico","Vãos Multiplos",Esta[[#This Row],[TEC - Tipo de Estrutura 2]])</f>
        <v>Vãos Multiplos</v>
      </c>
      <c r="T480" s="1">
        <v>3</v>
      </c>
      <c r="U480" s="1">
        <v>34.200000000000003</v>
      </c>
      <c r="V480" s="1">
        <v>9.5</v>
      </c>
      <c r="W480" s="1">
        <v>15</v>
      </c>
      <c r="X480" s="1">
        <v>6.85</v>
      </c>
      <c r="Y480" s="8"/>
      <c r="Z480" s="1" t="s">
        <v>29</v>
      </c>
      <c r="AA480" s="2" t="s">
        <v>23</v>
      </c>
      <c r="AB480" s="2" t="str" cm="1">
        <f t="array" ref="AB4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1" spans="1:29" ht="15" hidden="1" customHeight="1" x14ac:dyDescent="0.35">
      <c r="A481" s="1">
        <v>809</v>
      </c>
      <c r="B481" s="1">
        <v>2</v>
      </c>
      <c r="C481" s="11">
        <v>-8.6817086277389706</v>
      </c>
      <c r="D481" s="10">
        <v>41.350970770012403</v>
      </c>
      <c r="E481" s="1">
        <v>2285</v>
      </c>
      <c r="F481" s="2" t="s">
        <v>635</v>
      </c>
      <c r="G481" s="1"/>
      <c r="H481" s="2" t="s">
        <v>25</v>
      </c>
      <c r="I481" s="2" t="s">
        <v>480</v>
      </c>
      <c r="J481" s="2" t="s">
        <v>632</v>
      </c>
      <c r="K481" s="1">
        <v>-45910.97</v>
      </c>
      <c r="L481" s="1">
        <v>187001.1</v>
      </c>
      <c r="M481" s="2" t="s">
        <v>20</v>
      </c>
      <c r="N481" s="1">
        <v>1150</v>
      </c>
      <c r="O481" s="1" t="str" cm="1">
        <f t="array" ref="O4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1" s="1" t="str" cm="1">
        <f t="array" ref="P4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81" s="2" t="s">
        <v>28</v>
      </c>
      <c r="R481" s="2" t="str" cm="1">
        <f t="array" ref="R4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481" s="2" t="str">
        <f>IF(Esta[[#This Row],[TEC - Tipo de Estrutura 2]]="Pórtico","Vãos Multiplos",Esta[[#This Row],[TEC - Tipo de Estrutura 2]])</f>
        <v>Arco</v>
      </c>
      <c r="T481" s="1">
        <v>8</v>
      </c>
      <c r="U481" s="1">
        <v>119.1</v>
      </c>
      <c r="V481" s="1">
        <v>4.13</v>
      </c>
      <c r="W481" s="1">
        <v>19.75</v>
      </c>
      <c r="X481" s="1">
        <v>6.8</v>
      </c>
      <c r="Y481" s="8"/>
      <c r="Z481" s="1" t="s">
        <v>37</v>
      </c>
      <c r="AA481" s="2" t="s">
        <v>32</v>
      </c>
      <c r="AB481" s="2" t="str" cm="1">
        <f t="array" ref="AB4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4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482" spans="1:29" ht="15" hidden="1" customHeight="1" x14ac:dyDescent="0.35">
      <c r="A482" s="1">
        <v>812</v>
      </c>
      <c r="B482" s="1">
        <v>4</v>
      </c>
      <c r="C482" s="11">
        <v>-8.6193311608606393</v>
      </c>
      <c r="D482" s="10">
        <v>41.247666868446302</v>
      </c>
      <c r="E482" s="1">
        <v>2303</v>
      </c>
      <c r="F482" s="2" t="s">
        <v>637</v>
      </c>
      <c r="G482" s="1"/>
      <c r="H482" s="2" t="s">
        <v>18</v>
      </c>
      <c r="I482" s="2" t="s">
        <v>480</v>
      </c>
      <c r="J482" s="2" t="s">
        <v>636</v>
      </c>
      <c r="K482" s="1">
        <v>-40755</v>
      </c>
      <c r="L482" s="1">
        <v>175497</v>
      </c>
      <c r="M482" s="2" t="s">
        <v>20</v>
      </c>
      <c r="N482" s="1">
        <v>1991</v>
      </c>
      <c r="O482" s="1" t="str" cm="1">
        <f t="array" ref="O4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2" s="1" t="str" cm="1">
        <f t="array" ref="P4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2" s="2" t="s">
        <v>31</v>
      </c>
      <c r="R482" s="2" t="str" cm="1">
        <f t="array" ref="R4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2" s="2" t="str">
        <f>IF(Esta[[#This Row],[TEC - Tipo de Estrutura 2]]="Pórtico","Vãos Multiplos",Esta[[#This Row],[TEC - Tipo de Estrutura 2]])</f>
        <v>Vãos Multiplos</v>
      </c>
      <c r="T482" s="1">
        <v>3</v>
      </c>
      <c r="U482" s="1">
        <v>43.125</v>
      </c>
      <c r="V482" s="1">
        <v>21.5</v>
      </c>
      <c r="W482" s="1">
        <v>23.125</v>
      </c>
      <c r="X482" s="1">
        <v>4.75</v>
      </c>
      <c r="Y482" s="8"/>
      <c r="Z482" s="1" t="s">
        <v>37</v>
      </c>
      <c r="AA482" s="2" t="s">
        <v>23</v>
      </c>
      <c r="AB482" s="2" t="str" cm="1">
        <f t="array" ref="AB4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3" spans="1:29" ht="15" hidden="1" customHeight="1" x14ac:dyDescent="0.35">
      <c r="A483" s="1">
        <v>814</v>
      </c>
      <c r="B483" s="1">
        <v>4</v>
      </c>
      <c r="C483" s="11">
        <v>-8.6261104259346997</v>
      </c>
      <c r="D483" s="10">
        <v>41.236932033271202</v>
      </c>
      <c r="E483" s="1">
        <v>2306</v>
      </c>
      <c r="F483" s="2" t="s">
        <v>638</v>
      </c>
      <c r="G483" s="1"/>
      <c r="H483" s="2" t="s">
        <v>34</v>
      </c>
      <c r="I483" s="2" t="s">
        <v>480</v>
      </c>
      <c r="J483" s="2" t="s">
        <v>636</v>
      </c>
      <c r="K483" s="1">
        <v>-41330</v>
      </c>
      <c r="L483" s="1">
        <v>174308</v>
      </c>
      <c r="M483" s="2" t="s">
        <v>20</v>
      </c>
      <c r="N483" s="1">
        <v>2005</v>
      </c>
      <c r="O483" s="1" t="str" cm="1">
        <f t="array" ref="O4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3" s="1" t="str" cm="1">
        <f t="array" ref="P4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3" s="2" t="s">
        <v>21</v>
      </c>
      <c r="R483" s="2" t="str" cm="1">
        <f t="array" ref="R4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83" s="2" t="str">
        <f>IF(Esta[[#This Row],[TEC - Tipo de Estrutura 2]]="Pórtico","Vãos Multiplos",Esta[[#This Row],[TEC - Tipo de Estrutura 2]])</f>
        <v>Tabuleiro simples/apoiado</v>
      </c>
      <c r="T483" s="1">
        <v>1</v>
      </c>
      <c r="U483" s="1">
        <v>24.8</v>
      </c>
      <c r="V483" s="1">
        <v>82.1</v>
      </c>
      <c r="W483" s="1">
        <v>24.8</v>
      </c>
      <c r="X483" s="7"/>
      <c r="Y483" s="8"/>
      <c r="Z483" s="1" t="s">
        <v>37</v>
      </c>
      <c r="AA483" s="2" t="s">
        <v>23</v>
      </c>
      <c r="AB483" s="2" t="str" cm="1">
        <f t="array" ref="AB4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4" spans="1:29" ht="15" hidden="1" customHeight="1" x14ac:dyDescent="0.35">
      <c r="A484" s="1">
        <v>815</v>
      </c>
      <c r="B484" s="1">
        <v>4</v>
      </c>
      <c r="C484" s="11">
        <v>-8.6270551058228993</v>
      </c>
      <c r="D484" s="10">
        <v>41.232488902651497</v>
      </c>
      <c r="E484" s="1">
        <v>2308</v>
      </c>
      <c r="F484" s="2" t="s">
        <v>639</v>
      </c>
      <c r="G484" s="1"/>
      <c r="H484" s="2" t="s">
        <v>34</v>
      </c>
      <c r="I484" s="2" t="s">
        <v>480</v>
      </c>
      <c r="J484" s="2" t="s">
        <v>636</v>
      </c>
      <c r="K484" s="1">
        <v>-41412</v>
      </c>
      <c r="L484" s="1">
        <v>173815</v>
      </c>
      <c r="M484" s="2" t="s">
        <v>20</v>
      </c>
      <c r="N484" s="1">
        <v>2005</v>
      </c>
      <c r="O484" s="1" t="str" cm="1">
        <f t="array" ref="O4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4" s="1" t="str" cm="1">
        <f t="array" ref="P4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4" s="2" t="s">
        <v>21</v>
      </c>
      <c r="R484" s="2" t="str" cm="1">
        <f t="array" ref="R4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84" s="2" t="str">
        <f>IF(Esta[[#This Row],[TEC - Tipo de Estrutura 2]]="Pórtico","Vãos Multiplos",Esta[[#This Row],[TEC - Tipo de Estrutura 2]])</f>
        <v>Tabuleiro simples/apoiado</v>
      </c>
      <c r="T484" s="1">
        <v>1</v>
      </c>
      <c r="U484" s="1">
        <v>17.3</v>
      </c>
      <c r="V484" s="1">
        <v>20.8</v>
      </c>
      <c r="W484" s="1">
        <v>17.3</v>
      </c>
      <c r="X484" s="7"/>
      <c r="Y484" s="8"/>
      <c r="Z484" s="1" t="s">
        <v>37</v>
      </c>
      <c r="AA484" s="2" t="s">
        <v>23</v>
      </c>
      <c r="AB484" s="2" t="str" cm="1">
        <f t="array" ref="AB4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5" spans="1:29" ht="15" hidden="1" customHeight="1" x14ac:dyDescent="0.35">
      <c r="A485" s="1">
        <v>816</v>
      </c>
      <c r="B485" s="1">
        <v>4</v>
      </c>
      <c r="C485" s="11">
        <v>-8.6265618293736903</v>
      </c>
      <c r="D485" s="10">
        <v>41.222406274821303</v>
      </c>
      <c r="E485" s="1">
        <v>2310</v>
      </c>
      <c r="F485" s="2" t="s">
        <v>640</v>
      </c>
      <c r="G485" s="1"/>
      <c r="H485" s="2" t="s">
        <v>34</v>
      </c>
      <c r="I485" s="2" t="s">
        <v>480</v>
      </c>
      <c r="J485" s="2" t="s">
        <v>636</v>
      </c>
      <c r="K485" s="1">
        <v>-41377</v>
      </c>
      <c r="L485" s="1">
        <v>172695</v>
      </c>
      <c r="M485" s="2" t="s">
        <v>20</v>
      </c>
      <c r="N485" s="1">
        <v>1950</v>
      </c>
      <c r="O485" s="1" t="str" cm="1">
        <f t="array" ref="O4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5" s="1" t="str" cm="1">
        <f t="array" ref="P4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85" s="2" t="s">
        <v>21</v>
      </c>
      <c r="R485" s="2" t="str" cm="1">
        <f t="array" ref="R4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85" s="2" t="str">
        <f>IF(Esta[[#This Row],[TEC - Tipo de Estrutura 2]]="Pórtico","Vãos Multiplos",Esta[[#This Row],[TEC - Tipo de Estrutura 2]])</f>
        <v>Tabuleiro simples/apoiado</v>
      </c>
      <c r="T485" s="1">
        <v>1</v>
      </c>
      <c r="U485" s="1">
        <v>10.6</v>
      </c>
      <c r="V485" s="1">
        <v>23</v>
      </c>
      <c r="W485" s="1">
        <v>10.6</v>
      </c>
      <c r="X485" s="7"/>
      <c r="Y485" s="8"/>
      <c r="Z485" s="1" t="s">
        <v>37</v>
      </c>
      <c r="AA485" s="2" t="s">
        <v>23</v>
      </c>
      <c r="AB485" s="2" t="str" cm="1">
        <f t="array" ref="AB4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6" spans="1:29" ht="15" hidden="1" customHeight="1" x14ac:dyDescent="0.35">
      <c r="A486" s="1">
        <v>817</v>
      </c>
      <c r="B486" s="1">
        <v>4</v>
      </c>
      <c r="C486" s="11">
        <v>-8.5798448294692697</v>
      </c>
      <c r="D486" s="10">
        <v>41.137659272500699</v>
      </c>
      <c r="E486" s="1">
        <v>2312</v>
      </c>
      <c r="F486" s="2" t="s">
        <v>641</v>
      </c>
      <c r="G486" s="1"/>
      <c r="H486" s="2" t="s">
        <v>55</v>
      </c>
      <c r="I486" s="2" t="s">
        <v>480</v>
      </c>
      <c r="J486" s="2" t="s">
        <v>481</v>
      </c>
      <c r="K486" s="1">
        <v>-37508</v>
      </c>
      <c r="L486" s="1">
        <v>163262</v>
      </c>
      <c r="M486" s="2" t="s">
        <v>20</v>
      </c>
      <c r="N486" s="1">
        <v>1995</v>
      </c>
      <c r="O486" s="1" t="str" cm="1">
        <f t="array" ref="O4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6" s="1" t="str" cm="1">
        <f t="array" ref="P4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6" s="2" t="s">
        <v>31</v>
      </c>
      <c r="R486" s="2" t="str" cm="1">
        <f t="array" ref="R4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6" s="2" t="str">
        <f>IF(Esta[[#This Row],[TEC - Tipo de Estrutura 2]]="Pórtico","Vãos Multiplos",Esta[[#This Row],[TEC - Tipo de Estrutura 2]])</f>
        <v>Vãos Multiplos</v>
      </c>
      <c r="T486" s="1">
        <v>6</v>
      </c>
      <c r="U486" s="1">
        <v>149.85</v>
      </c>
      <c r="V486" s="1">
        <v>11.7</v>
      </c>
      <c r="W486" s="1">
        <v>27.92</v>
      </c>
      <c r="X486" s="1">
        <v>17.72</v>
      </c>
      <c r="Y486" s="8"/>
      <c r="Z486" s="1" t="s">
        <v>37</v>
      </c>
      <c r="AA486" s="2" t="s">
        <v>23</v>
      </c>
      <c r="AB486" s="2" t="str" cm="1">
        <f t="array" ref="AB4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7" spans="1:29" ht="15" hidden="1" customHeight="1" x14ac:dyDescent="0.35">
      <c r="A487" s="1">
        <v>818</v>
      </c>
      <c r="B487" s="1">
        <v>4</v>
      </c>
      <c r="C487" s="11">
        <v>-8.5810230090336805</v>
      </c>
      <c r="D487" s="10">
        <v>41.137519631779703</v>
      </c>
      <c r="E487" s="1">
        <v>2312</v>
      </c>
      <c r="F487" s="2" t="s">
        <v>642</v>
      </c>
      <c r="G487" s="1"/>
      <c r="H487" s="2" t="s">
        <v>55</v>
      </c>
      <c r="I487" s="2" t="s">
        <v>480</v>
      </c>
      <c r="J487" s="2" t="s">
        <v>481</v>
      </c>
      <c r="K487" s="1">
        <v>-37607</v>
      </c>
      <c r="L487" s="1">
        <v>163247</v>
      </c>
      <c r="M487" s="2" t="s">
        <v>20</v>
      </c>
      <c r="N487" s="1">
        <v>1995</v>
      </c>
      <c r="O487" s="1" t="str" cm="1">
        <f t="array" ref="O4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7" s="1" t="str" cm="1">
        <f t="array" ref="P4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7" s="2" t="s">
        <v>31</v>
      </c>
      <c r="R487" s="2" t="str" cm="1">
        <f t="array" ref="R4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7" s="2" t="str">
        <f>IF(Esta[[#This Row],[TEC - Tipo de Estrutura 2]]="Pórtico","Vãos Multiplos",Esta[[#This Row],[TEC - Tipo de Estrutura 2]])</f>
        <v>Vãos Multiplos</v>
      </c>
      <c r="T487" s="1">
        <v>6</v>
      </c>
      <c r="U487" s="1">
        <v>144.16</v>
      </c>
      <c r="V487" s="1">
        <v>11.7</v>
      </c>
      <c r="W487" s="1">
        <v>27.9</v>
      </c>
      <c r="X487" s="1">
        <v>17.48</v>
      </c>
      <c r="Y487" s="8"/>
      <c r="Z487" s="1" t="s">
        <v>37</v>
      </c>
      <c r="AA487" s="2" t="s">
        <v>23</v>
      </c>
      <c r="AB487" s="2" t="str" cm="1">
        <f t="array" ref="AB4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8" spans="1:29" ht="15" hidden="1" customHeight="1" x14ac:dyDescent="0.35">
      <c r="A488" s="1">
        <v>819</v>
      </c>
      <c r="B488" s="1">
        <v>4</v>
      </c>
      <c r="C488" s="11">
        <v>-8.58061527562195</v>
      </c>
      <c r="D488" s="10">
        <v>41.138862869280899</v>
      </c>
      <c r="E488" s="1">
        <v>2312</v>
      </c>
      <c r="F488" s="2" t="s">
        <v>643</v>
      </c>
      <c r="G488" s="1"/>
      <c r="H488" s="2" t="s">
        <v>25</v>
      </c>
      <c r="I488" s="2" t="s">
        <v>480</v>
      </c>
      <c r="J488" s="2" t="s">
        <v>480</v>
      </c>
      <c r="K488" s="1">
        <v>-37572</v>
      </c>
      <c r="L488" s="1">
        <v>163396</v>
      </c>
      <c r="M488" s="2" t="s">
        <v>20</v>
      </c>
      <c r="N488" s="1">
        <v>1995</v>
      </c>
      <c r="O488" s="1" t="str" cm="1">
        <f t="array" ref="O4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8" s="1" t="str" cm="1">
        <f t="array" ref="P4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8" s="2" t="s">
        <v>31</v>
      </c>
      <c r="R488" s="2" t="str" cm="1">
        <f t="array" ref="R4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8" s="2" t="str">
        <f>IF(Esta[[#This Row],[TEC - Tipo de Estrutura 2]]="Pórtico","Vãos Multiplos",Esta[[#This Row],[TEC - Tipo de Estrutura 2]])</f>
        <v>Vãos Multiplos</v>
      </c>
      <c r="T488" s="1">
        <v>8</v>
      </c>
      <c r="U488" s="1">
        <v>706.76</v>
      </c>
      <c r="V488" s="1">
        <v>36</v>
      </c>
      <c r="W488" s="1">
        <v>140</v>
      </c>
      <c r="X488" s="1">
        <v>30.3</v>
      </c>
      <c r="Y488" s="8"/>
      <c r="Z488" s="1" t="s">
        <v>37</v>
      </c>
      <c r="AA488" s="2" t="s">
        <v>35</v>
      </c>
      <c r="AB488" s="2" t="str" cm="1">
        <f t="array" ref="AB4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89" spans="1:29" ht="15" hidden="1" customHeight="1" x14ac:dyDescent="0.35">
      <c r="A489" s="1">
        <v>820</v>
      </c>
      <c r="B489" s="1">
        <v>4</v>
      </c>
      <c r="C489" s="11">
        <v>-8.5805243161878408</v>
      </c>
      <c r="D489" s="10">
        <v>41.137746679285002</v>
      </c>
      <c r="E489" s="1">
        <v>2312</v>
      </c>
      <c r="F489" s="2" t="s">
        <v>644</v>
      </c>
      <c r="G489" s="1"/>
      <c r="H489" s="2" t="s">
        <v>55</v>
      </c>
      <c r="I489" s="2" t="s">
        <v>480</v>
      </c>
      <c r="J489" s="2" t="s">
        <v>481</v>
      </c>
      <c r="K489" s="1">
        <v>-37565</v>
      </c>
      <c r="L489" s="1">
        <v>163272</v>
      </c>
      <c r="M489" s="2" t="s">
        <v>20</v>
      </c>
      <c r="N489" s="1">
        <v>1995</v>
      </c>
      <c r="O489" s="1" t="str" cm="1">
        <f t="array" ref="O4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9" s="1" t="str" cm="1">
        <f t="array" ref="P4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89" s="2" t="s">
        <v>31</v>
      </c>
      <c r="R489" s="2" t="str" cm="1">
        <f t="array" ref="R4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89" s="2" t="str">
        <f>IF(Esta[[#This Row],[TEC - Tipo de Estrutura 2]]="Pórtico","Vãos Multiplos",Esta[[#This Row],[TEC - Tipo de Estrutura 2]])</f>
        <v>Vãos Multiplos</v>
      </c>
      <c r="T489" s="1">
        <v>5</v>
      </c>
      <c r="U489" s="1">
        <v>122.21</v>
      </c>
      <c r="V489" s="1">
        <v>26</v>
      </c>
      <c r="W489" s="1">
        <v>24.76</v>
      </c>
      <c r="X489" s="1">
        <v>17.53</v>
      </c>
      <c r="Y489" s="8"/>
      <c r="Z489" s="1" t="s">
        <v>37</v>
      </c>
      <c r="AA489" s="2" t="s">
        <v>23</v>
      </c>
      <c r="AB489" s="2" t="str" cm="1">
        <f t="array" ref="AB4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0" spans="1:29" ht="15" hidden="1" customHeight="1" x14ac:dyDescent="0.35">
      <c r="A490" s="1">
        <v>822</v>
      </c>
      <c r="B490" s="1">
        <v>4</v>
      </c>
      <c r="C490" s="11">
        <v>-8.5807273549290102</v>
      </c>
      <c r="D490" s="10">
        <v>41.146588187240702</v>
      </c>
      <c r="E490" s="1">
        <v>2317</v>
      </c>
      <c r="F490" s="2" t="s">
        <v>645</v>
      </c>
      <c r="G490" s="1"/>
      <c r="H490" s="2" t="s">
        <v>18</v>
      </c>
      <c r="I490" s="2" t="s">
        <v>480</v>
      </c>
      <c r="J490" s="2" t="s">
        <v>480</v>
      </c>
      <c r="K490" s="1">
        <v>-37577</v>
      </c>
      <c r="L490" s="1">
        <v>164254</v>
      </c>
      <c r="M490" s="2" t="s">
        <v>20</v>
      </c>
      <c r="N490" s="1">
        <v>1995</v>
      </c>
      <c r="O490" s="1" t="str" cm="1">
        <f t="array" ref="O4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0" s="1" t="str" cm="1">
        <f t="array" ref="P4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0" s="2" t="s">
        <v>31</v>
      </c>
      <c r="R490" s="2" t="str" cm="1">
        <f t="array" ref="R4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0" s="2" t="str">
        <f>IF(Esta[[#This Row],[TEC - Tipo de Estrutura 2]]="Pórtico","Vãos Multiplos",Esta[[#This Row],[TEC - Tipo de Estrutura 2]])</f>
        <v>Vãos Multiplos</v>
      </c>
      <c r="T490" s="1">
        <v>3</v>
      </c>
      <c r="U490" s="1">
        <v>60.65</v>
      </c>
      <c r="V490" s="1">
        <v>39</v>
      </c>
      <c r="W490" s="1">
        <v>28.55</v>
      </c>
      <c r="X490" s="1">
        <v>7.23</v>
      </c>
      <c r="Y490" s="8"/>
      <c r="Z490" s="1" t="s">
        <v>37</v>
      </c>
      <c r="AA490" s="2" t="s">
        <v>23</v>
      </c>
      <c r="AB490" s="2" t="str" cm="1">
        <f t="array" ref="AB4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1" spans="1:29" ht="15" hidden="1" customHeight="1" x14ac:dyDescent="0.35">
      <c r="A491" s="1">
        <v>823</v>
      </c>
      <c r="B491" s="1">
        <v>4</v>
      </c>
      <c r="C491" s="11">
        <v>-8.5787218119314694</v>
      </c>
      <c r="D491" s="10">
        <v>41.149468355889901</v>
      </c>
      <c r="E491" s="1">
        <v>2318</v>
      </c>
      <c r="F491" s="2" t="s">
        <v>646</v>
      </c>
      <c r="G491" s="1"/>
      <c r="H491" s="2" t="s">
        <v>18</v>
      </c>
      <c r="I491" s="2" t="s">
        <v>480</v>
      </c>
      <c r="J491" s="2" t="s">
        <v>480</v>
      </c>
      <c r="K491" s="1">
        <v>-37407</v>
      </c>
      <c r="L491" s="1">
        <v>164573</v>
      </c>
      <c r="M491" s="2" t="s">
        <v>20</v>
      </c>
      <c r="N491" s="1">
        <v>1995</v>
      </c>
      <c r="O491" s="1" t="str" cm="1">
        <f t="array" ref="O4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1" s="1" t="str" cm="1">
        <f t="array" ref="P4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1" s="2" t="s">
        <v>31</v>
      </c>
      <c r="R491" s="2" t="str" cm="1">
        <f t="array" ref="R4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1" s="2" t="str">
        <f>IF(Esta[[#This Row],[TEC - Tipo de Estrutura 2]]="Pórtico","Vãos Multiplos",Esta[[#This Row],[TEC - Tipo de Estrutura 2]])</f>
        <v>Vãos Multiplos</v>
      </c>
      <c r="T491" s="1">
        <v>3</v>
      </c>
      <c r="U491" s="1">
        <v>74.180000000000007</v>
      </c>
      <c r="V491" s="1">
        <v>42.25</v>
      </c>
      <c r="W491" s="1">
        <v>35.090000000000003</v>
      </c>
      <c r="X491" s="1">
        <v>7.88</v>
      </c>
      <c r="Y491" s="8"/>
      <c r="Z491" s="1" t="s">
        <v>37</v>
      </c>
      <c r="AA491" s="2" t="s">
        <v>35</v>
      </c>
      <c r="AB491" s="2" t="str" cm="1">
        <f t="array" ref="AB4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2" spans="1:29" ht="15" hidden="1" customHeight="1" x14ac:dyDescent="0.35">
      <c r="A492" s="1">
        <v>825</v>
      </c>
      <c r="B492" s="1">
        <v>4</v>
      </c>
      <c r="C492" s="11">
        <v>-8.5767666132319196</v>
      </c>
      <c r="D492" s="10">
        <v>41.151006644672002</v>
      </c>
      <c r="E492" s="1">
        <v>2320</v>
      </c>
      <c r="F492" s="2" t="s">
        <v>647</v>
      </c>
      <c r="G492" s="1"/>
      <c r="H492" s="2" t="s">
        <v>34</v>
      </c>
      <c r="I492" s="2" t="s">
        <v>480</v>
      </c>
      <c r="J492" s="2" t="s">
        <v>480</v>
      </c>
      <c r="K492" s="1">
        <v>-37242</v>
      </c>
      <c r="L492" s="1">
        <v>164743</v>
      </c>
      <c r="M492" s="2" t="s">
        <v>20</v>
      </c>
      <c r="N492" s="1">
        <v>2001</v>
      </c>
      <c r="O492" s="1" t="str" cm="1">
        <f t="array" ref="O4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2" s="1" t="str" cm="1">
        <f t="array" ref="P4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2" s="2" t="s">
        <v>31</v>
      </c>
      <c r="R492" s="2" t="str" cm="1">
        <f t="array" ref="R4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2" s="2" t="str">
        <f>IF(Esta[[#This Row],[TEC - Tipo de Estrutura 2]]="Pórtico","Vãos Multiplos",Esta[[#This Row],[TEC - Tipo de Estrutura 2]])</f>
        <v>Vãos Multiplos</v>
      </c>
      <c r="T492" s="1">
        <v>3</v>
      </c>
      <c r="U492" s="1">
        <v>58</v>
      </c>
      <c r="V492" s="1">
        <v>9.1999999999999993</v>
      </c>
      <c r="W492" s="1">
        <v>28</v>
      </c>
      <c r="X492" s="1">
        <v>8</v>
      </c>
      <c r="Y492" s="8"/>
      <c r="Z492" s="1" t="s">
        <v>37</v>
      </c>
      <c r="AA492" s="2" t="s">
        <v>35</v>
      </c>
      <c r="AB492" s="2" t="str" cm="1">
        <f t="array" ref="AB4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3" spans="1:29" ht="15" hidden="1" customHeight="1" x14ac:dyDescent="0.35">
      <c r="A493" s="1">
        <v>826</v>
      </c>
      <c r="B493" s="1">
        <v>4</v>
      </c>
      <c r="C493" s="11">
        <v>-8.4233805235396808</v>
      </c>
      <c r="D493" s="10">
        <v>41.570057785496402</v>
      </c>
      <c r="E493" s="1">
        <v>2321</v>
      </c>
      <c r="F493" s="2" t="s">
        <v>648</v>
      </c>
      <c r="G493" s="1"/>
      <c r="H493" s="2" t="s">
        <v>34</v>
      </c>
      <c r="I493" s="2" t="s">
        <v>151</v>
      </c>
      <c r="J493" s="2" t="s">
        <v>151</v>
      </c>
      <c r="K493" s="1">
        <v>-24210.49</v>
      </c>
      <c r="L493" s="1">
        <v>211229</v>
      </c>
      <c r="M493" s="2" t="s">
        <v>20</v>
      </c>
      <c r="N493" s="1">
        <v>1999</v>
      </c>
      <c r="O493" s="1" t="str" cm="1">
        <f t="array" ref="O4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3" s="1" t="str" cm="1">
        <f t="array" ref="P4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3" s="2" t="s">
        <v>31</v>
      </c>
      <c r="R493" s="2" t="str" cm="1">
        <f t="array" ref="R4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3" s="2" t="str">
        <f>IF(Esta[[#This Row],[TEC - Tipo de Estrutura 2]]="Pórtico","Vãos Multiplos",Esta[[#This Row],[TEC - Tipo de Estrutura 2]])</f>
        <v>Vãos Multiplos</v>
      </c>
      <c r="T493" s="1">
        <v>3</v>
      </c>
      <c r="U493" s="1">
        <v>64.75</v>
      </c>
      <c r="V493" s="1">
        <v>12.4</v>
      </c>
      <c r="W493" s="1">
        <v>34.450000000000003</v>
      </c>
      <c r="X493" s="1">
        <v>5.6</v>
      </c>
      <c r="Y493" s="8"/>
      <c r="Z493" s="1" t="s">
        <v>37</v>
      </c>
      <c r="AA493" s="2" t="s">
        <v>35</v>
      </c>
      <c r="AB493" s="2" t="str" cm="1">
        <f t="array" ref="AB4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4" spans="1:29" ht="15" hidden="1" customHeight="1" x14ac:dyDescent="0.35">
      <c r="A494" s="1">
        <v>827</v>
      </c>
      <c r="B494" s="1">
        <v>4</v>
      </c>
      <c r="C494" s="11">
        <v>-8.5749279724856695</v>
      </c>
      <c r="D494" s="10">
        <v>41.152175274178298</v>
      </c>
      <c r="E494" s="1">
        <v>2322</v>
      </c>
      <c r="F494" s="2" t="s">
        <v>649</v>
      </c>
      <c r="G494" s="1"/>
      <c r="H494" s="2" t="s">
        <v>18</v>
      </c>
      <c r="I494" s="2" t="s">
        <v>480</v>
      </c>
      <c r="J494" s="2" t="s">
        <v>480</v>
      </c>
      <c r="K494" s="1">
        <v>-37087</v>
      </c>
      <c r="L494" s="1">
        <v>164872</v>
      </c>
      <c r="M494" s="2" t="s">
        <v>20</v>
      </c>
      <c r="N494" s="1">
        <v>2001</v>
      </c>
      <c r="O494" s="1" t="str" cm="1">
        <f t="array" ref="O4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4" s="1" t="str" cm="1">
        <f t="array" ref="P4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4" s="2" t="s">
        <v>57</v>
      </c>
      <c r="R494" s="2" t="str" cm="1">
        <f t="array" ref="R4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94" s="2" t="str">
        <f>IF(Esta[[#This Row],[TEC - Tipo de Estrutura 2]]="Pórtico","Vãos Multiplos",Esta[[#This Row],[TEC - Tipo de Estrutura 2]])</f>
        <v>Vãos Multiplos</v>
      </c>
      <c r="T494" s="1">
        <v>1</v>
      </c>
      <c r="U494" s="1">
        <v>10.6</v>
      </c>
      <c r="V494" s="1">
        <v>29</v>
      </c>
      <c r="W494" s="1">
        <v>10.6</v>
      </c>
      <c r="X494" s="7"/>
      <c r="Y494" s="8"/>
      <c r="Z494" s="1" t="s">
        <v>37</v>
      </c>
      <c r="AA494" s="2" t="s">
        <v>23</v>
      </c>
      <c r="AB494" s="2" t="str" cm="1">
        <f t="array" ref="AB4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5" spans="1:29" ht="15" hidden="1" customHeight="1" x14ac:dyDescent="0.35">
      <c r="A495" s="1">
        <v>828</v>
      </c>
      <c r="B495" s="1">
        <v>4</v>
      </c>
      <c r="C495" s="11">
        <v>-8.5666832214598898</v>
      </c>
      <c r="D495" s="10">
        <v>41.166496507314001</v>
      </c>
      <c r="E495" s="1">
        <v>2323</v>
      </c>
      <c r="F495" s="2" t="s">
        <v>650</v>
      </c>
      <c r="G495" s="1"/>
      <c r="H495" s="2" t="s">
        <v>18</v>
      </c>
      <c r="I495" s="2" t="s">
        <v>480</v>
      </c>
      <c r="J495" s="2" t="s">
        <v>480</v>
      </c>
      <c r="K495" s="1">
        <v>-36387</v>
      </c>
      <c r="L495" s="1">
        <v>166459</v>
      </c>
      <c r="M495" s="2" t="s">
        <v>20</v>
      </c>
      <c r="N495" s="1">
        <v>1995</v>
      </c>
      <c r="O495" s="1" t="str" cm="1">
        <f t="array" ref="O4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5" s="1" t="str" cm="1">
        <f t="array" ref="P4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5" s="2" t="s">
        <v>57</v>
      </c>
      <c r="R495" s="2" t="str" cm="1">
        <f t="array" ref="R4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495" s="2" t="str">
        <f>IF(Esta[[#This Row],[TEC - Tipo de Estrutura 2]]="Pórtico","Vãos Multiplos",Esta[[#This Row],[TEC - Tipo de Estrutura 2]])</f>
        <v>Vãos Multiplos</v>
      </c>
      <c r="T495" s="1">
        <v>1</v>
      </c>
      <c r="U495" s="1">
        <v>17</v>
      </c>
      <c r="V495" s="1">
        <v>18.3</v>
      </c>
      <c r="W495" s="1">
        <v>17</v>
      </c>
      <c r="X495" s="7"/>
      <c r="Y495" s="8"/>
      <c r="Z495" s="1" t="s">
        <v>37</v>
      </c>
      <c r="AA495" s="2" t="s">
        <v>23</v>
      </c>
      <c r="AB495" s="2" t="str" cm="1">
        <f t="array" ref="AB4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6" spans="1:29" ht="15" hidden="1" customHeight="1" x14ac:dyDescent="0.35">
      <c r="A496" s="1">
        <v>829</v>
      </c>
      <c r="B496" s="1">
        <v>4</v>
      </c>
      <c r="C496" s="11">
        <v>-8.4264361672916408</v>
      </c>
      <c r="D496" s="10">
        <v>41.570905384981501</v>
      </c>
      <c r="E496" s="1">
        <v>2324</v>
      </c>
      <c r="F496" s="2" t="s">
        <v>651</v>
      </c>
      <c r="G496" s="1"/>
      <c r="H496" s="2" t="s">
        <v>18</v>
      </c>
      <c r="I496" s="2" t="s">
        <v>151</v>
      </c>
      <c r="J496" s="2" t="s">
        <v>151</v>
      </c>
      <c r="K496" s="1">
        <v>-24465.03</v>
      </c>
      <c r="L496" s="1">
        <v>211324</v>
      </c>
      <c r="M496" s="2" t="s">
        <v>20</v>
      </c>
      <c r="N496" s="1">
        <v>1999</v>
      </c>
      <c r="O496" s="1" t="str" cm="1">
        <f t="array" ref="O4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6" s="1" t="str" cm="1">
        <f t="array" ref="P4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6" s="2" t="s">
        <v>31</v>
      </c>
      <c r="R496" s="2" t="str" cm="1">
        <f t="array" ref="R4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6" s="2" t="str">
        <f>IF(Esta[[#This Row],[TEC - Tipo de Estrutura 2]]="Pórtico","Vãos Multiplos",Esta[[#This Row],[TEC - Tipo de Estrutura 2]])</f>
        <v>Vãos Multiplos</v>
      </c>
      <c r="T496" s="1">
        <v>3</v>
      </c>
      <c r="U496" s="1">
        <v>54</v>
      </c>
      <c r="V496" s="1">
        <v>32.700000000000003</v>
      </c>
      <c r="W496" s="1">
        <v>27</v>
      </c>
      <c r="X496" s="1">
        <v>7.37</v>
      </c>
      <c r="Y496" s="8"/>
      <c r="Z496" s="1" t="s">
        <v>37</v>
      </c>
      <c r="AA496" s="2" t="s">
        <v>35</v>
      </c>
      <c r="AB496" s="2" t="str" cm="1">
        <f t="array" ref="AB4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7" spans="1:30" ht="15" hidden="1" customHeight="1" x14ac:dyDescent="0.35">
      <c r="A497" s="1">
        <v>831</v>
      </c>
      <c r="B497" s="1">
        <v>4</v>
      </c>
      <c r="C497" s="11">
        <v>-8.5710829293669697</v>
      </c>
      <c r="D497" s="10">
        <v>41.168712937477203</v>
      </c>
      <c r="E497" s="1">
        <v>2326</v>
      </c>
      <c r="F497" s="2" t="s">
        <v>652</v>
      </c>
      <c r="G497" s="1"/>
      <c r="H497" s="2" t="s">
        <v>34</v>
      </c>
      <c r="I497" s="2" t="s">
        <v>480</v>
      </c>
      <c r="J497" s="2" t="s">
        <v>480</v>
      </c>
      <c r="K497" s="1">
        <v>-36755</v>
      </c>
      <c r="L497" s="1">
        <v>166707</v>
      </c>
      <c r="M497" s="2" t="s">
        <v>20</v>
      </c>
      <c r="N497" s="1">
        <v>1996</v>
      </c>
      <c r="O497" s="1" t="str" cm="1">
        <f t="array" ref="O4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7" s="1" t="str" cm="1">
        <f t="array" ref="P4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7" s="2" t="s">
        <v>31</v>
      </c>
      <c r="R497" s="2" t="str" cm="1">
        <f t="array" ref="R4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7" s="2" t="str">
        <f>IF(Esta[[#This Row],[TEC - Tipo de Estrutura 2]]="Pórtico","Vãos Multiplos",Esta[[#This Row],[TEC - Tipo de Estrutura 2]])</f>
        <v>Vãos Multiplos</v>
      </c>
      <c r="T497" s="1">
        <v>3</v>
      </c>
      <c r="U497" s="1">
        <v>74.2</v>
      </c>
      <c r="V497" s="1">
        <v>16.399999999999999</v>
      </c>
      <c r="W497" s="1">
        <v>31.8</v>
      </c>
      <c r="X497" s="1">
        <v>5</v>
      </c>
      <c r="Y497" s="8"/>
      <c r="Z497" s="1" t="s">
        <v>37</v>
      </c>
      <c r="AA497" s="2" t="s">
        <v>35</v>
      </c>
      <c r="AB497" s="2" t="str" cm="1">
        <f t="array" ref="AB4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8" spans="1:30" ht="15" hidden="1" customHeight="1" x14ac:dyDescent="0.35">
      <c r="A498" s="1">
        <v>832</v>
      </c>
      <c r="B498" s="1">
        <v>4</v>
      </c>
      <c r="C498" s="11">
        <v>-8.6276728593779204</v>
      </c>
      <c r="D498" s="10">
        <v>41.190994626139997</v>
      </c>
      <c r="E498" s="1">
        <v>2331</v>
      </c>
      <c r="F498" s="2" t="s">
        <v>653</v>
      </c>
      <c r="G498" s="1"/>
      <c r="H498" s="2" t="s">
        <v>18</v>
      </c>
      <c r="I498" s="2" t="s">
        <v>480</v>
      </c>
      <c r="J498" s="2" t="s">
        <v>625</v>
      </c>
      <c r="K498" s="1">
        <v>-41490</v>
      </c>
      <c r="L498" s="1">
        <v>169207</v>
      </c>
      <c r="M498" s="2" t="s">
        <v>20</v>
      </c>
      <c r="N498" s="1">
        <v>1957</v>
      </c>
      <c r="O498" s="1" t="str" cm="1">
        <f t="array" ref="O4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98" s="1" t="str" cm="1">
        <f t="array" ref="P4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498" s="2" t="s">
        <v>21</v>
      </c>
      <c r="R498" s="2" t="str" cm="1">
        <f t="array" ref="R4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498" s="2" t="str">
        <f>IF(Esta[[#This Row],[TEC - Tipo de Estrutura 2]]="Pórtico","Vãos Multiplos",Esta[[#This Row],[TEC - Tipo de Estrutura 2]])</f>
        <v>Tabuleiro simples/apoiado</v>
      </c>
      <c r="T498" s="1">
        <v>1</v>
      </c>
      <c r="U498" s="1">
        <v>9.8000000000000007</v>
      </c>
      <c r="V498" s="1">
        <v>26.3</v>
      </c>
      <c r="W498" s="1">
        <v>9.8000000000000007</v>
      </c>
      <c r="X498" s="7"/>
      <c r="Y498" s="8"/>
      <c r="Z498" s="1" t="s">
        <v>37</v>
      </c>
      <c r="AA498" s="2" t="s">
        <v>23</v>
      </c>
      <c r="AB498" s="2" t="str" cm="1">
        <f t="array" ref="AB4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499" spans="1:30" ht="15" hidden="1" customHeight="1" x14ac:dyDescent="0.35">
      <c r="A499" s="1">
        <v>833</v>
      </c>
      <c r="B499" s="1">
        <v>4</v>
      </c>
      <c r="C499" s="11">
        <v>-8.6221688084439396</v>
      </c>
      <c r="D499" s="10">
        <v>41.180185956683502</v>
      </c>
      <c r="E499" s="1">
        <v>2332</v>
      </c>
      <c r="F499" s="2" t="s">
        <v>654</v>
      </c>
      <c r="G499" s="1"/>
      <c r="H499" s="2" t="s">
        <v>18</v>
      </c>
      <c r="I499" s="2" t="s">
        <v>480</v>
      </c>
      <c r="J499" s="2" t="s">
        <v>625</v>
      </c>
      <c r="K499" s="1">
        <v>-41035</v>
      </c>
      <c r="L499" s="1">
        <v>168004</v>
      </c>
      <c r="M499" s="2" t="s">
        <v>20</v>
      </c>
      <c r="N499" s="1">
        <v>1989</v>
      </c>
      <c r="O499" s="1" t="str" cm="1">
        <f t="array" ref="O4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9" s="1" t="str" cm="1">
        <f t="array" ref="P4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499" s="2" t="s">
        <v>31</v>
      </c>
      <c r="R499" s="2" t="str" cm="1">
        <f t="array" ref="R4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499" s="2" t="str">
        <f>IF(Esta[[#This Row],[TEC - Tipo de Estrutura 2]]="Pórtico","Vãos Multiplos",Esta[[#This Row],[TEC - Tipo de Estrutura 2]])</f>
        <v>Vãos Multiplos</v>
      </c>
      <c r="T499" s="1">
        <v>3</v>
      </c>
      <c r="U499" s="1">
        <v>65</v>
      </c>
      <c r="V499" s="1">
        <v>36</v>
      </c>
      <c r="W499" s="1">
        <v>38</v>
      </c>
      <c r="X499" s="1">
        <v>5.5</v>
      </c>
      <c r="Y499" s="8"/>
      <c r="Z499" s="1" t="s">
        <v>37</v>
      </c>
      <c r="AA499" s="2" t="s">
        <v>35</v>
      </c>
      <c r="AB499" s="2" t="str" cm="1">
        <f t="array" ref="AB4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4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0" spans="1:30" ht="15" hidden="1" customHeight="1" x14ac:dyDescent="0.35">
      <c r="A500" s="1">
        <v>834</v>
      </c>
      <c r="B500" s="1">
        <v>2</v>
      </c>
      <c r="C500" s="11">
        <v>-8.2896690453045103</v>
      </c>
      <c r="D500" s="10">
        <v>41.088660488913703</v>
      </c>
      <c r="E500" s="1">
        <v>2333</v>
      </c>
      <c r="F500" s="2" t="s">
        <v>655</v>
      </c>
      <c r="G500" s="1"/>
      <c r="H500" s="2" t="s">
        <v>25</v>
      </c>
      <c r="I500" s="2" t="s">
        <v>480</v>
      </c>
      <c r="J500" s="2" t="s">
        <v>528</v>
      </c>
      <c r="K500" s="1">
        <v>-13154.6</v>
      </c>
      <c r="L500" s="1">
        <v>157736</v>
      </c>
      <c r="M500" s="2" t="s">
        <v>20</v>
      </c>
      <c r="N500" s="1">
        <v>1940</v>
      </c>
      <c r="O500" s="1" t="str" cm="1">
        <f t="array" ref="O5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00" s="1" t="str" cm="1">
        <f t="array" ref="P5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00" s="2" t="s">
        <v>28</v>
      </c>
      <c r="R500" s="2" t="str" cm="1">
        <f t="array" ref="R5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00" s="2" t="str">
        <f>IF(Esta[[#This Row],[TEC - Tipo de Estrutura 2]]="Pórtico","Vãos Multiplos",Esta[[#This Row],[TEC - Tipo de Estrutura 2]])</f>
        <v>Arco</v>
      </c>
      <c r="T500" s="1">
        <v>7</v>
      </c>
      <c r="U500" s="1">
        <v>170.1</v>
      </c>
      <c r="V500" s="1">
        <v>9.36</v>
      </c>
      <c r="W500" s="1">
        <v>45.3</v>
      </c>
      <c r="X500" s="1">
        <v>13.4</v>
      </c>
      <c r="Y500" s="8"/>
      <c r="Z500" s="1" t="s">
        <v>37</v>
      </c>
      <c r="AA500" s="2" t="s">
        <v>32</v>
      </c>
      <c r="AB500" s="2" t="str" cm="1">
        <f t="array" ref="AB5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01" spans="1:30" ht="15" hidden="1" customHeight="1" x14ac:dyDescent="0.35">
      <c r="A501" s="1">
        <v>835</v>
      </c>
      <c r="B501" s="1">
        <v>7</v>
      </c>
      <c r="C501" s="11">
        <v>-8.2966069684027897</v>
      </c>
      <c r="D501" s="10">
        <v>41.081654358948001</v>
      </c>
      <c r="E501" s="1">
        <v>2334</v>
      </c>
      <c r="F501" s="2" t="s">
        <v>656</v>
      </c>
      <c r="G501" s="1"/>
      <c r="H501" s="2" t="s">
        <v>25</v>
      </c>
      <c r="I501" s="2" t="s">
        <v>480</v>
      </c>
      <c r="J501" s="2" t="s">
        <v>528</v>
      </c>
      <c r="K501" s="1">
        <v>-13739</v>
      </c>
      <c r="L501" s="1">
        <v>156959</v>
      </c>
      <c r="M501" s="2" t="s">
        <v>20</v>
      </c>
      <c r="N501" s="1">
        <v>2003</v>
      </c>
      <c r="O501" s="1" t="str" cm="1">
        <f t="array" ref="O5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1" s="1" t="str" cm="1">
        <f t="array" ref="P5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1" s="2" t="s">
        <v>31</v>
      </c>
      <c r="R501" s="2" t="str" cm="1">
        <f t="array" ref="R5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1" s="2" t="str">
        <f>IF(Esta[[#This Row],[TEC - Tipo de Estrutura 2]]="Pórtico","Vãos Multiplos",Esta[[#This Row],[TEC - Tipo de Estrutura 2]])</f>
        <v>Vãos Multiplos</v>
      </c>
      <c r="T501" s="1">
        <v>8</v>
      </c>
      <c r="U501" s="1">
        <v>576.54999999999995</v>
      </c>
      <c r="V501" s="1">
        <v>15.25</v>
      </c>
      <c r="W501" s="1">
        <v>178.5</v>
      </c>
      <c r="X501" s="1">
        <v>23.65</v>
      </c>
      <c r="Y501" s="1">
        <v>80</v>
      </c>
      <c r="Z501" s="1" t="s">
        <v>37</v>
      </c>
      <c r="AA501" s="2" t="s">
        <v>35</v>
      </c>
      <c r="AB501" s="2" t="str" cm="1">
        <f t="array" ref="AB5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2" spans="1:30" ht="15" hidden="1" customHeight="1" x14ac:dyDescent="0.35">
      <c r="A502" s="1">
        <v>836</v>
      </c>
      <c r="B502" s="1">
        <v>2</v>
      </c>
      <c r="C502" s="11">
        <v>-8.2971449139131295</v>
      </c>
      <c r="D502" s="10">
        <v>41.079951743139901</v>
      </c>
      <c r="E502" s="1">
        <v>2335</v>
      </c>
      <c r="F502" s="2" t="s">
        <v>657</v>
      </c>
      <c r="G502" s="1"/>
      <c r="H502" s="2" t="s">
        <v>25</v>
      </c>
      <c r="I502" s="2" t="s">
        <v>480</v>
      </c>
      <c r="J502" s="2" t="s">
        <v>528</v>
      </c>
      <c r="K502" s="1">
        <v>-13784.56</v>
      </c>
      <c r="L502" s="1">
        <v>156770</v>
      </c>
      <c r="M502" s="2" t="s">
        <v>20</v>
      </c>
      <c r="N502" s="1">
        <v>2002</v>
      </c>
      <c r="O502" s="1" t="str" cm="1">
        <f t="array" ref="O5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2" s="1" t="str" cm="1">
        <f t="array" ref="P5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2" s="2" t="s">
        <v>31</v>
      </c>
      <c r="R502" s="2" t="str" cm="1">
        <f t="array" ref="R5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2" s="2" t="str">
        <f>IF(Esta[[#This Row],[TEC - Tipo de Estrutura 2]]="Pórtico","Vãos Multiplos",Esta[[#This Row],[TEC - Tipo de Estrutura 2]])</f>
        <v>Vãos Multiplos</v>
      </c>
      <c r="T502" s="1">
        <v>6</v>
      </c>
      <c r="U502" s="1">
        <v>302.8</v>
      </c>
      <c r="V502" s="1">
        <v>11.2</v>
      </c>
      <c r="W502" s="1">
        <v>55</v>
      </c>
      <c r="X502" s="1">
        <v>19.600000000000001</v>
      </c>
      <c r="Y502" s="8"/>
      <c r="Z502" s="1" t="s">
        <v>37</v>
      </c>
      <c r="AA502" s="2" t="s">
        <v>221</v>
      </c>
      <c r="AB502" s="2" t="str" cm="1">
        <f t="array" ref="AB5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5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502" s="2" t="s">
        <v>35</v>
      </c>
    </row>
    <row r="503" spans="1:30" ht="15" hidden="1" customHeight="1" x14ac:dyDescent="0.35">
      <c r="A503" s="1">
        <v>837</v>
      </c>
      <c r="B503" s="1">
        <v>4</v>
      </c>
      <c r="C503" s="11">
        <v>-8.0921156881657392</v>
      </c>
      <c r="D503" s="10">
        <v>41.266397514965199</v>
      </c>
      <c r="E503" s="1">
        <v>2338</v>
      </c>
      <c r="F503" s="2" t="s">
        <v>658</v>
      </c>
      <c r="G503" s="1"/>
      <c r="H503" s="2" t="s">
        <v>34</v>
      </c>
      <c r="I503" s="2" t="s">
        <v>480</v>
      </c>
      <c r="J503" s="2" t="s">
        <v>533</v>
      </c>
      <c r="K503" s="1">
        <v>3435</v>
      </c>
      <c r="L503" s="1">
        <v>177464</v>
      </c>
      <c r="M503" s="2" t="s">
        <v>20</v>
      </c>
      <c r="N503" s="1">
        <v>2000</v>
      </c>
      <c r="O503" s="1" t="str" cm="1">
        <f t="array" ref="O5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3" s="1" t="str" cm="1">
        <f t="array" ref="P5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3" s="2" t="s">
        <v>31</v>
      </c>
      <c r="R503" s="2" t="str" cm="1">
        <f t="array" ref="R5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3" s="2" t="str">
        <f>IF(Esta[[#This Row],[TEC - Tipo de Estrutura 2]]="Pórtico","Vãos Multiplos",Esta[[#This Row],[TEC - Tipo de Estrutura 2]])</f>
        <v>Vãos Multiplos</v>
      </c>
      <c r="T503" s="1">
        <v>3</v>
      </c>
      <c r="U503" s="1">
        <v>39</v>
      </c>
      <c r="V503" s="1">
        <v>9.5</v>
      </c>
      <c r="W503" s="1">
        <v>19</v>
      </c>
      <c r="X503" s="1">
        <v>7.58</v>
      </c>
      <c r="Y503" s="8"/>
      <c r="Z503" s="1" t="s">
        <v>37</v>
      </c>
      <c r="AA503" s="2" t="s">
        <v>23</v>
      </c>
      <c r="AB503" s="2" t="str" cm="1">
        <f t="array" ref="AB5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4" spans="1:30" ht="15" hidden="1" customHeight="1" x14ac:dyDescent="0.35">
      <c r="A504" s="1">
        <v>838</v>
      </c>
      <c r="B504" s="1">
        <v>4</v>
      </c>
      <c r="C504" s="11">
        <v>-8.0947678623004595</v>
      </c>
      <c r="D504" s="10">
        <v>41.269532796069697</v>
      </c>
      <c r="E504" s="1">
        <v>2339</v>
      </c>
      <c r="F504" s="2" t="s">
        <v>659</v>
      </c>
      <c r="G504" s="1"/>
      <c r="H504" s="2" t="s">
        <v>34</v>
      </c>
      <c r="I504" s="2" t="s">
        <v>480</v>
      </c>
      <c r="J504" s="2" t="s">
        <v>533</v>
      </c>
      <c r="K504" s="1">
        <v>3212.6060000000002</v>
      </c>
      <c r="L504" s="1">
        <v>177812.1</v>
      </c>
      <c r="M504" s="2" t="s">
        <v>20</v>
      </c>
      <c r="N504" s="1">
        <v>2000</v>
      </c>
      <c r="O504" s="1" t="str" cm="1">
        <f t="array" ref="O5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4" s="1" t="str" cm="1">
        <f t="array" ref="P5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4" s="2" t="s">
        <v>31</v>
      </c>
      <c r="R504" s="2" t="str" cm="1">
        <f t="array" ref="R5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4" s="2" t="str">
        <f>IF(Esta[[#This Row],[TEC - Tipo de Estrutura 2]]="Pórtico","Vãos Multiplos",Esta[[#This Row],[TEC - Tipo de Estrutura 2]])</f>
        <v>Vãos Multiplos</v>
      </c>
      <c r="T504" s="1">
        <v>3</v>
      </c>
      <c r="U504" s="1">
        <v>41.89</v>
      </c>
      <c r="V504" s="1">
        <v>9.85</v>
      </c>
      <c r="W504" s="1">
        <v>20.3</v>
      </c>
      <c r="X504" s="1">
        <v>5.04</v>
      </c>
      <c r="Y504" s="8"/>
      <c r="Z504" s="1" t="s">
        <v>37</v>
      </c>
      <c r="AA504" s="2" t="s">
        <v>35</v>
      </c>
      <c r="AB504" s="2" t="str" cm="1">
        <f t="array" ref="AB5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5" spans="1:30" ht="15" hidden="1" customHeight="1" x14ac:dyDescent="0.35">
      <c r="A505" s="1">
        <v>839</v>
      </c>
      <c r="B505" s="1">
        <v>4</v>
      </c>
      <c r="C505" s="11">
        <v>-8.0964076847750004</v>
      </c>
      <c r="D505" s="10">
        <v>41.273854450618003</v>
      </c>
      <c r="E505" s="1">
        <v>2340</v>
      </c>
      <c r="F505" s="2" t="s">
        <v>660</v>
      </c>
      <c r="G505" s="1"/>
      <c r="H505" s="2" t="s">
        <v>34</v>
      </c>
      <c r="I505" s="2" t="s">
        <v>480</v>
      </c>
      <c r="J505" s="2" t="s">
        <v>533</v>
      </c>
      <c r="K505" s="1">
        <v>3075</v>
      </c>
      <c r="L505" s="1">
        <v>178292</v>
      </c>
      <c r="M505" s="2" t="s">
        <v>20</v>
      </c>
      <c r="N505" s="1">
        <v>2000</v>
      </c>
      <c r="O505" s="1" t="str" cm="1">
        <f t="array" ref="O5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5" s="1" t="str" cm="1">
        <f t="array" ref="P5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5" s="2" t="s">
        <v>31</v>
      </c>
      <c r="R505" s="2" t="str" cm="1">
        <f t="array" ref="R5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5" s="2" t="str">
        <f>IF(Esta[[#This Row],[TEC - Tipo de Estrutura 2]]="Pórtico","Vãos Multiplos",Esta[[#This Row],[TEC - Tipo de Estrutura 2]])</f>
        <v>Vãos Multiplos</v>
      </c>
      <c r="T505" s="1">
        <v>3</v>
      </c>
      <c r="U505" s="1">
        <v>42.15</v>
      </c>
      <c r="V505" s="1">
        <v>10.5</v>
      </c>
      <c r="W505" s="1">
        <v>20.399999999999999</v>
      </c>
      <c r="X505" s="1">
        <v>5.36</v>
      </c>
      <c r="Y505" s="8"/>
      <c r="Z505" s="1" t="s">
        <v>37</v>
      </c>
      <c r="AA505" s="2" t="s">
        <v>35</v>
      </c>
      <c r="AB505" s="2" t="str" cm="1">
        <f t="array" ref="AB5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6" spans="1:30" ht="15" hidden="1" customHeight="1" x14ac:dyDescent="0.35">
      <c r="A506" s="1">
        <v>840</v>
      </c>
      <c r="B506" s="1">
        <v>4</v>
      </c>
      <c r="C506" s="11">
        <v>-8.0964560666525092</v>
      </c>
      <c r="D506" s="10">
        <v>41.274180418283002</v>
      </c>
      <c r="E506" s="1">
        <v>2341</v>
      </c>
      <c r="F506" s="2" t="s">
        <v>661</v>
      </c>
      <c r="G506" s="1"/>
      <c r="H506" s="2" t="s">
        <v>34</v>
      </c>
      <c r="I506" s="2" t="s">
        <v>480</v>
      </c>
      <c r="J506" s="2" t="s">
        <v>533</v>
      </c>
      <c r="K506" s="1">
        <v>3070.931</v>
      </c>
      <c r="L506" s="1">
        <v>178328.2</v>
      </c>
      <c r="M506" s="2" t="s">
        <v>20</v>
      </c>
      <c r="N506" s="1">
        <v>2000</v>
      </c>
      <c r="O506" s="1" t="str" cm="1">
        <f t="array" ref="O5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6" s="1" t="str" cm="1">
        <f t="array" ref="P5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6" s="2" t="s">
        <v>31</v>
      </c>
      <c r="R506" s="2" t="str" cm="1">
        <f t="array" ref="R5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6" s="2" t="str">
        <f>IF(Esta[[#This Row],[TEC - Tipo de Estrutura 2]]="Pórtico","Vãos Multiplos",Esta[[#This Row],[TEC - Tipo de Estrutura 2]])</f>
        <v>Vãos Multiplos</v>
      </c>
      <c r="T506" s="1">
        <v>3</v>
      </c>
      <c r="U506" s="1">
        <v>42.25</v>
      </c>
      <c r="V506" s="1">
        <v>8.7799999999999994</v>
      </c>
      <c r="W506" s="1">
        <v>19.2</v>
      </c>
      <c r="X506" s="1">
        <v>11.22</v>
      </c>
      <c r="Y506" s="8"/>
      <c r="Z506" s="1" t="s">
        <v>37</v>
      </c>
      <c r="AA506" s="2" t="s">
        <v>35</v>
      </c>
      <c r="AB506" s="2" t="str" cm="1">
        <f t="array" ref="AB5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7" spans="1:30" ht="15" hidden="1" customHeight="1" x14ac:dyDescent="0.35">
      <c r="A507" s="1">
        <v>841</v>
      </c>
      <c r="B507" s="1">
        <v>4</v>
      </c>
      <c r="C507" s="11">
        <v>-8.0942827798926196</v>
      </c>
      <c r="D507" s="10">
        <v>41.295448500461497</v>
      </c>
      <c r="E507" s="1">
        <v>2346</v>
      </c>
      <c r="F507" s="2" t="s">
        <v>662</v>
      </c>
      <c r="G507" s="1"/>
      <c r="H507" s="2" t="s">
        <v>18</v>
      </c>
      <c r="I507" s="2" t="s">
        <v>480</v>
      </c>
      <c r="J507" s="2" t="s">
        <v>533</v>
      </c>
      <c r="K507" s="1">
        <v>3251.9650000000001</v>
      </c>
      <c r="L507" s="1">
        <v>180690.3</v>
      </c>
      <c r="M507" s="2" t="s">
        <v>20</v>
      </c>
      <c r="N507" s="1">
        <v>2000</v>
      </c>
      <c r="O507" s="1" t="str" cm="1">
        <f t="array" ref="O5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7" s="1" t="str" cm="1">
        <f t="array" ref="P5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7" s="2" t="s">
        <v>154</v>
      </c>
      <c r="R507" s="2" t="str" cm="1">
        <f t="array" ref="R5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07" s="2" t="str">
        <f>IF(Esta[[#This Row],[TEC - Tipo de Estrutura 2]]="Pórtico","Vãos Multiplos",Esta[[#This Row],[TEC - Tipo de Estrutura 2]])</f>
        <v>Arco</v>
      </c>
      <c r="T507" s="1">
        <v>1</v>
      </c>
      <c r="U507" s="1">
        <v>12.66</v>
      </c>
      <c r="V507" s="1">
        <v>17.600000000000001</v>
      </c>
      <c r="W507" s="1">
        <v>12.66</v>
      </c>
      <c r="X507" s="7"/>
      <c r="Y507" s="8"/>
      <c r="Z507" s="1" t="s">
        <v>37</v>
      </c>
      <c r="AA507" s="2" t="s">
        <v>23</v>
      </c>
      <c r="AB507" s="2" t="str" cm="1">
        <f t="array" ref="AB5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507" s="2" t="s">
        <v>489</v>
      </c>
    </row>
    <row r="508" spans="1:30" ht="15" hidden="1" customHeight="1" x14ac:dyDescent="0.35">
      <c r="A508" s="1">
        <v>842</v>
      </c>
      <c r="B508" s="1">
        <v>4</v>
      </c>
      <c r="C508" s="11">
        <v>-8.0758507992799693</v>
      </c>
      <c r="D508" s="10">
        <v>41.304686284625198</v>
      </c>
      <c r="E508" s="1">
        <v>2348</v>
      </c>
      <c r="F508" s="2" t="s">
        <v>663</v>
      </c>
      <c r="G508" s="1"/>
      <c r="H508" s="2" t="s">
        <v>34</v>
      </c>
      <c r="I508" s="2" t="s">
        <v>480</v>
      </c>
      <c r="J508" s="2" t="s">
        <v>533</v>
      </c>
      <c r="K508" s="1">
        <v>4795.1210000000001</v>
      </c>
      <c r="L508" s="1">
        <v>181717.1</v>
      </c>
      <c r="M508" s="2" t="s">
        <v>20</v>
      </c>
      <c r="N508" s="1">
        <v>2000</v>
      </c>
      <c r="O508" s="1" t="str" cm="1">
        <f t="array" ref="O5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8" s="1" t="str" cm="1">
        <f t="array" ref="P5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8" s="2" t="s">
        <v>31</v>
      </c>
      <c r="R508" s="2" t="str" cm="1">
        <f t="array" ref="R5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08" s="2" t="str">
        <f>IF(Esta[[#This Row],[TEC - Tipo de Estrutura 2]]="Pórtico","Vãos Multiplos",Esta[[#This Row],[TEC - Tipo de Estrutura 2]])</f>
        <v>Vãos Multiplos</v>
      </c>
      <c r="T508" s="1">
        <v>3</v>
      </c>
      <c r="U508" s="1">
        <v>38.9</v>
      </c>
      <c r="V508" s="1">
        <v>10.210000000000001</v>
      </c>
      <c r="W508" s="1">
        <v>18.899999999999999</v>
      </c>
      <c r="X508" s="1">
        <v>4.8099999999999996</v>
      </c>
      <c r="Y508" s="8"/>
      <c r="Z508" s="1" t="s">
        <v>37</v>
      </c>
      <c r="AA508" s="2" t="s">
        <v>35</v>
      </c>
      <c r="AB508" s="2" t="str" cm="1">
        <f t="array" ref="AB5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09" spans="1:30" ht="15" hidden="1" customHeight="1" x14ac:dyDescent="0.35">
      <c r="A509" s="1">
        <v>843</v>
      </c>
      <c r="B509" s="1">
        <v>4</v>
      </c>
      <c r="C509" s="11">
        <v>-8.0748769188948906</v>
      </c>
      <c r="D509" s="10">
        <v>41.312418561231098</v>
      </c>
      <c r="E509" s="1">
        <v>2349</v>
      </c>
      <c r="F509" s="2" t="s">
        <v>664</v>
      </c>
      <c r="G509" s="1"/>
      <c r="H509" s="2" t="s">
        <v>18</v>
      </c>
      <c r="I509" s="2" t="s">
        <v>480</v>
      </c>
      <c r="J509" s="2" t="s">
        <v>533</v>
      </c>
      <c r="K509" s="1">
        <v>4876.1040000000003</v>
      </c>
      <c r="L509" s="1">
        <v>182575.9</v>
      </c>
      <c r="M509" s="2" t="s">
        <v>20</v>
      </c>
      <c r="N509" s="1">
        <v>2000</v>
      </c>
      <c r="O509" s="1" t="str" cm="1">
        <f t="array" ref="O5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9" s="1" t="str" cm="1">
        <f t="array" ref="P5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09" s="2" t="s">
        <v>154</v>
      </c>
      <c r="R509" s="2" t="str" cm="1">
        <f t="array" ref="R5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09" s="2" t="str">
        <f>IF(Esta[[#This Row],[TEC - Tipo de Estrutura 2]]="Pórtico","Vãos Multiplos",Esta[[#This Row],[TEC - Tipo de Estrutura 2]])</f>
        <v>Arco</v>
      </c>
      <c r="T509" s="1">
        <v>1</v>
      </c>
      <c r="U509" s="1">
        <v>13.1</v>
      </c>
      <c r="V509" s="1">
        <v>22.5</v>
      </c>
      <c r="W509" s="1">
        <v>13.1</v>
      </c>
      <c r="X509" s="7"/>
      <c r="Y509" s="8"/>
      <c r="Z509" s="1" t="s">
        <v>37</v>
      </c>
      <c r="AA509" s="2" t="s">
        <v>23</v>
      </c>
      <c r="AB509" s="2" t="str" cm="1">
        <f t="array" ref="AB5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509" s="2" t="s">
        <v>489</v>
      </c>
    </row>
    <row r="510" spans="1:30" ht="15" hidden="1" customHeight="1" x14ac:dyDescent="0.35">
      <c r="A510" s="1">
        <v>845</v>
      </c>
      <c r="B510" s="1">
        <v>4</v>
      </c>
      <c r="C510" s="11">
        <v>-8.0661004952334707</v>
      </c>
      <c r="D510" s="10">
        <v>41.320959614555697</v>
      </c>
      <c r="E510" s="1">
        <v>2352</v>
      </c>
      <c r="F510" s="2" t="s">
        <v>665</v>
      </c>
      <c r="G510" s="1"/>
      <c r="H510" s="2" t="s">
        <v>34</v>
      </c>
      <c r="I510" s="2" t="s">
        <v>480</v>
      </c>
      <c r="J510" s="2" t="s">
        <v>533</v>
      </c>
      <c r="K510" s="1">
        <v>5610.28</v>
      </c>
      <c r="L510" s="1">
        <v>183525</v>
      </c>
      <c r="M510" s="2" t="s">
        <v>20</v>
      </c>
      <c r="N510" s="1">
        <v>2000</v>
      </c>
      <c r="O510" s="1" t="str" cm="1">
        <f t="array" ref="O5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0" s="1" t="str" cm="1">
        <f t="array" ref="P5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0" s="2" t="s">
        <v>154</v>
      </c>
      <c r="R510" s="2" t="str" cm="1">
        <f t="array" ref="R5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10" s="2" t="str">
        <f>IF(Esta[[#This Row],[TEC - Tipo de Estrutura 2]]="Pórtico","Vãos Multiplos",Esta[[#This Row],[TEC - Tipo de Estrutura 2]])</f>
        <v>Arco</v>
      </c>
      <c r="T510" s="1">
        <v>1</v>
      </c>
      <c r="U510" s="1">
        <v>13.4</v>
      </c>
      <c r="V510" s="1">
        <v>27.53</v>
      </c>
      <c r="W510" s="1">
        <v>13.4</v>
      </c>
      <c r="X510" s="7"/>
      <c r="Y510" s="8"/>
      <c r="Z510" s="1" t="s">
        <v>37</v>
      </c>
      <c r="AA510" s="2" t="s">
        <v>23</v>
      </c>
      <c r="AB510" s="2" t="str" cm="1">
        <f t="array" ref="AB5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510" s="2" t="s">
        <v>489</v>
      </c>
    </row>
    <row r="511" spans="1:30" ht="15" hidden="1" customHeight="1" x14ac:dyDescent="0.35">
      <c r="A511" s="1">
        <v>846</v>
      </c>
      <c r="B511" s="1">
        <v>4</v>
      </c>
      <c r="C511" s="11">
        <v>-8.06420342841772</v>
      </c>
      <c r="D511" s="10">
        <v>41.322221774080397</v>
      </c>
      <c r="E511" s="1">
        <v>2353</v>
      </c>
      <c r="F511" s="2" t="s">
        <v>666</v>
      </c>
      <c r="G511" s="1"/>
      <c r="H511" s="2" t="s">
        <v>55</v>
      </c>
      <c r="I511" s="2" t="s">
        <v>480</v>
      </c>
      <c r="J511" s="2" t="s">
        <v>533</v>
      </c>
      <c r="K511" s="1">
        <v>5769.0020000000004</v>
      </c>
      <c r="L511" s="1">
        <v>183665.3</v>
      </c>
      <c r="M511" s="2" t="s">
        <v>20</v>
      </c>
      <c r="N511" s="1">
        <v>2000</v>
      </c>
      <c r="O511" s="1" t="str" cm="1">
        <f t="array" ref="O5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1" s="1" t="str" cm="1">
        <f t="array" ref="P5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1" s="2" t="s">
        <v>31</v>
      </c>
      <c r="R511" s="2" t="str" cm="1">
        <f t="array" ref="R5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1" s="2" t="str">
        <f>IF(Esta[[#This Row],[TEC - Tipo de Estrutura 2]]="Pórtico","Vãos Multiplos",Esta[[#This Row],[TEC - Tipo de Estrutura 2]])</f>
        <v>Vãos Multiplos</v>
      </c>
      <c r="T511" s="1">
        <v>4</v>
      </c>
      <c r="U511" s="1">
        <v>114.1</v>
      </c>
      <c r="V511" s="1">
        <v>11.19</v>
      </c>
      <c r="W511" s="1">
        <v>32.549999999999997</v>
      </c>
      <c r="X511" s="1">
        <v>19</v>
      </c>
      <c r="Y511" s="8"/>
      <c r="Z511" s="1" t="s">
        <v>37</v>
      </c>
      <c r="AA511" s="2" t="s">
        <v>23</v>
      </c>
      <c r="AB511" s="2" t="str" cm="1">
        <f t="array" ref="AB5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2" spans="1:30" ht="15" hidden="1" customHeight="1" x14ac:dyDescent="0.35">
      <c r="A512" s="1">
        <v>847</v>
      </c>
      <c r="B512" s="1">
        <v>4</v>
      </c>
      <c r="C512" s="11">
        <v>-8.6087621363961908</v>
      </c>
      <c r="D512" s="10">
        <v>42.049128765861902</v>
      </c>
      <c r="E512" s="1">
        <v>2355</v>
      </c>
      <c r="F512" s="2" t="s">
        <v>667</v>
      </c>
      <c r="G512" s="1"/>
      <c r="H512" s="2" t="s">
        <v>18</v>
      </c>
      <c r="I512" s="2" t="s">
        <v>262</v>
      </c>
      <c r="J512" s="2" t="s">
        <v>506</v>
      </c>
      <c r="K512" s="1">
        <v>-39378</v>
      </c>
      <c r="L512" s="1">
        <v>264508</v>
      </c>
      <c r="M512" s="2" t="s">
        <v>20</v>
      </c>
      <c r="N512" s="1">
        <v>1989</v>
      </c>
      <c r="O512" s="1" t="str" cm="1">
        <f t="array" ref="O5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2" s="1" t="str" cm="1">
        <f t="array" ref="P5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2" s="2" t="s">
        <v>57</v>
      </c>
      <c r="R512" s="2" t="str" cm="1">
        <f t="array" ref="R5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12" s="2" t="str">
        <f>IF(Esta[[#This Row],[TEC - Tipo de Estrutura 2]]="Pórtico","Vãos Multiplos",Esta[[#This Row],[TEC - Tipo de Estrutura 2]])</f>
        <v>Vãos Multiplos</v>
      </c>
      <c r="T512" s="1">
        <v>1</v>
      </c>
      <c r="U512" s="1">
        <v>5.18</v>
      </c>
      <c r="V512" s="1">
        <v>14.3</v>
      </c>
      <c r="W512" s="1">
        <v>5.18</v>
      </c>
      <c r="X512" s="7"/>
      <c r="Y512" s="8"/>
      <c r="Z512" s="1" t="s">
        <v>37</v>
      </c>
      <c r="AA512" s="2" t="s">
        <v>23</v>
      </c>
      <c r="AB512" s="2" t="str" cm="1">
        <f t="array" ref="AB5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3" spans="1:29" ht="15" hidden="1" customHeight="1" x14ac:dyDescent="0.35">
      <c r="A513" s="1">
        <v>850</v>
      </c>
      <c r="B513" s="1">
        <v>4</v>
      </c>
      <c r="C513" s="11">
        <v>-8.5622095030229701</v>
      </c>
      <c r="D513" s="10">
        <v>42.0420108466556</v>
      </c>
      <c r="E513" s="1">
        <v>2369</v>
      </c>
      <c r="F513" s="2" t="s">
        <v>669</v>
      </c>
      <c r="G513" s="1"/>
      <c r="H513" s="2" t="s">
        <v>34</v>
      </c>
      <c r="I513" s="2" t="s">
        <v>262</v>
      </c>
      <c r="J513" s="2" t="s">
        <v>506</v>
      </c>
      <c r="K513" s="1">
        <v>-35528</v>
      </c>
      <c r="L513" s="1">
        <v>263697</v>
      </c>
      <c r="M513" s="2" t="s">
        <v>20</v>
      </c>
      <c r="N513" s="1">
        <v>1989</v>
      </c>
      <c r="O513" s="1" t="str" cm="1">
        <f t="array" ref="O5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3" s="1" t="str" cm="1">
        <f t="array" ref="P5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3" s="2" t="s">
        <v>31</v>
      </c>
      <c r="R513" s="2" t="str" cm="1">
        <f t="array" ref="R5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3" s="2" t="str">
        <f>IF(Esta[[#This Row],[TEC - Tipo de Estrutura 2]]="Pórtico","Vãos Multiplos",Esta[[#This Row],[TEC - Tipo de Estrutura 2]])</f>
        <v>Vãos Multiplos</v>
      </c>
      <c r="T513" s="1">
        <v>3</v>
      </c>
      <c r="U513" s="1">
        <v>39.22</v>
      </c>
      <c r="V513" s="1">
        <v>7.25</v>
      </c>
      <c r="W513" s="1">
        <v>18</v>
      </c>
      <c r="X513" s="1">
        <v>5.87</v>
      </c>
      <c r="Y513" s="8"/>
      <c r="Z513" s="1" t="s">
        <v>37</v>
      </c>
      <c r="AA513" s="2" t="s">
        <v>23</v>
      </c>
      <c r="AB513" s="2" t="str" cm="1">
        <f t="array" ref="AB5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4" spans="1:29" ht="15" hidden="1" customHeight="1" x14ac:dyDescent="0.35">
      <c r="A514" s="1">
        <v>851</v>
      </c>
      <c r="B514" s="1">
        <v>4</v>
      </c>
      <c r="C514" s="11">
        <v>-8.0316680746359896</v>
      </c>
      <c r="D514" s="10">
        <v>41.260534393801599</v>
      </c>
      <c r="E514" s="1">
        <v>2370</v>
      </c>
      <c r="F514" s="2" t="s">
        <v>670</v>
      </c>
      <c r="G514" s="1"/>
      <c r="H514" s="2" t="s">
        <v>18</v>
      </c>
      <c r="I514" s="2" t="s">
        <v>480</v>
      </c>
      <c r="J514" s="2" t="s">
        <v>533</v>
      </c>
      <c r="K514" s="1">
        <v>8501</v>
      </c>
      <c r="L514" s="1">
        <v>176817</v>
      </c>
      <c r="M514" s="2" t="s">
        <v>20</v>
      </c>
      <c r="N514" s="1">
        <v>1988</v>
      </c>
      <c r="O514" s="1" t="str" cm="1">
        <f t="array" ref="O5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4" s="1" t="str" cm="1">
        <f t="array" ref="P5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4" s="2" t="s">
        <v>57</v>
      </c>
      <c r="R514" s="2" t="str" cm="1">
        <f t="array" ref="R5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14" s="2" t="str">
        <f>IF(Esta[[#This Row],[TEC - Tipo de Estrutura 2]]="Pórtico","Vãos Multiplos",Esta[[#This Row],[TEC - Tipo de Estrutura 2]])</f>
        <v>Vãos Multiplos</v>
      </c>
      <c r="T514" s="1">
        <v>1</v>
      </c>
      <c r="U514" s="1">
        <v>6.95</v>
      </c>
      <c r="V514" s="1">
        <v>28.1</v>
      </c>
      <c r="W514" s="1">
        <v>6.95</v>
      </c>
      <c r="X514" s="7"/>
      <c r="Y514" s="8"/>
      <c r="Z514" s="1" t="s">
        <v>37</v>
      </c>
      <c r="AA514" s="2" t="s">
        <v>23</v>
      </c>
      <c r="AB514" s="2" t="str" cm="1">
        <f t="array" ref="AB5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5" spans="1:29" ht="15" hidden="1" customHeight="1" x14ac:dyDescent="0.35">
      <c r="A515" s="1">
        <v>852</v>
      </c>
      <c r="B515" s="1">
        <v>1</v>
      </c>
      <c r="C515" s="11">
        <v>-8.5603550871159104</v>
      </c>
      <c r="D515" s="10">
        <v>42.046447225393699</v>
      </c>
      <c r="E515" s="1">
        <v>2373</v>
      </c>
      <c r="F515" s="2" t="s">
        <v>671</v>
      </c>
      <c r="G515" s="1"/>
      <c r="H515" s="2" t="s">
        <v>25</v>
      </c>
      <c r="I515" s="2" t="s">
        <v>262</v>
      </c>
      <c r="J515" s="2" t="s">
        <v>506</v>
      </c>
      <c r="K515" s="1">
        <v>-35372</v>
      </c>
      <c r="L515" s="1">
        <v>264189</v>
      </c>
      <c r="M515" s="2" t="s">
        <v>20</v>
      </c>
      <c r="N515" s="1">
        <v>1989</v>
      </c>
      <c r="O515" s="1" t="str" cm="1">
        <f t="array" ref="O5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5" s="1" t="str" cm="1">
        <f t="array" ref="P5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5" s="2" t="s">
        <v>31</v>
      </c>
      <c r="R515" s="2" t="str" cm="1">
        <f t="array" ref="R5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5" s="2" t="str">
        <f>IF(Esta[[#This Row],[TEC - Tipo de Estrutura 2]]="Pórtico","Vãos Multiplos",Esta[[#This Row],[TEC - Tipo de Estrutura 2]])</f>
        <v>Vãos Multiplos</v>
      </c>
      <c r="T515" s="1">
        <v>4</v>
      </c>
      <c r="U515" s="1">
        <v>64</v>
      </c>
      <c r="V515" s="1">
        <v>14</v>
      </c>
      <c r="W515" s="1">
        <v>18</v>
      </c>
      <c r="X515" s="1">
        <v>12.4</v>
      </c>
      <c r="Y515" s="8"/>
      <c r="Z515" s="1" t="s">
        <v>37</v>
      </c>
      <c r="AA515" s="2" t="s">
        <v>23</v>
      </c>
      <c r="AB515" s="2" t="str" cm="1">
        <f t="array" ref="AB5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6" spans="1:29" ht="15" hidden="1" customHeight="1" x14ac:dyDescent="0.35">
      <c r="A516" s="1">
        <v>853</v>
      </c>
      <c r="B516" s="1">
        <v>4</v>
      </c>
      <c r="C516" s="11">
        <v>-8.4014009363390905</v>
      </c>
      <c r="D516" s="10">
        <v>41.155045876677299</v>
      </c>
      <c r="E516" s="1">
        <v>2377</v>
      </c>
      <c r="F516" s="2" t="s">
        <v>672</v>
      </c>
      <c r="G516" s="1"/>
      <c r="H516" s="2" t="s">
        <v>18</v>
      </c>
      <c r="I516" s="2" t="s">
        <v>480</v>
      </c>
      <c r="J516" s="2" t="s">
        <v>608</v>
      </c>
      <c r="K516" s="1">
        <v>-22519.88</v>
      </c>
      <c r="L516" s="1">
        <v>165131.4</v>
      </c>
      <c r="M516" s="2" t="s">
        <v>20</v>
      </c>
      <c r="N516" s="1">
        <v>1997</v>
      </c>
      <c r="O516" s="1" t="str" cm="1">
        <f t="array" ref="O5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6" s="1" t="str" cm="1">
        <f t="array" ref="P5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6" s="2" t="s">
        <v>31</v>
      </c>
      <c r="R516" s="2" t="str" cm="1">
        <f t="array" ref="R5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6" s="2" t="str">
        <f>IF(Esta[[#This Row],[TEC - Tipo de Estrutura 2]]="Pórtico","Vãos Multiplos",Esta[[#This Row],[TEC - Tipo de Estrutura 2]])</f>
        <v>Vãos Multiplos</v>
      </c>
      <c r="T516" s="1">
        <v>3</v>
      </c>
      <c r="U516" s="1">
        <v>38.200000000000003</v>
      </c>
      <c r="V516" s="1">
        <v>12.4</v>
      </c>
      <c r="W516" s="1">
        <v>14</v>
      </c>
      <c r="X516" s="1">
        <v>8</v>
      </c>
      <c r="Y516" s="8"/>
      <c r="Z516" s="1" t="s">
        <v>37</v>
      </c>
      <c r="AA516" s="2" t="s">
        <v>23</v>
      </c>
      <c r="AB516" s="2" t="str" cm="1">
        <f t="array" ref="AB5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7" spans="1:29" ht="15" hidden="1" customHeight="1" x14ac:dyDescent="0.35">
      <c r="A517" s="1">
        <v>854</v>
      </c>
      <c r="B517" s="1">
        <v>4</v>
      </c>
      <c r="C517" s="11">
        <v>-8.5321826331616606</v>
      </c>
      <c r="D517" s="10">
        <v>42.055290515408998</v>
      </c>
      <c r="E517" s="1">
        <v>2379</v>
      </c>
      <c r="F517" s="2" t="s">
        <v>673</v>
      </c>
      <c r="G517" s="1"/>
      <c r="H517" s="2" t="s">
        <v>18</v>
      </c>
      <c r="I517" s="2" t="s">
        <v>262</v>
      </c>
      <c r="J517" s="2" t="s">
        <v>674</v>
      </c>
      <c r="K517" s="1">
        <v>-33035</v>
      </c>
      <c r="L517" s="1">
        <v>265160</v>
      </c>
      <c r="M517" s="2" t="s">
        <v>20</v>
      </c>
      <c r="N517" s="1">
        <v>1874</v>
      </c>
      <c r="O517" s="1" t="str" cm="1">
        <f t="array" ref="O5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7" s="1" t="str" cm="1">
        <f t="array" ref="P5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17" s="2" t="s">
        <v>57</v>
      </c>
      <c r="R517" s="2" t="str" cm="1">
        <f t="array" ref="R5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17" s="2" t="str">
        <f>IF(Esta[[#This Row],[TEC - Tipo de Estrutura 2]]="Pórtico","Vãos Multiplos",Esta[[#This Row],[TEC - Tipo de Estrutura 2]])</f>
        <v>Vãos Multiplos</v>
      </c>
      <c r="T517" s="1">
        <v>1</v>
      </c>
      <c r="U517" s="1">
        <v>9.34</v>
      </c>
      <c r="V517" s="1">
        <v>13.3</v>
      </c>
      <c r="W517" s="1">
        <v>9.34</v>
      </c>
      <c r="X517" s="7"/>
      <c r="Y517" s="8"/>
      <c r="Z517" s="1" t="s">
        <v>37</v>
      </c>
      <c r="AA517" s="2" t="s">
        <v>23</v>
      </c>
      <c r="AB517" s="2" t="str" cm="1">
        <f t="array" ref="AB5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18" spans="1:29" ht="15" hidden="1" customHeight="1" x14ac:dyDescent="0.35">
      <c r="A518" s="1">
        <v>856</v>
      </c>
      <c r="B518" s="1">
        <v>4</v>
      </c>
      <c r="C518" s="11">
        <v>-8.4150811186627905</v>
      </c>
      <c r="D518" s="10">
        <v>41.155504840547501</v>
      </c>
      <c r="E518" s="1">
        <v>2385</v>
      </c>
      <c r="F518" s="2" t="s">
        <v>675</v>
      </c>
      <c r="G518" s="1"/>
      <c r="H518" s="2" t="s">
        <v>34</v>
      </c>
      <c r="I518" s="2" t="s">
        <v>480</v>
      </c>
      <c r="J518" s="2" t="s">
        <v>608</v>
      </c>
      <c r="K518" s="1">
        <v>-23668</v>
      </c>
      <c r="L518" s="1">
        <v>165186</v>
      </c>
      <c r="M518" s="2" t="s">
        <v>20</v>
      </c>
      <c r="N518" s="1">
        <v>1850</v>
      </c>
      <c r="O518" s="1" t="str" cm="1">
        <f t="array" ref="O5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8" s="1" t="str" cm="1">
        <f t="array" ref="P5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18" s="2" t="s">
        <v>28</v>
      </c>
      <c r="R518" s="2" t="str" cm="1">
        <f t="array" ref="R5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18" s="2" t="str">
        <f>IF(Esta[[#This Row],[TEC - Tipo de Estrutura 2]]="Pórtico","Vãos Multiplos",Esta[[#This Row],[TEC - Tipo de Estrutura 2]])</f>
        <v>Arco</v>
      </c>
      <c r="T518" s="1">
        <v>1</v>
      </c>
      <c r="U518" s="1">
        <v>11</v>
      </c>
      <c r="V518" s="1">
        <v>4</v>
      </c>
      <c r="W518" s="1">
        <v>11</v>
      </c>
      <c r="X518" s="7"/>
      <c r="Y518" s="8"/>
      <c r="Z518" s="1" t="s">
        <v>37</v>
      </c>
      <c r="AA518" s="2" t="s">
        <v>32</v>
      </c>
      <c r="AB518" s="2" t="str" cm="1">
        <f t="array" ref="AB5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19" spans="1:29" ht="15" hidden="1" customHeight="1" x14ac:dyDescent="0.35">
      <c r="A519" s="1">
        <v>857</v>
      </c>
      <c r="B519" s="1">
        <v>4</v>
      </c>
      <c r="C519" s="11">
        <v>-8.1151930021671301</v>
      </c>
      <c r="D519" s="10">
        <v>41.149401417446398</v>
      </c>
      <c r="E519" s="1">
        <v>2387</v>
      </c>
      <c r="F519" s="2" t="s">
        <v>676</v>
      </c>
      <c r="G519" s="1"/>
      <c r="H519" s="2" t="s">
        <v>34</v>
      </c>
      <c r="I519" s="2" t="s">
        <v>480</v>
      </c>
      <c r="J519" s="2" t="s">
        <v>535</v>
      </c>
      <c r="K519" s="1">
        <v>1503.9010000000001</v>
      </c>
      <c r="L519" s="1">
        <v>164470</v>
      </c>
      <c r="M519" s="2" t="s">
        <v>20</v>
      </c>
      <c r="N519" s="1">
        <v>2003</v>
      </c>
      <c r="O519" s="1" t="str" cm="1">
        <f t="array" ref="O5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9" s="1" t="str" cm="1">
        <f t="array" ref="P5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19" s="2" t="s">
        <v>31</v>
      </c>
      <c r="R519" s="2" t="str" cm="1">
        <f t="array" ref="R5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19" s="2" t="str">
        <f>IF(Esta[[#This Row],[TEC - Tipo de Estrutura 2]]="Pórtico","Vãos Multiplos",Esta[[#This Row],[TEC - Tipo de Estrutura 2]])</f>
        <v>Vãos Multiplos</v>
      </c>
      <c r="T519" s="1">
        <v>3</v>
      </c>
      <c r="U519" s="1">
        <v>39.950000000000003</v>
      </c>
      <c r="V519" s="1">
        <v>9.6999999999999993</v>
      </c>
      <c r="W519" s="1">
        <v>18.649999999999999</v>
      </c>
      <c r="X519" s="1">
        <v>10</v>
      </c>
      <c r="Y519" s="8"/>
      <c r="Z519" s="1" t="s">
        <v>37</v>
      </c>
      <c r="AA519" s="2" t="s">
        <v>35</v>
      </c>
      <c r="AB519" s="2" t="str" cm="1">
        <f t="array" ref="AB5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0" spans="1:29" ht="15" hidden="1" customHeight="1" x14ac:dyDescent="0.35">
      <c r="A520" s="1">
        <v>868</v>
      </c>
      <c r="B520" s="1">
        <v>8</v>
      </c>
      <c r="C520" s="11">
        <v>-8.5266597735129697</v>
      </c>
      <c r="D520" s="10">
        <v>42.059638205715601</v>
      </c>
      <c r="E520" s="1">
        <v>2419</v>
      </c>
      <c r="F520" s="2" t="s">
        <v>678</v>
      </c>
      <c r="G520" s="1"/>
      <c r="H520" s="2" t="s">
        <v>25</v>
      </c>
      <c r="I520" s="2" t="s">
        <v>262</v>
      </c>
      <c r="J520" s="2" t="s">
        <v>674</v>
      </c>
      <c r="K520" s="1">
        <v>-32575.599999999999</v>
      </c>
      <c r="L520" s="1">
        <v>265640.8</v>
      </c>
      <c r="M520" s="2" t="s">
        <v>20</v>
      </c>
      <c r="N520" s="1">
        <v>1989</v>
      </c>
      <c r="O520" s="1" t="str" cm="1">
        <f t="array" ref="O5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0" s="1" t="str" cm="1">
        <f t="array" ref="P5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0" s="2" t="s">
        <v>31</v>
      </c>
      <c r="R520" s="2" t="str" cm="1">
        <f t="array" ref="R5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0" s="2" t="str">
        <f>IF(Esta[[#This Row],[TEC - Tipo de Estrutura 2]]="Pórtico","Vãos Multiplos",Esta[[#This Row],[TEC - Tipo de Estrutura 2]])</f>
        <v>Vãos Multiplos</v>
      </c>
      <c r="T520" s="1">
        <v>5</v>
      </c>
      <c r="U520" s="1">
        <v>163.30000000000001</v>
      </c>
      <c r="V520" s="1">
        <v>16.600000000000001</v>
      </c>
      <c r="W520" s="1">
        <v>35.200000000000003</v>
      </c>
      <c r="X520" s="1">
        <v>27</v>
      </c>
      <c r="Y520" s="8"/>
      <c r="Z520" s="1" t="s">
        <v>37</v>
      </c>
      <c r="AA520" s="2" t="s">
        <v>35</v>
      </c>
      <c r="AB520" s="2" t="str" cm="1">
        <f t="array" ref="AB5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1" spans="1:29" ht="15" hidden="1" customHeight="1" x14ac:dyDescent="0.35">
      <c r="A521" s="1">
        <v>870</v>
      </c>
      <c r="B521" s="1">
        <v>4</v>
      </c>
      <c r="C521" s="11">
        <v>-8.5210587243073999</v>
      </c>
      <c r="D521" s="10">
        <v>42.061585706831998</v>
      </c>
      <c r="E521" s="1">
        <v>2425</v>
      </c>
      <c r="F521" s="2" t="s">
        <v>679</v>
      </c>
      <c r="G521" s="1"/>
      <c r="H521" s="2" t="s">
        <v>18</v>
      </c>
      <c r="I521" s="2" t="s">
        <v>262</v>
      </c>
      <c r="J521" s="2" t="s">
        <v>674</v>
      </c>
      <c r="K521" s="1">
        <v>-32111</v>
      </c>
      <c r="L521" s="1">
        <v>265855</v>
      </c>
      <c r="M521" s="2" t="s">
        <v>20</v>
      </c>
      <c r="N521" s="1">
        <v>1989</v>
      </c>
      <c r="O521" s="1" t="str" cm="1">
        <f t="array" ref="O5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1" s="1" t="str" cm="1">
        <f t="array" ref="P5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1" s="2" t="s">
        <v>57</v>
      </c>
      <c r="R521" s="2" t="str" cm="1">
        <f t="array" ref="R5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21" s="2" t="str">
        <f>IF(Esta[[#This Row],[TEC - Tipo de Estrutura 2]]="Pórtico","Vãos Multiplos",Esta[[#This Row],[TEC - Tipo de Estrutura 2]])</f>
        <v>Vãos Multiplos</v>
      </c>
      <c r="T521" s="1">
        <v>1</v>
      </c>
      <c r="U521" s="1">
        <v>5.44</v>
      </c>
      <c r="V521" s="1">
        <v>14.1</v>
      </c>
      <c r="W521" s="1">
        <v>5.44</v>
      </c>
      <c r="X521" s="7"/>
      <c r="Y521" s="8"/>
      <c r="Z521" s="1" t="s">
        <v>37</v>
      </c>
      <c r="AA521" s="2" t="s">
        <v>23</v>
      </c>
      <c r="AB521" s="2" t="str" cm="1">
        <f t="array" ref="AB5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2" spans="1:29" ht="15" hidden="1" customHeight="1" x14ac:dyDescent="0.35">
      <c r="A522" s="1">
        <v>872</v>
      </c>
      <c r="B522" s="1">
        <v>4</v>
      </c>
      <c r="C522" s="11">
        <v>-8.4924714211905101</v>
      </c>
      <c r="D522" s="10">
        <v>42.067584711172302</v>
      </c>
      <c r="E522" s="1">
        <v>2430</v>
      </c>
      <c r="F522" s="2" t="s">
        <v>680</v>
      </c>
      <c r="G522" s="1"/>
      <c r="H522" s="2" t="s">
        <v>34</v>
      </c>
      <c r="I522" s="2" t="s">
        <v>262</v>
      </c>
      <c r="J522" s="2" t="s">
        <v>674</v>
      </c>
      <c r="K522" s="1">
        <v>-29742</v>
      </c>
      <c r="L522" s="1">
        <v>266511</v>
      </c>
      <c r="M522" s="2" t="s">
        <v>20</v>
      </c>
      <c r="N522" s="1">
        <v>1989</v>
      </c>
      <c r="O522" s="1" t="str" cm="1">
        <f t="array" ref="O5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2" s="1" t="str" cm="1">
        <f t="array" ref="P5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2" s="2" t="s">
        <v>31</v>
      </c>
      <c r="R522" s="2" t="str" cm="1">
        <f t="array" ref="R5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2" s="2" t="str">
        <f>IF(Esta[[#This Row],[TEC - Tipo de Estrutura 2]]="Pórtico","Vãos Multiplos",Esta[[#This Row],[TEC - Tipo de Estrutura 2]])</f>
        <v>Vãos Multiplos</v>
      </c>
      <c r="T522" s="1">
        <v>3</v>
      </c>
      <c r="U522" s="1">
        <v>39.28</v>
      </c>
      <c r="V522" s="1">
        <v>7.5</v>
      </c>
      <c r="W522" s="1">
        <v>18.03</v>
      </c>
      <c r="X522" s="1">
        <v>5.38</v>
      </c>
      <c r="Y522" s="8"/>
      <c r="Z522" s="1" t="s">
        <v>37</v>
      </c>
      <c r="AA522" s="2" t="s">
        <v>23</v>
      </c>
      <c r="AB522" s="2" t="str" cm="1">
        <f t="array" ref="AB5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3" spans="1:29" ht="15" hidden="1" customHeight="1" x14ac:dyDescent="0.35">
      <c r="A523" s="1">
        <v>873</v>
      </c>
      <c r="B523" s="1">
        <v>5</v>
      </c>
      <c r="C523" s="11">
        <v>-8.4742063923928992</v>
      </c>
      <c r="D523" s="10">
        <v>42.0683246735842</v>
      </c>
      <c r="E523" s="1">
        <v>2437</v>
      </c>
      <c r="F523" s="2" t="s">
        <v>669</v>
      </c>
      <c r="G523" s="1"/>
      <c r="H523" s="2" t="s">
        <v>34</v>
      </c>
      <c r="I523" s="2" t="s">
        <v>262</v>
      </c>
      <c r="J523" s="2" t="s">
        <v>674</v>
      </c>
      <c r="K523" s="1">
        <v>-28230</v>
      </c>
      <c r="L523" s="1">
        <v>266587</v>
      </c>
      <c r="M523" s="2" t="s">
        <v>20</v>
      </c>
      <c r="N523" s="1">
        <v>1989</v>
      </c>
      <c r="O523" s="1" t="str" cm="1">
        <f t="array" ref="O5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3" s="1" t="str" cm="1">
        <f t="array" ref="P5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3" s="2" t="s">
        <v>31</v>
      </c>
      <c r="R523" s="2" t="str" cm="1">
        <f t="array" ref="R5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3" s="2" t="str">
        <f>IF(Esta[[#This Row],[TEC - Tipo de Estrutura 2]]="Pórtico","Vãos Multiplos",Esta[[#This Row],[TEC - Tipo de Estrutura 2]])</f>
        <v>Vãos Multiplos</v>
      </c>
      <c r="T523" s="1">
        <v>3</v>
      </c>
      <c r="U523" s="1">
        <v>39.25</v>
      </c>
      <c r="V523" s="1">
        <v>6.4</v>
      </c>
      <c r="W523" s="1">
        <v>18.02</v>
      </c>
      <c r="X523" s="1">
        <v>5.08</v>
      </c>
      <c r="Y523" s="8"/>
      <c r="Z523" s="1" t="s">
        <v>37</v>
      </c>
      <c r="AA523" s="2" t="s">
        <v>23</v>
      </c>
      <c r="AB523" s="2" t="str" cm="1">
        <f t="array" ref="AB5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4" spans="1:29" ht="15" hidden="1" customHeight="1" x14ac:dyDescent="0.35">
      <c r="A524" s="1">
        <v>878</v>
      </c>
      <c r="B524" s="1">
        <v>4</v>
      </c>
      <c r="C524" s="11">
        <v>-9.3230812476442093</v>
      </c>
      <c r="D524" s="10">
        <v>39.329244452793802</v>
      </c>
      <c r="E524" s="1">
        <v>2457</v>
      </c>
      <c r="F524" s="2" t="s">
        <v>681</v>
      </c>
      <c r="G524" s="1"/>
      <c r="H524" s="2" t="s">
        <v>34</v>
      </c>
      <c r="I524" s="2" t="s">
        <v>99</v>
      </c>
      <c r="J524" s="2" t="s">
        <v>501</v>
      </c>
      <c r="K524" s="1">
        <v>-102605.1</v>
      </c>
      <c r="L524" s="1">
        <v>-36963.68</v>
      </c>
      <c r="M524" s="2" t="s">
        <v>20</v>
      </c>
      <c r="N524" s="1">
        <v>2004</v>
      </c>
      <c r="O524" s="1" t="str" cm="1">
        <f t="array" ref="O5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4" s="1" t="str" cm="1">
        <f t="array" ref="P5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4" s="2" t="s">
        <v>31</v>
      </c>
      <c r="R524" s="2" t="str" cm="1">
        <f t="array" ref="R5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4" s="2" t="str">
        <f>IF(Esta[[#This Row],[TEC - Tipo de Estrutura 2]]="Pórtico","Vãos Multiplos",Esta[[#This Row],[TEC - Tipo de Estrutura 2]])</f>
        <v>Vãos Multiplos</v>
      </c>
      <c r="T524" s="1">
        <v>3</v>
      </c>
      <c r="U524" s="1">
        <v>54.3</v>
      </c>
      <c r="V524" s="1">
        <v>11.8</v>
      </c>
      <c r="W524" s="1">
        <v>29.3</v>
      </c>
      <c r="X524" s="1">
        <v>11.08</v>
      </c>
      <c r="Y524" s="8"/>
      <c r="Z524" s="1" t="s">
        <v>22</v>
      </c>
      <c r="AA524" s="2" t="s">
        <v>35</v>
      </c>
      <c r="AB524" s="2" t="str" cm="1">
        <f t="array" ref="AB5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5" spans="1:29" ht="15" hidden="1" customHeight="1" x14ac:dyDescent="0.35">
      <c r="A525" s="1">
        <v>880</v>
      </c>
      <c r="B525" s="1">
        <v>4</v>
      </c>
      <c r="C525" s="11">
        <v>-9.3005525071835997</v>
      </c>
      <c r="D525" s="10">
        <v>39.325416635870198</v>
      </c>
      <c r="E525" s="1">
        <v>2459</v>
      </c>
      <c r="F525" s="2" t="s">
        <v>683</v>
      </c>
      <c r="G525" s="1"/>
      <c r="H525" s="2" t="s">
        <v>34</v>
      </c>
      <c r="I525" s="2" t="s">
        <v>99</v>
      </c>
      <c r="J525" s="2" t="s">
        <v>501</v>
      </c>
      <c r="K525" s="1">
        <v>-100668</v>
      </c>
      <c r="L525" s="1">
        <v>-37414</v>
      </c>
      <c r="M525" s="2" t="s">
        <v>20</v>
      </c>
      <c r="N525" s="1">
        <v>2004</v>
      </c>
      <c r="O525" s="1" t="str" cm="1">
        <f t="array" ref="O5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5" s="1" t="str" cm="1">
        <f t="array" ref="P5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5" s="2" t="s">
        <v>31</v>
      </c>
      <c r="R525" s="2" t="str" cm="1">
        <f t="array" ref="R5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5" s="2" t="str">
        <f>IF(Esta[[#This Row],[TEC - Tipo de Estrutura 2]]="Pórtico","Vãos Multiplos",Esta[[#This Row],[TEC - Tipo de Estrutura 2]])</f>
        <v>Vãos Multiplos</v>
      </c>
      <c r="T525" s="1">
        <v>3</v>
      </c>
      <c r="U525" s="1">
        <v>36.6</v>
      </c>
      <c r="V525" s="1">
        <v>7.7</v>
      </c>
      <c r="W525" s="1">
        <v>20.25</v>
      </c>
      <c r="X525" s="1">
        <v>9</v>
      </c>
      <c r="Y525" s="8"/>
      <c r="Z525" s="1" t="s">
        <v>29</v>
      </c>
      <c r="AA525" s="2" t="s">
        <v>35</v>
      </c>
      <c r="AB525" s="2" t="str" cm="1">
        <f t="array" ref="AB5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6" spans="1:29" ht="15" hidden="1" customHeight="1" x14ac:dyDescent="0.35">
      <c r="A526" s="1">
        <v>882</v>
      </c>
      <c r="B526" s="1">
        <v>4</v>
      </c>
      <c r="C526" s="11">
        <v>-9.3329494419553196</v>
      </c>
      <c r="D526" s="10">
        <v>39.331624075890701</v>
      </c>
      <c r="E526" s="1">
        <v>2462</v>
      </c>
      <c r="F526" s="2" t="s">
        <v>684</v>
      </c>
      <c r="G526" s="1"/>
      <c r="H526" s="2" t="s">
        <v>18</v>
      </c>
      <c r="I526" s="2" t="s">
        <v>99</v>
      </c>
      <c r="J526" s="2" t="s">
        <v>501</v>
      </c>
      <c r="K526" s="1">
        <v>-103452.5</v>
      </c>
      <c r="L526" s="1">
        <v>-36688.230000000003</v>
      </c>
      <c r="M526" s="2" t="s">
        <v>20</v>
      </c>
      <c r="N526" s="1">
        <v>2004</v>
      </c>
      <c r="O526" s="1" t="str" cm="1">
        <f t="array" ref="O5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6" s="1" t="str" cm="1">
        <f t="array" ref="P5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6" s="2" t="s">
        <v>31</v>
      </c>
      <c r="R526" s="2" t="str" cm="1">
        <f t="array" ref="R5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6" s="2" t="str">
        <f>IF(Esta[[#This Row],[TEC - Tipo de Estrutura 2]]="Pórtico","Vãos Multiplos",Esta[[#This Row],[TEC - Tipo de Estrutura 2]])</f>
        <v>Vãos Multiplos</v>
      </c>
      <c r="T526" s="1">
        <v>3</v>
      </c>
      <c r="U526" s="1">
        <v>36.85</v>
      </c>
      <c r="V526" s="1">
        <v>29.25</v>
      </c>
      <c r="W526" s="1">
        <v>17.45</v>
      </c>
      <c r="X526" s="1">
        <v>6</v>
      </c>
      <c r="Y526" s="8"/>
      <c r="Z526" s="1" t="s">
        <v>29</v>
      </c>
      <c r="AA526" s="2" t="s">
        <v>35</v>
      </c>
      <c r="AB526" s="2" t="str" cm="1">
        <f t="array" ref="AB5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7" spans="1:29" ht="15" hidden="1" customHeight="1" x14ac:dyDescent="0.35">
      <c r="A527" s="1">
        <v>883</v>
      </c>
      <c r="B527" s="1">
        <v>3</v>
      </c>
      <c r="C527" s="11">
        <v>-9.3310490638068195</v>
      </c>
      <c r="D527" s="10">
        <v>39.330836548148902</v>
      </c>
      <c r="E527" s="1">
        <v>2465</v>
      </c>
      <c r="F527" s="2" t="s">
        <v>685</v>
      </c>
      <c r="G527" s="1"/>
      <c r="H527" s="2" t="s">
        <v>18</v>
      </c>
      <c r="I527" s="2" t="s">
        <v>99</v>
      </c>
      <c r="J527" s="2" t="s">
        <v>501</v>
      </c>
      <c r="K527" s="1">
        <v>-103289.8</v>
      </c>
      <c r="L527" s="1">
        <v>-36777.839999999997</v>
      </c>
      <c r="M527" s="2" t="s">
        <v>20</v>
      </c>
      <c r="N527" s="1">
        <v>2004</v>
      </c>
      <c r="O527" s="1" t="str" cm="1">
        <f t="array" ref="O5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7" s="1" t="str" cm="1">
        <f t="array" ref="P5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7" s="2" t="s">
        <v>31</v>
      </c>
      <c r="R527" s="2" t="str" cm="1">
        <f t="array" ref="R5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7" s="2" t="str">
        <f>IF(Esta[[#This Row],[TEC - Tipo de Estrutura 2]]="Pórtico","Vãos Multiplos",Esta[[#This Row],[TEC - Tipo de Estrutura 2]])</f>
        <v>Vãos Multiplos</v>
      </c>
      <c r="T527" s="1">
        <v>3</v>
      </c>
      <c r="U527" s="1">
        <v>36.200000000000003</v>
      </c>
      <c r="V527" s="1">
        <v>29.2</v>
      </c>
      <c r="W527" s="1">
        <v>18.05</v>
      </c>
      <c r="X527" s="1">
        <v>7</v>
      </c>
      <c r="Y527" s="8"/>
      <c r="Z527" s="1" t="s">
        <v>29</v>
      </c>
      <c r="AA527" s="2" t="s">
        <v>35</v>
      </c>
      <c r="AB527" s="2" t="str" cm="1">
        <f t="array" ref="AB5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8" spans="1:29" ht="15" hidden="1" customHeight="1" x14ac:dyDescent="0.35">
      <c r="A528" s="1">
        <v>885</v>
      </c>
      <c r="B528" s="1">
        <v>4</v>
      </c>
      <c r="C528" s="11">
        <v>-9.3280106832765792</v>
      </c>
      <c r="D528" s="10">
        <v>39.330097155831702</v>
      </c>
      <c r="E528" s="1">
        <v>2470</v>
      </c>
      <c r="F528" s="2" t="s">
        <v>686</v>
      </c>
      <c r="G528" s="1"/>
      <c r="H528" s="2" t="s">
        <v>18</v>
      </c>
      <c r="I528" s="2" t="s">
        <v>99</v>
      </c>
      <c r="J528" s="2" t="s">
        <v>501</v>
      </c>
      <c r="K528" s="1">
        <v>-103028.9</v>
      </c>
      <c r="L528" s="1">
        <v>-36863.4</v>
      </c>
      <c r="M528" s="2" t="s">
        <v>20</v>
      </c>
      <c r="N528" s="1">
        <v>2004</v>
      </c>
      <c r="O528" s="1" t="str" cm="1">
        <f t="array" ref="O5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8" s="1" t="str" cm="1">
        <f t="array" ref="P5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8" s="2" t="s">
        <v>96</v>
      </c>
      <c r="R528" s="2" t="str" cm="1">
        <f t="array" ref="R5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28" s="2" t="str">
        <f>IF(Esta[[#This Row],[TEC - Tipo de Estrutura 2]]="Pórtico","Vãos Multiplos",Esta[[#This Row],[TEC - Tipo de Estrutura 2]])</f>
        <v>Vãos Multiplos</v>
      </c>
      <c r="T528" s="1">
        <v>1</v>
      </c>
      <c r="U528" s="1">
        <v>8.1</v>
      </c>
      <c r="V528" s="1">
        <v>36</v>
      </c>
      <c r="W528" s="1">
        <v>8.1</v>
      </c>
      <c r="X528" s="7"/>
      <c r="Y528" s="8"/>
      <c r="Z528" s="1" t="s">
        <v>29</v>
      </c>
      <c r="AA528" s="2" t="s">
        <v>23</v>
      </c>
      <c r="AB528" s="2" t="str" cm="1">
        <f t="array" ref="AB5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29" spans="1:29" ht="15" hidden="1" customHeight="1" x14ac:dyDescent="0.35">
      <c r="A529" s="1">
        <v>886</v>
      </c>
      <c r="B529" s="1">
        <v>4</v>
      </c>
      <c r="C529" s="11">
        <v>-9.3124620122080195</v>
      </c>
      <c r="D529" s="10">
        <v>39.324711123555502</v>
      </c>
      <c r="E529" s="1">
        <v>2472</v>
      </c>
      <c r="F529" s="2" t="s">
        <v>687</v>
      </c>
      <c r="G529" s="1"/>
      <c r="H529" s="2" t="s">
        <v>34</v>
      </c>
      <c r="I529" s="2" t="s">
        <v>99</v>
      </c>
      <c r="J529" s="2" t="s">
        <v>501</v>
      </c>
      <c r="K529" s="1">
        <v>-101696</v>
      </c>
      <c r="L529" s="1">
        <v>-37479</v>
      </c>
      <c r="M529" s="2" t="s">
        <v>20</v>
      </c>
      <c r="N529" s="1">
        <v>2004</v>
      </c>
      <c r="O529" s="1" t="str" cm="1">
        <f t="array" ref="O5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9" s="1" t="str" cm="1">
        <f t="array" ref="P5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29" s="2" t="s">
        <v>31</v>
      </c>
      <c r="R529" s="2" t="str" cm="1">
        <f t="array" ref="R5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29" s="2" t="str">
        <f>IF(Esta[[#This Row],[TEC - Tipo de Estrutura 2]]="Pórtico","Vãos Multiplos",Esta[[#This Row],[TEC - Tipo de Estrutura 2]])</f>
        <v>Vãos Multiplos</v>
      </c>
      <c r="T529" s="1">
        <v>3</v>
      </c>
      <c r="U529" s="1">
        <v>41.1</v>
      </c>
      <c r="V529" s="1">
        <v>8.14</v>
      </c>
      <c r="W529" s="1">
        <v>20.55</v>
      </c>
      <c r="X529" s="1">
        <v>10.1</v>
      </c>
      <c r="Y529" s="8"/>
      <c r="Z529" s="1" t="s">
        <v>29</v>
      </c>
      <c r="AA529" s="2" t="s">
        <v>35</v>
      </c>
      <c r="AB529" s="2" t="str" cm="1">
        <f t="array" ref="AB5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0" spans="1:29" ht="15" hidden="1" customHeight="1" x14ac:dyDescent="0.35">
      <c r="A530" s="1">
        <v>888</v>
      </c>
      <c r="B530" s="1">
        <v>4</v>
      </c>
      <c r="C530" s="11">
        <v>-9.3150288607148592</v>
      </c>
      <c r="D530" s="10">
        <v>39.326189683359701</v>
      </c>
      <c r="E530" s="1">
        <v>2478</v>
      </c>
      <c r="F530" s="2" t="s">
        <v>688</v>
      </c>
      <c r="G530" s="1"/>
      <c r="H530" s="2" t="s">
        <v>34</v>
      </c>
      <c r="I530" s="2" t="s">
        <v>99</v>
      </c>
      <c r="J530" s="2" t="s">
        <v>501</v>
      </c>
      <c r="K530" s="1">
        <v>-101915.2</v>
      </c>
      <c r="L530" s="1">
        <v>-37311.949999999997</v>
      </c>
      <c r="M530" s="2" t="s">
        <v>20</v>
      </c>
      <c r="N530" s="1">
        <v>2004</v>
      </c>
      <c r="O530" s="1" t="str" cm="1">
        <f t="array" ref="O5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0" s="1" t="str" cm="1">
        <f t="array" ref="P5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0" s="2" t="s">
        <v>31</v>
      </c>
      <c r="R530" s="2" t="str" cm="1">
        <f t="array" ref="R5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0" s="2" t="str">
        <f>IF(Esta[[#This Row],[TEC - Tipo de Estrutura 2]]="Pórtico","Vãos Multiplos",Esta[[#This Row],[TEC - Tipo de Estrutura 2]])</f>
        <v>Vãos Multiplos</v>
      </c>
      <c r="T530" s="1">
        <v>3</v>
      </c>
      <c r="U530" s="1">
        <v>50.2</v>
      </c>
      <c r="V530" s="1">
        <v>8</v>
      </c>
      <c r="W530" s="1">
        <v>24.95</v>
      </c>
      <c r="X530" s="1">
        <v>9</v>
      </c>
      <c r="Y530" s="8"/>
      <c r="Z530" s="1" t="s">
        <v>29</v>
      </c>
      <c r="AA530" s="2" t="s">
        <v>35</v>
      </c>
      <c r="AB530" s="2" t="str" cm="1">
        <f t="array" ref="AB5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1" spans="1:29" ht="15" hidden="1" customHeight="1" x14ac:dyDescent="0.35">
      <c r="A531" s="1">
        <v>892</v>
      </c>
      <c r="B531" s="1">
        <v>4</v>
      </c>
      <c r="C531" s="11">
        <v>-7.3303737115132801</v>
      </c>
      <c r="D531" s="10">
        <v>38.386541482482798</v>
      </c>
      <c r="E531" s="1">
        <v>2487</v>
      </c>
      <c r="F531" s="2" t="s">
        <v>689</v>
      </c>
      <c r="G531" s="1"/>
      <c r="H531" s="2" t="s">
        <v>34</v>
      </c>
      <c r="I531" s="2" t="s">
        <v>97</v>
      </c>
      <c r="J531" s="2" t="s">
        <v>682</v>
      </c>
      <c r="K531" s="1">
        <v>70135</v>
      </c>
      <c r="L531" s="1">
        <v>-141986</v>
      </c>
      <c r="M531" s="2" t="s">
        <v>20</v>
      </c>
      <c r="N531" s="1">
        <v>2002</v>
      </c>
      <c r="O531" s="1" t="str" cm="1">
        <f t="array" ref="O5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1" s="1" t="str" cm="1">
        <f t="array" ref="P5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1" s="2" t="s">
        <v>31</v>
      </c>
      <c r="R531" s="2" t="str" cm="1">
        <f t="array" ref="R5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1" s="2" t="str">
        <f>IF(Esta[[#This Row],[TEC - Tipo de Estrutura 2]]="Pórtico","Vãos Multiplos",Esta[[#This Row],[TEC - Tipo de Estrutura 2]])</f>
        <v>Vãos Multiplos</v>
      </c>
      <c r="T531" s="1">
        <v>3</v>
      </c>
      <c r="U531" s="1">
        <v>29.1</v>
      </c>
      <c r="V531" s="1">
        <v>8.9499999999999993</v>
      </c>
      <c r="W531" s="1">
        <v>14.01</v>
      </c>
      <c r="X531" s="1">
        <v>5.81</v>
      </c>
      <c r="Y531" s="8"/>
      <c r="Z531" s="1" t="s">
        <v>22</v>
      </c>
      <c r="AA531" s="2" t="s">
        <v>35</v>
      </c>
      <c r="AB531" s="2" t="str" cm="1">
        <f t="array" ref="AB5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2" spans="1:29" ht="15" hidden="1" customHeight="1" x14ac:dyDescent="0.35">
      <c r="A532" s="1">
        <v>894</v>
      </c>
      <c r="B532" s="1">
        <v>1</v>
      </c>
      <c r="C532" s="11">
        <v>-7.6787023009571902</v>
      </c>
      <c r="D532" s="10">
        <v>38.458360893356001</v>
      </c>
      <c r="E532" s="1">
        <v>2497</v>
      </c>
      <c r="F532" s="2" t="s">
        <v>691</v>
      </c>
      <c r="G532" s="1"/>
      <c r="H532" s="2" t="s">
        <v>25</v>
      </c>
      <c r="I532" s="2" t="s">
        <v>97</v>
      </c>
      <c r="J532" s="2" t="s">
        <v>97</v>
      </c>
      <c r="K532" s="1">
        <v>39662</v>
      </c>
      <c r="L532" s="1">
        <v>-134221</v>
      </c>
      <c r="M532" s="2" t="s">
        <v>20</v>
      </c>
      <c r="N532" s="1">
        <v>1987</v>
      </c>
      <c r="O532" s="1" t="str" cm="1">
        <f t="array" ref="O5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2" s="1" t="str" cm="1">
        <f t="array" ref="P5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2" s="2" t="s">
        <v>28</v>
      </c>
      <c r="R532" s="2" t="str" cm="1">
        <f t="array" ref="R5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32" s="2" t="str">
        <f>IF(Esta[[#This Row],[TEC - Tipo de Estrutura 2]]="Pórtico","Vãos Multiplos",Esta[[#This Row],[TEC - Tipo de Estrutura 2]])</f>
        <v>Arco</v>
      </c>
      <c r="T532" s="1">
        <v>6</v>
      </c>
      <c r="U532" s="1">
        <v>66.94</v>
      </c>
      <c r="V532" s="1">
        <v>6.35</v>
      </c>
      <c r="W532" s="1">
        <v>12.97</v>
      </c>
      <c r="X532" s="1">
        <v>10.81</v>
      </c>
      <c r="Y532" s="8"/>
      <c r="Z532" s="1" t="s">
        <v>22</v>
      </c>
      <c r="AA532" s="2" t="s">
        <v>32</v>
      </c>
      <c r="AB532" s="2" t="str" cm="1">
        <f t="array" ref="AB5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33" spans="1:29" ht="15" hidden="1" customHeight="1" x14ac:dyDescent="0.35">
      <c r="A533" s="1">
        <v>897</v>
      </c>
      <c r="B533" s="1">
        <v>5</v>
      </c>
      <c r="C533" s="11">
        <v>-8.5859263395302001</v>
      </c>
      <c r="D533" s="10">
        <v>41.133511519719498</v>
      </c>
      <c r="E533" s="1">
        <v>2506</v>
      </c>
      <c r="F533" s="2" t="s">
        <v>692</v>
      </c>
      <c r="G533" s="1"/>
      <c r="H533" s="2" t="s">
        <v>55</v>
      </c>
      <c r="I533" s="2" t="s">
        <v>480</v>
      </c>
      <c r="J533" s="2" t="s">
        <v>481</v>
      </c>
      <c r="K533" s="1">
        <v>-38021</v>
      </c>
      <c r="L533" s="1">
        <v>162804</v>
      </c>
      <c r="M533" s="2" t="s">
        <v>20</v>
      </c>
      <c r="N533" s="1">
        <v>1998</v>
      </c>
      <c r="O533" s="1" t="str" cm="1">
        <f t="array" ref="O5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3" s="1" t="str" cm="1">
        <f t="array" ref="P5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3" s="2" t="s">
        <v>31</v>
      </c>
      <c r="R533" s="2" t="str" cm="1">
        <f t="array" ref="R5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3" s="2" t="str">
        <f>IF(Esta[[#This Row],[TEC - Tipo de Estrutura 2]]="Pórtico","Vãos Multiplos",Esta[[#This Row],[TEC - Tipo de Estrutura 2]])</f>
        <v>Vãos Multiplos</v>
      </c>
      <c r="T533" s="1">
        <v>9</v>
      </c>
      <c r="U533" s="1">
        <v>297.7</v>
      </c>
      <c r="V533" s="1">
        <v>15.6</v>
      </c>
      <c r="W533" s="1">
        <v>35.1</v>
      </c>
      <c r="X533" s="1">
        <v>29.2</v>
      </c>
      <c r="Y533" s="8"/>
      <c r="Z533" s="1" t="s">
        <v>37</v>
      </c>
      <c r="AA533" s="2" t="s">
        <v>35</v>
      </c>
      <c r="AB533" s="2" t="str" cm="1">
        <f t="array" ref="AB5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4" spans="1:29" ht="15" hidden="1" customHeight="1" x14ac:dyDescent="0.35">
      <c r="A534" s="1">
        <v>898</v>
      </c>
      <c r="B534" s="1">
        <v>7</v>
      </c>
      <c r="C534" s="11">
        <v>-8.5858542645153406</v>
      </c>
      <c r="D534" s="10">
        <v>41.133421759120502</v>
      </c>
      <c r="E534" s="1">
        <v>2506</v>
      </c>
      <c r="F534" s="2" t="s">
        <v>693</v>
      </c>
      <c r="G534" s="1"/>
      <c r="H534" s="2" t="s">
        <v>55</v>
      </c>
      <c r="I534" s="2" t="s">
        <v>480</v>
      </c>
      <c r="J534" s="2" t="s">
        <v>481</v>
      </c>
      <c r="K534" s="1">
        <v>-38015</v>
      </c>
      <c r="L534" s="1">
        <v>162794</v>
      </c>
      <c r="M534" s="2" t="s">
        <v>20</v>
      </c>
      <c r="N534" s="1">
        <v>1998</v>
      </c>
      <c r="O534" s="1" t="str" cm="1">
        <f t="array" ref="O5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4" s="1" t="str" cm="1">
        <f t="array" ref="P5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4" s="2" t="s">
        <v>31</v>
      </c>
      <c r="R534" s="2" t="str" cm="1">
        <f t="array" ref="R5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4" s="2" t="str">
        <f>IF(Esta[[#This Row],[TEC - Tipo de Estrutura 2]]="Pórtico","Vãos Multiplos",Esta[[#This Row],[TEC - Tipo de Estrutura 2]])</f>
        <v>Vãos Multiplos</v>
      </c>
      <c r="T534" s="1">
        <v>9</v>
      </c>
      <c r="U534" s="1">
        <v>297.39999999999998</v>
      </c>
      <c r="V534" s="1">
        <v>13.8</v>
      </c>
      <c r="W534" s="1">
        <v>35.9</v>
      </c>
      <c r="X534" s="1">
        <v>26.6</v>
      </c>
      <c r="Y534" s="8"/>
      <c r="Z534" s="1" t="s">
        <v>37</v>
      </c>
      <c r="AA534" s="2" t="s">
        <v>35</v>
      </c>
      <c r="AB534" s="2" t="str" cm="1">
        <f t="array" ref="AB5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5" spans="1:29" ht="15" hidden="1" customHeight="1" x14ac:dyDescent="0.35">
      <c r="A535" s="1">
        <v>901</v>
      </c>
      <c r="B535" s="1">
        <v>4</v>
      </c>
      <c r="C535" s="11">
        <v>-8.5915346887545105</v>
      </c>
      <c r="D535" s="10">
        <v>41.129932604441102</v>
      </c>
      <c r="E535" s="1">
        <v>2509</v>
      </c>
      <c r="F535" s="2" t="s">
        <v>694</v>
      </c>
      <c r="G535" s="1"/>
      <c r="H535" s="2" t="s">
        <v>18</v>
      </c>
      <c r="I535" s="2" t="s">
        <v>480</v>
      </c>
      <c r="J535" s="2" t="s">
        <v>481</v>
      </c>
      <c r="K535" s="1">
        <v>-38494</v>
      </c>
      <c r="L535" s="1">
        <v>162409</v>
      </c>
      <c r="M535" s="2" t="s">
        <v>20</v>
      </c>
      <c r="N535" s="1">
        <v>1998</v>
      </c>
      <c r="O535" s="1" t="str" cm="1">
        <f t="array" ref="O5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5" s="1" t="str" cm="1">
        <f t="array" ref="P5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5" s="2" t="s">
        <v>31</v>
      </c>
      <c r="R535" s="2" t="str" cm="1">
        <f t="array" ref="R5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5" s="2" t="str">
        <f>IF(Esta[[#This Row],[TEC - Tipo de Estrutura 2]]="Pórtico","Vãos Multiplos",Esta[[#This Row],[TEC - Tipo de Estrutura 2]])</f>
        <v>Vãos Multiplos</v>
      </c>
      <c r="T535" s="1">
        <v>3</v>
      </c>
      <c r="U535" s="1">
        <v>40.200000000000003</v>
      </c>
      <c r="V535" s="1">
        <v>26</v>
      </c>
      <c r="W535" s="1">
        <v>20</v>
      </c>
      <c r="X535" s="1">
        <v>5.2</v>
      </c>
      <c r="Y535" s="8"/>
      <c r="Z535" s="1" t="s">
        <v>37</v>
      </c>
      <c r="AA535" s="2" t="s">
        <v>35</v>
      </c>
      <c r="AB535" s="2" t="str" cm="1">
        <f t="array" ref="AB5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6" spans="1:29" ht="15" hidden="1" customHeight="1" x14ac:dyDescent="0.35">
      <c r="A536" s="1">
        <v>902</v>
      </c>
      <c r="B536" s="1">
        <v>4</v>
      </c>
      <c r="C536" s="11">
        <v>-8.5955327359282503</v>
      </c>
      <c r="D536" s="10">
        <v>41.127755571065997</v>
      </c>
      <c r="E536" s="1">
        <v>2511</v>
      </c>
      <c r="F536" s="2" t="s">
        <v>695</v>
      </c>
      <c r="G536" s="1"/>
      <c r="H536" s="2" t="s">
        <v>18</v>
      </c>
      <c r="I536" s="2" t="s">
        <v>480</v>
      </c>
      <c r="J536" s="2" t="s">
        <v>481</v>
      </c>
      <c r="K536" s="1">
        <v>-38831</v>
      </c>
      <c r="L536" s="1">
        <v>162169</v>
      </c>
      <c r="M536" s="2" t="s">
        <v>20</v>
      </c>
      <c r="N536" s="1">
        <v>1998</v>
      </c>
      <c r="O536" s="1" t="str" cm="1">
        <f t="array" ref="O5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6" s="1" t="str" cm="1">
        <f t="array" ref="P5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6" s="2" t="s">
        <v>31</v>
      </c>
      <c r="R536" s="2" t="str" cm="1">
        <f t="array" ref="R5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6" s="2" t="str">
        <f>IF(Esta[[#This Row],[TEC - Tipo de Estrutura 2]]="Pórtico","Vãos Multiplos",Esta[[#This Row],[TEC - Tipo de Estrutura 2]])</f>
        <v>Vãos Multiplos</v>
      </c>
      <c r="T536" s="1">
        <v>3</v>
      </c>
      <c r="U536" s="1">
        <v>44.75</v>
      </c>
      <c r="V536" s="1">
        <v>26.04</v>
      </c>
      <c r="W536" s="1">
        <v>22.95</v>
      </c>
      <c r="X536" s="1">
        <v>5.78</v>
      </c>
      <c r="Y536" s="8"/>
      <c r="Z536" s="1" t="s">
        <v>37</v>
      </c>
      <c r="AA536" s="2" t="s">
        <v>35</v>
      </c>
      <c r="AB536" s="2" t="str" cm="1">
        <f t="array" ref="AB5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7" spans="1:29" ht="15" hidden="1" customHeight="1" x14ac:dyDescent="0.35">
      <c r="A537" s="1">
        <v>903</v>
      </c>
      <c r="B537" s="1">
        <v>5</v>
      </c>
      <c r="C537" s="11">
        <v>-8.5982944996721002</v>
      </c>
      <c r="D537" s="10">
        <v>41.127609386358799</v>
      </c>
      <c r="E537" s="1">
        <v>2513</v>
      </c>
      <c r="F537" s="2" t="s">
        <v>696</v>
      </c>
      <c r="G537" s="1"/>
      <c r="H537" s="2" t="s">
        <v>18</v>
      </c>
      <c r="I537" s="2" t="s">
        <v>480</v>
      </c>
      <c r="J537" s="2" t="s">
        <v>481</v>
      </c>
      <c r="K537" s="1">
        <v>-39063</v>
      </c>
      <c r="L537" s="1">
        <v>162154</v>
      </c>
      <c r="M537" s="2" t="s">
        <v>20</v>
      </c>
      <c r="N537" s="1">
        <v>1998</v>
      </c>
      <c r="O537" s="1" t="str" cm="1">
        <f t="array" ref="O5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7" s="1" t="str" cm="1">
        <f t="array" ref="P5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7" s="2" t="s">
        <v>31</v>
      </c>
      <c r="R537" s="2" t="str" cm="1">
        <f t="array" ref="R5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7" s="2" t="str">
        <f>IF(Esta[[#This Row],[TEC - Tipo de Estrutura 2]]="Pórtico","Vãos Multiplos",Esta[[#This Row],[TEC - Tipo de Estrutura 2]])</f>
        <v>Vãos Multiplos</v>
      </c>
      <c r="T537" s="1">
        <v>3</v>
      </c>
      <c r="U537" s="1">
        <v>47.2</v>
      </c>
      <c r="V537" s="1">
        <v>26.03</v>
      </c>
      <c r="W537" s="1">
        <v>22.25</v>
      </c>
      <c r="X537" s="1">
        <v>5.96</v>
      </c>
      <c r="Y537" s="8"/>
      <c r="Z537" s="1" t="s">
        <v>37</v>
      </c>
      <c r="AA537" s="2" t="s">
        <v>23</v>
      </c>
      <c r="AB537" s="2" t="str" cm="1">
        <f t="array" ref="AB5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8" spans="1:29" ht="15" hidden="1" customHeight="1" x14ac:dyDescent="0.35">
      <c r="A538" s="1">
        <v>904</v>
      </c>
      <c r="B538" s="1">
        <v>5</v>
      </c>
      <c r="C538" s="11">
        <v>-8.6019229859971098</v>
      </c>
      <c r="D538" s="10">
        <v>41.127099435826999</v>
      </c>
      <c r="E538" s="1">
        <v>2515</v>
      </c>
      <c r="F538" s="2" t="s">
        <v>697</v>
      </c>
      <c r="G538" s="1"/>
      <c r="H538" s="2" t="s">
        <v>34</v>
      </c>
      <c r="I538" s="2" t="s">
        <v>480</v>
      </c>
      <c r="J538" s="2" t="s">
        <v>481</v>
      </c>
      <c r="K538" s="1">
        <v>-39368</v>
      </c>
      <c r="L538" s="1">
        <v>162099</v>
      </c>
      <c r="M538" s="2" t="s">
        <v>20</v>
      </c>
      <c r="N538" s="1">
        <v>1998</v>
      </c>
      <c r="O538" s="1" t="str" cm="1">
        <f t="array" ref="O5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8" s="1" t="str" cm="1">
        <f t="array" ref="P5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38" s="2" t="s">
        <v>31</v>
      </c>
      <c r="R538" s="2" t="str" cm="1">
        <f t="array" ref="R5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38" s="2" t="str">
        <f>IF(Esta[[#This Row],[TEC - Tipo de Estrutura 2]]="Pórtico","Vãos Multiplos",Esta[[#This Row],[TEC - Tipo de Estrutura 2]])</f>
        <v>Vãos Multiplos</v>
      </c>
      <c r="T538" s="1">
        <v>2</v>
      </c>
      <c r="U538" s="1">
        <v>28.21</v>
      </c>
      <c r="V538" s="1">
        <v>11.93</v>
      </c>
      <c r="W538" s="1">
        <v>14.69</v>
      </c>
      <c r="X538" s="1">
        <v>5.84</v>
      </c>
      <c r="Y538" s="8"/>
      <c r="Z538" s="1" t="s">
        <v>37</v>
      </c>
      <c r="AA538" s="2" t="s">
        <v>23</v>
      </c>
      <c r="AB538" s="2" t="str" cm="1">
        <f t="array" ref="AB5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39" spans="1:29" ht="15" hidden="1" customHeight="1" x14ac:dyDescent="0.35">
      <c r="A539" s="1">
        <v>905</v>
      </c>
      <c r="B539" s="1">
        <v>4</v>
      </c>
      <c r="C539" s="11">
        <v>-8.6365581982552193</v>
      </c>
      <c r="D539" s="10">
        <v>41.138703999143999</v>
      </c>
      <c r="E539" s="1">
        <v>2517</v>
      </c>
      <c r="F539" s="2" t="s">
        <v>698</v>
      </c>
      <c r="G539" s="1"/>
      <c r="H539" s="2" t="s">
        <v>18</v>
      </c>
      <c r="I539" s="2" t="s">
        <v>480</v>
      </c>
      <c r="J539" s="2" t="s">
        <v>481</v>
      </c>
      <c r="K539" s="1">
        <v>-42269</v>
      </c>
      <c r="L539" s="1">
        <v>163404</v>
      </c>
      <c r="M539" s="2" t="s">
        <v>20</v>
      </c>
      <c r="N539" s="1">
        <v>1963</v>
      </c>
      <c r="O539" s="1" t="str" cm="1">
        <f t="array" ref="O5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39" s="1" t="str" cm="1">
        <f t="array" ref="P5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39" s="2" t="s">
        <v>21</v>
      </c>
      <c r="R539" s="2" t="str" cm="1">
        <f t="array" ref="R5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39" s="2" t="str">
        <f>IF(Esta[[#This Row],[TEC - Tipo de Estrutura 2]]="Pórtico","Vãos Multiplos",Esta[[#This Row],[TEC - Tipo de Estrutura 2]])</f>
        <v>Tabuleiro simples/apoiado</v>
      </c>
      <c r="T539" s="1">
        <v>1</v>
      </c>
      <c r="U539" s="1">
        <v>17</v>
      </c>
      <c r="V539" s="1">
        <v>32</v>
      </c>
      <c r="W539" s="1">
        <v>17</v>
      </c>
      <c r="X539" s="7"/>
      <c r="Y539" s="8"/>
      <c r="Z539" s="1" t="s">
        <v>37</v>
      </c>
      <c r="AA539" s="2" t="s">
        <v>23</v>
      </c>
      <c r="AB539" s="2" t="str" cm="1">
        <f t="array" ref="AB5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0" spans="1:29" ht="15" hidden="1" customHeight="1" x14ac:dyDescent="0.35">
      <c r="A540" s="1">
        <v>906</v>
      </c>
      <c r="B540" s="1">
        <v>5</v>
      </c>
      <c r="C540" s="11">
        <v>-8.6353539404796198</v>
      </c>
      <c r="D540" s="10">
        <v>41.132289135671499</v>
      </c>
      <c r="E540" s="1">
        <v>2518</v>
      </c>
      <c r="F540" s="2" t="s">
        <v>699</v>
      </c>
      <c r="G540" s="1"/>
      <c r="H540" s="2" t="s">
        <v>18</v>
      </c>
      <c r="I540" s="2" t="s">
        <v>480</v>
      </c>
      <c r="J540" s="2" t="s">
        <v>481</v>
      </c>
      <c r="K540" s="1">
        <v>-42172</v>
      </c>
      <c r="L540" s="1">
        <v>162691</v>
      </c>
      <c r="M540" s="2" t="s">
        <v>20</v>
      </c>
      <c r="N540" s="1">
        <v>1963</v>
      </c>
      <c r="O540" s="1" t="str" cm="1">
        <f t="array" ref="O5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0" s="1" t="str" cm="1">
        <f t="array" ref="P5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0" s="2" t="s">
        <v>31</v>
      </c>
      <c r="R540" s="2" t="str" cm="1">
        <f t="array" ref="R5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40" s="2" t="str">
        <f>IF(Esta[[#This Row],[TEC - Tipo de Estrutura 2]]="Pórtico","Vãos Multiplos",Esta[[#This Row],[TEC - Tipo de Estrutura 2]])</f>
        <v>Vãos Multiplos</v>
      </c>
      <c r="T540" s="1">
        <v>2</v>
      </c>
      <c r="U540" s="1">
        <v>21.5</v>
      </c>
      <c r="V540" s="1">
        <v>28</v>
      </c>
      <c r="W540" s="1">
        <v>10.75</v>
      </c>
      <c r="X540" s="1">
        <v>5.5</v>
      </c>
      <c r="Y540" s="8"/>
      <c r="Z540" s="1" t="s">
        <v>37</v>
      </c>
      <c r="AA540" s="2" t="s">
        <v>23</v>
      </c>
      <c r="AB540" s="2" t="str" cm="1">
        <f t="array" ref="AB5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1" spans="1:29" ht="15" hidden="1" customHeight="1" x14ac:dyDescent="0.35">
      <c r="A541" s="1">
        <v>907</v>
      </c>
      <c r="B541" s="1">
        <v>4</v>
      </c>
      <c r="C541" s="11">
        <v>-8.63568431978217</v>
      </c>
      <c r="D541" s="10">
        <v>41.125642457773601</v>
      </c>
      <c r="E541" s="1">
        <v>2520</v>
      </c>
      <c r="F541" s="2" t="s">
        <v>700</v>
      </c>
      <c r="G541" s="1"/>
      <c r="H541" s="2" t="s">
        <v>18</v>
      </c>
      <c r="I541" s="2" t="s">
        <v>480</v>
      </c>
      <c r="J541" s="2" t="s">
        <v>481</v>
      </c>
      <c r="K541" s="1">
        <v>-42204</v>
      </c>
      <c r="L541" s="1">
        <v>161953</v>
      </c>
      <c r="M541" s="2" t="s">
        <v>20</v>
      </c>
      <c r="N541" s="1">
        <v>1963</v>
      </c>
      <c r="O541" s="1" t="str" cm="1">
        <f t="array" ref="O5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1" s="1" t="str" cm="1">
        <f t="array" ref="P5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1" s="2" t="s">
        <v>21</v>
      </c>
      <c r="R541" s="2" t="str" cm="1">
        <f t="array" ref="R5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41" s="2" t="str">
        <f>IF(Esta[[#This Row],[TEC - Tipo de Estrutura 2]]="Pórtico","Vãos Multiplos",Esta[[#This Row],[TEC - Tipo de Estrutura 2]])</f>
        <v>Tabuleiro simples/apoiado</v>
      </c>
      <c r="T541" s="1">
        <v>1</v>
      </c>
      <c r="U541" s="1">
        <v>16</v>
      </c>
      <c r="V541" s="1">
        <v>28</v>
      </c>
      <c r="W541" s="1">
        <v>16</v>
      </c>
      <c r="X541" s="7"/>
      <c r="Y541" s="8"/>
      <c r="Z541" s="1" t="s">
        <v>37</v>
      </c>
      <c r="AA541" s="2" t="s">
        <v>23</v>
      </c>
      <c r="AB541" s="2" t="str" cm="1">
        <f t="array" ref="AB5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2" spans="1:29" ht="15" hidden="1" customHeight="1" x14ac:dyDescent="0.35">
      <c r="A542" s="1">
        <v>911</v>
      </c>
      <c r="B542" s="1">
        <v>4</v>
      </c>
      <c r="C542" s="11">
        <v>-8.6357764423084706</v>
      </c>
      <c r="D542" s="10">
        <v>41.1236700938002</v>
      </c>
      <c r="E542" s="1">
        <v>2535</v>
      </c>
      <c r="F542" s="2" t="s">
        <v>703</v>
      </c>
      <c r="G542" s="1"/>
      <c r="H542" s="2" t="s">
        <v>18</v>
      </c>
      <c r="I542" s="2" t="s">
        <v>480</v>
      </c>
      <c r="J542" s="2" t="s">
        <v>481</v>
      </c>
      <c r="K542" s="1">
        <v>-42213</v>
      </c>
      <c r="L542" s="1">
        <v>161734</v>
      </c>
      <c r="M542" s="2" t="s">
        <v>20</v>
      </c>
      <c r="N542" s="1">
        <v>1963</v>
      </c>
      <c r="O542" s="1" t="str" cm="1">
        <f t="array" ref="O5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2" s="1" t="str" cm="1">
        <f t="array" ref="P5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2" s="2" t="s">
        <v>21</v>
      </c>
      <c r="R542" s="2" t="str" cm="1">
        <f t="array" ref="R5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42" s="2" t="str">
        <f>IF(Esta[[#This Row],[TEC - Tipo de Estrutura 2]]="Pórtico","Vãos Multiplos",Esta[[#This Row],[TEC - Tipo de Estrutura 2]])</f>
        <v>Tabuleiro simples/apoiado</v>
      </c>
      <c r="T542" s="1">
        <v>1</v>
      </c>
      <c r="U542" s="1">
        <v>11</v>
      </c>
      <c r="V542" s="1">
        <v>33.799999999999997</v>
      </c>
      <c r="W542" s="1">
        <v>11</v>
      </c>
      <c r="X542" s="7"/>
      <c r="Y542" s="8"/>
      <c r="Z542" s="1" t="s">
        <v>37</v>
      </c>
      <c r="AA542" s="2" t="s">
        <v>23</v>
      </c>
      <c r="AB542" s="2" t="str" cm="1">
        <f t="array" ref="AB5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3" spans="1:29" ht="15" hidden="1" customHeight="1" x14ac:dyDescent="0.35">
      <c r="A543" s="1">
        <v>913</v>
      </c>
      <c r="B543" s="1">
        <v>4</v>
      </c>
      <c r="C543" s="11">
        <v>-8.6347827272761908</v>
      </c>
      <c r="D543" s="10">
        <v>41.119838551944603</v>
      </c>
      <c r="E543" s="1">
        <v>2539</v>
      </c>
      <c r="F543" s="2" t="s">
        <v>704</v>
      </c>
      <c r="G543" s="1"/>
      <c r="H543" s="2" t="s">
        <v>18</v>
      </c>
      <c r="I543" s="2" t="s">
        <v>480</v>
      </c>
      <c r="J543" s="2" t="s">
        <v>481</v>
      </c>
      <c r="K543" s="1">
        <v>-42132</v>
      </c>
      <c r="L543" s="1">
        <v>161308</v>
      </c>
      <c r="M543" s="2" t="s">
        <v>20</v>
      </c>
      <c r="N543" s="1">
        <v>1963</v>
      </c>
      <c r="O543" s="1" t="str" cm="1">
        <f t="array" ref="O5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3" s="1" t="str" cm="1">
        <f t="array" ref="P5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3" s="2" t="s">
        <v>21</v>
      </c>
      <c r="R543" s="2" t="str" cm="1">
        <f t="array" ref="R5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43" s="2" t="str">
        <f>IF(Esta[[#This Row],[TEC - Tipo de Estrutura 2]]="Pórtico","Vãos Multiplos",Esta[[#This Row],[TEC - Tipo de Estrutura 2]])</f>
        <v>Tabuleiro simples/apoiado</v>
      </c>
      <c r="T543" s="1">
        <v>1</v>
      </c>
      <c r="U543" s="1">
        <v>17</v>
      </c>
      <c r="V543" s="1">
        <v>32</v>
      </c>
      <c r="W543" s="1">
        <v>17</v>
      </c>
      <c r="X543" s="7"/>
      <c r="Y543" s="8"/>
      <c r="Z543" s="1" t="s">
        <v>37</v>
      </c>
      <c r="AA543" s="2" t="s">
        <v>23</v>
      </c>
      <c r="AB543" s="2" t="str" cm="1">
        <f t="array" ref="AB5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4" spans="1:29" ht="15" hidden="1" customHeight="1" x14ac:dyDescent="0.35">
      <c r="A544" s="1">
        <v>914</v>
      </c>
      <c r="B544" s="1">
        <v>4</v>
      </c>
      <c r="C544" s="11">
        <v>-8.5575646334982096</v>
      </c>
      <c r="D544" s="10">
        <v>41.2047717813562</v>
      </c>
      <c r="E544" s="1">
        <v>2551</v>
      </c>
      <c r="F544" s="2" t="s">
        <v>705</v>
      </c>
      <c r="G544" s="1"/>
      <c r="H544" s="2" t="s">
        <v>18</v>
      </c>
      <c r="I544" s="2" t="s">
        <v>480</v>
      </c>
      <c r="J544" s="2" t="s">
        <v>605</v>
      </c>
      <c r="K544" s="1">
        <v>-35601</v>
      </c>
      <c r="L544" s="1">
        <v>170706</v>
      </c>
      <c r="M544" s="2" t="s">
        <v>20</v>
      </c>
      <c r="N544" s="1">
        <v>1880</v>
      </c>
      <c r="O544" s="1" t="str" cm="1">
        <f t="array" ref="O5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44" s="1" t="str" cm="1">
        <f t="array" ref="P5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4" s="2" t="s">
        <v>21</v>
      </c>
      <c r="R544" s="2" t="str" cm="1">
        <f t="array" ref="R5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44" s="2" t="str">
        <f>IF(Esta[[#This Row],[TEC - Tipo de Estrutura 2]]="Pórtico","Vãos Multiplos",Esta[[#This Row],[TEC - Tipo de Estrutura 2]])</f>
        <v>Tabuleiro simples/apoiado</v>
      </c>
      <c r="T544" s="1">
        <v>1</v>
      </c>
      <c r="U544" s="1">
        <v>10.5</v>
      </c>
      <c r="V544" s="1">
        <v>11</v>
      </c>
      <c r="W544" s="1">
        <v>10.5</v>
      </c>
      <c r="X544" s="7"/>
      <c r="Y544" s="8"/>
      <c r="Z544" s="1" t="s">
        <v>37</v>
      </c>
      <c r="AA544" s="2" t="s">
        <v>23</v>
      </c>
      <c r="AB544" s="2" t="str" cm="1">
        <f t="array" ref="AB5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5" spans="1:30" ht="15" hidden="1" customHeight="1" x14ac:dyDescent="0.35">
      <c r="A545" s="1">
        <v>915</v>
      </c>
      <c r="B545" s="1">
        <v>5</v>
      </c>
      <c r="C545" s="11">
        <v>-8.5484906877219604</v>
      </c>
      <c r="D545" s="10">
        <v>41.204633786311497</v>
      </c>
      <c r="E545" s="1">
        <v>2553</v>
      </c>
      <c r="F545" s="2" t="s">
        <v>706</v>
      </c>
      <c r="G545" s="1"/>
      <c r="H545" s="2" t="s">
        <v>55</v>
      </c>
      <c r="I545" s="2" t="s">
        <v>480</v>
      </c>
      <c r="J545" s="2" t="s">
        <v>605</v>
      </c>
      <c r="K545" s="1">
        <v>-34840</v>
      </c>
      <c r="L545" s="1">
        <v>170687</v>
      </c>
      <c r="M545" s="2" t="s">
        <v>20</v>
      </c>
      <c r="N545" s="1">
        <v>2003</v>
      </c>
      <c r="O545" s="1" t="str" cm="1">
        <f t="array" ref="O5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5" s="1" t="str" cm="1">
        <f t="array" ref="P5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45" s="2" t="s">
        <v>31</v>
      </c>
      <c r="R545" s="2" t="str" cm="1">
        <f t="array" ref="R5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45" s="2" t="str">
        <f>IF(Esta[[#This Row],[TEC - Tipo de Estrutura 2]]="Pórtico","Vãos Multiplos",Esta[[#This Row],[TEC - Tipo de Estrutura 2]])</f>
        <v>Vãos Multiplos</v>
      </c>
      <c r="T545" s="1">
        <v>4</v>
      </c>
      <c r="U545" s="1">
        <v>103.8</v>
      </c>
      <c r="V545" s="1">
        <v>16.3</v>
      </c>
      <c r="W545" s="1">
        <v>31.9</v>
      </c>
      <c r="X545" s="1">
        <v>5.32</v>
      </c>
      <c r="Y545" s="8"/>
      <c r="Z545" s="1" t="s">
        <v>37</v>
      </c>
      <c r="AA545" s="2" t="s">
        <v>35</v>
      </c>
      <c r="AB545" s="2" t="str" cm="1">
        <f t="array" ref="AB5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6" spans="1:30" ht="15" hidden="1" customHeight="1" x14ac:dyDescent="0.35">
      <c r="A546" s="1">
        <v>920</v>
      </c>
      <c r="B546" s="1">
        <v>1</v>
      </c>
      <c r="C546" s="11">
        <v>-7.7084010559778298</v>
      </c>
      <c r="D546" s="10">
        <v>38.649035727309197</v>
      </c>
      <c r="E546" s="1">
        <v>2586</v>
      </c>
      <c r="F546" s="2" t="s">
        <v>708</v>
      </c>
      <c r="G546" s="1"/>
      <c r="H546" s="2" t="s">
        <v>25</v>
      </c>
      <c r="I546" s="2" t="s">
        <v>97</v>
      </c>
      <c r="J546" s="2" t="s">
        <v>97</v>
      </c>
      <c r="K546" s="1">
        <v>36972</v>
      </c>
      <c r="L546" s="1">
        <v>-113067</v>
      </c>
      <c r="M546" s="2" t="s">
        <v>20</v>
      </c>
      <c r="N546" s="1">
        <v>1987</v>
      </c>
      <c r="O546" s="1" t="str" cm="1">
        <f t="array" ref="O5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6" s="1" t="str" cm="1">
        <f t="array" ref="P5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46" s="2" t="s">
        <v>66</v>
      </c>
      <c r="R546" s="2" t="str" cm="1">
        <f t="array" ref="R5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546" s="2" t="str">
        <f>IF(Esta[[#This Row],[TEC - Tipo de Estrutura 2]]="Pórtico","Vãos Multiplos",Esta[[#This Row],[TEC - Tipo de Estrutura 2]])</f>
        <v>Outro</v>
      </c>
      <c r="T546" s="1">
        <v>5</v>
      </c>
      <c r="U546" s="1">
        <v>58</v>
      </c>
      <c r="V546" s="1">
        <v>12.8</v>
      </c>
      <c r="W546" s="1">
        <v>12</v>
      </c>
      <c r="X546" s="1">
        <v>5</v>
      </c>
      <c r="Y546" s="8"/>
      <c r="Z546" s="1" t="s">
        <v>22</v>
      </c>
      <c r="AA546" s="2" t="s">
        <v>30</v>
      </c>
      <c r="AB546" s="2" t="str" cm="1">
        <f t="array" ref="AB5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5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546" s="2" t="s">
        <v>23</v>
      </c>
    </row>
    <row r="547" spans="1:30" ht="15" hidden="1" customHeight="1" x14ac:dyDescent="0.35">
      <c r="A547" s="1">
        <v>924</v>
      </c>
      <c r="B547" s="1">
        <v>2</v>
      </c>
      <c r="C547" s="11">
        <v>-8.5545719935034494</v>
      </c>
      <c r="D547" s="10">
        <v>41.225195443708699</v>
      </c>
      <c r="E547" s="1">
        <v>2594</v>
      </c>
      <c r="F547" s="2" t="s">
        <v>709</v>
      </c>
      <c r="G547" s="1"/>
      <c r="H547" s="2" t="s">
        <v>25</v>
      </c>
      <c r="I547" s="2" t="s">
        <v>480</v>
      </c>
      <c r="J547" s="2" t="s">
        <v>605</v>
      </c>
      <c r="K547" s="1">
        <v>-35339</v>
      </c>
      <c r="L547" s="1">
        <v>172973</v>
      </c>
      <c r="M547" s="2" t="s">
        <v>20</v>
      </c>
      <c r="N547" s="1">
        <v>1995</v>
      </c>
      <c r="O547" s="1" t="str" cm="1">
        <f t="array" ref="O5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7" s="1" t="str" cm="1">
        <f t="array" ref="P5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47" s="2" t="s">
        <v>31</v>
      </c>
      <c r="R547" s="2" t="str" cm="1">
        <f t="array" ref="R5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47" s="2" t="str">
        <f>IF(Esta[[#This Row],[TEC - Tipo de Estrutura 2]]="Pórtico","Vãos Multiplos",Esta[[#This Row],[TEC - Tipo de Estrutura 2]])</f>
        <v>Vãos Multiplos</v>
      </c>
      <c r="T547" s="1">
        <v>3</v>
      </c>
      <c r="U547" s="1">
        <v>21.6</v>
      </c>
      <c r="V547" s="1">
        <v>10.28</v>
      </c>
      <c r="W547" s="1">
        <v>7.8</v>
      </c>
      <c r="X547" s="1">
        <v>2.85</v>
      </c>
      <c r="Y547" s="8"/>
      <c r="Z547" s="1" t="s">
        <v>37</v>
      </c>
      <c r="AA547" s="2" t="s">
        <v>32</v>
      </c>
      <c r="AB547" s="2" t="str" cm="1">
        <f t="array" ref="AB5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547" s="2" t="s">
        <v>23</v>
      </c>
    </row>
    <row r="548" spans="1:30" ht="15" hidden="1" customHeight="1" x14ac:dyDescent="0.35">
      <c r="A548" s="1">
        <v>925</v>
      </c>
      <c r="B548" s="1">
        <v>2</v>
      </c>
      <c r="C548" s="11">
        <v>-7.89053153297988</v>
      </c>
      <c r="D548" s="10">
        <v>38.5782380108326</v>
      </c>
      <c r="E548" s="1">
        <v>2595</v>
      </c>
      <c r="F548" s="2" t="s">
        <v>710</v>
      </c>
      <c r="G548" s="1"/>
      <c r="H548" s="2" t="s">
        <v>25</v>
      </c>
      <c r="I548" s="2" t="s">
        <v>97</v>
      </c>
      <c r="J548" s="2" t="s">
        <v>97</v>
      </c>
      <c r="K548" s="1">
        <v>21137.75</v>
      </c>
      <c r="L548" s="1">
        <v>-120983.8</v>
      </c>
      <c r="M548" s="2" t="s">
        <v>20</v>
      </c>
      <c r="N548" s="1">
        <v>1990</v>
      </c>
      <c r="O548" s="1" t="str" cm="1">
        <f t="array" ref="O5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8" s="1" t="str" cm="1">
        <f t="array" ref="P5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48" s="2" t="s">
        <v>31</v>
      </c>
      <c r="R548" s="2" t="str" cm="1">
        <f t="array" ref="R5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48" s="2" t="str">
        <f>IF(Esta[[#This Row],[TEC - Tipo de Estrutura 2]]="Pórtico","Vãos Multiplos",Esta[[#This Row],[TEC - Tipo de Estrutura 2]])</f>
        <v>Vãos Multiplos</v>
      </c>
      <c r="T548" s="1">
        <v>3</v>
      </c>
      <c r="U548" s="1">
        <v>18</v>
      </c>
      <c r="V548" s="1">
        <v>10.9</v>
      </c>
      <c r="W548" s="1">
        <v>8</v>
      </c>
      <c r="X548" s="1">
        <v>2.2999999999999998</v>
      </c>
      <c r="Y548" s="8"/>
      <c r="Z548" s="1" t="s">
        <v>22</v>
      </c>
      <c r="AA548" s="2" t="s">
        <v>23</v>
      </c>
      <c r="AB548" s="2" t="str" cm="1">
        <f t="array" ref="AB5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49" spans="1:30" ht="15" hidden="1" customHeight="1" x14ac:dyDescent="0.35">
      <c r="A549" s="1">
        <v>926</v>
      </c>
      <c r="B549" s="1">
        <v>2</v>
      </c>
      <c r="C549" s="11">
        <v>-7.9556488800501901</v>
      </c>
      <c r="D549" s="10">
        <v>41.399816977450399</v>
      </c>
      <c r="E549" s="1">
        <v>2597</v>
      </c>
      <c r="F549" s="2" t="s">
        <v>711</v>
      </c>
      <c r="G549" s="1"/>
      <c r="H549" s="2" t="s">
        <v>25</v>
      </c>
      <c r="I549" s="2" t="s">
        <v>185</v>
      </c>
      <c r="J549" s="2" t="s">
        <v>712</v>
      </c>
      <c r="K549" s="1">
        <v>14840</v>
      </c>
      <c r="L549" s="1">
        <v>192296</v>
      </c>
      <c r="M549" s="2" t="s">
        <v>20</v>
      </c>
      <c r="N549" s="1">
        <v>1947</v>
      </c>
      <c r="O549" s="1" t="str" cm="1">
        <f t="array" ref="O5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49" s="1" t="str" cm="1">
        <f t="array" ref="P5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49" s="2" t="s">
        <v>28</v>
      </c>
      <c r="R549" s="2" t="str" cm="1">
        <f t="array" ref="R5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49" s="2" t="str">
        <f>IF(Esta[[#This Row],[TEC - Tipo de Estrutura 2]]="Pórtico","Vãos Multiplos",Esta[[#This Row],[TEC - Tipo de Estrutura 2]])</f>
        <v>Arco</v>
      </c>
      <c r="T549" s="1">
        <v>1</v>
      </c>
      <c r="U549" s="1">
        <v>12</v>
      </c>
      <c r="V549" s="1">
        <v>6</v>
      </c>
      <c r="W549" s="1">
        <v>12</v>
      </c>
      <c r="X549" s="7"/>
      <c r="Y549" s="8"/>
      <c r="Z549" s="1" t="s">
        <v>37</v>
      </c>
      <c r="AA549" s="2" t="s">
        <v>32</v>
      </c>
      <c r="AB549" s="2" t="str" cm="1">
        <f t="array" ref="AB5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50" spans="1:30" ht="15" hidden="1" customHeight="1" x14ac:dyDescent="0.35">
      <c r="A550" s="1">
        <v>928</v>
      </c>
      <c r="B550" s="1">
        <v>4</v>
      </c>
      <c r="C550" s="11">
        <v>-8.4258302113969599</v>
      </c>
      <c r="D550" s="10">
        <v>41.161528963980103</v>
      </c>
      <c r="E550" s="1">
        <v>2606</v>
      </c>
      <c r="F550" s="2" t="s">
        <v>713</v>
      </c>
      <c r="G550" s="1"/>
      <c r="H550" s="2" t="s">
        <v>18</v>
      </c>
      <c r="I550" s="2" t="s">
        <v>480</v>
      </c>
      <c r="J550" s="2" t="s">
        <v>608</v>
      </c>
      <c r="K550" s="1">
        <v>-24568</v>
      </c>
      <c r="L550" s="1">
        <v>165858</v>
      </c>
      <c r="M550" s="2" t="s">
        <v>20</v>
      </c>
      <c r="N550" s="1">
        <v>1998</v>
      </c>
      <c r="O550" s="1" t="str" cm="1">
        <f t="array" ref="O5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50" s="1" t="str" cm="1">
        <f t="array" ref="P5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50" s="2" t="s">
        <v>21</v>
      </c>
      <c r="R550" s="2" t="str" cm="1">
        <f t="array" ref="R5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50" s="2" t="str">
        <f>IF(Esta[[#This Row],[TEC - Tipo de Estrutura 2]]="Pórtico","Vãos Multiplos",Esta[[#This Row],[TEC - Tipo de Estrutura 2]])</f>
        <v>Tabuleiro simples/apoiado</v>
      </c>
      <c r="T550" s="1">
        <v>1</v>
      </c>
      <c r="U550" s="1">
        <v>15.23</v>
      </c>
      <c r="V550" s="1">
        <v>15.66</v>
      </c>
      <c r="W550" s="1">
        <v>15.23</v>
      </c>
      <c r="X550" s="7"/>
      <c r="Y550" s="8"/>
      <c r="Z550" s="1" t="s">
        <v>37</v>
      </c>
      <c r="AA550" s="2" t="s">
        <v>23</v>
      </c>
      <c r="AB550" s="2" t="str" cm="1">
        <f t="array" ref="AB5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51" spans="1:30" ht="15" hidden="1" customHeight="1" x14ac:dyDescent="0.35">
      <c r="A551" s="1">
        <v>936</v>
      </c>
      <c r="B551" s="1">
        <v>4</v>
      </c>
      <c r="C551" s="11">
        <v>-8.2148279234496808</v>
      </c>
      <c r="D551" s="10">
        <v>41.148869577918099</v>
      </c>
      <c r="E551" s="1">
        <v>2628</v>
      </c>
      <c r="F551" s="2" t="s">
        <v>715</v>
      </c>
      <c r="G551" s="1"/>
      <c r="H551" s="2" t="s">
        <v>25</v>
      </c>
      <c r="I551" s="2" t="s">
        <v>480</v>
      </c>
      <c r="J551" s="2" t="s">
        <v>528</v>
      </c>
      <c r="K551" s="1">
        <v>-6860</v>
      </c>
      <c r="L551" s="1">
        <v>164414</v>
      </c>
      <c r="M551" s="2" t="s">
        <v>20</v>
      </c>
      <c r="N551" s="1">
        <v>1956</v>
      </c>
      <c r="O551" s="1" t="str" cm="1">
        <f t="array" ref="O5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1" s="1" t="str" cm="1">
        <f t="array" ref="P5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1" s="2" t="s">
        <v>31</v>
      </c>
      <c r="R551" s="2" t="str" cm="1">
        <f t="array" ref="R5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51" s="2" t="str">
        <f>IF(Esta[[#This Row],[TEC - Tipo de Estrutura 2]]="Pórtico","Vãos Multiplos",Esta[[#This Row],[TEC - Tipo de Estrutura 2]])</f>
        <v>Vãos Multiplos</v>
      </c>
      <c r="T551" s="1">
        <v>5</v>
      </c>
      <c r="U551" s="1">
        <v>163.19999999999999</v>
      </c>
      <c r="V551" s="1">
        <v>11.2</v>
      </c>
      <c r="W551" s="1">
        <v>35.4</v>
      </c>
      <c r="X551" s="1">
        <v>15.5</v>
      </c>
      <c r="Y551" s="8"/>
      <c r="Z551" s="1" t="s">
        <v>37</v>
      </c>
      <c r="AA551" s="2" t="s">
        <v>23</v>
      </c>
      <c r="AB551" s="2" t="str" cm="1">
        <f t="array" ref="AB5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52" spans="1:30" ht="15" hidden="1" customHeight="1" x14ac:dyDescent="0.35">
      <c r="A552" s="1">
        <v>939</v>
      </c>
      <c r="B552" s="1">
        <v>2</v>
      </c>
      <c r="C552" s="11">
        <v>-7.5920630594751799</v>
      </c>
      <c r="D552" s="10">
        <v>41.352250892860702</v>
      </c>
      <c r="E552" s="1">
        <v>2640</v>
      </c>
      <c r="F552" s="2" t="s">
        <v>716</v>
      </c>
      <c r="G552" s="1"/>
      <c r="H552" s="2" t="s">
        <v>25</v>
      </c>
      <c r="I552" s="2" t="s">
        <v>185</v>
      </c>
      <c r="J552" s="2" t="s">
        <v>717</v>
      </c>
      <c r="K552" s="1">
        <v>45277.82</v>
      </c>
      <c r="L552" s="1">
        <v>187139.3</v>
      </c>
      <c r="M552" s="2" t="s">
        <v>20</v>
      </c>
      <c r="N552" s="1">
        <v>1866</v>
      </c>
      <c r="O552" s="1" t="str" cm="1">
        <f t="array" ref="O5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2" s="1" t="str" cm="1">
        <f t="array" ref="P5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2" s="2" t="s">
        <v>28</v>
      </c>
      <c r="R552" s="2" t="str" cm="1">
        <f t="array" ref="R5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2" s="2" t="str">
        <f>IF(Esta[[#This Row],[TEC - Tipo de Estrutura 2]]="Pórtico","Vãos Multiplos",Esta[[#This Row],[TEC - Tipo de Estrutura 2]])</f>
        <v>Arco</v>
      </c>
      <c r="T552" s="1">
        <v>1</v>
      </c>
      <c r="U552" s="1">
        <v>14</v>
      </c>
      <c r="V552" s="1">
        <v>6</v>
      </c>
      <c r="W552" s="1">
        <v>14</v>
      </c>
      <c r="X552" s="7"/>
      <c r="Y552" s="8"/>
      <c r="Z552" s="1" t="s">
        <v>37</v>
      </c>
      <c r="AA552" s="2" t="s">
        <v>32</v>
      </c>
      <c r="AB552" s="2" t="str" cm="1">
        <f t="array" ref="AB5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53" spans="1:30" ht="15" hidden="1" customHeight="1" x14ac:dyDescent="0.35">
      <c r="A553" s="1">
        <v>940</v>
      </c>
      <c r="B553" s="1">
        <v>2</v>
      </c>
      <c r="C553" s="11">
        <v>-7.4682476467880496</v>
      </c>
      <c r="D553" s="10">
        <v>41.409410335470199</v>
      </c>
      <c r="E553" s="1">
        <v>2642</v>
      </c>
      <c r="F553" s="2" t="s">
        <v>718</v>
      </c>
      <c r="G553" s="1"/>
      <c r="H553" s="2" t="s">
        <v>25</v>
      </c>
      <c r="I553" s="2" t="s">
        <v>185</v>
      </c>
      <c r="J553" s="2" t="s">
        <v>719</v>
      </c>
      <c r="K553" s="1">
        <v>55590.77</v>
      </c>
      <c r="L553" s="1">
        <v>193559.6</v>
      </c>
      <c r="M553" s="2" t="s">
        <v>20</v>
      </c>
      <c r="N553" s="1">
        <v>1871</v>
      </c>
      <c r="O553" s="1" t="str" cm="1">
        <f t="array" ref="O5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3" s="1" t="str" cm="1">
        <f t="array" ref="P5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3" s="2" t="s">
        <v>28</v>
      </c>
      <c r="R553" s="2" t="str" cm="1">
        <f t="array" ref="R5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3" s="2" t="str">
        <f>IF(Esta[[#This Row],[TEC - Tipo de Estrutura 2]]="Pórtico","Vãos Multiplos",Esta[[#This Row],[TEC - Tipo de Estrutura 2]])</f>
        <v>Arco</v>
      </c>
      <c r="T553" s="1">
        <v>1</v>
      </c>
      <c r="U553" s="1">
        <v>20</v>
      </c>
      <c r="V553" s="1">
        <v>6.3</v>
      </c>
      <c r="W553" s="1">
        <v>20</v>
      </c>
      <c r="X553" s="7"/>
      <c r="Y553" s="8"/>
      <c r="Z553" s="1" t="s">
        <v>37</v>
      </c>
      <c r="AA553" s="2" t="s">
        <v>32</v>
      </c>
      <c r="AB553" s="2" t="str" cm="1">
        <f t="array" ref="AB5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54" spans="1:30" ht="15" hidden="1" customHeight="1" x14ac:dyDescent="0.35">
      <c r="A554" s="1">
        <v>941</v>
      </c>
      <c r="B554" s="1">
        <v>3</v>
      </c>
      <c r="C554" s="11">
        <v>-7.4165779100245803</v>
      </c>
      <c r="D554" s="10">
        <v>41.409346862034297</v>
      </c>
      <c r="E554" s="1">
        <v>2643</v>
      </c>
      <c r="F554" s="2" t="s">
        <v>720</v>
      </c>
      <c r="G554" s="1"/>
      <c r="H554" s="2" t="s">
        <v>25</v>
      </c>
      <c r="I554" s="2" t="s">
        <v>185</v>
      </c>
      <c r="J554" s="2" t="s">
        <v>719</v>
      </c>
      <c r="K554" s="1">
        <v>59911.1</v>
      </c>
      <c r="L554" s="1">
        <v>193587</v>
      </c>
      <c r="M554" s="2" t="s">
        <v>20</v>
      </c>
      <c r="N554" s="1">
        <v>1870</v>
      </c>
      <c r="O554" s="1" t="str" cm="1">
        <f t="array" ref="O5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4" s="1" t="str" cm="1">
        <f t="array" ref="P5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4" s="2" t="s">
        <v>28</v>
      </c>
      <c r="R554" s="2" t="str" cm="1">
        <f t="array" ref="R5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4" s="2" t="str">
        <f>IF(Esta[[#This Row],[TEC - Tipo de Estrutura 2]]="Pórtico","Vãos Multiplos",Esta[[#This Row],[TEC - Tipo de Estrutura 2]])</f>
        <v>Arco</v>
      </c>
      <c r="T554" s="1">
        <v>1</v>
      </c>
      <c r="U554" s="1">
        <v>12</v>
      </c>
      <c r="V554" s="1">
        <v>6.16</v>
      </c>
      <c r="W554" s="1">
        <v>12</v>
      </c>
      <c r="X554" s="7"/>
      <c r="Y554" s="8"/>
      <c r="Z554" s="1" t="s">
        <v>37</v>
      </c>
      <c r="AA554" s="2" t="s">
        <v>32</v>
      </c>
      <c r="AB554" s="2" t="str" cm="1">
        <f t="array" ref="AB5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55" spans="1:30" ht="15" hidden="1" customHeight="1" x14ac:dyDescent="0.35">
      <c r="A555" s="1">
        <v>945</v>
      </c>
      <c r="B555" s="1">
        <v>4</v>
      </c>
      <c r="C555" s="11">
        <v>-7.5680172089244104</v>
      </c>
      <c r="D555" s="10">
        <v>41.616292153492601</v>
      </c>
      <c r="E555" s="1">
        <v>2657</v>
      </c>
      <c r="F555" s="2" t="s">
        <v>722</v>
      </c>
      <c r="G555" s="1"/>
      <c r="H555" s="2" t="s">
        <v>18</v>
      </c>
      <c r="I555" s="2" t="s">
        <v>185</v>
      </c>
      <c r="J555" s="2" t="s">
        <v>721</v>
      </c>
      <c r="K555" s="1">
        <v>47098.53</v>
      </c>
      <c r="L555" s="1">
        <v>216477.6</v>
      </c>
      <c r="M555" s="2" t="s">
        <v>20</v>
      </c>
      <c r="N555" s="1">
        <v>1910</v>
      </c>
      <c r="O555" s="1" t="str" cm="1">
        <f t="array" ref="O5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5" s="1" t="str" cm="1">
        <f t="array" ref="P5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5" s="2" t="s">
        <v>66</v>
      </c>
      <c r="R555" s="2" t="str" cm="1">
        <f t="array" ref="R5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555" s="2" t="str">
        <f>IF(Esta[[#This Row],[TEC - Tipo de Estrutura 2]]="Pórtico","Vãos Multiplos",Esta[[#This Row],[TEC - Tipo de Estrutura 2]])</f>
        <v>Outro</v>
      </c>
      <c r="T555" s="1">
        <v>1</v>
      </c>
      <c r="U555" s="1">
        <v>8.1999999999999993</v>
      </c>
      <c r="V555" s="1">
        <v>12</v>
      </c>
      <c r="W555" s="1">
        <v>8.1999999999999993</v>
      </c>
      <c r="X555" s="7"/>
      <c r="Y555" s="8"/>
      <c r="Z555" s="1" t="s">
        <v>37</v>
      </c>
      <c r="AA555" s="2" t="s">
        <v>32</v>
      </c>
      <c r="AB555" s="2" t="str" cm="1">
        <f t="array" ref="AB5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555" s="2" t="s">
        <v>35</v>
      </c>
    </row>
    <row r="556" spans="1:30" ht="15" hidden="1" customHeight="1" x14ac:dyDescent="0.35">
      <c r="A556" s="1">
        <v>946</v>
      </c>
      <c r="B556" s="1">
        <v>3</v>
      </c>
      <c r="C556" s="11">
        <v>-7.7569459195374701</v>
      </c>
      <c r="D556" s="10">
        <v>41.295010646021197</v>
      </c>
      <c r="E556" s="1">
        <v>2662</v>
      </c>
      <c r="F556" s="2" t="s">
        <v>723</v>
      </c>
      <c r="G556" s="1"/>
      <c r="H556" s="2" t="s">
        <v>25</v>
      </c>
      <c r="I556" s="2" t="s">
        <v>185</v>
      </c>
      <c r="J556" s="2" t="s">
        <v>185</v>
      </c>
      <c r="K556" s="1">
        <v>31506.99</v>
      </c>
      <c r="L556" s="1">
        <v>180709.2</v>
      </c>
      <c r="M556" s="2" t="s">
        <v>20</v>
      </c>
      <c r="N556" s="1">
        <v>1860</v>
      </c>
      <c r="O556" s="1" t="str" cm="1">
        <f t="array" ref="O5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6" s="1" t="str" cm="1">
        <f t="array" ref="P5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6" s="2" t="s">
        <v>28</v>
      </c>
      <c r="R556" s="2" t="str" cm="1">
        <f t="array" ref="R5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6" s="2" t="str">
        <f>IF(Esta[[#This Row],[TEC - Tipo de Estrutura 2]]="Pórtico","Vãos Multiplos",Esta[[#This Row],[TEC - Tipo de Estrutura 2]])</f>
        <v>Arco</v>
      </c>
      <c r="T556" s="1">
        <v>1</v>
      </c>
      <c r="U556" s="1">
        <v>13.5</v>
      </c>
      <c r="V556" s="1">
        <v>8</v>
      </c>
      <c r="W556" s="1">
        <v>13.5</v>
      </c>
      <c r="X556" s="7"/>
      <c r="Y556" s="8"/>
      <c r="Z556" s="1" t="s">
        <v>37</v>
      </c>
      <c r="AA556" s="2" t="s">
        <v>32</v>
      </c>
      <c r="AB556" s="2" t="str" cm="1">
        <f t="array" ref="AB5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57" spans="1:30" ht="15" hidden="1" customHeight="1" x14ac:dyDescent="0.35">
      <c r="A557" s="1">
        <v>952</v>
      </c>
      <c r="B557" s="1">
        <v>4</v>
      </c>
      <c r="C557" s="11">
        <v>-7.9806075557300904</v>
      </c>
      <c r="D557" s="10">
        <v>38.722736999758098</v>
      </c>
      <c r="E557" s="1">
        <v>2712</v>
      </c>
      <c r="F557" s="2" t="s">
        <v>724</v>
      </c>
      <c r="G557" s="1"/>
      <c r="H557" s="2" t="s">
        <v>34</v>
      </c>
      <c r="I557" s="2" t="s">
        <v>97</v>
      </c>
      <c r="J557" s="2" t="s">
        <v>702</v>
      </c>
      <c r="K557" s="1">
        <v>13262</v>
      </c>
      <c r="L557" s="1">
        <v>-104960</v>
      </c>
      <c r="M557" s="2" t="s">
        <v>20</v>
      </c>
      <c r="N557" s="1">
        <v>1968</v>
      </c>
      <c r="O557" s="1" t="str" cm="1">
        <f t="array" ref="O5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7" s="1" t="str" cm="1">
        <f t="array" ref="P5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7" s="2" t="s">
        <v>229</v>
      </c>
      <c r="R557" s="2" t="str" cm="1">
        <f t="array" ref="R5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57" s="2" t="str">
        <f>IF(Esta[[#This Row],[TEC - Tipo de Estrutura 2]]="Pórtico","Vãos Multiplos",Esta[[#This Row],[TEC - Tipo de Estrutura 2]])</f>
        <v>Vãos Multiplos</v>
      </c>
      <c r="T557" s="1">
        <v>3</v>
      </c>
      <c r="U557" s="1">
        <v>53.5</v>
      </c>
      <c r="V557" s="1">
        <v>12.5</v>
      </c>
      <c r="W557" s="1">
        <v>29.5</v>
      </c>
      <c r="X557" s="1">
        <v>5.3</v>
      </c>
      <c r="Y557" s="8"/>
      <c r="Z557" s="1" t="s">
        <v>22</v>
      </c>
      <c r="AA557" s="2" t="s">
        <v>23</v>
      </c>
      <c r="AB557" s="2" t="str" cm="1">
        <f t="array" ref="AB5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58" spans="1:30" ht="15" hidden="1" customHeight="1" x14ac:dyDescent="0.35">
      <c r="A558" s="1">
        <v>955</v>
      </c>
      <c r="B558" s="1">
        <v>1</v>
      </c>
      <c r="C558" s="11">
        <v>-7.3554608800601899</v>
      </c>
      <c r="D558" s="10">
        <v>38.698516619868698</v>
      </c>
      <c r="E558" s="1">
        <v>2718</v>
      </c>
      <c r="F558" s="2" t="s">
        <v>726</v>
      </c>
      <c r="G558" s="1"/>
      <c r="H558" s="2" t="s">
        <v>25</v>
      </c>
      <c r="I558" s="2" t="s">
        <v>97</v>
      </c>
      <c r="J558" s="2" t="s">
        <v>725</v>
      </c>
      <c r="K558" s="1">
        <v>67650.2</v>
      </c>
      <c r="L558" s="1">
        <v>-107372.7</v>
      </c>
      <c r="M558" s="2" t="s">
        <v>20</v>
      </c>
      <c r="N558" s="1">
        <v>1965</v>
      </c>
      <c r="O558" s="1" t="str" cm="1">
        <f t="array" ref="O5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8" s="1" t="str" cm="1">
        <f t="array" ref="P5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8" s="2" t="s">
        <v>31</v>
      </c>
      <c r="R558" s="2" t="str" cm="1">
        <f t="array" ref="R5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58" s="2" t="str">
        <f>IF(Esta[[#This Row],[TEC - Tipo de Estrutura 2]]="Pórtico","Vãos Multiplos",Esta[[#This Row],[TEC - Tipo de Estrutura 2]])</f>
        <v>Vãos Multiplos</v>
      </c>
      <c r="T558" s="1">
        <v>3</v>
      </c>
      <c r="U558" s="1">
        <v>60</v>
      </c>
      <c r="V558" s="1">
        <v>9.1</v>
      </c>
      <c r="W558" s="1">
        <v>20</v>
      </c>
      <c r="X558" s="1">
        <v>8.5</v>
      </c>
      <c r="Y558" s="8"/>
      <c r="Z558" s="1" t="s">
        <v>22</v>
      </c>
      <c r="AA558" s="2" t="s">
        <v>23</v>
      </c>
      <c r="AB558" s="2" t="str" cm="1">
        <f t="array" ref="AB5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59" spans="1:30" ht="15" hidden="1" customHeight="1" x14ac:dyDescent="0.35">
      <c r="A559" s="1">
        <v>958</v>
      </c>
      <c r="B559" s="1">
        <v>1</v>
      </c>
      <c r="C559" s="11">
        <v>-7.3539997041959397</v>
      </c>
      <c r="D559" s="10">
        <v>41.604971294891001</v>
      </c>
      <c r="E559" s="1">
        <v>2727</v>
      </c>
      <c r="F559" s="2" t="s">
        <v>727</v>
      </c>
      <c r="G559" s="1"/>
      <c r="H559" s="2" t="s">
        <v>25</v>
      </c>
      <c r="I559" s="2" t="s">
        <v>185</v>
      </c>
      <c r="J559" s="2" t="s">
        <v>728</v>
      </c>
      <c r="K559" s="1">
        <v>64947.67</v>
      </c>
      <c r="L559" s="1">
        <v>215359.2</v>
      </c>
      <c r="M559" s="2" t="s">
        <v>20</v>
      </c>
      <c r="N559" s="1">
        <v>1865</v>
      </c>
      <c r="O559" s="1" t="str" cm="1">
        <f t="array" ref="O5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9" s="1" t="str" cm="1">
        <f t="array" ref="P5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59" s="2" t="s">
        <v>28</v>
      </c>
      <c r="R559" s="2" t="str" cm="1">
        <f t="array" ref="R5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59" s="2" t="str">
        <f>IF(Esta[[#This Row],[TEC - Tipo de Estrutura 2]]="Pórtico","Vãos Multiplos",Esta[[#This Row],[TEC - Tipo de Estrutura 2]])</f>
        <v>Arco</v>
      </c>
      <c r="T559" s="1">
        <v>1</v>
      </c>
      <c r="U559" s="1">
        <v>12</v>
      </c>
      <c r="V559" s="1">
        <v>5.95</v>
      </c>
      <c r="W559" s="1">
        <v>12</v>
      </c>
      <c r="X559" s="7"/>
      <c r="Y559" s="8"/>
      <c r="Z559" s="1" t="s">
        <v>37</v>
      </c>
      <c r="AA559" s="2" t="s">
        <v>32</v>
      </c>
      <c r="AB559" s="2" t="str" cm="1">
        <f t="array" ref="AB5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60" spans="1:30" ht="15" hidden="1" customHeight="1" x14ac:dyDescent="0.35">
      <c r="A560" s="1">
        <v>961</v>
      </c>
      <c r="B560" s="1">
        <v>1</v>
      </c>
      <c r="C560" s="11">
        <v>-7.3641312790290998</v>
      </c>
      <c r="D560" s="10">
        <v>39.1959473363912</v>
      </c>
      <c r="E560" s="1">
        <v>2731</v>
      </c>
      <c r="F560" s="2" t="s">
        <v>729</v>
      </c>
      <c r="G560" s="1" t="s">
        <v>1857</v>
      </c>
      <c r="H560" s="2" t="s">
        <v>25</v>
      </c>
      <c r="I560" s="2" t="s">
        <v>19</v>
      </c>
      <c r="J560" s="2" t="s">
        <v>19</v>
      </c>
      <c r="K560" s="1">
        <v>66430</v>
      </c>
      <c r="L560" s="1">
        <v>-52156</v>
      </c>
      <c r="M560" s="2" t="s">
        <v>20</v>
      </c>
      <c r="N560" s="1">
        <v>1912</v>
      </c>
      <c r="O560" s="1" t="str" cm="1">
        <f t="array" ref="O5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0" s="1" t="str" cm="1">
        <f t="array" ref="P5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60" s="2" t="s">
        <v>28</v>
      </c>
      <c r="R560" s="2" t="str" cm="1">
        <f t="array" ref="R5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60" s="2" t="str">
        <f>IF(Esta[[#This Row],[TEC - Tipo de Estrutura 2]]="Pórtico","Vãos Multiplos",Esta[[#This Row],[TEC - Tipo de Estrutura 2]])</f>
        <v>Arco</v>
      </c>
      <c r="T560" s="1">
        <v>3</v>
      </c>
      <c r="U560" s="1">
        <v>27.11</v>
      </c>
      <c r="V560" s="1">
        <v>6.47</v>
      </c>
      <c r="W560" s="1">
        <v>9.77</v>
      </c>
      <c r="X560" s="1">
        <v>3.8</v>
      </c>
      <c r="Y560" s="8"/>
      <c r="Z560" s="1" t="s">
        <v>22</v>
      </c>
      <c r="AA560" s="2" t="s">
        <v>32</v>
      </c>
      <c r="AB560" s="2" t="str" cm="1">
        <f t="array" ref="AB5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61" spans="1:29" ht="15" hidden="1" customHeight="1" x14ac:dyDescent="0.35">
      <c r="A561" s="1">
        <v>970</v>
      </c>
      <c r="B561" s="1">
        <v>4</v>
      </c>
      <c r="C561" s="11">
        <v>-9.2888860456241193</v>
      </c>
      <c r="D561" s="10">
        <v>39.3268120469358</v>
      </c>
      <c r="E561" s="1">
        <v>2755</v>
      </c>
      <c r="F561" s="2" t="s">
        <v>730</v>
      </c>
      <c r="G561" s="1"/>
      <c r="H561" s="2" t="s">
        <v>34</v>
      </c>
      <c r="I561" s="2" t="s">
        <v>99</v>
      </c>
      <c r="J561" s="2" t="s">
        <v>501</v>
      </c>
      <c r="K561" s="1">
        <v>-99660</v>
      </c>
      <c r="L561" s="1">
        <v>-37272</v>
      </c>
      <c r="M561" s="2" t="s">
        <v>20</v>
      </c>
      <c r="N561" s="1">
        <v>2004</v>
      </c>
      <c r="O561" s="1" t="str" cm="1">
        <f t="array" ref="O5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1" s="1" t="str" cm="1">
        <f t="array" ref="P5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1" s="2" t="s">
        <v>31</v>
      </c>
      <c r="R561" s="2" t="str" cm="1">
        <f t="array" ref="R5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1" s="2" t="str">
        <f>IF(Esta[[#This Row],[TEC - Tipo de Estrutura 2]]="Pórtico","Vãos Multiplos",Esta[[#This Row],[TEC - Tipo de Estrutura 2]])</f>
        <v>Vãos Multiplos</v>
      </c>
      <c r="T561" s="1">
        <v>3</v>
      </c>
      <c r="U561" s="1">
        <v>44.45</v>
      </c>
      <c r="V561" s="1">
        <v>8.0500000000000007</v>
      </c>
      <c r="W561" s="1">
        <v>22.15</v>
      </c>
      <c r="X561" s="1">
        <v>10.42</v>
      </c>
      <c r="Y561" s="8"/>
      <c r="Z561" s="1" t="s">
        <v>29</v>
      </c>
      <c r="AA561" s="2" t="s">
        <v>35</v>
      </c>
      <c r="AB561" s="2" t="str" cm="1">
        <f t="array" ref="AB5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2" spans="1:29" ht="15" hidden="1" customHeight="1" x14ac:dyDescent="0.35">
      <c r="A562" s="1">
        <v>972</v>
      </c>
      <c r="B562" s="1">
        <v>4</v>
      </c>
      <c r="C562" s="11">
        <v>-9.2857835251867495</v>
      </c>
      <c r="D562" s="10">
        <v>39.326437504388402</v>
      </c>
      <c r="E562" s="1">
        <v>2758</v>
      </c>
      <c r="F562" s="2" t="s">
        <v>731</v>
      </c>
      <c r="G562" s="1"/>
      <c r="H562" s="2" t="s">
        <v>34</v>
      </c>
      <c r="I562" s="2" t="s">
        <v>99</v>
      </c>
      <c r="J562" s="2" t="s">
        <v>501</v>
      </c>
      <c r="K562" s="1">
        <v>-99393</v>
      </c>
      <c r="L562" s="1">
        <v>-37317</v>
      </c>
      <c r="M562" s="2" t="s">
        <v>20</v>
      </c>
      <c r="N562" s="1">
        <v>2004</v>
      </c>
      <c r="O562" s="1" t="str" cm="1">
        <f t="array" ref="O5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2" s="1" t="str" cm="1">
        <f t="array" ref="P5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2" s="2" t="s">
        <v>31</v>
      </c>
      <c r="R562" s="2" t="str" cm="1">
        <f t="array" ref="R5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2" s="2" t="str">
        <f>IF(Esta[[#This Row],[TEC - Tipo de Estrutura 2]]="Pórtico","Vãos Multiplos",Esta[[#This Row],[TEC - Tipo de Estrutura 2]])</f>
        <v>Vãos Multiplos</v>
      </c>
      <c r="T562" s="1">
        <v>3</v>
      </c>
      <c r="U562" s="1">
        <v>39.96</v>
      </c>
      <c r="V562" s="1">
        <v>12.28</v>
      </c>
      <c r="W562" s="1">
        <v>22.2</v>
      </c>
      <c r="X562" s="1">
        <v>9.1</v>
      </c>
      <c r="Y562" s="8"/>
      <c r="Z562" s="1" t="s">
        <v>29</v>
      </c>
      <c r="AA562" s="2" t="s">
        <v>35</v>
      </c>
      <c r="AB562" s="2" t="str" cm="1">
        <f t="array" ref="AB5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3" spans="1:29" ht="15" hidden="1" customHeight="1" x14ac:dyDescent="0.35">
      <c r="A563" s="1">
        <v>974</v>
      </c>
      <c r="B563" s="1">
        <v>4</v>
      </c>
      <c r="C563" s="11">
        <v>-9.2812283941568499</v>
      </c>
      <c r="D563" s="10">
        <v>39.325167521321497</v>
      </c>
      <c r="E563" s="1">
        <v>2761</v>
      </c>
      <c r="F563" s="2" t="s">
        <v>732</v>
      </c>
      <c r="G563" s="1"/>
      <c r="H563" s="2" t="s">
        <v>34</v>
      </c>
      <c r="I563" s="2" t="s">
        <v>99</v>
      </c>
      <c r="J563" s="2" t="s">
        <v>501</v>
      </c>
      <c r="K563" s="1">
        <v>-99002</v>
      </c>
      <c r="L563" s="1">
        <v>-37463</v>
      </c>
      <c r="M563" s="2" t="s">
        <v>20</v>
      </c>
      <c r="N563" s="1">
        <v>2004</v>
      </c>
      <c r="O563" s="1" t="str" cm="1">
        <f t="array" ref="O5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3" s="1" t="str" cm="1">
        <f t="array" ref="P5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3" s="2" t="s">
        <v>31</v>
      </c>
      <c r="R563" s="2" t="str" cm="1">
        <f t="array" ref="R5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3" s="2" t="str">
        <f>IF(Esta[[#This Row],[TEC - Tipo de Estrutura 2]]="Pórtico","Vãos Multiplos",Esta[[#This Row],[TEC - Tipo de Estrutura 2]])</f>
        <v>Vãos Multiplos</v>
      </c>
      <c r="T563" s="1">
        <v>3</v>
      </c>
      <c r="U563" s="1">
        <v>39.549999999999997</v>
      </c>
      <c r="V563" s="1">
        <v>7.9</v>
      </c>
      <c r="W563" s="1">
        <v>21.9</v>
      </c>
      <c r="X563" s="1">
        <v>8.25</v>
      </c>
      <c r="Y563" s="8"/>
      <c r="Z563" s="1" t="s">
        <v>29</v>
      </c>
      <c r="AA563" s="2" t="s">
        <v>35</v>
      </c>
      <c r="AB563" s="2" t="str" cm="1">
        <f t="array" ref="AB5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4" spans="1:29" ht="15" hidden="1" customHeight="1" x14ac:dyDescent="0.35">
      <c r="A564" s="1">
        <v>978</v>
      </c>
      <c r="B564" s="1">
        <v>4</v>
      </c>
      <c r="C564" s="11">
        <v>-9.2574238103606206</v>
      </c>
      <c r="D564" s="10">
        <v>39.331464606031702</v>
      </c>
      <c r="E564" s="1">
        <v>2773</v>
      </c>
      <c r="F564" s="2" t="s">
        <v>733</v>
      </c>
      <c r="G564" s="1"/>
      <c r="H564" s="2" t="s">
        <v>34</v>
      </c>
      <c r="I564" s="2" t="s">
        <v>99</v>
      </c>
      <c r="J564" s="2" t="s">
        <v>434</v>
      </c>
      <c r="K564" s="1">
        <v>-96940.59</v>
      </c>
      <c r="L564" s="1">
        <v>-36789.660000000003</v>
      </c>
      <c r="M564" s="2" t="s">
        <v>20</v>
      </c>
      <c r="N564" s="1">
        <v>2004</v>
      </c>
      <c r="O564" s="1" t="str" cm="1">
        <f t="array" ref="O5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4" s="1" t="str" cm="1">
        <f t="array" ref="P5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4" s="2" t="s">
        <v>31</v>
      </c>
      <c r="R564" s="2" t="str" cm="1">
        <f t="array" ref="R5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4" s="2" t="str">
        <f>IF(Esta[[#This Row],[TEC - Tipo de Estrutura 2]]="Pórtico","Vãos Multiplos",Esta[[#This Row],[TEC - Tipo de Estrutura 2]])</f>
        <v>Vãos Multiplos</v>
      </c>
      <c r="T564" s="1">
        <v>3</v>
      </c>
      <c r="U564" s="1">
        <v>53.85</v>
      </c>
      <c r="V564" s="1">
        <v>17.75</v>
      </c>
      <c r="W564" s="1">
        <v>29.85</v>
      </c>
      <c r="X564" s="1">
        <v>5.56</v>
      </c>
      <c r="Y564" s="8"/>
      <c r="Z564" s="1" t="s">
        <v>22</v>
      </c>
      <c r="AA564" s="2" t="s">
        <v>35</v>
      </c>
      <c r="AB564" s="2" t="str" cm="1">
        <f t="array" ref="AB5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5" spans="1:29" ht="15" hidden="1" customHeight="1" x14ac:dyDescent="0.35">
      <c r="A565" s="1">
        <v>979</v>
      </c>
      <c r="B565" s="1">
        <v>4</v>
      </c>
      <c r="C565" s="11">
        <v>-9.2605412949114907</v>
      </c>
      <c r="D565" s="10">
        <v>39.330671925538503</v>
      </c>
      <c r="E565" s="1">
        <v>2775</v>
      </c>
      <c r="F565" s="2" t="s">
        <v>734</v>
      </c>
      <c r="G565" s="1"/>
      <c r="H565" s="2" t="s">
        <v>34</v>
      </c>
      <c r="I565" s="2" t="s">
        <v>99</v>
      </c>
      <c r="J565" s="2" t="s">
        <v>434</v>
      </c>
      <c r="K565" s="1">
        <v>-97210.49</v>
      </c>
      <c r="L565" s="1">
        <v>-36874.32</v>
      </c>
      <c r="M565" s="2" t="s">
        <v>20</v>
      </c>
      <c r="N565" s="1">
        <v>2004</v>
      </c>
      <c r="O565" s="1" t="str" cm="1">
        <f t="array" ref="O5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5" s="1" t="str" cm="1">
        <f t="array" ref="P5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5" s="2" t="s">
        <v>31</v>
      </c>
      <c r="R565" s="2" t="str" cm="1">
        <f t="array" ref="R5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5" s="2" t="str">
        <f>IF(Esta[[#This Row],[TEC - Tipo de Estrutura 2]]="Pórtico","Vãos Multiplos",Esta[[#This Row],[TEC - Tipo de Estrutura 2]])</f>
        <v>Vãos Multiplos</v>
      </c>
      <c r="T565" s="1">
        <v>3</v>
      </c>
      <c r="U565" s="1">
        <v>63.3</v>
      </c>
      <c r="V565" s="1">
        <v>12.15</v>
      </c>
      <c r="W565" s="1">
        <v>35.130000000000003</v>
      </c>
      <c r="X565" s="1">
        <v>7.5</v>
      </c>
      <c r="Y565" s="8"/>
      <c r="Z565" s="1" t="s">
        <v>29</v>
      </c>
      <c r="AA565" s="2" t="s">
        <v>35</v>
      </c>
      <c r="AB565" s="2" t="str" cm="1">
        <f t="array" ref="AB5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6" spans="1:29" ht="15" hidden="1" customHeight="1" x14ac:dyDescent="0.35">
      <c r="A566" s="1">
        <v>980</v>
      </c>
      <c r="B566" s="1">
        <v>4</v>
      </c>
      <c r="C566" s="11">
        <v>-9.2490934851481406</v>
      </c>
      <c r="D566" s="10">
        <v>39.331694834542901</v>
      </c>
      <c r="E566" s="1">
        <v>2777</v>
      </c>
      <c r="F566" s="2" t="s">
        <v>735</v>
      </c>
      <c r="G566" s="1"/>
      <c r="H566" s="2" t="s">
        <v>34</v>
      </c>
      <c r="I566" s="2" t="s">
        <v>99</v>
      </c>
      <c r="J566" s="2" t="s">
        <v>434</v>
      </c>
      <c r="K566" s="1">
        <v>-96222</v>
      </c>
      <c r="L566" s="1">
        <v>-36773</v>
      </c>
      <c r="M566" s="2" t="s">
        <v>20</v>
      </c>
      <c r="N566" s="1">
        <v>2004</v>
      </c>
      <c r="O566" s="1" t="str" cm="1">
        <f t="array" ref="O5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6" s="1" t="str" cm="1">
        <f t="array" ref="P5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6" s="2" t="s">
        <v>31</v>
      </c>
      <c r="R566" s="2" t="str" cm="1">
        <f t="array" ref="R5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6" s="2" t="str">
        <f>IF(Esta[[#This Row],[TEC - Tipo de Estrutura 2]]="Pórtico","Vãos Multiplos",Esta[[#This Row],[TEC - Tipo de Estrutura 2]])</f>
        <v>Vãos Multiplos</v>
      </c>
      <c r="T566" s="1">
        <v>3</v>
      </c>
      <c r="U566" s="1">
        <v>81.599999999999994</v>
      </c>
      <c r="V566" s="1">
        <v>8.15</v>
      </c>
      <c r="W566" s="1">
        <v>41.5</v>
      </c>
      <c r="X566" s="1">
        <v>9.75</v>
      </c>
      <c r="Y566" s="8"/>
      <c r="Z566" s="1" t="s">
        <v>29</v>
      </c>
      <c r="AA566" s="2" t="s">
        <v>35</v>
      </c>
      <c r="AB566" s="2" t="str" cm="1">
        <f t="array" ref="AB5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7" spans="1:29" ht="15" hidden="1" customHeight="1" x14ac:dyDescent="0.35">
      <c r="A567" s="1">
        <v>981</v>
      </c>
      <c r="B567" s="1">
        <v>4</v>
      </c>
      <c r="C567" s="11">
        <v>-9.2437895968249695</v>
      </c>
      <c r="D567" s="10">
        <v>39.332925474133098</v>
      </c>
      <c r="E567" s="1">
        <v>2779</v>
      </c>
      <c r="F567" s="2" t="s">
        <v>736</v>
      </c>
      <c r="G567" s="1"/>
      <c r="H567" s="2" t="s">
        <v>34</v>
      </c>
      <c r="I567" s="2" t="s">
        <v>99</v>
      </c>
      <c r="J567" s="2" t="s">
        <v>434</v>
      </c>
      <c r="K567" s="1">
        <v>-95763</v>
      </c>
      <c r="L567" s="1">
        <v>-36642</v>
      </c>
      <c r="M567" s="2" t="s">
        <v>20</v>
      </c>
      <c r="N567" s="1">
        <v>2004</v>
      </c>
      <c r="O567" s="1" t="str" cm="1">
        <f t="array" ref="O5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7" s="1" t="str" cm="1">
        <f t="array" ref="P5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7" s="2" t="s">
        <v>31</v>
      </c>
      <c r="R567" s="2" t="str" cm="1">
        <f t="array" ref="R5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7" s="2" t="str">
        <f>IF(Esta[[#This Row],[TEC - Tipo de Estrutura 2]]="Pórtico","Vãos Multiplos",Esta[[#This Row],[TEC - Tipo de Estrutura 2]])</f>
        <v>Vãos Multiplos</v>
      </c>
      <c r="T567" s="1">
        <v>3</v>
      </c>
      <c r="U567" s="1">
        <v>62.95</v>
      </c>
      <c r="V567" s="1">
        <v>12.5</v>
      </c>
      <c r="W567" s="1">
        <v>33</v>
      </c>
      <c r="X567" s="1">
        <v>10.75</v>
      </c>
      <c r="Y567" s="8"/>
      <c r="Z567" s="1" t="s">
        <v>29</v>
      </c>
      <c r="AA567" s="2" t="s">
        <v>35</v>
      </c>
      <c r="AB567" s="2" t="str" cm="1">
        <f t="array" ref="AB5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68" spans="1:29" ht="15" hidden="1" customHeight="1" x14ac:dyDescent="0.35">
      <c r="A568" s="1">
        <v>982</v>
      </c>
      <c r="B568" s="1">
        <v>1</v>
      </c>
      <c r="C568" s="11">
        <v>-7.2644310162244103</v>
      </c>
      <c r="D568" s="10">
        <v>41.626131462320501</v>
      </c>
      <c r="E568" s="1">
        <v>2780</v>
      </c>
      <c r="F568" s="2" t="s">
        <v>737</v>
      </c>
      <c r="G568" s="1"/>
      <c r="H568" s="2" t="s">
        <v>25</v>
      </c>
      <c r="I568" s="2" t="s">
        <v>185</v>
      </c>
      <c r="J568" s="2" t="s">
        <v>728</v>
      </c>
      <c r="K568" s="1">
        <v>72390.649999999994</v>
      </c>
      <c r="L568" s="1">
        <v>217780.7</v>
      </c>
      <c r="M568" s="2" t="s">
        <v>20</v>
      </c>
      <c r="N568" s="1">
        <v>1940</v>
      </c>
      <c r="O568" s="1" t="str" cm="1">
        <f t="array" ref="O5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8" s="1" t="str" cm="1">
        <f t="array" ref="P5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68" s="2" t="s">
        <v>28</v>
      </c>
      <c r="R568" s="2" t="str" cm="1">
        <f t="array" ref="R5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68" s="2" t="str">
        <f>IF(Esta[[#This Row],[TEC - Tipo de Estrutura 2]]="Pórtico","Vãos Multiplos",Esta[[#This Row],[TEC - Tipo de Estrutura 2]])</f>
        <v>Arco</v>
      </c>
      <c r="T568" s="1">
        <v>1</v>
      </c>
      <c r="U568" s="1">
        <v>15</v>
      </c>
      <c r="V568" s="1">
        <v>8.1999999999999993</v>
      </c>
      <c r="W568" s="1">
        <v>15</v>
      </c>
      <c r="X568" s="7"/>
      <c r="Y568" s="8"/>
      <c r="Z568" s="1" t="s">
        <v>37</v>
      </c>
      <c r="AA568" s="2" t="s">
        <v>32</v>
      </c>
      <c r="AB568" s="2" t="str" cm="1">
        <f t="array" ref="AB5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69" spans="1:29" ht="15" hidden="1" customHeight="1" x14ac:dyDescent="0.35">
      <c r="A569" s="1">
        <v>983</v>
      </c>
      <c r="B569" s="1">
        <v>4</v>
      </c>
      <c r="C569" s="11">
        <v>-9.2344983004141596</v>
      </c>
      <c r="D569" s="10">
        <v>39.336868094068301</v>
      </c>
      <c r="E569" s="1">
        <v>2781</v>
      </c>
      <c r="F569" s="2" t="s">
        <v>738</v>
      </c>
      <c r="G569" s="1"/>
      <c r="H569" s="2" t="s">
        <v>18</v>
      </c>
      <c r="I569" s="2" t="s">
        <v>99</v>
      </c>
      <c r="J569" s="2" t="s">
        <v>434</v>
      </c>
      <c r="K569" s="1">
        <v>-94956.55</v>
      </c>
      <c r="L569" s="1">
        <v>-36214.07</v>
      </c>
      <c r="M569" s="2" t="s">
        <v>20</v>
      </c>
      <c r="N569" s="1">
        <v>2004</v>
      </c>
      <c r="O569" s="1" t="str" cm="1">
        <f t="array" ref="O5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9" s="1" t="str" cm="1">
        <f t="array" ref="P5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69" s="2" t="s">
        <v>31</v>
      </c>
      <c r="R569" s="2" t="str" cm="1">
        <f t="array" ref="R5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69" s="2" t="str">
        <f>IF(Esta[[#This Row],[TEC - Tipo de Estrutura 2]]="Pórtico","Vãos Multiplos",Esta[[#This Row],[TEC - Tipo de Estrutura 2]])</f>
        <v>Vãos Multiplos</v>
      </c>
      <c r="T569" s="1">
        <v>3</v>
      </c>
      <c r="U569" s="1">
        <v>39.659999999999997</v>
      </c>
      <c r="V569" s="1">
        <v>27.28</v>
      </c>
      <c r="W569" s="1">
        <v>19.48</v>
      </c>
      <c r="X569" s="1">
        <v>5.94</v>
      </c>
      <c r="Y569" s="8"/>
      <c r="Z569" s="1" t="s">
        <v>29</v>
      </c>
      <c r="AA569" s="2" t="s">
        <v>35</v>
      </c>
      <c r="AB569" s="2" t="str" cm="1">
        <f t="array" ref="AB5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0" spans="1:29" ht="15" hidden="1" customHeight="1" x14ac:dyDescent="0.35">
      <c r="A570" s="1">
        <v>985</v>
      </c>
      <c r="B570" s="1">
        <v>4</v>
      </c>
      <c r="C570" s="11">
        <v>-9.2314979728927504</v>
      </c>
      <c r="D570" s="10">
        <v>39.337179265460499</v>
      </c>
      <c r="E570" s="1">
        <v>2783</v>
      </c>
      <c r="F570" s="2" t="s">
        <v>739</v>
      </c>
      <c r="G570" s="1"/>
      <c r="H570" s="2" t="s">
        <v>18</v>
      </c>
      <c r="I570" s="2" t="s">
        <v>99</v>
      </c>
      <c r="J570" s="2" t="s">
        <v>434</v>
      </c>
      <c r="K570" s="1">
        <v>-94697.45</v>
      </c>
      <c r="L570" s="1">
        <v>-36182.67</v>
      </c>
      <c r="M570" s="2" t="s">
        <v>20</v>
      </c>
      <c r="N570" s="1">
        <v>2004</v>
      </c>
      <c r="O570" s="1" t="str" cm="1">
        <f t="array" ref="O5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0" s="1" t="str" cm="1">
        <f t="array" ref="P5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0" s="2" t="s">
        <v>31</v>
      </c>
      <c r="R570" s="2" t="str" cm="1">
        <f t="array" ref="R5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0" s="2" t="str">
        <f>IF(Esta[[#This Row],[TEC - Tipo de Estrutura 2]]="Pórtico","Vãos Multiplos",Esta[[#This Row],[TEC - Tipo de Estrutura 2]])</f>
        <v>Vãos Multiplos</v>
      </c>
      <c r="T570" s="1">
        <v>3</v>
      </c>
      <c r="U570" s="1">
        <v>35.21</v>
      </c>
      <c r="V570" s="1">
        <v>26.35</v>
      </c>
      <c r="W570" s="1">
        <v>16.84</v>
      </c>
      <c r="X570" s="1">
        <v>6.7</v>
      </c>
      <c r="Y570" s="8"/>
      <c r="Z570" s="1" t="s">
        <v>29</v>
      </c>
      <c r="AA570" s="2" t="s">
        <v>35</v>
      </c>
      <c r="AB570" s="2" t="str" cm="1">
        <f t="array" ref="AB5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1" spans="1:29" ht="15" hidden="1" customHeight="1" x14ac:dyDescent="0.35">
      <c r="A571" s="1">
        <v>987</v>
      </c>
      <c r="B571" s="1">
        <v>4</v>
      </c>
      <c r="C571" s="11">
        <v>-8.3002592466559797</v>
      </c>
      <c r="D571" s="10">
        <v>41.235503392478499</v>
      </c>
      <c r="E571" s="1">
        <v>2786</v>
      </c>
      <c r="F571" s="2" t="s">
        <v>740</v>
      </c>
      <c r="G571" s="1"/>
      <c r="H571" s="2" t="s">
        <v>18</v>
      </c>
      <c r="I571" s="2" t="s">
        <v>480</v>
      </c>
      <c r="J571" s="2" t="s">
        <v>714</v>
      </c>
      <c r="K571" s="1">
        <v>-14013.1</v>
      </c>
      <c r="L571" s="1">
        <v>174045.6</v>
      </c>
      <c r="M571" s="2" t="s">
        <v>20</v>
      </c>
      <c r="N571" s="1">
        <v>2002</v>
      </c>
      <c r="O571" s="1" t="str" cm="1">
        <f t="array" ref="O5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1" s="1" t="str" cm="1">
        <f t="array" ref="P5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1" s="2" t="s">
        <v>31</v>
      </c>
      <c r="R571" s="2" t="str" cm="1">
        <f t="array" ref="R5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1" s="2" t="str">
        <f>IF(Esta[[#This Row],[TEC - Tipo de Estrutura 2]]="Pórtico","Vãos Multiplos",Esta[[#This Row],[TEC - Tipo de Estrutura 2]])</f>
        <v>Vãos Multiplos</v>
      </c>
      <c r="T571" s="1">
        <v>3</v>
      </c>
      <c r="U571" s="1">
        <v>40.5</v>
      </c>
      <c r="V571" s="1">
        <v>14.3</v>
      </c>
      <c r="W571" s="1">
        <v>21.5</v>
      </c>
      <c r="X571" s="1">
        <v>5</v>
      </c>
      <c r="Y571" s="8"/>
      <c r="Z571" s="1" t="s">
        <v>37</v>
      </c>
      <c r="AA571" s="2" t="s">
        <v>23</v>
      </c>
      <c r="AB571" s="2" t="str" cm="1">
        <f t="array" ref="AB5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2" spans="1:29" ht="15" hidden="1" customHeight="1" x14ac:dyDescent="0.35">
      <c r="A572" s="1">
        <v>988</v>
      </c>
      <c r="B572" s="1">
        <v>4</v>
      </c>
      <c r="C572" s="11">
        <v>-8.3054570010517796</v>
      </c>
      <c r="D572" s="10">
        <v>41.275559149793601</v>
      </c>
      <c r="E572" s="1">
        <v>2790</v>
      </c>
      <c r="F572" s="2" t="s">
        <v>741</v>
      </c>
      <c r="G572" s="1"/>
      <c r="H572" s="2" t="s">
        <v>18</v>
      </c>
      <c r="I572" s="2" t="s">
        <v>480</v>
      </c>
      <c r="J572" s="2" t="s">
        <v>714</v>
      </c>
      <c r="K572" s="1">
        <v>-14440.03</v>
      </c>
      <c r="L572" s="1">
        <v>178495</v>
      </c>
      <c r="M572" s="2" t="s">
        <v>20</v>
      </c>
      <c r="N572" s="1">
        <v>2002</v>
      </c>
      <c r="O572" s="1" t="str" cm="1">
        <f t="array" ref="O5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2" s="1" t="str" cm="1">
        <f t="array" ref="P5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2" s="2" t="s">
        <v>31</v>
      </c>
      <c r="R572" s="2" t="str" cm="1">
        <f t="array" ref="R5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2" s="2" t="str">
        <f>IF(Esta[[#This Row],[TEC - Tipo de Estrutura 2]]="Pórtico","Vãos Multiplos",Esta[[#This Row],[TEC - Tipo de Estrutura 2]])</f>
        <v>Vãos Multiplos</v>
      </c>
      <c r="T572" s="1">
        <v>3</v>
      </c>
      <c r="U572" s="1">
        <v>30.7</v>
      </c>
      <c r="V572" s="1">
        <v>13.6</v>
      </c>
      <c r="W572" s="1">
        <v>16</v>
      </c>
      <c r="X572" s="1">
        <v>5.6</v>
      </c>
      <c r="Y572" s="8"/>
      <c r="Z572" s="1" t="s">
        <v>37</v>
      </c>
      <c r="AA572" s="2" t="s">
        <v>35</v>
      </c>
      <c r="AB572" s="2" t="str" cm="1">
        <f t="array" ref="AB5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3" spans="1:29" ht="15" hidden="1" customHeight="1" x14ac:dyDescent="0.35">
      <c r="A573" s="1">
        <v>992</v>
      </c>
      <c r="B573" s="1">
        <v>2</v>
      </c>
      <c r="C573" s="11">
        <v>-7.4579794799266104</v>
      </c>
      <c r="D573" s="10">
        <v>39.196682089903803</v>
      </c>
      <c r="E573" s="1">
        <v>2802</v>
      </c>
      <c r="F573" s="2" t="s">
        <v>742</v>
      </c>
      <c r="G573" s="1"/>
      <c r="H573" s="2" t="s">
        <v>18</v>
      </c>
      <c r="I573" s="2" t="s">
        <v>19</v>
      </c>
      <c r="J573" s="2" t="s">
        <v>19</v>
      </c>
      <c r="K573" s="1">
        <v>58322</v>
      </c>
      <c r="L573" s="1">
        <v>-52139</v>
      </c>
      <c r="M573" s="2" t="s">
        <v>20</v>
      </c>
      <c r="N573" s="1">
        <v>1951</v>
      </c>
      <c r="O573" s="1" t="str" cm="1">
        <f t="array" ref="O5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73" s="1" t="str" cm="1">
        <f t="array" ref="P5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73" s="2" t="s">
        <v>21</v>
      </c>
      <c r="R573" s="2" t="str" cm="1">
        <f t="array" ref="R5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73" s="2" t="str">
        <f>IF(Esta[[#This Row],[TEC - Tipo de Estrutura 2]]="Pórtico","Vãos Multiplos",Esta[[#This Row],[TEC - Tipo de Estrutura 2]])</f>
        <v>Tabuleiro simples/apoiado</v>
      </c>
      <c r="T573" s="1">
        <v>1</v>
      </c>
      <c r="U573" s="1">
        <v>8.35</v>
      </c>
      <c r="V573" s="1">
        <v>7</v>
      </c>
      <c r="W573" s="1">
        <v>8.35</v>
      </c>
      <c r="X573" s="7"/>
      <c r="Y573" s="8"/>
      <c r="Z573" s="1" t="s">
        <v>22</v>
      </c>
      <c r="AA573" s="2" t="s">
        <v>23</v>
      </c>
      <c r="AB573" s="2" t="str" cm="1">
        <f t="array" ref="AB5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4" spans="1:29" ht="15" hidden="1" customHeight="1" x14ac:dyDescent="0.35">
      <c r="A574" s="1">
        <v>993</v>
      </c>
      <c r="B574" s="1">
        <v>4</v>
      </c>
      <c r="C574" s="11">
        <v>-8.2071594666099106</v>
      </c>
      <c r="D574" s="10">
        <v>41.360469793679201</v>
      </c>
      <c r="E574" s="1">
        <v>2805</v>
      </c>
      <c r="F574" s="2" t="s">
        <v>743</v>
      </c>
      <c r="G574" s="1"/>
      <c r="H574" s="2" t="s">
        <v>34</v>
      </c>
      <c r="I574" s="2" t="s">
        <v>480</v>
      </c>
      <c r="J574" s="2" t="s">
        <v>744</v>
      </c>
      <c r="K574" s="1">
        <v>-6196.2389999999996</v>
      </c>
      <c r="L574" s="1">
        <v>187913.5</v>
      </c>
      <c r="M574" s="2" t="s">
        <v>20</v>
      </c>
      <c r="N574" s="1">
        <v>2001</v>
      </c>
      <c r="O574" s="1" t="str" cm="1">
        <f t="array" ref="O5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4" s="1" t="str" cm="1">
        <f t="array" ref="P5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4" s="2" t="s">
        <v>31</v>
      </c>
      <c r="R574" s="2" t="str" cm="1">
        <f t="array" ref="R5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4" s="2" t="str">
        <f>IF(Esta[[#This Row],[TEC - Tipo de Estrutura 2]]="Pórtico","Vãos Multiplos",Esta[[#This Row],[TEC - Tipo de Estrutura 2]])</f>
        <v>Vãos Multiplos</v>
      </c>
      <c r="T574" s="1">
        <v>3</v>
      </c>
      <c r="U574" s="1">
        <v>56.7</v>
      </c>
      <c r="V574" s="1">
        <v>9.5</v>
      </c>
      <c r="W574" s="1">
        <v>27</v>
      </c>
      <c r="X574" s="1">
        <v>5.75</v>
      </c>
      <c r="Y574" s="8"/>
      <c r="Z574" s="1" t="s">
        <v>37</v>
      </c>
      <c r="AA574" s="2" t="s">
        <v>35</v>
      </c>
      <c r="AB574" s="2" t="str" cm="1">
        <f t="array" ref="AB5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5" spans="1:29" ht="15" hidden="1" customHeight="1" x14ac:dyDescent="0.35">
      <c r="A575" s="1">
        <v>994</v>
      </c>
      <c r="B575" s="1">
        <v>4</v>
      </c>
      <c r="C575" s="11">
        <v>-8.2057777665796507</v>
      </c>
      <c r="D575" s="10">
        <v>41.356441351927501</v>
      </c>
      <c r="E575" s="1">
        <v>2807</v>
      </c>
      <c r="F575" s="2" t="s">
        <v>745</v>
      </c>
      <c r="G575" s="1"/>
      <c r="H575" s="2" t="s">
        <v>34</v>
      </c>
      <c r="I575" s="2" t="s">
        <v>480</v>
      </c>
      <c r="J575" s="2" t="s">
        <v>744</v>
      </c>
      <c r="K575" s="1">
        <v>-6081</v>
      </c>
      <c r="L575" s="1">
        <v>187466</v>
      </c>
      <c r="M575" s="2" t="s">
        <v>20</v>
      </c>
      <c r="N575" s="1">
        <v>2001</v>
      </c>
      <c r="O575" s="1" t="str" cm="1">
        <f t="array" ref="O5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5" s="1" t="str" cm="1">
        <f t="array" ref="P5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5" s="2" t="s">
        <v>21</v>
      </c>
      <c r="R575" s="2" t="str" cm="1">
        <f t="array" ref="R5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75" s="2" t="str">
        <f>IF(Esta[[#This Row],[TEC - Tipo de Estrutura 2]]="Pórtico","Vãos Multiplos",Esta[[#This Row],[TEC - Tipo de Estrutura 2]])</f>
        <v>Tabuleiro simples/apoiado</v>
      </c>
      <c r="T575" s="1">
        <v>1</v>
      </c>
      <c r="U575" s="1">
        <v>29</v>
      </c>
      <c r="V575" s="1">
        <v>11.09</v>
      </c>
      <c r="W575" s="1">
        <v>29</v>
      </c>
      <c r="X575" s="7"/>
      <c r="Y575" s="8"/>
      <c r="Z575" s="1" t="s">
        <v>37</v>
      </c>
      <c r="AA575" s="2" t="s">
        <v>23</v>
      </c>
      <c r="AB575" s="2" t="str" cm="1">
        <f t="array" ref="AB5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6" spans="1:29" ht="15" hidden="1" customHeight="1" x14ac:dyDescent="0.35">
      <c r="A576" s="1">
        <v>996</v>
      </c>
      <c r="B576" s="1">
        <v>4</v>
      </c>
      <c r="C576" s="11">
        <v>-8.2062683109740995</v>
      </c>
      <c r="D576" s="10">
        <v>41.356963277510701</v>
      </c>
      <c r="E576" s="1">
        <v>2815</v>
      </c>
      <c r="F576" s="2" t="s">
        <v>746</v>
      </c>
      <c r="G576" s="1"/>
      <c r="H576" s="2" t="s">
        <v>34</v>
      </c>
      <c r="I576" s="2" t="s">
        <v>480</v>
      </c>
      <c r="J576" s="2" t="s">
        <v>744</v>
      </c>
      <c r="K576" s="1">
        <v>-6122</v>
      </c>
      <c r="L576" s="1">
        <v>187524</v>
      </c>
      <c r="M576" s="2" t="s">
        <v>20</v>
      </c>
      <c r="N576" s="1">
        <v>2001</v>
      </c>
      <c r="O576" s="1" t="str" cm="1">
        <f t="array" ref="O5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6" s="1" t="str" cm="1">
        <f t="array" ref="P5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6" s="2" t="s">
        <v>21</v>
      </c>
      <c r="R576" s="2" t="str" cm="1">
        <f t="array" ref="R5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76" s="2" t="str">
        <f>IF(Esta[[#This Row],[TEC - Tipo de Estrutura 2]]="Pórtico","Vãos Multiplos",Esta[[#This Row],[TEC - Tipo de Estrutura 2]])</f>
        <v>Tabuleiro simples/apoiado</v>
      </c>
      <c r="T576" s="1">
        <v>1</v>
      </c>
      <c r="U576" s="1">
        <v>29.6</v>
      </c>
      <c r="V576" s="1">
        <v>11.15</v>
      </c>
      <c r="W576" s="1">
        <v>29.6</v>
      </c>
      <c r="X576" s="7"/>
      <c r="Y576" s="8"/>
      <c r="Z576" s="1" t="s">
        <v>37</v>
      </c>
      <c r="AA576" s="2" t="s">
        <v>23</v>
      </c>
      <c r="AB576" s="2" t="str" cm="1">
        <f t="array" ref="AB5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7" spans="1:30" ht="15" hidden="1" customHeight="1" x14ac:dyDescent="0.35">
      <c r="A577" s="1">
        <v>998</v>
      </c>
      <c r="B577" s="1">
        <v>4</v>
      </c>
      <c r="C577" s="11">
        <v>-8.1935285274545908</v>
      </c>
      <c r="D577" s="10">
        <v>41.349875455261397</v>
      </c>
      <c r="E577" s="1">
        <v>2818</v>
      </c>
      <c r="F577" s="2" t="s">
        <v>747</v>
      </c>
      <c r="G577" s="1"/>
      <c r="H577" s="2" t="s">
        <v>34</v>
      </c>
      <c r="I577" s="2" t="s">
        <v>480</v>
      </c>
      <c r="J577" s="2" t="s">
        <v>744</v>
      </c>
      <c r="K577" s="1">
        <v>-5056.4880000000003</v>
      </c>
      <c r="L577" s="1">
        <v>186736</v>
      </c>
      <c r="M577" s="2" t="s">
        <v>20</v>
      </c>
      <c r="N577" s="1">
        <v>2001</v>
      </c>
      <c r="O577" s="1" t="str" cm="1">
        <f t="array" ref="O5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7" s="1" t="str" cm="1">
        <f t="array" ref="P5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7" s="2" t="s">
        <v>31</v>
      </c>
      <c r="R577" s="2" t="str" cm="1">
        <f t="array" ref="R5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7" s="2" t="str">
        <f>IF(Esta[[#This Row],[TEC - Tipo de Estrutura 2]]="Pórtico","Vãos Multiplos",Esta[[#This Row],[TEC - Tipo de Estrutura 2]])</f>
        <v>Vãos Multiplos</v>
      </c>
      <c r="T577" s="1">
        <v>3</v>
      </c>
      <c r="U577" s="1">
        <v>49.8</v>
      </c>
      <c r="V577" s="1">
        <v>8.1999999999999993</v>
      </c>
      <c r="W577" s="1">
        <v>22.7</v>
      </c>
      <c r="X577" s="1">
        <v>6.24</v>
      </c>
      <c r="Y577" s="8"/>
      <c r="Z577" s="1" t="s">
        <v>37</v>
      </c>
      <c r="AA577" s="2" t="s">
        <v>35</v>
      </c>
      <c r="AB577" s="2" t="str" cm="1">
        <f t="array" ref="AB5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8" spans="1:30" ht="15" hidden="1" customHeight="1" x14ac:dyDescent="0.35">
      <c r="A578" s="1">
        <v>999</v>
      </c>
      <c r="B578" s="1">
        <v>4</v>
      </c>
      <c r="C578" s="11">
        <v>-8.2974656349232099</v>
      </c>
      <c r="D578" s="10">
        <v>41.223918017020303</v>
      </c>
      <c r="E578" s="1">
        <v>2821</v>
      </c>
      <c r="F578" s="2" t="s">
        <v>748</v>
      </c>
      <c r="G578" s="1"/>
      <c r="H578" s="2" t="s">
        <v>34</v>
      </c>
      <c r="I578" s="2" t="s">
        <v>480</v>
      </c>
      <c r="J578" s="2" t="s">
        <v>528</v>
      </c>
      <c r="K578" s="1">
        <v>-13781.33</v>
      </c>
      <c r="L578" s="1">
        <v>172758.5</v>
      </c>
      <c r="M578" s="2" t="s">
        <v>20</v>
      </c>
      <c r="N578" s="1">
        <v>1997</v>
      </c>
      <c r="O578" s="1" t="str" cm="1">
        <f t="array" ref="O5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8" s="1" t="str" cm="1">
        <f t="array" ref="P5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8" s="2" t="s">
        <v>31</v>
      </c>
      <c r="R578" s="2" t="str" cm="1">
        <f t="array" ref="R5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8" s="2" t="str">
        <f>IF(Esta[[#This Row],[TEC - Tipo de Estrutura 2]]="Pórtico","Vãos Multiplos",Esta[[#This Row],[TEC - Tipo de Estrutura 2]])</f>
        <v>Vãos Multiplos</v>
      </c>
      <c r="T578" s="1">
        <v>3</v>
      </c>
      <c r="U578" s="1">
        <v>33</v>
      </c>
      <c r="V578" s="1">
        <v>11.1</v>
      </c>
      <c r="W578" s="1">
        <v>17.2</v>
      </c>
      <c r="X578" s="1">
        <v>6.4</v>
      </c>
      <c r="Y578" s="8"/>
      <c r="Z578" s="1" t="s">
        <v>37</v>
      </c>
      <c r="AA578" s="2" t="s">
        <v>35</v>
      </c>
      <c r="AB578" s="2" t="str" cm="1">
        <f t="array" ref="AB5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79" spans="1:30" ht="15" hidden="1" customHeight="1" x14ac:dyDescent="0.35">
      <c r="A579" s="1">
        <v>1000</v>
      </c>
      <c r="B579" s="1">
        <v>4</v>
      </c>
      <c r="C579" s="11">
        <v>-8.2987394003419297</v>
      </c>
      <c r="D579" s="10">
        <v>41.230085921098798</v>
      </c>
      <c r="E579" s="1">
        <v>2823</v>
      </c>
      <c r="F579" s="2" t="s">
        <v>749</v>
      </c>
      <c r="G579" s="1"/>
      <c r="H579" s="2" t="s">
        <v>34</v>
      </c>
      <c r="I579" s="2" t="s">
        <v>480</v>
      </c>
      <c r="J579" s="2" t="s">
        <v>714</v>
      </c>
      <c r="K579" s="1">
        <v>-13886.83</v>
      </c>
      <c r="L579" s="1">
        <v>173443.7</v>
      </c>
      <c r="M579" s="2" t="s">
        <v>20</v>
      </c>
      <c r="N579" s="1">
        <v>1997</v>
      </c>
      <c r="O579" s="1" t="str" cm="1">
        <f t="array" ref="O5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9" s="1" t="str" cm="1">
        <f t="array" ref="P5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79" s="2" t="s">
        <v>31</v>
      </c>
      <c r="R579" s="2" t="str" cm="1">
        <f t="array" ref="R5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79" s="2" t="str">
        <f>IF(Esta[[#This Row],[TEC - Tipo de Estrutura 2]]="Pórtico","Vãos Multiplos",Esta[[#This Row],[TEC - Tipo de Estrutura 2]])</f>
        <v>Vãos Multiplos</v>
      </c>
      <c r="T579" s="1">
        <v>3</v>
      </c>
      <c r="U579" s="1">
        <v>33.1</v>
      </c>
      <c r="V579" s="1">
        <v>11.1</v>
      </c>
      <c r="W579" s="1">
        <v>17.3</v>
      </c>
      <c r="X579" s="1">
        <v>6.4</v>
      </c>
      <c r="Y579" s="8"/>
      <c r="Z579" s="1" t="s">
        <v>37</v>
      </c>
      <c r="AA579" s="2" t="s">
        <v>35</v>
      </c>
      <c r="AB579" s="2" t="str" cm="1">
        <f t="array" ref="AB5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0" spans="1:30" ht="15" hidden="1" customHeight="1" x14ac:dyDescent="0.35">
      <c r="A580" s="1">
        <v>1001</v>
      </c>
      <c r="B580" s="1">
        <v>4</v>
      </c>
      <c r="C580" s="11">
        <v>-8.3009217104242197</v>
      </c>
      <c r="D580" s="10">
        <v>41.238477436130999</v>
      </c>
      <c r="E580" s="1">
        <v>2827</v>
      </c>
      <c r="F580" s="2" t="s">
        <v>750</v>
      </c>
      <c r="G580" s="1"/>
      <c r="H580" s="2" t="s">
        <v>34</v>
      </c>
      <c r="I580" s="2" t="s">
        <v>480</v>
      </c>
      <c r="J580" s="2" t="s">
        <v>714</v>
      </c>
      <c r="K580" s="1">
        <v>-14068</v>
      </c>
      <c r="L580" s="1">
        <v>174376</v>
      </c>
      <c r="M580" s="2" t="s">
        <v>20</v>
      </c>
      <c r="N580" s="1">
        <v>1997</v>
      </c>
      <c r="O580" s="1" t="str" cm="1">
        <f t="array" ref="O5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0" s="1" t="str" cm="1">
        <f t="array" ref="P5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0" s="2" t="s">
        <v>21</v>
      </c>
      <c r="R580" s="2" t="str" cm="1">
        <f t="array" ref="R5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80" s="2" t="str">
        <f>IF(Esta[[#This Row],[TEC - Tipo de Estrutura 2]]="Pórtico","Vãos Multiplos",Esta[[#This Row],[TEC - Tipo de Estrutura 2]])</f>
        <v>Tabuleiro simples/apoiado</v>
      </c>
      <c r="T580" s="1">
        <v>3</v>
      </c>
      <c r="U580" s="1">
        <v>31.9</v>
      </c>
      <c r="V580" s="1">
        <v>9.65</v>
      </c>
      <c r="W580" s="1">
        <v>16.5</v>
      </c>
      <c r="X580" s="1">
        <v>8.6999999999999993</v>
      </c>
      <c r="Y580" s="8"/>
      <c r="Z580" s="1" t="s">
        <v>37</v>
      </c>
      <c r="AA580" s="2" t="s">
        <v>35</v>
      </c>
      <c r="AB580" s="2" t="str" cm="1">
        <f t="array" ref="AB5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1" spans="1:30" ht="15" hidden="1" customHeight="1" x14ac:dyDescent="0.35">
      <c r="A581" s="1">
        <v>1003</v>
      </c>
      <c r="B581" s="1">
        <v>4</v>
      </c>
      <c r="C581" s="11">
        <v>-8.2998561847342796</v>
      </c>
      <c r="D581" s="10">
        <v>41.241648481593799</v>
      </c>
      <c r="E581" s="1">
        <v>2831</v>
      </c>
      <c r="F581" s="2" t="s">
        <v>751</v>
      </c>
      <c r="G581" s="1"/>
      <c r="H581" s="2" t="s">
        <v>18</v>
      </c>
      <c r="I581" s="2" t="s">
        <v>480</v>
      </c>
      <c r="J581" s="2" t="s">
        <v>714</v>
      </c>
      <c r="K581" s="1">
        <v>-13978</v>
      </c>
      <c r="L581" s="1">
        <v>174728</v>
      </c>
      <c r="M581" s="2" t="s">
        <v>20</v>
      </c>
      <c r="N581" s="1">
        <v>1997</v>
      </c>
      <c r="O581" s="1" t="str" cm="1">
        <f t="array" ref="O5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1" s="1" t="str" cm="1">
        <f t="array" ref="P5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1" s="2" t="s">
        <v>57</v>
      </c>
      <c r="R581" s="2" t="str" cm="1">
        <f t="array" ref="R5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1" s="2" t="str">
        <f>IF(Esta[[#This Row],[TEC - Tipo de Estrutura 2]]="Pórtico","Vãos Multiplos",Esta[[#This Row],[TEC - Tipo de Estrutura 2]])</f>
        <v>Vãos Multiplos</v>
      </c>
      <c r="T581" s="1">
        <v>1</v>
      </c>
      <c r="U581" s="1">
        <v>9.3000000000000007</v>
      </c>
      <c r="V581" s="1">
        <v>15.05</v>
      </c>
      <c r="W581" s="1">
        <v>9.3000000000000007</v>
      </c>
      <c r="X581" s="7"/>
      <c r="Y581" s="8"/>
      <c r="Z581" s="1" t="s">
        <v>37</v>
      </c>
      <c r="AA581" s="2" t="s">
        <v>23</v>
      </c>
      <c r="AB581" s="2" t="str" cm="1">
        <f t="array" ref="AB5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2" spans="1:30" ht="15" hidden="1" customHeight="1" x14ac:dyDescent="0.35">
      <c r="A582" s="1">
        <v>1005</v>
      </c>
      <c r="B582" s="1">
        <v>4</v>
      </c>
      <c r="C582" s="11">
        <v>-8.2942216055723197</v>
      </c>
      <c r="D582" s="10">
        <v>41.244898033286503</v>
      </c>
      <c r="E582" s="1">
        <v>2836</v>
      </c>
      <c r="F582" s="2" t="s">
        <v>752</v>
      </c>
      <c r="G582" s="1"/>
      <c r="H582" s="2" t="s">
        <v>18</v>
      </c>
      <c r="I582" s="2" t="s">
        <v>480</v>
      </c>
      <c r="J582" s="2" t="s">
        <v>714</v>
      </c>
      <c r="K582" s="1">
        <v>-13505</v>
      </c>
      <c r="L582" s="1">
        <v>175088</v>
      </c>
      <c r="M582" s="2" t="s">
        <v>20</v>
      </c>
      <c r="N582" s="1">
        <v>1997</v>
      </c>
      <c r="O582" s="1" t="str" cm="1">
        <f t="array" ref="O5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2" s="1" t="str" cm="1">
        <f t="array" ref="P5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2" s="2" t="s">
        <v>57</v>
      </c>
      <c r="R582" s="2" t="str" cm="1">
        <f t="array" ref="R5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2" s="2" t="str">
        <f>IF(Esta[[#This Row],[TEC - Tipo de Estrutura 2]]="Pórtico","Vãos Multiplos",Esta[[#This Row],[TEC - Tipo de Estrutura 2]])</f>
        <v>Vãos Multiplos</v>
      </c>
      <c r="T582" s="1">
        <v>1</v>
      </c>
      <c r="U582" s="1">
        <v>11.8</v>
      </c>
      <c r="V582" s="1">
        <v>19.39</v>
      </c>
      <c r="W582" s="1">
        <v>11.8</v>
      </c>
      <c r="X582" s="7"/>
      <c r="Y582" s="8"/>
      <c r="Z582" s="1" t="s">
        <v>37</v>
      </c>
      <c r="AA582" s="2" t="s">
        <v>23</v>
      </c>
      <c r="AB582" s="2" t="str" cm="1">
        <f t="array" ref="AB5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3" spans="1:30" ht="15" hidden="1" customHeight="1" x14ac:dyDescent="0.35">
      <c r="A583" s="1">
        <v>1007</v>
      </c>
      <c r="B583" s="1">
        <v>4</v>
      </c>
      <c r="C583" s="11">
        <v>-8.2941782305798508</v>
      </c>
      <c r="D583" s="10">
        <v>41.247541740301699</v>
      </c>
      <c r="E583" s="1">
        <v>2842</v>
      </c>
      <c r="F583" s="2" t="s">
        <v>753</v>
      </c>
      <c r="G583" s="1"/>
      <c r="H583" s="2" t="s">
        <v>34</v>
      </c>
      <c r="I583" s="2" t="s">
        <v>480</v>
      </c>
      <c r="J583" s="2" t="s">
        <v>714</v>
      </c>
      <c r="K583" s="1">
        <v>-13500.82</v>
      </c>
      <c r="L583" s="1">
        <v>175381.6</v>
      </c>
      <c r="M583" s="2" t="s">
        <v>20</v>
      </c>
      <c r="N583" s="1">
        <v>2002</v>
      </c>
      <c r="O583" s="1" t="str" cm="1">
        <f t="array" ref="O5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3" s="1" t="str" cm="1">
        <f t="array" ref="P5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3" s="2" t="s">
        <v>31</v>
      </c>
      <c r="R583" s="2" t="str" cm="1">
        <f t="array" ref="R5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83" s="2" t="str">
        <f>IF(Esta[[#This Row],[TEC - Tipo de Estrutura 2]]="Pórtico","Vãos Multiplos",Esta[[#This Row],[TEC - Tipo de Estrutura 2]])</f>
        <v>Vãos Multiplos</v>
      </c>
      <c r="T583" s="1">
        <v>3</v>
      </c>
      <c r="U583" s="1">
        <v>43.35</v>
      </c>
      <c r="V583" s="1">
        <v>11.1</v>
      </c>
      <c r="W583" s="1">
        <v>22.15</v>
      </c>
      <c r="X583" s="1">
        <v>3.2</v>
      </c>
      <c r="Y583" s="8"/>
      <c r="Z583" s="1" t="s">
        <v>37</v>
      </c>
      <c r="AA583" s="2" t="s">
        <v>35</v>
      </c>
      <c r="AB583" s="2" t="str" cm="1">
        <f t="array" ref="AB5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4" spans="1:30" ht="15" hidden="1" customHeight="1" x14ac:dyDescent="0.35">
      <c r="A584" s="1">
        <v>1008</v>
      </c>
      <c r="B584" s="1">
        <v>4</v>
      </c>
      <c r="C584" s="11">
        <v>-8.2964559938028106</v>
      </c>
      <c r="D584" s="10">
        <v>41.255164219634302</v>
      </c>
      <c r="E584" s="1">
        <v>2844</v>
      </c>
      <c r="F584" s="2" t="s">
        <v>754</v>
      </c>
      <c r="G584" s="1"/>
      <c r="H584" s="2" t="s">
        <v>18</v>
      </c>
      <c r="I584" s="2" t="s">
        <v>480</v>
      </c>
      <c r="J584" s="2" t="s">
        <v>714</v>
      </c>
      <c r="K584" s="1">
        <v>-13690.15</v>
      </c>
      <c r="L584" s="1">
        <v>176228.5</v>
      </c>
      <c r="M584" s="2" t="s">
        <v>20</v>
      </c>
      <c r="N584" s="1">
        <v>2002</v>
      </c>
      <c r="O584" s="1" t="str" cm="1">
        <f t="array" ref="O5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4" s="1" t="str" cm="1">
        <f t="array" ref="P5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4" s="2" t="s">
        <v>57</v>
      </c>
      <c r="R584" s="2" t="str" cm="1">
        <f t="array" ref="R5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4" s="2" t="str">
        <f>IF(Esta[[#This Row],[TEC - Tipo de Estrutura 2]]="Pórtico","Vãos Multiplos",Esta[[#This Row],[TEC - Tipo de Estrutura 2]])</f>
        <v>Vãos Multiplos</v>
      </c>
      <c r="T584" s="1">
        <v>1</v>
      </c>
      <c r="U584" s="1">
        <v>11.8</v>
      </c>
      <c r="V584" s="1">
        <v>14.4</v>
      </c>
      <c r="W584" s="1">
        <v>11.8</v>
      </c>
      <c r="X584" s="7"/>
      <c r="Y584" s="8"/>
      <c r="Z584" s="1" t="s">
        <v>37</v>
      </c>
      <c r="AA584" s="2" t="s">
        <v>23</v>
      </c>
      <c r="AB584" s="2" t="str" cm="1">
        <f t="array" ref="AB5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5" spans="1:30" ht="15" hidden="1" customHeight="1" x14ac:dyDescent="0.35">
      <c r="A585" s="1">
        <v>1009</v>
      </c>
      <c r="B585" s="1">
        <v>4</v>
      </c>
      <c r="C585" s="11">
        <v>-8.2953828441597199</v>
      </c>
      <c r="D585" s="10">
        <v>41.251352444060601</v>
      </c>
      <c r="E585" s="1">
        <v>2849</v>
      </c>
      <c r="F585" s="2" t="s">
        <v>755</v>
      </c>
      <c r="G585" s="1"/>
      <c r="H585" s="2" t="s">
        <v>18</v>
      </c>
      <c r="I585" s="2" t="s">
        <v>480</v>
      </c>
      <c r="J585" s="2" t="s">
        <v>714</v>
      </c>
      <c r="K585" s="1">
        <v>-13601</v>
      </c>
      <c r="L585" s="1">
        <v>175805</v>
      </c>
      <c r="M585" s="2" t="s">
        <v>20</v>
      </c>
      <c r="N585" s="1">
        <v>2002</v>
      </c>
      <c r="O585" s="1" t="str" cm="1">
        <f t="array" ref="O5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5" s="1" t="str" cm="1">
        <f t="array" ref="P5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5" s="2" t="s">
        <v>57</v>
      </c>
      <c r="R585" s="2" t="str" cm="1">
        <f t="array" ref="R5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5" s="2" t="str">
        <f>IF(Esta[[#This Row],[TEC - Tipo de Estrutura 2]]="Pórtico","Vãos Multiplos",Esta[[#This Row],[TEC - Tipo de Estrutura 2]])</f>
        <v>Vãos Multiplos</v>
      </c>
      <c r="T585" s="1">
        <v>1</v>
      </c>
      <c r="U585" s="1">
        <v>13.6</v>
      </c>
      <c r="V585" s="1">
        <v>14.6</v>
      </c>
      <c r="W585" s="1">
        <v>13.6</v>
      </c>
      <c r="X585" s="7"/>
      <c r="Y585" s="8"/>
      <c r="Z585" s="1" t="s">
        <v>37</v>
      </c>
      <c r="AA585" s="2" t="s">
        <v>23</v>
      </c>
      <c r="AB585" s="2" t="str" cm="1">
        <f t="array" ref="AB5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6" spans="1:30" ht="15" hidden="1" customHeight="1" x14ac:dyDescent="0.35">
      <c r="A586" s="1">
        <v>1010</v>
      </c>
      <c r="B586" s="1">
        <v>13</v>
      </c>
      <c r="C586" s="11">
        <v>-8.2948444612270702</v>
      </c>
      <c r="D586" s="10">
        <v>41.221279871979</v>
      </c>
      <c r="E586" s="1">
        <v>2851</v>
      </c>
      <c r="F586" s="2" t="s">
        <v>756</v>
      </c>
      <c r="G586" s="1"/>
      <c r="H586" s="2" t="s">
        <v>55</v>
      </c>
      <c r="I586" s="2" t="s">
        <v>480</v>
      </c>
      <c r="J586" s="2" t="s">
        <v>528</v>
      </c>
      <c r="K586" s="1">
        <v>-13562.09</v>
      </c>
      <c r="L586" s="1">
        <v>172465.1</v>
      </c>
      <c r="M586" s="2" t="s">
        <v>20</v>
      </c>
      <c r="N586" s="1">
        <v>1997</v>
      </c>
      <c r="O586" s="1" t="str" cm="1">
        <f t="array" ref="O5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6" s="1" t="str" cm="1">
        <f t="array" ref="P5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6" s="2" t="s">
        <v>31</v>
      </c>
      <c r="R586" s="2" t="str" cm="1">
        <f t="array" ref="R5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86" s="2" t="str">
        <f>IF(Esta[[#This Row],[TEC - Tipo de Estrutura 2]]="Pórtico","Vãos Multiplos",Esta[[#This Row],[TEC - Tipo de Estrutura 2]])</f>
        <v>Vãos Multiplos</v>
      </c>
      <c r="T586" s="1">
        <v>12</v>
      </c>
      <c r="U586" s="1">
        <v>381.9</v>
      </c>
      <c r="V586" s="1">
        <v>14.55</v>
      </c>
      <c r="W586" s="1">
        <v>33.049999999999997</v>
      </c>
      <c r="X586" s="1">
        <v>11.4</v>
      </c>
      <c r="Y586" s="8"/>
      <c r="Z586" s="1" t="s">
        <v>37</v>
      </c>
      <c r="AA586" s="2" t="s">
        <v>35</v>
      </c>
      <c r="AB586" s="2" t="str" cm="1">
        <f t="array" ref="AB5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7" spans="1:30" ht="15" hidden="1" customHeight="1" x14ac:dyDescent="0.35">
      <c r="A587" s="1">
        <v>1011</v>
      </c>
      <c r="B587" s="1">
        <v>1</v>
      </c>
      <c r="C587" s="11">
        <v>-7.7818861022728596</v>
      </c>
      <c r="D587" s="10">
        <v>41.2672512396976</v>
      </c>
      <c r="E587" s="1">
        <v>2858</v>
      </c>
      <c r="F587" s="2" t="s">
        <v>757</v>
      </c>
      <c r="G587" s="1"/>
      <c r="H587" s="2" t="s">
        <v>25</v>
      </c>
      <c r="I587" s="2" t="s">
        <v>185</v>
      </c>
      <c r="J587" s="2" t="s">
        <v>185</v>
      </c>
      <c r="K587" s="1">
        <v>29430.49</v>
      </c>
      <c r="L587" s="1">
        <v>177617.5</v>
      </c>
      <c r="M587" s="2" t="s">
        <v>20</v>
      </c>
      <c r="N587" s="1">
        <v>1871</v>
      </c>
      <c r="O587" s="1" t="str" cm="1">
        <f t="array" ref="O5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87" s="1" t="str" cm="1">
        <f t="array" ref="P5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87" s="2" t="s">
        <v>28</v>
      </c>
      <c r="R587" s="2" t="str" cm="1">
        <f t="array" ref="R5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87" s="2" t="str">
        <f>IF(Esta[[#This Row],[TEC - Tipo de Estrutura 2]]="Pórtico","Vãos Multiplos",Esta[[#This Row],[TEC - Tipo de Estrutura 2]])</f>
        <v>Arco</v>
      </c>
      <c r="T587" s="1">
        <v>1</v>
      </c>
      <c r="U587" s="1">
        <v>12</v>
      </c>
      <c r="V587" s="1">
        <v>8.1</v>
      </c>
      <c r="W587" s="1">
        <v>12</v>
      </c>
      <c r="X587" s="7"/>
      <c r="Y587" s="8"/>
      <c r="Z587" s="1" t="s">
        <v>37</v>
      </c>
      <c r="AA587" s="2" t="s">
        <v>32</v>
      </c>
      <c r="AB587" s="2" t="str" cm="1">
        <f t="array" ref="AB5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88" spans="1:30" ht="15" hidden="1" customHeight="1" x14ac:dyDescent="0.35">
      <c r="A588" s="1">
        <v>1012</v>
      </c>
      <c r="B588" s="1">
        <v>4</v>
      </c>
      <c r="C588" s="11">
        <v>-8.2942686103039804</v>
      </c>
      <c r="D588" s="10">
        <v>41.259899923948502</v>
      </c>
      <c r="E588" s="1">
        <v>2863</v>
      </c>
      <c r="F588" s="2" t="s">
        <v>758</v>
      </c>
      <c r="G588" s="1"/>
      <c r="H588" s="2" t="s">
        <v>18</v>
      </c>
      <c r="I588" s="2" t="s">
        <v>480</v>
      </c>
      <c r="J588" s="2" t="s">
        <v>714</v>
      </c>
      <c r="K588" s="1">
        <v>-13505.85</v>
      </c>
      <c r="L588" s="1">
        <v>176754.1</v>
      </c>
      <c r="M588" s="2" t="s">
        <v>20</v>
      </c>
      <c r="N588" s="1">
        <v>2002</v>
      </c>
      <c r="O588" s="1" t="str" cm="1">
        <f t="array" ref="O5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8" s="1" t="str" cm="1">
        <f t="array" ref="P5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8" s="2" t="s">
        <v>57</v>
      </c>
      <c r="R588" s="2" t="str" cm="1">
        <f t="array" ref="R5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88" s="2" t="str">
        <f>IF(Esta[[#This Row],[TEC - Tipo de Estrutura 2]]="Pórtico","Vãos Multiplos",Esta[[#This Row],[TEC - Tipo de Estrutura 2]])</f>
        <v>Vãos Multiplos</v>
      </c>
      <c r="T588" s="1">
        <v>1</v>
      </c>
      <c r="U588" s="1">
        <v>11.8</v>
      </c>
      <c r="V588" s="1">
        <v>15.8</v>
      </c>
      <c r="W588" s="1">
        <v>11.8</v>
      </c>
      <c r="X588" s="7"/>
      <c r="Y588" s="8"/>
      <c r="Z588" s="1" t="s">
        <v>37</v>
      </c>
      <c r="AA588" s="2" t="s">
        <v>23</v>
      </c>
      <c r="AB588" s="2" t="str" cm="1">
        <f t="array" ref="AB5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89" spans="1:30" ht="15" hidden="1" customHeight="1" x14ac:dyDescent="0.35">
      <c r="A589" s="1">
        <v>1013</v>
      </c>
      <c r="B589" s="1">
        <v>4</v>
      </c>
      <c r="C589" s="11">
        <v>-8.2944199508879404</v>
      </c>
      <c r="D589" s="10">
        <v>41.262969250995397</v>
      </c>
      <c r="E589" s="1">
        <v>2866</v>
      </c>
      <c r="F589" s="2" t="s">
        <v>759</v>
      </c>
      <c r="G589" s="1"/>
      <c r="H589" s="2" t="s">
        <v>34</v>
      </c>
      <c r="I589" s="2" t="s">
        <v>480</v>
      </c>
      <c r="J589" s="2" t="s">
        <v>714</v>
      </c>
      <c r="K589" s="1">
        <v>-13517.9</v>
      </c>
      <c r="L589" s="1">
        <v>177095</v>
      </c>
      <c r="M589" s="2" t="s">
        <v>20</v>
      </c>
      <c r="N589" s="1">
        <v>2002</v>
      </c>
      <c r="O589" s="1" t="str" cm="1">
        <f t="array" ref="O5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9" s="1" t="str" cm="1">
        <f t="array" ref="P5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89" s="2" t="s">
        <v>31</v>
      </c>
      <c r="R589" s="2" t="str" cm="1">
        <f t="array" ref="R5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89" s="2" t="str">
        <f>IF(Esta[[#This Row],[TEC - Tipo de Estrutura 2]]="Pórtico","Vãos Multiplos",Esta[[#This Row],[TEC - Tipo de Estrutura 2]])</f>
        <v>Vãos Multiplos</v>
      </c>
      <c r="T589" s="1">
        <v>3</v>
      </c>
      <c r="U589" s="1">
        <v>58.6</v>
      </c>
      <c r="V589" s="1">
        <v>19.45</v>
      </c>
      <c r="W589" s="1">
        <v>30</v>
      </c>
      <c r="X589" s="1">
        <v>5.6</v>
      </c>
      <c r="Y589" s="8"/>
      <c r="Z589" s="1" t="s">
        <v>37</v>
      </c>
      <c r="AA589" s="2" t="s">
        <v>35</v>
      </c>
      <c r="AB589" s="2" t="str" cm="1">
        <f t="array" ref="AB5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0" spans="1:30" ht="15" hidden="1" customHeight="1" x14ac:dyDescent="0.35">
      <c r="A590" s="1">
        <v>1014</v>
      </c>
      <c r="B590" s="1">
        <v>4</v>
      </c>
      <c r="C590" s="11">
        <v>-8.4365112637550705</v>
      </c>
      <c r="D590" s="10">
        <v>39.917317647406101</v>
      </c>
      <c r="E590" s="1">
        <v>2868</v>
      </c>
      <c r="F590" s="2" t="s">
        <v>760</v>
      </c>
      <c r="G590" s="1"/>
      <c r="H590" s="2" t="s">
        <v>18</v>
      </c>
      <c r="I590" s="2" t="s">
        <v>99</v>
      </c>
      <c r="J590" s="2" t="s">
        <v>761</v>
      </c>
      <c r="K590" s="1">
        <v>-25939.99</v>
      </c>
      <c r="L590" s="1">
        <v>27697.29</v>
      </c>
      <c r="M590" s="2" t="s">
        <v>20</v>
      </c>
      <c r="N590" s="1">
        <v>2000</v>
      </c>
      <c r="O590" s="1" t="str" cm="1">
        <f t="array" ref="O5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0" s="1" t="str" cm="1">
        <f t="array" ref="P5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0" s="2" t="s">
        <v>57</v>
      </c>
      <c r="R590" s="2" t="str" cm="1">
        <f t="array" ref="R5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590" s="2" t="str">
        <f>IF(Esta[[#This Row],[TEC - Tipo de Estrutura 2]]="Pórtico","Vãos Multiplos",Esta[[#This Row],[TEC - Tipo de Estrutura 2]])</f>
        <v>Vãos Multiplos</v>
      </c>
      <c r="T590" s="1">
        <v>1</v>
      </c>
      <c r="U590" s="1">
        <v>9</v>
      </c>
      <c r="V590" s="1">
        <v>24</v>
      </c>
      <c r="W590" s="1">
        <v>9</v>
      </c>
      <c r="X590" s="7"/>
      <c r="Y590" s="8"/>
      <c r="Z590" s="1" t="s">
        <v>41</v>
      </c>
      <c r="AA590" s="2" t="s">
        <v>23</v>
      </c>
      <c r="AB590" s="2" t="str" cm="1">
        <f t="array" ref="AB5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1" spans="1:30" ht="15" hidden="1" customHeight="1" x14ac:dyDescent="0.35">
      <c r="A591" s="1">
        <v>1015</v>
      </c>
      <c r="B591" s="1">
        <v>4</v>
      </c>
      <c r="C591" s="11">
        <v>-8.3746614097975591</v>
      </c>
      <c r="D591" s="10">
        <v>39.917274299382299</v>
      </c>
      <c r="E591" s="1">
        <v>2872</v>
      </c>
      <c r="F591" s="2" t="s">
        <v>762</v>
      </c>
      <c r="G591" s="1"/>
      <c r="H591" s="2" t="s">
        <v>18</v>
      </c>
      <c r="I591" s="2" t="s">
        <v>99</v>
      </c>
      <c r="J591" s="2" t="s">
        <v>761</v>
      </c>
      <c r="K591" s="1">
        <v>-20652.03</v>
      </c>
      <c r="L591" s="1">
        <v>27676.34</v>
      </c>
      <c r="M591" s="2" t="s">
        <v>20</v>
      </c>
      <c r="N591" s="1">
        <v>1991</v>
      </c>
      <c r="O591" s="1" t="str" cm="1">
        <f t="array" ref="O5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1" s="1" t="str" cm="1">
        <f t="array" ref="P5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1" s="2" t="s">
        <v>31</v>
      </c>
      <c r="R591" s="2" t="str" cm="1">
        <f t="array" ref="R5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1" s="2" t="str">
        <f>IF(Esta[[#This Row],[TEC - Tipo de Estrutura 2]]="Pórtico","Vãos Multiplos",Esta[[#This Row],[TEC - Tipo de Estrutura 2]])</f>
        <v>Vãos Multiplos</v>
      </c>
      <c r="T591" s="1">
        <v>3</v>
      </c>
      <c r="U591" s="1">
        <v>40.9</v>
      </c>
      <c r="V591" s="1">
        <v>22.5</v>
      </c>
      <c r="W591" s="1">
        <v>21.9</v>
      </c>
      <c r="X591" s="1">
        <v>9.5</v>
      </c>
      <c r="Y591" s="8"/>
      <c r="Z591" s="1" t="s">
        <v>41</v>
      </c>
      <c r="AA591" s="2" t="s">
        <v>35</v>
      </c>
      <c r="AB591" s="2" t="str" cm="1">
        <f t="array" ref="AB5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2" spans="1:30" ht="15" hidden="1" customHeight="1" x14ac:dyDescent="0.35">
      <c r="A592" s="1">
        <v>1016</v>
      </c>
      <c r="B592" s="1">
        <v>5</v>
      </c>
      <c r="C592" s="11">
        <v>-7.5421625315542702</v>
      </c>
      <c r="D592" s="10">
        <v>41.189207779228703</v>
      </c>
      <c r="E592" s="1">
        <v>2875</v>
      </c>
      <c r="F592" s="2" t="s">
        <v>763</v>
      </c>
      <c r="G592" s="1"/>
      <c r="H592" s="2" t="s">
        <v>25</v>
      </c>
      <c r="I592" s="2" t="s">
        <v>185</v>
      </c>
      <c r="J592" s="2" t="s">
        <v>717</v>
      </c>
      <c r="K592" s="1">
        <v>49577</v>
      </c>
      <c r="L592" s="1">
        <v>169059</v>
      </c>
      <c r="M592" s="2" t="s">
        <v>20</v>
      </c>
      <c r="N592" s="1">
        <v>1903</v>
      </c>
      <c r="O592" s="1" t="str" cm="1">
        <f t="array" ref="O5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92" s="1" t="str" cm="1">
        <f t="array" ref="P5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2" s="2" t="s">
        <v>21</v>
      </c>
      <c r="R592" s="2" t="str" cm="1">
        <f t="array" ref="R5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592" s="2" t="str">
        <f>IF(Esta[[#This Row],[TEC - Tipo de Estrutura 2]]="Pórtico","Vãos Multiplos",Esta[[#This Row],[TEC - Tipo de Estrutura 2]])</f>
        <v>Tabuleiro simples/apoiado</v>
      </c>
      <c r="T592" s="1">
        <v>3</v>
      </c>
      <c r="U592" s="1">
        <v>207.6</v>
      </c>
      <c r="V592" s="1">
        <v>7</v>
      </c>
      <c r="W592" s="1">
        <v>69.2</v>
      </c>
      <c r="X592" s="1">
        <v>13</v>
      </c>
      <c r="Y592" s="8"/>
      <c r="Z592" s="1" t="s">
        <v>37</v>
      </c>
      <c r="AA592" s="2" t="s">
        <v>45</v>
      </c>
      <c r="AB592" s="2" t="str" cm="1">
        <f t="array" ref="AB5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5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592" s="2" t="s">
        <v>23</v>
      </c>
    </row>
    <row r="593" spans="1:29" ht="15" hidden="1" customHeight="1" x14ac:dyDescent="0.35">
      <c r="A593" s="1">
        <v>1018</v>
      </c>
      <c r="B593" s="1">
        <v>4</v>
      </c>
      <c r="C593" s="11">
        <v>-8.3016112686035406</v>
      </c>
      <c r="D593" s="10">
        <v>41.272308923563699</v>
      </c>
      <c r="E593" s="1">
        <v>2876</v>
      </c>
      <c r="F593" s="2" t="s">
        <v>764</v>
      </c>
      <c r="G593" s="1"/>
      <c r="H593" s="2" t="s">
        <v>34</v>
      </c>
      <c r="I593" s="2" t="s">
        <v>480</v>
      </c>
      <c r="J593" s="2" t="s">
        <v>714</v>
      </c>
      <c r="K593" s="1">
        <v>-14118.52</v>
      </c>
      <c r="L593" s="1">
        <v>178133.4</v>
      </c>
      <c r="M593" s="2" t="s">
        <v>20</v>
      </c>
      <c r="N593" s="1">
        <v>2002</v>
      </c>
      <c r="O593" s="1" t="str" cm="1">
        <f t="array" ref="O5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3" s="1" t="str" cm="1">
        <f t="array" ref="P5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3" s="2" t="s">
        <v>31</v>
      </c>
      <c r="R593" s="2" t="str" cm="1">
        <f t="array" ref="R5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3" s="2" t="str">
        <f>IF(Esta[[#This Row],[TEC - Tipo de Estrutura 2]]="Pórtico","Vãos Multiplos",Esta[[#This Row],[TEC - Tipo de Estrutura 2]])</f>
        <v>Vãos Multiplos</v>
      </c>
      <c r="T593" s="1">
        <v>3</v>
      </c>
      <c r="U593" s="1">
        <v>33.5</v>
      </c>
      <c r="V593" s="1">
        <v>11.3</v>
      </c>
      <c r="W593" s="1">
        <v>17.600000000000001</v>
      </c>
      <c r="X593" s="1">
        <v>5.5</v>
      </c>
      <c r="Y593" s="8"/>
      <c r="Z593" s="1" t="s">
        <v>37</v>
      </c>
      <c r="AA593" s="2" t="s">
        <v>23</v>
      </c>
      <c r="AB593" s="2" t="str" cm="1">
        <f t="array" ref="AB5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4" spans="1:29" ht="15" hidden="1" customHeight="1" x14ac:dyDescent="0.35">
      <c r="A594" s="1">
        <v>1019</v>
      </c>
      <c r="B594" s="1">
        <v>3</v>
      </c>
      <c r="C594" s="11">
        <v>-7.5487311479154204</v>
      </c>
      <c r="D594" s="10">
        <v>41.194472778178003</v>
      </c>
      <c r="E594" s="1">
        <v>2882</v>
      </c>
      <c r="F594" s="2" t="s">
        <v>765</v>
      </c>
      <c r="G594" s="1"/>
      <c r="H594" s="2" t="s">
        <v>25</v>
      </c>
      <c r="I594" s="2" t="s">
        <v>185</v>
      </c>
      <c r="J594" s="2" t="s">
        <v>766</v>
      </c>
      <c r="K594" s="1">
        <v>49022</v>
      </c>
      <c r="L594" s="1">
        <v>169640</v>
      </c>
      <c r="M594" s="2" t="s">
        <v>20</v>
      </c>
      <c r="N594" s="1">
        <v>1968</v>
      </c>
      <c r="O594" s="1" t="str" cm="1">
        <f t="array" ref="O5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4" s="1" t="str" cm="1">
        <f t="array" ref="P5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4" s="2" t="s">
        <v>28</v>
      </c>
      <c r="R594" s="2" t="str" cm="1">
        <f t="array" ref="R5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94" s="2" t="str">
        <f>IF(Esta[[#This Row],[TEC - Tipo de Estrutura 2]]="Pórtico","Vãos Multiplos",Esta[[#This Row],[TEC - Tipo de Estrutura 2]])</f>
        <v>Arco</v>
      </c>
      <c r="T594" s="1">
        <v>3</v>
      </c>
      <c r="U594" s="1">
        <v>23.6</v>
      </c>
      <c r="V594" s="1">
        <v>6.6</v>
      </c>
      <c r="W594" s="1">
        <v>8.3000000000000007</v>
      </c>
      <c r="X594" s="1">
        <v>6.3</v>
      </c>
      <c r="Y594" s="8"/>
      <c r="Z594" s="1" t="s">
        <v>37</v>
      </c>
      <c r="AA594" s="2" t="s">
        <v>32</v>
      </c>
      <c r="AB594" s="2" t="str" cm="1">
        <f t="array" ref="AB5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5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595" spans="1:29" ht="15" hidden="1" customHeight="1" x14ac:dyDescent="0.35">
      <c r="A595" s="1">
        <v>1020</v>
      </c>
      <c r="B595" s="1">
        <v>2</v>
      </c>
      <c r="C595" s="11">
        <v>-7.8358064076644602</v>
      </c>
      <c r="D595" s="10">
        <v>38.667094079270001</v>
      </c>
      <c r="E595" s="1">
        <v>2888</v>
      </c>
      <c r="F595" s="2" t="s">
        <v>767</v>
      </c>
      <c r="G595" s="1"/>
      <c r="H595" s="2" t="s">
        <v>25</v>
      </c>
      <c r="I595" s="2" t="s">
        <v>97</v>
      </c>
      <c r="J595" s="2" t="s">
        <v>97</v>
      </c>
      <c r="K595" s="1">
        <v>25874.47</v>
      </c>
      <c r="L595" s="1">
        <v>-111106</v>
      </c>
      <c r="M595" s="2" t="s">
        <v>20</v>
      </c>
      <c r="N595" s="1">
        <v>1971</v>
      </c>
      <c r="O595" s="1" t="str" cm="1">
        <f t="array" ref="O5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5" s="1" t="str" cm="1">
        <f t="array" ref="P5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5" s="2" t="s">
        <v>31</v>
      </c>
      <c r="R595" s="2" t="str" cm="1">
        <f t="array" ref="R5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5" s="2" t="str">
        <f>IF(Esta[[#This Row],[TEC - Tipo de Estrutura 2]]="Pórtico","Vãos Multiplos",Esta[[#This Row],[TEC - Tipo de Estrutura 2]])</f>
        <v>Vãos Multiplos</v>
      </c>
      <c r="T595" s="1">
        <v>6</v>
      </c>
      <c r="U595" s="1">
        <v>117.6</v>
      </c>
      <c r="V595" s="1">
        <v>16.5</v>
      </c>
      <c r="W595" s="1">
        <v>21.3</v>
      </c>
      <c r="X595" s="1">
        <v>9</v>
      </c>
      <c r="Y595" s="8"/>
      <c r="Z595" s="1" t="s">
        <v>22</v>
      </c>
      <c r="AA595" s="2" t="s">
        <v>23</v>
      </c>
      <c r="AB595" s="2" t="str" cm="1">
        <f t="array" ref="AB5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6" spans="1:29" ht="15" hidden="1" customHeight="1" x14ac:dyDescent="0.35">
      <c r="A596" s="1">
        <v>1021</v>
      </c>
      <c r="B596" s="1">
        <v>4</v>
      </c>
      <c r="C596" s="11">
        <v>-8.4700409666069696</v>
      </c>
      <c r="D596" s="10">
        <v>41.315603055242498</v>
      </c>
      <c r="E596" s="1">
        <v>2892</v>
      </c>
      <c r="F596" s="2" t="s">
        <v>768</v>
      </c>
      <c r="G596" s="1"/>
      <c r="H596" s="2" t="s">
        <v>34</v>
      </c>
      <c r="I596" s="2" t="s">
        <v>480</v>
      </c>
      <c r="J596" s="2" t="s">
        <v>769</v>
      </c>
      <c r="K596" s="1">
        <v>-28212.26</v>
      </c>
      <c r="L596" s="1">
        <v>182982.7</v>
      </c>
      <c r="M596" s="2" t="s">
        <v>20</v>
      </c>
      <c r="N596" s="1">
        <v>1998</v>
      </c>
      <c r="O596" s="1" t="str" cm="1">
        <f t="array" ref="O5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6" s="1" t="str" cm="1">
        <f t="array" ref="P5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6" s="2" t="s">
        <v>31</v>
      </c>
      <c r="R596" s="2" t="str" cm="1">
        <f t="array" ref="R5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6" s="2" t="str">
        <f>IF(Esta[[#This Row],[TEC - Tipo de Estrutura 2]]="Pórtico","Vãos Multiplos",Esta[[#This Row],[TEC - Tipo de Estrutura 2]])</f>
        <v>Vãos Multiplos</v>
      </c>
      <c r="T596" s="1">
        <v>3</v>
      </c>
      <c r="U596" s="1">
        <v>49.05</v>
      </c>
      <c r="V596" s="1">
        <v>15.91</v>
      </c>
      <c r="W596" s="1">
        <v>28.65</v>
      </c>
      <c r="X596" s="1">
        <v>6.1</v>
      </c>
      <c r="Y596" s="8"/>
      <c r="Z596" s="1" t="s">
        <v>37</v>
      </c>
      <c r="AA596" s="2" t="s">
        <v>23</v>
      </c>
      <c r="AB596" s="2" t="str" cm="1">
        <f t="array" ref="AB5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7" spans="1:29" ht="15" hidden="1" customHeight="1" x14ac:dyDescent="0.35">
      <c r="A597" s="1">
        <v>1023</v>
      </c>
      <c r="B597" s="1">
        <v>4</v>
      </c>
      <c r="C597" s="11">
        <v>-8.4003821961094705</v>
      </c>
      <c r="D597" s="10">
        <v>41.360404759189699</v>
      </c>
      <c r="E597" s="1">
        <v>2900</v>
      </c>
      <c r="F597" s="2" t="s">
        <v>770</v>
      </c>
      <c r="G597" s="1"/>
      <c r="H597" s="2" t="s">
        <v>18</v>
      </c>
      <c r="I597" s="2" t="s">
        <v>480</v>
      </c>
      <c r="J597" s="2" t="s">
        <v>769</v>
      </c>
      <c r="K597" s="1">
        <v>-22364.21</v>
      </c>
      <c r="L597" s="1">
        <v>187938.1</v>
      </c>
      <c r="M597" s="2" t="s">
        <v>20</v>
      </c>
      <c r="N597" s="1">
        <v>1994</v>
      </c>
      <c r="O597" s="1" t="str" cm="1">
        <f t="array" ref="O5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7" s="1" t="str" cm="1">
        <f t="array" ref="P5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597" s="2" t="s">
        <v>31</v>
      </c>
      <c r="R597" s="2" t="str" cm="1">
        <f t="array" ref="R5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7" s="2" t="str">
        <f>IF(Esta[[#This Row],[TEC - Tipo de Estrutura 2]]="Pórtico","Vãos Multiplos",Esta[[#This Row],[TEC - Tipo de Estrutura 2]])</f>
        <v>Vãos Multiplos</v>
      </c>
      <c r="T597" s="1">
        <v>2</v>
      </c>
      <c r="U597" s="1">
        <v>28.5</v>
      </c>
      <c r="V597" s="1">
        <v>13.24</v>
      </c>
      <c r="W597" s="1">
        <v>14.3</v>
      </c>
      <c r="X597" s="1">
        <v>7.58</v>
      </c>
      <c r="Y597" s="8"/>
      <c r="Z597" s="1" t="s">
        <v>37</v>
      </c>
      <c r="AA597" s="2" t="s">
        <v>35</v>
      </c>
      <c r="AB597" s="2" t="str" cm="1">
        <f t="array" ref="AB5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8" spans="1:29" ht="15" hidden="1" customHeight="1" x14ac:dyDescent="0.35">
      <c r="A598" s="1">
        <v>1024</v>
      </c>
      <c r="B598" s="1">
        <v>1</v>
      </c>
      <c r="C598" s="11">
        <v>-8.5197825401131499</v>
      </c>
      <c r="D598" s="10">
        <v>41.088694337702002</v>
      </c>
      <c r="E598" s="1">
        <v>2906</v>
      </c>
      <c r="F598" s="2" t="s">
        <v>771</v>
      </c>
      <c r="G598" s="1"/>
      <c r="H598" s="2" t="s">
        <v>25</v>
      </c>
      <c r="I598" s="2" t="s">
        <v>480</v>
      </c>
      <c r="J598" s="2" t="s">
        <v>526</v>
      </c>
      <c r="K598" s="1">
        <v>-32489.29</v>
      </c>
      <c r="L598" s="1">
        <v>157800</v>
      </c>
      <c r="M598" s="2" t="s">
        <v>20</v>
      </c>
      <c r="N598" s="1">
        <v>1952</v>
      </c>
      <c r="O598" s="1" t="str" cm="1">
        <f t="array" ref="O5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98" s="1" t="str" cm="1">
        <f t="array" ref="P5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8" s="2" t="s">
        <v>28</v>
      </c>
      <c r="R598" s="2" t="str" cm="1">
        <f t="array" ref="R5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598" s="2" t="str">
        <f>IF(Esta[[#This Row],[TEC - Tipo de Estrutura 2]]="Pórtico","Vãos Multiplos",Esta[[#This Row],[TEC - Tipo de Estrutura 2]])</f>
        <v>Arco</v>
      </c>
      <c r="T598" s="1">
        <v>5</v>
      </c>
      <c r="U598" s="1">
        <v>153.22</v>
      </c>
      <c r="V598" s="1">
        <v>10.83</v>
      </c>
      <c r="W598" s="1">
        <v>117.2</v>
      </c>
      <c r="X598" s="1">
        <v>14.5</v>
      </c>
      <c r="Y598" s="8"/>
      <c r="Z598" s="1" t="s">
        <v>37</v>
      </c>
      <c r="AA598" s="2" t="s">
        <v>23</v>
      </c>
      <c r="AB598" s="2" t="str" cm="1">
        <f t="array" ref="AB5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599" spans="1:29" ht="15" hidden="1" customHeight="1" x14ac:dyDescent="0.35">
      <c r="A599" s="1">
        <v>1025</v>
      </c>
      <c r="B599" s="1">
        <v>6</v>
      </c>
      <c r="C599" s="11">
        <v>-8.0755972462354197</v>
      </c>
      <c r="D599" s="10">
        <v>41.270443245536597</v>
      </c>
      <c r="E599" s="1">
        <v>2907</v>
      </c>
      <c r="F599" s="2" t="s">
        <v>772</v>
      </c>
      <c r="G599" s="1"/>
      <c r="H599" s="2" t="s">
        <v>25</v>
      </c>
      <c r="I599" s="2" t="s">
        <v>480</v>
      </c>
      <c r="J599" s="2" t="s">
        <v>533</v>
      </c>
      <c r="K599" s="1">
        <v>4818.8739999999998</v>
      </c>
      <c r="L599" s="1">
        <v>177914.1</v>
      </c>
      <c r="M599" s="2" t="s">
        <v>20</v>
      </c>
      <c r="N599" s="1">
        <v>1967</v>
      </c>
      <c r="O599" s="1" t="str" cm="1">
        <f t="array" ref="O5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9" s="1" t="str" cm="1">
        <f t="array" ref="P5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599" s="2" t="s">
        <v>31</v>
      </c>
      <c r="R599" s="2" t="str" cm="1">
        <f t="array" ref="R5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599" s="2" t="str">
        <f>IF(Esta[[#This Row],[TEC - Tipo de Estrutura 2]]="Pórtico","Vãos Multiplos",Esta[[#This Row],[TEC - Tipo de Estrutura 2]])</f>
        <v>Vãos Multiplos</v>
      </c>
      <c r="T599" s="1">
        <v>5</v>
      </c>
      <c r="U599" s="1">
        <v>217</v>
      </c>
      <c r="V599" s="1">
        <v>15.15</v>
      </c>
      <c r="W599" s="1">
        <v>48.7</v>
      </c>
      <c r="X599" s="1">
        <v>18</v>
      </c>
      <c r="Y599" s="8"/>
      <c r="Z599" s="1" t="s">
        <v>37</v>
      </c>
      <c r="AA599" s="2" t="s">
        <v>23</v>
      </c>
      <c r="AB599" s="2" t="str" cm="1">
        <f t="array" ref="AB5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5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0" spans="1:29" ht="15" hidden="1" customHeight="1" x14ac:dyDescent="0.35">
      <c r="A600" s="1">
        <v>1026</v>
      </c>
      <c r="B600" s="1">
        <v>4</v>
      </c>
      <c r="C600" s="11">
        <v>-8.3727643478757301</v>
      </c>
      <c r="D600" s="10">
        <v>39.913942115890102</v>
      </c>
      <c r="E600" s="1">
        <v>2912</v>
      </c>
      <c r="F600" s="2" t="s">
        <v>773</v>
      </c>
      <c r="G600" s="1"/>
      <c r="H600" s="2" t="s">
        <v>18</v>
      </c>
      <c r="I600" s="2" t="s">
        <v>99</v>
      </c>
      <c r="J600" s="2" t="s">
        <v>761</v>
      </c>
      <c r="K600" s="1">
        <v>-20490.830000000002</v>
      </c>
      <c r="L600" s="1">
        <v>27305.919999999998</v>
      </c>
      <c r="M600" s="2" t="s">
        <v>20</v>
      </c>
      <c r="N600" s="1">
        <v>1991</v>
      </c>
      <c r="O600" s="1" t="str" cm="1">
        <f t="array" ref="O6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0" s="1" t="str" cm="1">
        <f t="array" ref="P6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0" s="2" t="s">
        <v>96</v>
      </c>
      <c r="R600" s="2" t="str" cm="1">
        <f t="array" ref="R6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00" s="2" t="str">
        <f>IF(Esta[[#This Row],[TEC - Tipo de Estrutura 2]]="Pórtico","Vãos Multiplos",Esta[[#This Row],[TEC - Tipo de Estrutura 2]])</f>
        <v>Vãos Multiplos</v>
      </c>
      <c r="T600" s="1">
        <v>1</v>
      </c>
      <c r="U600" s="1">
        <v>6.4</v>
      </c>
      <c r="V600" s="1">
        <v>16.3</v>
      </c>
      <c r="W600" s="1">
        <v>6.4</v>
      </c>
      <c r="X600" s="7"/>
      <c r="Y600" s="8"/>
      <c r="Z600" s="1" t="s">
        <v>41</v>
      </c>
      <c r="AA600" s="2" t="s">
        <v>23</v>
      </c>
      <c r="AB600" s="2" t="str" cm="1">
        <f t="array" ref="AB6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1" spans="1:29" ht="15" hidden="1" customHeight="1" x14ac:dyDescent="0.35">
      <c r="A601" s="1">
        <v>1027</v>
      </c>
      <c r="B601" s="1">
        <v>4</v>
      </c>
      <c r="C601" s="11">
        <v>-8.0712952797031896</v>
      </c>
      <c r="D601" s="10">
        <v>41.262057189206999</v>
      </c>
      <c r="E601" s="1">
        <v>2915</v>
      </c>
      <c r="F601" s="2" t="s">
        <v>774</v>
      </c>
      <c r="G601" s="1"/>
      <c r="H601" s="2" t="s">
        <v>18</v>
      </c>
      <c r="I601" s="2" t="s">
        <v>480</v>
      </c>
      <c r="J601" s="2" t="s">
        <v>533</v>
      </c>
      <c r="K601" s="1">
        <v>5180</v>
      </c>
      <c r="L601" s="1">
        <v>176983</v>
      </c>
      <c r="M601" s="2" t="s">
        <v>20</v>
      </c>
      <c r="N601" s="1">
        <v>1988</v>
      </c>
      <c r="O601" s="1" t="str" cm="1">
        <f t="array" ref="O6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1" s="1" t="str" cm="1">
        <f t="array" ref="P6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1" s="2" t="s">
        <v>57</v>
      </c>
      <c r="R601" s="2" t="str" cm="1">
        <f t="array" ref="R6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01" s="2" t="str">
        <f>IF(Esta[[#This Row],[TEC - Tipo de Estrutura 2]]="Pórtico","Vãos Multiplos",Esta[[#This Row],[TEC - Tipo de Estrutura 2]])</f>
        <v>Vãos Multiplos</v>
      </c>
      <c r="T601" s="1">
        <v>1</v>
      </c>
      <c r="U601" s="1">
        <v>4.7</v>
      </c>
      <c r="V601" s="1">
        <v>22.2</v>
      </c>
      <c r="W601" s="1">
        <v>4.7</v>
      </c>
      <c r="X601" s="7"/>
      <c r="Y601" s="8"/>
      <c r="Z601" s="1" t="s">
        <v>37</v>
      </c>
      <c r="AA601" s="2" t="s">
        <v>23</v>
      </c>
      <c r="AB601" s="2" t="str" cm="1">
        <f t="array" ref="AB6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2" spans="1:29" ht="15" hidden="1" customHeight="1" x14ac:dyDescent="0.35">
      <c r="A602" s="1">
        <v>1028</v>
      </c>
      <c r="B602" s="1">
        <v>4</v>
      </c>
      <c r="C602" s="11">
        <v>-8.3716430644884401</v>
      </c>
      <c r="D602" s="10">
        <v>39.911915934197602</v>
      </c>
      <c r="E602" s="1">
        <v>2916</v>
      </c>
      <c r="F602" s="2" t="s">
        <v>775</v>
      </c>
      <c r="G602" s="1"/>
      <c r="H602" s="2" t="s">
        <v>18</v>
      </c>
      <c r="I602" s="2" t="s">
        <v>99</v>
      </c>
      <c r="J602" s="2" t="s">
        <v>761</v>
      </c>
      <c r="K602" s="1">
        <v>-20395.560000000001</v>
      </c>
      <c r="L602" s="1">
        <v>27080.69</v>
      </c>
      <c r="M602" s="2" t="s">
        <v>20</v>
      </c>
      <c r="N602" s="1">
        <v>1991</v>
      </c>
      <c r="O602" s="1" t="str" cm="1">
        <f t="array" ref="O6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2" s="1" t="str" cm="1">
        <f t="array" ref="P6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2" s="2" t="s">
        <v>31</v>
      </c>
      <c r="R602" s="2" t="str" cm="1">
        <f t="array" ref="R6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2" s="2" t="str">
        <f>IF(Esta[[#This Row],[TEC - Tipo de Estrutura 2]]="Pórtico","Vãos Multiplos",Esta[[#This Row],[TEC - Tipo de Estrutura 2]])</f>
        <v>Vãos Multiplos</v>
      </c>
      <c r="T602" s="1">
        <v>3</v>
      </c>
      <c r="U602" s="1">
        <v>24.4</v>
      </c>
      <c r="V602" s="1">
        <v>16</v>
      </c>
      <c r="W602" s="1">
        <v>12.1</v>
      </c>
      <c r="X602" s="1">
        <v>8.1999999999999993</v>
      </c>
      <c r="Y602" s="8"/>
      <c r="Z602" s="1" t="s">
        <v>41</v>
      </c>
      <c r="AA602" s="2" t="s">
        <v>23</v>
      </c>
      <c r="AB602" s="2" t="str" cm="1">
        <f t="array" ref="AB6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3" spans="1:29" ht="15" hidden="1" customHeight="1" x14ac:dyDescent="0.35">
      <c r="A603" s="1">
        <v>1029</v>
      </c>
      <c r="B603" s="1">
        <v>4</v>
      </c>
      <c r="C603" s="11">
        <v>-8.4768103619427109</v>
      </c>
      <c r="D603" s="10">
        <v>41.327879054084597</v>
      </c>
      <c r="E603" s="1">
        <v>2917</v>
      </c>
      <c r="F603" s="2" t="s">
        <v>776</v>
      </c>
      <c r="G603" s="1"/>
      <c r="H603" s="2" t="s">
        <v>34</v>
      </c>
      <c r="I603" s="2" t="s">
        <v>480</v>
      </c>
      <c r="J603" s="2" t="s">
        <v>769</v>
      </c>
      <c r="K603" s="1">
        <v>-28773.68</v>
      </c>
      <c r="L603" s="1">
        <v>184348.3</v>
      </c>
      <c r="M603" s="2" t="s">
        <v>20</v>
      </c>
      <c r="N603" s="1">
        <v>1998</v>
      </c>
      <c r="O603" s="1" t="str" cm="1">
        <f t="array" ref="O6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3" s="1" t="str" cm="1">
        <f t="array" ref="P6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3" s="2" t="s">
        <v>31</v>
      </c>
      <c r="R603" s="2" t="str" cm="1">
        <f t="array" ref="R6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3" s="2" t="str">
        <f>IF(Esta[[#This Row],[TEC - Tipo de Estrutura 2]]="Pórtico","Vãos Multiplos",Esta[[#This Row],[TEC - Tipo de Estrutura 2]])</f>
        <v>Vãos Multiplos</v>
      </c>
      <c r="T603" s="1">
        <v>3</v>
      </c>
      <c r="U603" s="1">
        <v>52.9</v>
      </c>
      <c r="V603" s="1">
        <v>23.95</v>
      </c>
      <c r="W603" s="1">
        <v>26.3</v>
      </c>
      <c r="X603" s="1">
        <v>7.71</v>
      </c>
      <c r="Y603" s="8"/>
      <c r="Z603" s="1" t="s">
        <v>37</v>
      </c>
      <c r="AA603" s="2" t="s">
        <v>35</v>
      </c>
      <c r="AB603" s="2" t="str" cm="1">
        <f t="array" ref="AB6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4" spans="1:29" ht="15" hidden="1" customHeight="1" x14ac:dyDescent="0.35">
      <c r="A604" s="1">
        <v>1030</v>
      </c>
      <c r="B604" s="1">
        <v>4</v>
      </c>
      <c r="C604" s="11">
        <v>-8.36990290178111</v>
      </c>
      <c r="D604" s="10">
        <v>39.909028200213598</v>
      </c>
      <c r="E604" s="1">
        <v>2919</v>
      </c>
      <c r="F604" s="2" t="s">
        <v>777</v>
      </c>
      <c r="G604" s="1"/>
      <c r="H604" s="2" t="s">
        <v>18</v>
      </c>
      <c r="I604" s="2" t="s">
        <v>99</v>
      </c>
      <c r="J604" s="2" t="s">
        <v>761</v>
      </c>
      <c r="K604" s="1">
        <v>-20247.62</v>
      </c>
      <c r="L604" s="1">
        <v>26759.66</v>
      </c>
      <c r="M604" s="2" t="s">
        <v>20</v>
      </c>
      <c r="N604" s="1">
        <v>1991</v>
      </c>
      <c r="O604" s="1" t="str" cm="1">
        <f t="array" ref="O6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4" s="1" t="str" cm="1">
        <f t="array" ref="P6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4" s="2" t="s">
        <v>96</v>
      </c>
      <c r="R604" s="2" t="str" cm="1">
        <f t="array" ref="R6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04" s="2" t="str">
        <f>IF(Esta[[#This Row],[TEC - Tipo de Estrutura 2]]="Pórtico","Vãos Multiplos",Esta[[#This Row],[TEC - Tipo de Estrutura 2]])</f>
        <v>Vãos Multiplos</v>
      </c>
      <c r="T604" s="1">
        <v>1</v>
      </c>
      <c r="U604" s="1">
        <v>6.4</v>
      </c>
      <c r="V604" s="1">
        <v>14</v>
      </c>
      <c r="W604" s="1">
        <v>6.4</v>
      </c>
      <c r="X604" s="7"/>
      <c r="Y604" s="8"/>
      <c r="Z604" s="1" t="s">
        <v>41</v>
      </c>
      <c r="AA604" s="2" t="s">
        <v>23</v>
      </c>
      <c r="AB604" s="2" t="str" cm="1">
        <f t="array" ref="AB6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5" spans="1:29" ht="15" hidden="1" customHeight="1" x14ac:dyDescent="0.35">
      <c r="A605" s="1">
        <v>1031</v>
      </c>
      <c r="B605" s="1">
        <v>4</v>
      </c>
      <c r="C605" s="11">
        <v>-8.4851381270229496</v>
      </c>
      <c r="D605" s="10">
        <v>41.331332167859699</v>
      </c>
      <c r="E605" s="1">
        <v>2920</v>
      </c>
      <c r="F605" s="2" t="s">
        <v>778</v>
      </c>
      <c r="G605" s="1"/>
      <c r="H605" s="2" t="s">
        <v>18</v>
      </c>
      <c r="I605" s="2" t="s">
        <v>480</v>
      </c>
      <c r="J605" s="2" t="s">
        <v>769</v>
      </c>
      <c r="K605" s="1">
        <v>-29469.3</v>
      </c>
      <c r="L605" s="1">
        <v>184734.6</v>
      </c>
      <c r="M605" s="2" t="s">
        <v>20</v>
      </c>
      <c r="N605" s="1">
        <v>1998</v>
      </c>
      <c r="O605" s="1" t="str" cm="1">
        <f t="array" ref="O6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5" s="1" t="str" cm="1">
        <f t="array" ref="P6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5" s="2" t="s">
        <v>31</v>
      </c>
      <c r="R605" s="2" t="str" cm="1">
        <f t="array" ref="R6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5" s="2" t="str">
        <f>IF(Esta[[#This Row],[TEC - Tipo de Estrutura 2]]="Pórtico","Vãos Multiplos",Esta[[#This Row],[TEC - Tipo de Estrutura 2]])</f>
        <v>Vãos Multiplos</v>
      </c>
      <c r="T605" s="1">
        <v>3</v>
      </c>
      <c r="U605" s="1">
        <v>49.05</v>
      </c>
      <c r="V605" s="1">
        <v>25.3</v>
      </c>
      <c r="W605" s="1">
        <v>20.149999999999999</v>
      </c>
      <c r="X605" s="1">
        <v>5.19</v>
      </c>
      <c r="Y605" s="8"/>
      <c r="Z605" s="1" t="s">
        <v>37</v>
      </c>
      <c r="AA605" s="2" t="s">
        <v>35</v>
      </c>
      <c r="AB605" s="2" t="str" cm="1">
        <f t="array" ref="AB6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6" spans="1:29" ht="15" hidden="1" customHeight="1" x14ac:dyDescent="0.35">
      <c r="A606" s="1">
        <v>1032</v>
      </c>
      <c r="B606" s="1">
        <v>4</v>
      </c>
      <c r="C606" s="11">
        <v>-8.4891771174310708</v>
      </c>
      <c r="D606" s="10">
        <v>41.332241762844497</v>
      </c>
      <c r="E606" s="1">
        <v>2925</v>
      </c>
      <c r="F606" s="2" t="s">
        <v>779</v>
      </c>
      <c r="G606" s="1"/>
      <c r="H606" s="2" t="s">
        <v>18</v>
      </c>
      <c r="I606" s="2" t="s">
        <v>480</v>
      </c>
      <c r="J606" s="2" t="s">
        <v>769</v>
      </c>
      <c r="K606" s="1">
        <v>-29807</v>
      </c>
      <c r="L606" s="1">
        <v>184837</v>
      </c>
      <c r="M606" s="2" t="s">
        <v>20</v>
      </c>
      <c r="N606" s="1">
        <v>1998</v>
      </c>
      <c r="O606" s="1" t="str" cm="1">
        <f t="array" ref="O6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6" s="1" t="str" cm="1">
        <f t="array" ref="P6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6" s="2" t="s">
        <v>31</v>
      </c>
      <c r="R606" s="2" t="str" cm="1">
        <f t="array" ref="R6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6" s="2" t="str">
        <f>IF(Esta[[#This Row],[TEC - Tipo de Estrutura 2]]="Pórtico","Vãos Multiplos",Esta[[#This Row],[TEC - Tipo de Estrutura 2]])</f>
        <v>Vãos Multiplos</v>
      </c>
      <c r="T606" s="1">
        <v>3</v>
      </c>
      <c r="U606" s="1">
        <v>52.38</v>
      </c>
      <c r="V606" s="1">
        <v>20.5</v>
      </c>
      <c r="W606" s="1">
        <v>30.04</v>
      </c>
      <c r="X606" s="1">
        <v>5.32</v>
      </c>
      <c r="Y606" s="8"/>
      <c r="Z606" s="1" t="s">
        <v>37</v>
      </c>
      <c r="AA606" s="2" t="s">
        <v>23</v>
      </c>
      <c r="AB606" s="2" t="str" cm="1">
        <f t="array" ref="AB6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7" spans="1:29" ht="15" hidden="1" customHeight="1" x14ac:dyDescent="0.35">
      <c r="A607" s="1">
        <v>1033</v>
      </c>
      <c r="B607" s="1">
        <v>4</v>
      </c>
      <c r="C607" s="11">
        <v>-8.4931054810943802</v>
      </c>
      <c r="D607" s="10">
        <v>41.334084385580603</v>
      </c>
      <c r="E607" s="1">
        <v>2926</v>
      </c>
      <c r="F607" s="2" t="s">
        <v>780</v>
      </c>
      <c r="G607" s="1"/>
      <c r="H607" s="2" t="s">
        <v>18</v>
      </c>
      <c r="I607" s="2" t="s">
        <v>480</v>
      </c>
      <c r="J607" s="2" t="s">
        <v>769</v>
      </c>
      <c r="K607" s="1">
        <v>-30135</v>
      </c>
      <c r="L607" s="1">
        <v>185043</v>
      </c>
      <c r="M607" s="2" t="s">
        <v>20</v>
      </c>
      <c r="N607" s="1">
        <v>1998</v>
      </c>
      <c r="O607" s="1" t="str" cm="1">
        <f t="array" ref="O6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7" s="1" t="str" cm="1">
        <f t="array" ref="P6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7" s="2" t="s">
        <v>31</v>
      </c>
      <c r="R607" s="2" t="str" cm="1">
        <f t="array" ref="R6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7" s="2" t="str">
        <f>IF(Esta[[#This Row],[TEC - Tipo de Estrutura 2]]="Pórtico","Vãos Multiplos",Esta[[#This Row],[TEC - Tipo de Estrutura 2]])</f>
        <v>Vãos Multiplos</v>
      </c>
      <c r="T607" s="1">
        <v>3</v>
      </c>
      <c r="U607" s="1">
        <v>35</v>
      </c>
      <c r="V607" s="1">
        <v>18.75</v>
      </c>
      <c r="W607" s="1">
        <v>17.899999999999999</v>
      </c>
      <c r="X607" s="1">
        <v>4.5</v>
      </c>
      <c r="Y607" s="8"/>
      <c r="Z607" s="1" t="s">
        <v>37</v>
      </c>
      <c r="AA607" s="2" t="s">
        <v>35</v>
      </c>
      <c r="AB607" s="2" t="str" cm="1">
        <f t="array" ref="AB6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8" spans="1:29" ht="15" hidden="1" customHeight="1" x14ac:dyDescent="0.35">
      <c r="A608" s="1">
        <v>1034</v>
      </c>
      <c r="B608" s="1">
        <v>4</v>
      </c>
      <c r="C608" s="11">
        <v>-8.4954070999001807</v>
      </c>
      <c r="D608" s="10">
        <v>41.334357190795401</v>
      </c>
      <c r="E608" s="1">
        <v>2928</v>
      </c>
      <c r="F608" s="2" t="s">
        <v>781</v>
      </c>
      <c r="G608" s="1"/>
      <c r="H608" s="2" t="s">
        <v>34</v>
      </c>
      <c r="I608" s="2" t="s">
        <v>480</v>
      </c>
      <c r="J608" s="2" t="s">
        <v>769</v>
      </c>
      <c r="K608" s="1">
        <v>-30327.54</v>
      </c>
      <c r="L608" s="1">
        <v>185074.1</v>
      </c>
      <c r="M608" s="2" t="s">
        <v>20</v>
      </c>
      <c r="N608" s="1">
        <v>1998</v>
      </c>
      <c r="O608" s="1" t="str" cm="1">
        <f t="array" ref="O6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8" s="1" t="str" cm="1">
        <f t="array" ref="P6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8" s="2" t="s">
        <v>31</v>
      </c>
      <c r="R608" s="2" t="str" cm="1">
        <f t="array" ref="R6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8" s="2" t="str">
        <f>IF(Esta[[#This Row],[TEC - Tipo de Estrutura 2]]="Pórtico","Vãos Multiplos",Esta[[#This Row],[TEC - Tipo de Estrutura 2]])</f>
        <v>Vãos Multiplos</v>
      </c>
      <c r="T608" s="1">
        <v>3</v>
      </c>
      <c r="U608" s="1">
        <v>37.1</v>
      </c>
      <c r="V608" s="1">
        <v>11.2</v>
      </c>
      <c r="W608" s="1">
        <v>18.899999999999999</v>
      </c>
      <c r="X608" s="1">
        <v>7.46</v>
      </c>
      <c r="Y608" s="8"/>
      <c r="Z608" s="1" t="s">
        <v>37</v>
      </c>
      <c r="AA608" s="2" t="s">
        <v>35</v>
      </c>
      <c r="AB608" s="2" t="str" cm="1">
        <f t="array" ref="AB6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09" spans="1:30" ht="15" hidden="1" customHeight="1" x14ac:dyDescent="0.35">
      <c r="A609" s="1">
        <v>1035</v>
      </c>
      <c r="B609" s="1">
        <v>4</v>
      </c>
      <c r="C609" s="11">
        <v>-8.4981471746506791</v>
      </c>
      <c r="D609" s="10">
        <v>41.335145394777001</v>
      </c>
      <c r="E609" s="1">
        <v>2930</v>
      </c>
      <c r="F609" s="2" t="s">
        <v>782</v>
      </c>
      <c r="G609" s="1"/>
      <c r="H609" s="2" t="s">
        <v>18</v>
      </c>
      <c r="I609" s="2" t="s">
        <v>480</v>
      </c>
      <c r="J609" s="2" t="s">
        <v>769</v>
      </c>
      <c r="K609" s="1">
        <v>-30556.54</v>
      </c>
      <c r="L609" s="1">
        <v>185162.6</v>
      </c>
      <c r="M609" s="2" t="s">
        <v>20</v>
      </c>
      <c r="N609" s="1">
        <v>1998</v>
      </c>
      <c r="O609" s="1" t="str" cm="1">
        <f t="array" ref="O6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9" s="1" t="str" cm="1">
        <f t="array" ref="P6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09" s="2" t="s">
        <v>31</v>
      </c>
      <c r="R609" s="2" t="str" cm="1">
        <f t="array" ref="R6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09" s="2" t="str">
        <f>IF(Esta[[#This Row],[TEC - Tipo de Estrutura 2]]="Pórtico","Vãos Multiplos",Esta[[#This Row],[TEC - Tipo de Estrutura 2]])</f>
        <v>Vãos Multiplos</v>
      </c>
      <c r="T609" s="1">
        <v>3</v>
      </c>
      <c r="U609" s="1">
        <v>32.549999999999997</v>
      </c>
      <c r="V609" s="1">
        <v>15.7</v>
      </c>
      <c r="W609" s="1">
        <v>16.8</v>
      </c>
      <c r="X609" s="1">
        <v>5.5</v>
      </c>
      <c r="Y609" s="8"/>
      <c r="Z609" s="1" t="s">
        <v>37</v>
      </c>
      <c r="AA609" s="2" t="s">
        <v>35</v>
      </c>
      <c r="AB609" s="2" t="str" cm="1">
        <f t="array" ref="AB6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0" spans="1:30" ht="15" hidden="1" customHeight="1" x14ac:dyDescent="0.35">
      <c r="A610" s="1">
        <v>1036</v>
      </c>
      <c r="B610" s="1">
        <v>4</v>
      </c>
      <c r="C610" s="11">
        <v>-8.4660975039092197</v>
      </c>
      <c r="D610" s="10">
        <v>42.070383152004602</v>
      </c>
      <c r="E610" s="1">
        <v>2931</v>
      </c>
      <c r="F610" s="2" t="s">
        <v>783</v>
      </c>
      <c r="G610" s="1"/>
      <c r="H610" s="2" t="s">
        <v>34</v>
      </c>
      <c r="I610" s="2" t="s">
        <v>262</v>
      </c>
      <c r="J610" s="2" t="s">
        <v>674</v>
      </c>
      <c r="K610" s="1">
        <v>-27558</v>
      </c>
      <c r="L610" s="1">
        <v>266813</v>
      </c>
      <c r="M610" s="2" t="s">
        <v>20</v>
      </c>
      <c r="N610" s="1">
        <v>1990</v>
      </c>
      <c r="O610" s="1" t="str" cm="1">
        <f t="array" ref="O6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0" s="1" t="str" cm="1">
        <f t="array" ref="P6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0" s="2" t="s">
        <v>31</v>
      </c>
      <c r="R610" s="2" t="str" cm="1">
        <f t="array" ref="R6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0" s="2" t="str">
        <f>IF(Esta[[#This Row],[TEC - Tipo de Estrutura 2]]="Pórtico","Vãos Multiplos",Esta[[#This Row],[TEC - Tipo de Estrutura 2]])</f>
        <v>Vãos Multiplos</v>
      </c>
      <c r="T610" s="1">
        <v>3</v>
      </c>
      <c r="U610" s="1">
        <v>40.450000000000003</v>
      </c>
      <c r="V610" s="1">
        <v>6.5</v>
      </c>
      <c r="W610" s="1">
        <v>21.07</v>
      </c>
      <c r="X610" s="1">
        <v>7.07</v>
      </c>
      <c r="Y610" s="8"/>
      <c r="Z610" s="1" t="s">
        <v>37</v>
      </c>
      <c r="AA610" s="2" t="s">
        <v>23</v>
      </c>
      <c r="AB610" s="2" t="str" cm="1">
        <f t="array" ref="AB6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1" spans="1:30" ht="15" hidden="1" customHeight="1" x14ac:dyDescent="0.35">
      <c r="A611" s="1">
        <v>1037</v>
      </c>
      <c r="B611" s="1">
        <v>4</v>
      </c>
      <c r="C611" s="11">
        <v>-8.5005651696299598</v>
      </c>
      <c r="D611" s="10">
        <v>41.336856580298402</v>
      </c>
      <c r="E611" s="1">
        <v>2932</v>
      </c>
      <c r="F611" s="2" t="s">
        <v>784</v>
      </c>
      <c r="G611" s="1"/>
      <c r="H611" s="2" t="s">
        <v>34</v>
      </c>
      <c r="I611" s="2" t="s">
        <v>480</v>
      </c>
      <c r="J611" s="2" t="s">
        <v>769</v>
      </c>
      <c r="K611" s="1">
        <v>-30758.14</v>
      </c>
      <c r="L611" s="1">
        <v>185353.5</v>
      </c>
      <c r="M611" s="2" t="s">
        <v>20</v>
      </c>
      <c r="N611" s="1">
        <v>1998</v>
      </c>
      <c r="O611" s="1" t="str" cm="1">
        <f t="array" ref="O6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1" s="1" t="str" cm="1">
        <f t="array" ref="P6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1" s="2" t="s">
        <v>31</v>
      </c>
      <c r="R611" s="2" t="str" cm="1">
        <f t="array" ref="R6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1" s="2" t="str">
        <f>IF(Esta[[#This Row],[TEC - Tipo de Estrutura 2]]="Pórtico","Vãos Multiplos",Esta[[#This Row],[TEC - Tipo de Estrutura 2]])</f>
        <v>Vãos Multiplos</v>
      </c>
      <c r="T611" s="1">
        <v>3</v>
      </c>
      <c r="U611" s="1">
        <v>37.6</v>
      </c>
      <c r="V611" s="1">
        <v>13.3</v>
      </c>
      <c r="W611" s="1">
        <v>19</v>
      </c>
      <c r="X611" s="1">
        <v>6.42</v>
      </c>
      <c r="Y611" s="8"/>
      <c r="Z611" s="1" t="s">
        <v>37</v>
      </c>
      <c r="AA611" s="2" t="s">
        <v>23</v>
      </c>
      <c r="AB611" s="2" t="str" cm="1">
        <f t="array" ref="AB6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611" s="2" t="s">
        <v>35</v>
      </c>
    </row>
    <row r="612" spans="1:30" ht="15" hidden="1" customHeight="1" x14ac:dyDescent="0.35">
      <c r="A612" s="1">
        <v>1040</v>
      </c>
      <c r="B612" s="1">
        <v>4</v>
      </c>
      <c r="C612" s="11">
        <v>-8.4693832182075504</v>
      </c>
      <c r="D612" s="10">
        <v>41.320470803400298</v>
      </c>
      <c r="E612" s="1">
        <v>2942</v>
      </c>
      <c r="F612" s="2" t="s">
        <v>785</v>
      </c>
      <c r="G612" s="1"/>
      <c r="H612" s="2" t="s">
        <v>34</v>
      </c>
      <c r="I612" s="2" t="s">
        <v>480</v>
      </c>
      <c r="J612" s="2" t="s">
        <v>769</v>
      </c>
      <c r="K612" s="1">
        <v>-28155.09</v>
      </c>
      <c r="L612" s="1">
        <v>183523.1</v>
      </c>
      <c r="M612" s="2" t="s">
        <v>20</v>
      </c>
      <c r="N612" s="1">
        <v>1998</v>
      </c>
      <c r="O612" s="1" t="str" cm="1">
        <f t="array" ref="O6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2" s="1" t="str" cm="1">
        <f t="array" ref="P6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2" s="2" t="s">
        <v>31</v>
      </c>
      <c r="R612" s="2" t="str" cm="1">
        <f t="array" ref="R6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2" s="2" t="str">
        <f>IF(Esta[[#This Row],[TEC - Tipo de Estrutura 2]]="Pórtico","Vãos Multiplos",Esta[[#This Row],[TEC - Tipo de Estrutura 2]])</f>
        <v>Vãos Multiplos</v>
      </c>
      <c r="T612" s="1">
        <v>3</v>
      </c>
      <c r="U612" s="1">
        <v>53.45</v>
      </c>
      <c r="V612" s="1">
        <v>16</v>
      </c>
      <c r="W612" s="1">
        <v>31.25</v>
      </c>
      <c r="X612" s="1">
        <v>5.78</v>
      </c>
      <c r="Y612" s="8"/>
      <c r="Z612" s="1" t="s">
        <v>37</v>
      </c>
      <c r="AA612" s="2" t="s">
        <v>23</v>
      </c>
      <c r="AB612" s="2" t="str" cm="1">
        <f t="array" ref="AB6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612" s="2" t="s">
        <v>35</v>
      </c>
    </row>
    <row r="613" spans="1:30" ht="15" hidden="1" customHeight="1" x14ac:dyDescent="0.35">
      <c r="A613" s="1">
        <v>1041</v>
      </c>
      <c r="B613" s="1">
        <v>4</v>
      </c>
      <c r="C613" s="11">
        <v>-8.4704151932719398</v>
      </c>
      <c r="D613" s="10">
        <v>41.327103811251803</v>
      </c>
      <c r="E613" s="1">
        <v>2946</v>
      </c>
      <c r="F613" s="2" t="s">
        <v>786</v>
      </c>
      <c r="G613" s="1"/>
      <c r="H613" s="2" t="s">
        <v>18</v>
      </c>
      <c r="I613" s="2" t="s">
        <v>480</v>
      </c>
      <c r="J613" s="2" t="s">
        <v>769</v>
      </c>
      <c r="K613" s="1">
        <v>-28238.63</v>
      </c>
      <c r="L613" s="1">
        <v>184260.1</v>
      </c>
      <c r="M613" s="2" t="s">
        <v>20</v>
      </c>
      <c r="N613" s="1">
        <v>1998</v>
      </c>
      <c r="O613" s="1" t="str" cm="1">
        <f t="array" ref="O6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3" s="1" t="str" cm="1">
        <f t="array" ref="P6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3" s="2" t="s">
        <v>31</v>
      </c>
      <c r="R613" s="2" t="str" cm="1">
        <f t="array" ref="R6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3" s="2" t="str">
        <f>IF(Esta[[#This Row],[TEC - Tipo de Estrutura 2]]="Pórtico","Vãos Multiplos",Esta[[#This Row],[TEC - Tipo de Estrutura 2]])</f>
        <v>Vãos Multiplos</v>
      </c>
      <c r="T613" s="1">
        <v>3</v>
      </c>
      <c r="U613" s="1">
        <v>26.2</v>
      </c>
      <c r="V613" s="1">
        <v>24</v>
      </c>
      <c r="W613" s="1">
        <v>12.4</v>
      </c>
      <c r="X613" s="1">
        <v>5.6</v>
      </c>
      <c r="Y613" s="8"/>
      <c r="Z613" s="1" t="s">
        <v>37</v>
      </c>
      <c r="AA613" s="2" t="s">
        <v>23</v>
      </c>
      <c r="AB613" s="2" t="str" cm="1">
        <f t="array" ref="AB6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4" spans="1:30" ht="15" hidden="1" customHeight="1" x14ac:dyDescent="0.35">
      <c r="A614" s="1">
        <v>1042</v>
      </c>
      <c r="B614" s="1">
        <v>4</v>
      </c>
      <c r="C614" s="11">
        <v>-8.4692445536032093</v>
      </c>
      <c r="D614" s="10">
        <v>41.324329469557298</v>
      </c>
      <c r="E614" s="1">
        <v>2949</v>
      </c>
      <c r="F614" s="2" t="s">
        <v>787</v>
      </c>
      <c r="G614" s="1"/>
      <c r="H614" s="2" t="s">
        <v>18</v>
      </c>
      <c r="I614" s="2" t="s">
        <v>480</v>
      </c>
      <c r="J614" s="2" t="s">
        <v>769</v>
      </c>
      <c r="K614" s="1">
        <v>-28141.82</v>
      </c>
      <c r="L614" s="1">
        <v>183951.6</v>
      </c>
      <c r="M614" s="2" t="s">
        <v>20</v>
      </c>
      <c r="N614" s="1">
        <v>1998</v>
      </c>
      <c r="O614" s="1" t="str" cm="1">
        <f t="array" ref="O6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4" s="1" t="str" cm="1">
        <f t="array" ref="P6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4" s="2" t="s">
        <v>31</v>
      </c>
      <c r="R614" s="2" t="str" cm="1">
        <f t="array" ref="R6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4" s="2" t="str">
        <f>IF(Esta[[#This Row],[TEC - Tipo de Estrutura 2]]="Pórtico","Vãos Multiplos",Esta[[#This Row],[TEC - Tipo de Estrutura 2]])</f>
        <v>Vãos Multiplos</v>
      </c>
      <c r="T614" s="1">
        <v>3</v>
      </c>
      <c r="U614" s="1">
        <v>23.6</v>
      </c>
      <c r="V614" s="1">
        <v>16.32</v>
      </c>
      <c r="W614" s="1">
        <v>12</v>
      </c>
      <c r="X614" s="1">
        <v>4.6500000000000004</v>
      </c>
      <c r="Y614" s="8"/>
      <c r="Z614" s="1" t="s">
        <v>37</v>
      </c>
      <c r="AA614" s="2" t="s">
        <v>35</v>
      </c>
      <c r="AB614" s="2" t="str" cm="1">
        <f t="array" ref="AB6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5" spans="1:30" ht="15" hidden="1" customHeight="1" x14ac:dyDescent="0.35">
      <c r="A615" s="1">
        <v>1043</v>
      </c>
      <c r="B615" s="1">
        <v>4</v>
      </c>
      <c r="C615" s="11">
        <v>-8.4595150710312108</v>
      </c>
      <c r="D615" s="10">
        <v>42.070951241190599</v>
      </c>
      <c r="E615" s="1">
        <v>2952</v>
      </c>
      <c r="F615" s="2" t="s">
        <v>783</v>
      </c>
      <c r="G615" s="1"/>
      <c r="H615" s="2" t="s">
        <v>34</v>
      </c>
      <c r="I615" s="2" t="s">
        <v>262</v>
      </c>
      <c r="J615" s="2" t="s">
        <v>674</v>
      </c>
      <c r="K615" s="1">
        <v>-27013</v>
      </c>
      <c r="L615" s="1">
        <v>266874</v>
      </c>
      <c r="M615" s="2" t="s">
        <v>20</v>
      </c>
      <c r="N615" s="1">
        <v>1990</v>
      </c>
      <c r="O615" s="1" t="str" cm="1">
        <f t="array" ref="O6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5" s="1" t="str" cm="1">
        <f t="array" ref="P6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5" s="2" t="s">
        <v>31</v>
      </c>
      <c r="R615" s="2" t="str" cm="1">
        <f t="array" ref="R6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5" s="2" t="str">
        <f>IF(Esta[[#This Row],[TEC - Tipo de Estrutura 2]]="Pórtico","Vãos Multiplos",Esta[[#This Row],[TEC - Tipo de Estrutura 2]])</f>
        <v>Vãos Multiplos</v>
      </c>
      <c r="T615" s="1">
        <v>3</v>
      </c>
      <c r="U615" s="1">
        <v>39.28</v>
      </c>
      <c r="V615" s="1">
        <v>6.5</v>
      </c>
      <c r="W615" s="1">
        <v>19.66</v>
      </c>
      <c r="X615" s="1">
        <v>4.25</v>
      </c>
      <c r="Y615" s="8"/>
      <c r="Z615" s="1" t="s">
        <v>37</v>
      </c>
      <c r="AA615" s="2" t="s">
        <v>23</v>
      </c>
      <c r="AB615" s="2" t="str" cm="1">
        <f t="array" ref="AB6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6" spans="1:30" ht="15" hidden="1" customHeight="1" x14ac:dyDescent="0.35">
      <c r="A616" s="1">
        <v>1044</v>
      </c>
      <c r="B616" s="1">
        <v>4</v>
      </c>
      <c r="C616" s="11">
        <v>-8.4709173389176993</v>
      </c>
      <c r="D616" s="10">
        <v>41.328650143606502</v>
      </c>
      <c r="E616" s="1">
        <v>2953</v>
      </c>
      <c r="F616" s="2" t="s">
        <v>788</v>
      </c>
      <c r="G616" s="1"/>
      <c r="H616" s="2" t="s">
        <v>34</v>
      </c>
      <c r="I616" s="2" t="s">
        <v>480</v>
      </c>
      <c r="J616" s="2" t="s">
        <v>769</v>
      </c>
      <c r="K616" s="1">
        <v>-28280</v>
      </c>
      <c r="L616" s="1">
        <v>184432</v>
      </c>
      <c r="M616" s="2" t="s">
        <v>20</v>
      </c>
      <c r="N616" s="1">
        <v>1998</v>
      </c>
      <c r="O616" s="1" t="str" cm="1">
        <f t="array" ref="O6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6" s="1" t="str" cm="1">
        <f t="array" ref="P6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6" s="2" t="s">
        <v>31</v>
      </c>
      <c r="R616" s="2" t="str" cm="1">
        <f t="array" ref="R6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6" s="2" t="str">
        <f>IF(Esta[[#This Row],[TEC - Tipo de Estrutura 2]]="Pórtico","Vãos Multiplos",Esta[[#This Row],[TEC - Tipo de Estrutura 2]])</f>
        <v>Vãos Multiplos</v>
      </c>
      <c r="T616" s="1">
        <v>3</v>
      </c>
      <c r="U616" s="1">
        <v>39.9</v>
      </c>
      <c r="V616" s="1">
        <v>21.85</v>
      </c>
      <c r="W616" s="1">
        <v>20.100000000000001</v>
      </c>
      <c r="X616" s="1">
        <v>5.77</v>
      </c>
      <c r="Y616" s="8"/>
      <c r="Z616" s="1" t="s">
        <v>37</v>
      </c>
      <c r="AA616" s="2" t="s">
        <v>35</v>
      </c>
      <c r="AB616" s="2" t="str" cm="1">
        <f t="array" ref="AB6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7" spans="1:30" ht="15" hidden="1" customHeight="1" x14ac:dyDescent="0.35">
      <c r="A617" s="1">
        <v>1045</v>
      </c>
      <c r="B617" s="1">
        <v>4</v>
      </c>
      <c r="C617" s="11">
        <v>-8.4706040939069709</v>
      </c>
      <c r="D617" s="10">
        <v>41.330979522330701</v>
      </c>
      <c r="E617" s="1">
        <v>2957</v>
      </c>
      <c r="F617" s="2" t="s">
        <v>789</v>
      </c>
      <c r="G617" s="1"/>
      <c r="H617" s="2" t="s">
        <v>18</v>
      </c>
      <c r="I617" s="2" t="s">
        <v>480</v>
      </c>
      <c r="J617" s="2" t="s">
        <v>769</v>
      </c>
      <c r="K617" s="1">
        <v>-28252.77</v>
      </c>
      <c r="L617" s="1">
        <v>184690.6</v>
      </c>
      <c r="M617" s="2" t="s">
        <v>20</v>
      </c>
      <c r="N617" s="1">
        <v>1998</v>
      </c>
      <c r="O617" s="1" t="str" cm="1">
        <f t="array" ref="O6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7" s="1" t="str" cm="1">
        <f t="array" ref="P6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7" s="2" t="s">
        <v>31</v>
      </c>
      <c r="R617" s="2" t="str" cm="1">
        <f t="array" ref="R6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7" s="2" t="str">
        <f>IF(Esta[[#This Row],[TEC - Tipo de Estrutura 2]]="Pórtico","Vãos Multiplos",Esta[[#This Row],[TEC - Tipo de Estrutura 2]])</f>
        <v>Vãos Multiplos</v>
      </c>
      <c r="T617" s="1">
        <v>3</v>
      </c>
      <c r="U617" s="1">
        <v>25.85</v>
      </c>
      <c r="V617" s="1">
        <v>20.2</v>
      </c>
      <c r="W617" s="1">
        <v>13.05</v>
      </c>
      <c r="X617" s="1">
        <v>5.56</v>
      </c>
      <c r="Y617" s="8"/>
      <c r="Z617" s="1" t="s">
        <v>37</v>
      </c>
      <c r="AA617" s="2" t="s">
        <v>23</v>
      </c>
      <c r="AB617" s="2" t="str" cm="1">
        <f t="array" ref="AB6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8" spans="1:30" ht="15" hidden="1" customHeight="1" x14ac:dyDescent="0.35">
      <c r="A618" s="1">
        <v>1046</v>
      </c>
      <c r="B618" s="1">
        <v>4</v>
      </c>
      <c r="C618" s="11">
        <v>-8.4661992564355693</v>
      </c>
      <c r="D618" s="10">
        <v>41.337774235797902</v>
      </c>
      <c r="E618" s="1">
        <v>2959</v>
      </c>
      <c r="F618" s="2" t="s">
        <v>790</v>
      </c>
      <c r="G618" s="1"/>
      <c r="H618" s="2" t="s">
        <v>18</v>
      </c>
      <c r="I618" s="2" t="s">
        <v>480</v>
      </c>
      <c r="J618" s="2" t="s">
        <v>769</v>
      </c>
      <c r="K618" s="1">
        <v>-27881.13</v>
      </c>
      <c r="L618" s="1">
        <v>185443.8</v>
      </c>
      <c r="M618" s="2" t="s">
        <v>20</v>
      </c>
      <c r="N618" s="1">
        <v>1998</v>
      </c>
      <c r="O618" s="1" t="str" cm="1">
        <f t="array" ref="O6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8" s="1" t="str" cm="1">
        <f t="array" ref="P6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8" s="2" t="s">
        <v>31</v>
      </c>
      <c r="R618" s="2" t="str" cm="1">
        <f t="array" ref="R6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8" s="2" t="str">
        <f>IF(Esta[[#This Row],[TEC - Tipo de Estrutura 2]]="Pórtico","Vãos Multiplos",Esta[[#This Row],[TEC - Tipo de Estrutura 2]])</f>
        <v>Vãos Multiplos</v>
      </c>
      <c r="T618" s="1">
        <v>3</v>
      </c>
      <c r="U618" s="1">
        <v>28.2</v>
      </c>
      <c r="V618" s="1">
        <v>18.2</v>
      </c>
      <c r="W618" s="1">
        <v>14.4</v>
      </c>
      <c r="X618" s="1">
        <v>6.78</v>
      </c>
      <c r="Y618" s="8"/>
      <c r="Z618" s="1" t="s">
        <v>37</v>
      </c>
      <c r="AA618" s="2" t="s">
        <v>35</v>
      </c>
      <c r="AB618" s="2" t="str" cm="1">
        <f t="array" ref="AB6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19" spans="1:30" ht="15" hidden="1" customHeight="1" x14ac:dyDescent="0.35">
      <c r="A619" s="1">
        <v>1047</v>
      </c>
      <c r="B619" s="1">
        <v>4</v>
      </c>
      <c r="C619" s="11">
        <v>-8.4538324168661205</v>
      </c>
      <c r="D619" s="10">
        <v>42.070256030419799</v>
      </c>
      <c r="E619" s="1">
        <v>2961</v>
      </c>
      <c r="F619" s="2" t="s">
        <v>791</v>
      </c>
      <c r="G619" s="1"/>
      <c r="H619" s="2" t="s">
        <v>34</v>
      </c>
      <c r="I619" s="2" t="s">
        <v>262</v>
      </c>
      <c r="J619" s="2" t="s">
        <v>674</v>
      </c>
      <c r="K619" s="1">
        <v>-26543</v>
      </c>
      <c r="L619" s="1">
        <v>266795</v>
      </c>
      <c r="M619" s="2" t="s">
        <v>20</v>
      </c>
      <c r="N619" s="1">
        <v>1990</v>
      </c>
      <c r="O619" s="1" t="str" cm="1">
        <f t="array" ref="O6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9" s="1" t="str" cm="1">
        <f t="array" ref="P6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19" s="2" t="s">
        <v>31</v>
      </c>
      <c r="R619" s="2" t="str" cm="1">
        <f t="array" ref="R6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19" s="2" t="str">
        <f>IF(Esta[[#This Row],[TEC - Tipo de Estrutura 2]]="Pórtico","Vãos Multiplos",Esta[[#This Row],[TEC - Tipo de Estrutura 2]])</f>
        <v>Vãos Multiplos</v>
      </c>
      <c r="T619" s="1">
        <v>3</v>
      </c>
      <c r="U619" s="1">
        <v>34</v>
      </c>
      <c r="V619" s="1">
        <v>4.5</v>
      </c>
      <c r="W619" s="1">
        <v>15.1</v>
      </c>
      <c r="X619" s="1">
        <v>6.17</v>
      </c>
      <c r="Y619" s="8"/>
      <c r="Z619" s="1" t="s">
        <v>37</v>
      </c>
      <c r="AA619" s="2" t="s">
        <v>23</v>
      </c>
      <c r="AB619" s="2" t="str" cm="1">
        <f t="array" ref="AB6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0" spans="1:30" ht="15" hidden="1" customHeight="1" x14ac:dyDescent="0.35">
      <c r="A620" s="1">
        <v>1048</v>
      </c>
      <c r="B620" s="1">
        <v>4</v>
      </c>
      <c r="C620" s="11">
        <v>-8.5643909119471395</v>
      </c>
      <c r="D620" s="10">
        <v>41.162174024008102</v>
      </c>
      <c r="E620" s="1">
        <v>2963</v>
      </c>
      <c r="F620" s="2" t="s">
        <v>792</v>
      </c>
      <c r="G620" s="1"/>
      <c r="H620" s="2" t="s">
        <v>55</v>
      </c>
      <c r="I620" s="2" t="s">
        <v>480</v>
      </c>
      <c r="J620" s="2" t="s">
        <v>526</v>
      </c>
      <c r="K620" s="1">
        <v>-36197</v>
      </c>
      <c r="L620" s="1">
        <v>165978</v>
      </c>
      <c r="M620" s="2" t="s">
        <v>20</v>
      </c>
      <c r="N620" s="1">
        <v>2001</v>
      </c>
      <c r="O620" s="1" t="str" cm="1">
        <f t="array" ref="O6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0" s="1" t="str" cm="1">
        <f t="array" ref="P6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0" s="2" t="s">
        <v>31</v>
      </c>
      <c r="R620" s="2" t="str" cm="1">
        <f t="array" ref="R6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0" s="2" t="str">
        <f>IF(Esta[[#This Row],[TEC - Tipo de Estrutura 2]]="Pórtico","Vãos Multiplos",Esta[[#This Row],[TEC - Tipo de Estrutura 2]])</f>
        <v>Vãos Multiplos</v>
      </c>
      <c r="T620" s="1">
        <v>5</v>
      </c>
      <c r="U620" s="1">
        <v>161</v>
      </c>
      <c r="V620" s="1">
        <v>28</v>
      </c>
      <c r="X620" s="1">
        <v>14</v>
      </c>
      <c r="Y620" s="8"/>
      <c r="Z620" s="1" t="s">
        <v>37</v>
      </c>
      <c r="AA620" s="2" t="s">
        <v>35</v>
      </c>
      <c r="AB620" s="2" t="str" cm="1">
        <f t="array" ref="AB6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1" spans="1:30" ht="15" hidden="1" customHeight="1" x14ac:dyDescent="0.35">
      <c r="A621" s="1">
        <v>1049</v>
      </c>
      <c r="B621" s="1">
        <v>4</v>
      </c>
      <c r="C621" s="11">
        <v>-8.5590370893170196</v>
      </c>
      <c r="D621" s="10">
        <v>41.156025964093701</v>
      </c>
      <c r="E621" s="1">
        <v>2965</v>
      </c>
      <c r="F621" s="2" t="s">
        <v>793</v>
      </c>
      <c r="G621" s="1"/>
      <c r="H621" s="2" t="s">
        <v>34</v>
      </c>
      <c r="I621" s="2" t="s">
        <v>480</v>
      </c>
      <c r="J621" s="2" t="s">
        <v>526</v>
      </c>
      <c r="K621" s="1">
        <v>-35751</v>
      </c>
      <c r="L621" s="1">
        <v>165293</v>
      </c>
      <c r="M621" s="2" t="s">
        <v>20</v>
      </c>
      <c r="N621" s="1">
        <v>2005</v>
      </c>
      <c r="O621" s="1" t="str" cm="1">
        <f t="array" ref="O6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1" s="1" t="str" cm="1">
        <f t="array" ref="P6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1" s="2" t="s">
        <v>31</v>
      </c>
      <c r="R621" s="2" t="str" cm="1">
        <f t="array" ref="R6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1" s="2" t="str">
        <f>IF(Esta[[#This Row],[TEC - Tipo de Estrutura 2]]="Pórtico","Vãos Multiplos",Esta[[#This Row],[TEC - Tipo de Estrutura 2]])</f>
        <v>Vãos Multiplos</v>
      </c>
      <c r="T621" s="1">
        <v>3</v>
      </c>
      <c r="U621" s="1">
        <v>71.099999999999994</v>
      </c>
      <c r="V621" s="1">
        <v>12.04</v>
      </c>
      <c r="W621" s="1">
        <v>39</v>
      </c>
      <c r="X621" s="1">
        <v>7.7</v>
      </c>
      <c r="Y621" s="8"/>
      <c r="Z621" s="1" t="s">
        <v>37</v>
      </c>
      <c r="AA621" s="2" t="s">
        <v>23</v>
      </c>
      <c r="AB621" s="2" t="str" cm="1">
        <f t="array" ref="AB6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2" spans="1:30" ht="15" hidden="1" customHeight="1" x14ac:dyDescent="0.35">
      <c r="A622" s="1">
        <v>1051</v>
      </c>
      <c r="B622" s="1">
        <v>8</v>
      </c>
      <c r="C622" s="11">
        <v>-8.5622094181447306</v>
      </c>
      <c r="D622" s="10">
        <v>41.158355322534597</v>
      </c>
      <c r="E622" s="1">
        <v>2968</v>
      </c>
      <c r="F622" s="2" t="s">
        <v>794</v>
      </c>
      <c r="G622" s="1"/>
      <c r="H622" s="2" t="s">
        <v>55</v>
      </c>
      <c r="I622" s="2" t="s">
        <v>480</v>
      </c>
      <c r="J622" s="2" t="s">
        <v>526</v>
      </c>
      <c r="K622" s="1">
        <v>-36016</v>
      </c>
      <c r="L622" s="1">
        <v>165553</v>
      </c>
      <c r="M622" s="2" t="s">
        <v>20</v>
      </c>
      <c r="N622" s="1">
        <v>2001</v>
      </c>
      <c r="O622" s="1" t="str" cm="1">
        <f t="array" ref="O6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2" s="1" t="str" cm="1">
        <f t="array" ref="P6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2" s="2" t="s">
        <v>31</v>
      </c>
      <c r="R622" s="2" t="str" cm="1">
        <f t="array" ref="R6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2" s="2" t="str">
        <f>IF(Esta[[#This Row],[TEC - Tipo de Estrutura 2]]="Pórtico","Vãos Multiplos",Esta[[#This Row],[TEC - Tipo de Estrutura 2]])</f>
        <v>Vãos Multiplos</v>
      </c>
      <c r="T622" s="1">
        <v>7</v>
      </c>
      <c r="U622" s="1">
        <v>133.5</v>
      </c>
      <c r="V622" s="1">
        <v>28.8</v>
      </c>
      <c r="W622" s="1">
        <v>22</v>
      </c>
      <c r="X622" s="1">
        <v>5.32</v>
      </c>
      <c r="Y622" s="8"/>
      <c r="Z622" s="1" t="s">
        <v>37</v>
      </c>
      <c r="AA622" s="2" t="s">
        <v>35</v>
      </c>
      <c r="AB622" s="2" t="str" cm="1">
        <f t="array" ref="AB6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3" spans="1:30" ht="15" hidden="1" customHeight="1" x14ac:dyDescent="0.35">
      <c r="A623" s="1">
        <v>1052</v>
      </c>
      <c r="B623" s="1">
        <v>5</v>
      </c>
      <c r="C623" s="11">
        <v>-8.5489296298297894</v>
      </c>
      <c r="D623" s="10">
        <v>41.1515246959069</v>
      </c>
      <c r="E623" s="1">
        <v>2969</v>
      </c>
      <c r="F623" s="2" t="s">
        <v>795</v>
      </c>
      <c r="G623" s="1"/>
      <c r="H623" s="2" t="s">
        <v>34</v>
      </c>
      <c r="I623" s="2" t="s">
        <v>480</v>
      </c>
      <c r="J623" s="2" t="s">
        <v>526</v>
      </c>
      <c r="K623" s="1">
        <v>-34905</v>
      </c>
      <c r="L623" s="1">
        <v>164789</v>
      </c>
      <c r="M623" s="2" t="s">
        <v>20</v>
      </c>
      <c r="N623" s="1">
        <v>2005</v>
      </c>
      <c r="O623" s="1" t="str" cm="1">
        <f t="array" ref="O6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3" s="1" t="str" cm="1">
        <f t="array" ref="P6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3" s="2" t="s">
        <v>31</v>
      </c>
      <c r="R623" s="2" t="str" cm="1">
        <f t="array" ref="R6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3" s="2" t="str">
        <f>IF(Esta[[#This Row],[TEC - Tipo de Estrutura 2]]="Pórtico","Vãos Multiplos",Esta[[#This Row],[TEC - Tipo de Estrutura 2]])</f>
        <v>Vãos Multiplos</v>
      </c>
      <c r="T623" s="1">
        <v>4</v>
      </c>
      <c r="U623" s="1">
        <v>79.599999999999994</v>
      </c>
      <c r="V623" s="1">
        <v>11</v>
      </c>
      <c r="W623" s="1">
        <v>24</v>
      </c>
      <c r="X623" s="1">
        <v>8.3000000000000007</v>
      </c>
      <c r="Y623" s="8"/>
      <c r="Z623" s="1" t="s">
        <v>37</v>
      </c>
      <c r="AA623" s="2" t="s">
        <v>23</v>
      </c>
      <c r="AB623" s="2" t="str" cm="1">
        <f t="array" ref="AB6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4" spans="1:30" ht="15" hidden="1" customHeight="1" x14ac:dyDescent="0.35">
      <c r="A624" s="1">
        <v>1053</v>
      </c>
      <c r="B624" s="1">
        <v>4</v>
      </c>
      <c r="C624" s="11">
        <v>-8.45203340633884</v>
      </c>
      <c r="D624" s="10">
        <v>42.068118343710999</v>
      </c>
      <c r="E624" s="1">
        <v>2970</v>
      </c>
      <c r="F624" s="2" t="s">
        <v>791</v>
      </c>
      <c r="G624" s="1"/>
      <c r="H624" s="2" t="s">
        <v>34</v>
      </c>
      <c r="I624" s="2" t="s">
        <v>262</v>
      </c>
      <c r="J624" s="2" t="s">
        <v>674</v>
      </c>
      <c r="K624" s="1">
        <v>-26395</v>
      </c>
      <c r="L624" s="1">
        <v>266557</v>
      </c>
      <c r="M624" s="2" t="s">
        <v>20</v>
      </c>
      <c r="N624" s="1">
        <v>1990</v>
      </c>
      <c r="O624" s="1" t="str" cm="1">
        <f t="array" ref="O6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4" s="1" t="str" cm="1">
        <f t="array" ref="P6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4" s="2" t="s">
        <v>31</v>
      </c>
      <c r="R624" s="2" t="str" cm="1">
        <f t="array" ref="R6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4" s="2" t="str">
        <f>IF(Esta[[#This Row],[TEC - Tipo de Estrutura 2]]="Pórtico","Vãos Multiplos",Esta[[#This Row],[TEC - Tipo de Estrutura 2]])</f>
        <v>Vãos Multiplos</v>
      </c>
      <c r="T624" s="1">
        <v>3</v>
      </c>
      <c r="U624" s="1">
        <v>39.450000000000003</v>
      </c>
      <c r="V624" s="1">
        <v>7.1</v>
      </c>
      <c r="W624" s="1">
        <v>18.149999999999999</v>
      </c>
      <c r="X624" s="1">
        <v>4.6100000000000003</v>
      </c>
      <c r="Y624" s="8"/>
      <c r="Z624" s="1" t="s">
        <v>37</v>
      </c>
      <c r="AA624" s="2" t="s">
        <v>23</v>
      </c>
      <c r="AB624" s="2" t="str" cm="1">
        <f t="array" ref="AB6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5" spans="1:29" ht="15" hidden="1" customHeight="1" x14ac:dyDescent="0.35">
      <c r="A625" s="1">
        <v>1054</v>
      </c>
      <c r="B625" s="1">
        <v>10</v>
      </c>
      <c r="C625" s="11">
        <v>-8.5483141318192093</v>
      </c>
      <c r="D625" s="10">
        <v>41.150266304717803</v>
      </c>
      <c r="E625" s="1">
        <v>2971</v>
      </c>
      <c r="F625" s="2" t="s">
        <v>796</v>
      </c>
      <c r="G625" s="1"/>
      <c r="H625" s="2" t="s">
        <v>55</v>
      </c>
      <c r="I625" s="2" t="s">
        <v>480</v>
      </c>
      <c r="J625" s="2" t="s">
        <v>526</v>
      </c>
      <c r="K625" s="1">
        <v>-34854</v>
      </c>
      <c r="L625" s="1">
        <v>164649</v>
      </c>
      <c r="M625" s="2" t="s">
        <v>20</v>
      </c>
      <c r="N625" s="1">
        <v>2001</v>
      </c>
      <c r="O625" s="1" t="str" cm="1">
        <f t="array" ref="O6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5" s="1" t="str" cm="1">
        <f t="array" ref="P6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5" s="2" t="s">
        <v>31</v>
      </c>
      <c r="R625" s="2" t="str" cm="1">
        <f t="array" ref="R6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5" s="2" t="str">
        <f>IF(Esta[[#This Row],[TEC - Tipo de Estrutura 2]]="Pórtico","Vãos Multiplos",Esta[[#This Row],[TEC - Tipo de Estrutura 2]])</f>
        <v>Vãos Multiplos</v>
      </c>
      <c r="T625" s="1">
        <v>12</v>
      </c>
      <c r="U625" s="1">
        <v>300</v>
      </c>
      <c r="V625" s="1">
        <v>38.4</v>
      </c>
      <c r="W625" s="1">
        <v>26.8</v>
      </c>
      <c r="X625" s="1">
        <v>13.02</v>
      </c>
      <c r="Y625" s="8"/>
      <c r="Z625" s="1" t="s">
        <v>37</v>
      </c>
      <c r="AA625" s="2" t="s">
        <v>23</v>
      </c>
      <c r="AB625" s="2" t="str" cm="1">
        <f t="array" ref="AB6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6" spans="1:29" ht="15" hidden="1" customHeight="1" x14ac:dyDescent="0.35">
      <c r="A626" s="1">
        <v>1057</v>
      </c>
      <c r="B626" s="1">
        <v>4</v>
      </c>
      <c r="C626" s="11">
        <v>-8.5466138982920405</v>
      </c>
      <c r="D626" s="10">
        <v>41.143203987153598</v>
      </c>
      <c r="E626" s="1">
        <v>2978</v>
      </c>
      <c r="F626" s="2" t="s">
        <v>797</v>
      </c>
      <c r="G626" s="1"/>
      <c r="H626" s="2" t="s">
        <v>34</v>
      </c>
      <c r="I626" s="2" t="s">
        <v>480</v>
      </c>
      <c r="J626" s="2" t="s">
        <v>526</v>
      </c>
      <c r="K626" s="1">
        <v>-34715</v>
      </c>
      <c r="L626" s="1">
        <v>163864</v>
      </c>
      <c r="M626" s="2" t="s">
        <v>20</v>
      </c>
      <c r="N626" s="1">
        <v>2005</v>
      </c>
      <c r="O626" s="1" t="str" cm="1">
        <f t="array" ref="O6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6" s="1" t="str" cm="1">
        <f t="array" ref="P6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6" s="2" t="s">
        <v>31</v>
      </c>
      <c r="R626" s="2" t="str" cm="1">
        <f t="array" ref="R6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6" s="2" t="str">
        <f>IF(Esta[[#This Row],[TEC - Tipo de Estrutura 2]]="Pórtico","Vãos Multiplos",Esta[[#This Row],[TEC - Tipo de Estrutura 2]])</f>
        <v>Vãos Multiplos</v>
      </c>
      <c r="T626" s="1">
        <v>3</v>
      </c>
      <c r="U626" s="1">
        <v>60.6</v>
      </c>
      <c r="V626" s="1">
        <v>11</v>
      </c>
      <c r="W626" s="1">
        <v>34.35</v>
      </c>
      <c r="X626" s="1">
        <v>7.7</v>
      </c>
      <c r="Y626" s="8"/>
      <c r="Z626" s="1" t="s">
        <v>37</v>
      </c>
      <c r="AA626" s="2" t="s">
        <v>23</v>
      </c>
      <c r="AB626" s="2" t="str" cm="1">
        <f t="array" ref="AB6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7" spans="1:29" ht="15" hidden="1" customHeight="1" x14ac:dyDescent="0.35">
      <c r="A627" s="1">
        <v>1058</v>
      </c>
      <c r="B627" s="1">
        <v>4</v>
      </c>
      <c r="C627" s="11">
        <v>-8.5451067264103404</v>
      </c>
      <c r="D627" s="10">
        <v>41.142191892448203</v>
      </c>
      <c r="E627" s="1">
        <v>2979</v>
      </c>
      <c r="F627" s="2" t="s">
        <v>798</v>
      </c>
      <c r="G627" s="1"/>
      <c r="H627" s="2" t="s">
        <v>18</v>
      </c>
      <c r="I627" s="2" t="s">
        <v>480</v>
      </c>
      <c r="J627" s="2" t="s">
        <v>526</v>
      </c>
      <c r="K627" s="1">
        <v>-34589</v>
      </c>
      <c r="L627" s="1">
        <v>163751</v>
      </c>
      <c r="M627" s="2" t="s">
        <v>20</v>
      </c>
      <c r="N627" s="1">
        <v>2005</v>
      </c>
      <c r="O627" s="1" t="str" cm="1">
        <f t="array" ref="O6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7" s="1" t="str" cm="1">
        <f t="array" ref="P6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7" s="2" t="s">
        <v>31</v>
      </c>
      <c r="R627" s="2" t="str" cm="1">
        <f t="array" ref="R6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7" s="2" t="str">
        <f>IF(Esta[[#This Row],[TEC - Tipo de Estrutura 2]]="Pórtico","Vãos Multiplos",Esta[[#This Row],[TEC - Tipo de Estrutura 2]])</f>
        <v>Vãos Multiplos</v>
      </c>
      <c r="T627" s="1">
        <v>3</v>
      </c>
      <c r="U627" s="1">
        <v>51.7</v>
      </c>
      <c r="V627" s="1">
        <v>30</v>
      </c>
      <c r="W627" s="1">
        <v>19.8</v>
      </c>
      <c r="X627" s="1">
        <v>6.85</v>
      </c>
      <c r="Y627" s="8"/>
      <c r="Z627" s="1" t="s">
        <v>37</v>
      </c>
      <c r="AA627" s="2" t="s">
        <v>23</v>
      </c>
      <c r="AB627" s="2" t="str" cm="1">
        <f t="array" ref="AB6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8" spans="1:29" ht="15" hidden="1" customHeight="1" x14ac:dyDescent="0.35">
      <c r="A628" s="1">
        <v>1059</v>
      </c>
      <c r="B628" s="1">
        <v>4</v>
      </c>
      <c r="C628" s="11">
        <v>-8.3744729152919604</v>
      </c>
      <c r="D628" s="10">
        <v>39.946965369733</v>
      </c>
      <c r="E628" s="1">
        <v>2981</v>
      </c>
      <c r="F628" s="2" t="s">
        <v>799</v>
      </c>
      <c r="G628" s="1"/>
      <c r="H628" s="2" t="s">
        <v>34</v>
      </c>
      <c r="I628" s="2" t="s">
        <v>99</v>
      </c>
      <c r="J628" s="2" t="s">
        <v>761</v>
      </c>
      <c r="K628" s="1">
        <v>-20627</v>
      </c>
      <c r="L628" s="1">
        <v>30973</v>
      </c>
      <c r="M628" s="2" t="s">
        <v>20</v>
      </c>
      <c r="N628" s="1">
        <v>1991</v>
      </c>
      <c r="O628" s="1" t="str" cm="1">
        <f t="array" ref="O6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8" s="1" t="str" cm="1">
        <f t="array" ref="P6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8" s="2" t="s">
        <v>31</v>
      </c>
      <c r="R628" s="2" t="str" cm="1">
        <f t="array" ref="R6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8" s="2" t="str">
        <f>IF(Esta[[#This Row],[TEC - Tipo de Estrutura 2]]="Pórtico","Vãos Multiplos",Esta[[#This Row],[TEC - Tipo de Estrutura 2]])</f>
        <v>Vãos Multiplos</v>
      </c>
      <c r="T628" s="1">
        <v>3</v>
      </c>
      <c r="U628" s="1">
        <v>35.9</v>
      </c>
      <c r="V628" s="1">
        <v>10.5</v>
      </c>
      <c r="W628" s="1">
        <v>18.7</v>
      </c>
      <c r="X628" s="1">
        <v>8.6</v>
      </c>
      <c r="Y628" s="8"/>
      <c r="Z628" s="1" t="s">
        <v>41</v>
      </c>
      <c r="AA628" s="2" t="s">
        <v>35</v>
      </c>
      <c r="AB628" s="2" t="str" cm="1">
        <f t="array" ref="AB6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29" spans="1:29" ht="15" hidden="1" customHeight="1" x14ac:dyDescent="0.35">
      <c r="A629" s="1">
        <v>1060</v>
      </c>
      <c r="B629" s="1">
        <v>4</v>
      </c>
      <c r="C629" s="11">
        <v>-8.5408868182500601</v>
      </c>
      <c r="D629" s="10">
        <v>41.139730702107002</v>
      </c>
      <c r="E629" s="1">
        <v>2984</v>
      </c>
      <c r="F629" s="2" t="s">
        <v>800</v>
      </c>
      <c r="G629" s="1"/>
      <c r="H629" s="2" t="s">
        <v>34</v>
      </c>
      <c r="I629" s="2" t="s">
        <v>480</v>
      </c>
      <c r="J629" s="2" t="s">
        <v>526</v>
      </c>
      <c r="K629" s="1">
        <v>-34236</v>
      </c>
      <c r="L629" s="1">
        <v>163476</v>
      </c>
      <c r="M629" s="2" t="s">
        <v>20</v>
      </c>
      <c r="N629" s="1">
        <v>2005</v>
      </c>
      <c r="O629" s="1" t="str" cm="1">
        <f t="array" ref="O6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9" s="1" t="str" cm="1">
        <f t="array" ref="P6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29" s="2" t="s">
        <v>31</v>
      </c>
      <c r="R629" s="2" t="str" cm="1">
        <f t="array" ref="R6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29" s="2" t="str">
        <f>IF(Esta[[#This Row],[TEC - Tipo de Estrutura 2]]="Pórtico","Vãos Multiplos",Esta[[#This Row],[TEC - Tipo de Estrutura 2]])</f>
        <v>Vãos Multiplos</v>
      </c>
      <c r="T629" s="1">
        <v>3</v>
      </c>
      <c r="U629" s="1">
        <v>56.25</v>
      </c>
      <c r="V629" s="1">
        <v>10.7</v>
      </c>
      <c r="W629" s="1">
        <v>30.5</v>
      </c>
      <c r="X629" s="1">
        <v>6.64</v>
      </c>
      <c r="Y629" s="8"/>
      <c r="Z629" s="1" t="s">
        <v>37</v>
      </c>
      <c r="AA629" s="2" t="s">
        <v>23</v>
      </c>
      <c r="AB629" s="2" t="str" cm="1">
        <f t="array" ref="AB6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0" spans="1:29" ht="15" hidden="1" customHeight="1" x14ac:dyDescent="0.35">
      <c r="A630" s="1">
        <v>1061</v>
      </c>
      <c r="B630" s="1">
        <v>4</v>
      </c>
      <c r="C630" s="11">
        <v>-8.5376810355439403</v>
      </c>
      <c r="D630" s="10">
        <v>41.135563968721897</v>
      </c>
      <c r="E630" s="1">
        <v>2987</v>
      </c>
      <c r="F630" s="2" t="s">
        <v>801</v>
      </c>
      <c r="G630" s="1"/>
      <c r="H630" s="2" t="s">
        <v>34</v>
      </c>
      <c r="I630" s="2" t="s">
        <v>480</v>
      </c>
      <c r="J630" s="2" t="s">
        <v>526</v>
      </c>
      <c r="K630" s="1">
        <v>-33969</v>
      </c>
      <c r="L630" s="1">
        <v>163012</v>
      </c>
      <c r="M630" s="2" t="s">
        <v>20</v>
      </c>
      <c r="N630" s="1">
        <v>2005</v>
      </c>
      <c r="O630" s="1" t="str" cm="1">
        <f t="array" ref="O6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0" s="1" t="str" cm="1">
        <f t="array" ref="P6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0" s="2" t="s">
        <v>31</v>
      </c>
      <c r="R630" s="2" t="str" cm="1">
        <f t="array" ref="R6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0" s="2" t="str">
        <f>IF(Esta[[#This Row],[TEC - Tipo de Estrutura 2]]="Pórtico","Vãos Multiplos",Esta[[#This Row],[TEC - Tipo de Estrutura 2]])</f>
        <v>Vãos Multiplos</v>
      </c>
      <c r="T630" s="1">
        <v>3</v>
      </c>
      <c r="U630" s="1">
        <v>59.9</v>
      </c>
      <c r="V630" s="1">
        <v>11.99</v>
      </c>
      <c r="W630" s="1">
        <v>33.799999999999997</v>
      </c>
      <c r="X630" s="1">
        <v>6.24</v>
      </c>
      <c r="Y630" s="8"/>
      <c r="Z630" s="1" t="s">
        <v>37</v>
      </c>
      <c r="AA630" s="2" t="s">
        <v>23</v>
      </c>
      <c r="AB630" s="2" t="str" cm="1">
        <f t="array" ref="AB6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1" spans="1:29" ht="15" hidden="1" customHeight="1" x14ac:dyDescent="0.35">
      <c r="A631" s="1">
        <v>1062</v>
      </c>
      <c r="B631" s="1">
        <v>4</v>
      </c>
      <c r="C631" s="11">
        <v>-8.4313933989168195</v>
      </c>
      <c r="D631" s="10">
        <v>39.9170697423978</v>
      </c>
      <c r="E631" s="1">
        <v>2988</v>
      </c>
      <c r="F631" s="2" t="s">
        <v>802</v>
      </c>
      <c r="G631" s="1"/>
      <c r="H631" s="2" t="s">
        <v>34</v>
      </c>
      <c r="I631" s="2" t="s">
        <v>99</v>
      </c>
      <c r="J631" s="2" t="s">
        <v>761</v>
      </c>
      <c r="K631" s="1">
        <v>-25502.52</v>
      </c>
      <c r="L631" s="1">
        <v>27668.29</v>
      </c>
      <c r="M631" s="2" t="s">
        <v>20</v>
      </c>
      <c r="N631" s="1">
        <v>2000</v>
      </c>
      <c r="O631" s="1" t="str" cm="1">
        <f t="array" ref="O6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1" s="1" t="str" cm="1">
        <f t="array" ref="P6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1" s="2" t="s">
        <v>31</v>
      </c>
      <c r="R631" s="2" t="str" cm="1">
        <f t="array" ref="R6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1" s="2" t="str">
        <f>IF(Esta[[#This Row],[TEC - Tipo de Estrutura 2]]="Pórtico","Vãos Multiplos",Esta[[#This Row],[TEC - Tipo de Estrutura 2]])</f>
        <v>Vãos Multiplos</v>
      </c>
      <c r="T631" s="1">
        <v>3</v>
      </c>
      <c r="U631" s="1">
        <v>41.55</v>
      </c>
      <c r="V631" s="1">
        <v>10.6</v>
      </c>
      <c r="W631" s="1">
        <v>17.5</v>
      </c>
      <c r="X631" s="1">
        <v>7.2</v>
      </c>
      <c r="Y631" s="8"/>
      <c r="Z631" s="1" t="s">
        <v>41</v>
      </c>
      <c r="AA631" s="2" t="s">
        <v>35</v>
      </c>
      <c r="AB631" s="2" t="str" cm="1">
        <f t="array" ref="AB6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2" spans="1:29" ht="15" hidden="1" customHeight="1" x14ac:dyDescent="0.35">
      <c r="A632" s="1">
        <v>1064</v>
      </c>
      <c r="B632" s="1">
        <v>4</v>
      </c>
      <c r="C632" s="11">
        <v>-7.8827591709105196</v>
      </c>
      <c r="D632" s="10">
        <v>41.282475241313101</v>
      </c>
      <c r="E632" s="1">
        <v>2992</v>
      </c>
      <c r="F632" s="2" t="s">
        <v>803</v>
      </c>
      <c r="G632" s="1"/>
      <c r="H632" s="2" t="s">
        <v>34</v>
      </c>
      <c r="I632" s="2" t="s">
        <v>185</v>
      </c>
      <c r="J632" s="2" t="s">
        <v>185</v>
      </c>
      <c r="K632" s="1">
        <v>20973</v>
      </c>
      <c r="L632" s="1">
        <v>179279</v>
      </c>
      <c r="M632" s="2" t="s">
        <v>20</v>
      </c>
      <c r="N632" s="1">
        <v>1989</v>
      </c>
      <c r="O632" s="1" t="str" cm="1">
        <f t="array" ref="O6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2" s="1" t="str" cm="1">
        <f t="array" ref="P6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2" s="2" t="s">
        <v>57</v>
      </c>
      <c r="R632" s="2" t="str" cm="1">
        <f t="array" ref="R6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2" s="2" t="str">
        <f>IF(Esta[[#This Row],[TEC - Tipo de Estrutura 2]]="Pórtico","Vãos Multiplos",Esta[[#This Row],[TEC - Tipo de Estrutura 2]])</f>
        <v>Vãos Multiplos</v>
      </c>
      <c r="T632" s="1">
        <v>1</v>
      </c>
      <c r="U632" s="1">
        <v>16.399999999999999</v>
      </c>
      <c r="V632" s="1">
        <v>6.02</v>
      </c>
      <c r="W632" s="1">
        <v>16.399999999999999</v>
      </c>
      <c r="X632" s="7"/>
      <c r="Y632" s="8"/>
      <c r="Z632" s="1" t="s">
        <v>37</v>
      </c>
      <c r="AA632" s="2" t="s">
        <v>23</v>
      </c>
      <c r="AB632" s="2" t="str" cm="1">
        <f t="array" ref="AB6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3" spans="1:29" ht="15" hidden="1" customHeight="1" x14ac:dyDescent="0.35">
      <c r="A633" s="1">
        <v>1065</v>
      </c>
      <c r="B633" s="1">
        <v>4</v>
      </c>
      <c r="C633" s="11">
        <v>-7.4719783608800396</v>
      </c>
      <c r="D633" s="10">
        <v>38.799874973206201</v>
      </c>
      <c r="E633" s="1">
        <v>2994</v>
      </c>
      <c r="F633" s="2" t="s">
        <v>804</v>
      </c>
      <c r="G633" s="1"/>
      <c r="H633" s="2" t="s">
        <v>18</v>
      </c>
      <c r="I633" s="2" t="s">
        <v>97</v>
      </c>
      <c r="J633" s="2" t="s">
        <v>805</v>
      </c>
      <c r="K633" s="1">
        <v>57432.57</v>
      </c>
      <c r="L633" s="1">
        <v>-96200.25</v>
      </c>
      <c r="M633" s="2" t="s">
        <v>20</v>
      </c>
      <c r="N633" s="1">
        <v>2004</v>
      </c>
      <c r="O633" s="1" t="str" cm="1">
        <f t="array" ref="O6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3" s="1" t="str" cm="1">
        <f t="array" ref="P6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3" s="2" t="s">
        <v>57</v>
      </c>
      <c r="R633" s="2" t="str" cm="1">
        <f t="array" ref="R6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3" s="2" t="str">
        <f>IF(Esta[[#This Row],[TEC - Tipo de Estrutura 2]]="Pórtico","Vãos Multiplos",Esta[[#This Row],[TEC - Tipo de Estrutura 2]])</f>
        <v>Vãos Multiplos</v>
      </c>
      <c r="T633" s="1">
        <v>1</v>
      </c>
      <c r="U633" s="1">
        <v>9.1999999999999993</v>
      </c>
      <c r="V633" s="1">
        <v>13.5</v>
      </c>
      <c r="X633" s="7"/>
      <c r="Y633" s="8"/>
      <c r="Z633" s="1" t="s">
        <v>22</v>
      </c>
      <c r="AA633" s="2" t="s">
        <v>23</v>
      </c>
      <c r="AB633" s="2" t="str" cm="1">
        <f t="array" ref="AB6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4" spans="1:29" ht="15" hidden="1" customHeight="1" x14ac:dyDescent="0.35">
      <c r="A634" s="1">
        <v>1066</v>
      </c>
      <c r="B634" s="1">
        <v>4</v>
      </c>
      <c r="C634" s="11">
        <v>-7.8739202980926004</v>
      </c>
      <c r="D634" s="10">
        <v>41.280897957519898</v>
      </c>
      <c r="E634" s="1">
        <v>2995</v>
      </c>
      <c r="F634" s="2" t="s">
        <v>806</v>
      </c>
      <c r="G634" s="1"/>
      <c r="H634" s="2" t="s">
        <v>34</v>
      </c>
      <c r="I634" s="2" t="s">
        <v>185</v>
      </c>
      <c r="J634" s="2" t="s">
        <v>185</v>
      </c>
      <c r="K634" s="1">
        <v>21714</v>
      </c>
      <c r="L634" s="1">
        <v>179106</v>
      </c>
      <c r="M634" s="2" t="s">
        <v>20</v>
      </c>
      <c r="N634" s="1">
        <v>1989</v>
      </c>
      <c r="O634" s="1" t="str" cm="1">
        <f t="array" ref="O6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4" s="1" t="str" cm="1">
        <f t="array" ref="P6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4" s="2" t="s">
        <v>57</v>
      </c>
      <c r="R634" s="2" t="str" cm="1">
        <f t="array" ref="R6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4" s="2" t="str">
        <f>IF(Esta[[#This Row],[TEC - Tipo de Estrutura 2]]="Pórtico","Vãos Multiplos",Esta[[#This Row],[TEC - Tipo de Estrutura 2]])</f>
        <v>Vãos Multiplos</v>
      </c>
      <c r="T634" s="1">
        <v>1</v>
      </c>
      <c r="U634" s="1">
        <v>16.399999999999999</v>
      </c>
      <c r="V634" s="1">
        <v>6.4</v>
      </c>
      <c r="W634" s="1">
        <v>16.399999999999999</v>
      </c>
      <c r="X634" s="7"/>
      <c r="Y634" s="8"/>
      <c r="Z634" s="1" t="s">
        <v>37</v>
      </c>
      <c r="AA634" s="2" t="s">
        <v>23</v>
      </c>
      <c r="AB634" s="2" t="str" cm="1">
        <f t="array" ref="AB6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5" spans="1:29" ht="15" hidden="1" customHeight="1" x14ac:dyDescent="0.35">
      <c r="A635" s="1">
        <v>1067</v>
      </c>
      <c r="B635" s="1">
        <v>4</v>
      </c>
      <c r="C635" s="11">
        <v>-7.4635903340525402</v>
      </c>
      <c r="D635" s="10">
        <v>38.7940283541827</v>
      </c>
      <c r="E635" s="1">
        <v>2998</v>
      </c>
      <c r="F635" s="2" t="s">
        <v>807</v>
      </c>
      <c r="G635" s="1"/>
      <c r="H635" s="2" t="s">
        <v>18</v>
      </c>
      <c r="I635" s="2" t="s">
        <v>97</v>
      </c>
      <c r="J635" s="2" t="s">
        <v>805</v>
      </c>
      <c r="K635" s="1">
        <v>58166</v>
      </c>
      <c r="L635" s="1">
        <v>-96844</v>
      </c>
      <c r="M635" s="2" t="s">
        <v>20</v>
      </c>
      <c r="N635" s="1">
        <v>2004</v>
      </c>
      <c r="O635" s="1" t="str" cm="1">
        <f t="array" ref="O6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5" s="1" t="str" cm="1">
        <f t="array" ref="P6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5" s="2" t="s">
        <v>57</v>
      </c>
      <c r="R635" s="2" t="str" cm="1">
        <f t="array" ref="R6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5" s="2" t="str">
        <f>IF(Esta[[#This Row],[TEC - Tipo de Estrutura 2]]="Pórtico","Vãos Multiplos",Esta[[#This Row],[TEC - Tipo de Estrutura 2]])</f>
        <v>Vãos Multiplos</v>
      </c>
      <c r="T635" s="1">
        <v>1</v>
      </c>
      <c r="U635" s="1">
        <v>9</v>
      </c>
      <c r="V635" s="1">
        <v>13.5</v>
      </c>
      <c r="W635" s="1">
        <v>9</v>
      </c>
      <c r="X635" s="7"/>
      <c r="Y635" s="8"/>
      <c r="Z635" s="1" t="s">
        <v>22</v>
      </c>
      <c r="AA635" s="2" t="s">
        <v>23</v>
      </c>
      <c r="AB635" s="2" t="str" cm="1">
        <f t="array" ref="AB6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6" spans="1:29" ht="15" hidden="1" customHeight="1" x14ac:dyDescent="0.35">
      <c r="A636" s="1">
        <v>1068</v>
      </c>
      <c r="B636" s="1">
        <v>4</v>
      </c>
      <c r="C636" s="11">
        <v>-8.3620864452739205</v>
      </c>
      <c r="D636" s="10">
        <v>39.916954510272802</v>
      </c>
      <c r="E636" s="1">
        <v>3000</v>
      </c>
      <c r="F636" s="2" t="s">
        <v>808</v>
      </c>
      <c r="G636" s="1"/>
      <c r="H636" s="2" t="s">
        <v>34</v>
      </c>
      <c r="I636" s="2" t="s">
        <v>99</v>
      </c>
      <c r="J636" s="2" t="s">
        <v>761</v>
      </c>
      <c r="K636" s="1">
        <v>-19577</v>
      </c>
      <c r="L636" s="1">
        <v>27638</v>
      </c>
      <c r="M636" s="2" t="s">
        <v>20</v>
      </c>
      <c r="N636" s="1">
        <v>1992</v>
      </c>
      <c r="O636" s="1" t="str" cm="1">
        <f t="array" ref="O6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6" s="1" t="str" cm="1">
        <f t="array" ref="P6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6" s="2" t="s">
        <v>31</v>
      </c>
      <c r="R636" s="2" t="str" cm="1">
        <f t="array" ref="R6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6" s="2" t="str">
        <f>IF(Esta[[#This Row],[TEC - Tipo de Estrutura 2]]="Pórtico","Vãos Multiplos",Esta[[#This Row],[TEC - Tipo de Estrutura 2]])</f>
        <v>Vãos Multiplos</v>
      </c>
      <c r="T636" s="1">
        <v>3</v>
      </c>
      <c r="U636" s="1">
        <v>30.8</v>
      </c>
      <c r="V636" s="1">
        <v>10.4</v>
      </c>
      <c r="W636" s="1">
        <v>14.1</v>
      </c>
      <c r="X636" s="1">
        <v>8.8000000000000007</v>
      </c>
      <c r="Y636" s="8"/>
      <c r="Z636" s="1" t="s">
        <v>41</v>
      </c>
      <c r="AA636" s="2" t="s">
        <v>35</v>
      </c>
      <c r="AB636" s="2" t="str" cm="1">
        <f t="array" ref="AB6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7" spans="1:29" ht="15" hidden="1" customHeight="1" x14ac:dyDescent="0.35">
      <c r="A637" s="1">
        <v>1069</v>
      </c>
      <c r="B637" s="1">
        <v>4</v>
      </c>
      <c r="C637" s="11">
        <v>-8.53733366222116</v>
      </c>
      <c r="D637" s="10">
        <v>41.1352410300006</v>
      </c>
      <c r="E637" s="1">
        <v>3001</v>
      </c>
      <c r="F637" s="2" t="s">
        <v>809</v>
      </c>
      <c r="G637" s="1"/>
      <c r="H637" s="2" t="s">
        <v>34</v>
      </c>
      <c r="I637" s="2" t="s">
        <v>480</v>
      </c>
      <c r="J637" s="2" t="s">
        <v>526</v>
      </c>
      <c r="K637" s="1">
        <v>-33940</v>
      </c>
      <c r="L637" s="1">
        <v>162976</v>
      </c>
      <c r="M637" s="2" t="s">
        <v>20</v>
      </c>
      <c r="N637" s="1">
        <v>2005</v>
      </c>
      <c r="O637" s="1" t="str" cm="1">
        <f t="array" ref="O6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7" s="1" t="str" cm="1">
        <f t="array" ref="P6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7" s="2" t="s">
        <v>31</v>
      </c>
      <c r="R637" s="2" t="str" cm="1">
        <f t="array" ref="R6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7" s="2" t="str">
        <f>IF(Esta[[#This Row],[TEC - Tipo de Estrutura 2]]="Pórtico","Vãos Multiplos",Esta[[#This Row],[TEC - Tipo de Estrutura 2]])</f>
        <v>Vãos Multiplos</v>
      </c>
      <c r="T637" s="1">
        <v>3</v>
      </c>
      <c r="U637" s="1">
        <v>58.6</v>
      </c>
      <c r="V637" s="1">
        <v>11.92</v>
      </c>
      <c r="W637" s="1">
        <v>32.5</v>
      </c>
      <c r="X637" s="1">
        <v>6.11</v>
      </c>
      <c r="Y637" s="8"/>
      <c r="Z637" s="1" t="s">
        <v>37</v>
      </c>
      <c r="AA637" s="2" t="s">
        <v>23</v>
      </c>
      <c r="AB637" s="2" t="str" cm="1">
        <f t="array" ref="AB6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8" spans="1:29" ht="15" hidden="1" customHeight="1" x14ac:dyDescent="0.35">
      <c r="A638" s="1">
        <v>1070</v>
      </c>
      <c r="B638" s="1">
        <v>4</v>
      </c>
      <c r="C638" s="11">
        <v>-7.86629529618296</v>
      </c>
      <c r="D638" s="10">
        <v>41.280313274852801</v>
      </c>
      <c r="E638" s="1">
        <v>3002</v>
      </c>
      <c r="F638" s="2" t="s">
        <v>810</v>
      </c>
      <c r="G638" s="1"/>
      <c r="H638" s="2" t="s">
        <v>34</v>
      </c>
      <c r="I638" s="2" t="s">
        <v>185</v>
      </c>
      <c r="J638" s="2" t="s">
        <v>185</v>
      </c>
      <c r="K638" s="1">
        <v>22353</v>
      </c>
      <c r="L638" s="1">
        <v>179043</v>
      </c>
      <c r="M638" s="2" t="s">
        <v>20</v>
      </c>
      <c r="N638" s="1">
        <v>1989</v>
      </c>
      <c r="O638" s="1" t="str" cm="1">
        <f t="array" ref="O6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8" s="1" t="str" cm="1">
        <f t="array" ref="P6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8" s="2" t="s">
        <v>57</v>
      </c>
      <c r="R638" s="2" t="str" cm="1">
        <f t="array" ref="R6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38" s="2" t="str">
        <f>IF(Esta[[#This Row],[TEC - Tipo de Estrutura 2]]="Pórtico","Vãos Multiplos",Esta[[#This Row],[TEC - Tipo de Estrutura 2]])</f>
        <v>Vãos Multiplos</v>
      </c>
      <c r="T638" s="1">
        <v>1</v>
      </c>
      <c r="U638" s="1">
        <v>19.3</v>
      </c>
      <c r="V638" s="1">
        <v>10.5</v>
      </c>
      <c r="W638" s="1">
        <v>19.3</v>
      </c>
      <c r="X638" s="7"/>
      <c r="Y638" s="8"/>
      <c r="Z638" s="1" t="s">
        <v>37</v>
      </c>
      <c r="AA638" s="2" t="s">
        <v>23</v>
      </c>
      <c r="AB638" s="2" t="str" cm="1">
        <f t="array" ref="AB6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39" spans="1:29" ht="15" hidden="1" customHeight="1" x14ac:dyDescent="0.35">
      <c r="A639" s="1">
        <v>1071</v>
      </c>
      <c r="B639" s="1">
        <v>4</v>
      </c>
      <c r="C639" s="11">
        <v>-8.5357525501939797</v>
      </c>
      <c r="D639" s="10">
        <v>41.1337698464067</v>
      </c>
      <c r="E639" s="1">
        <v>3004</v>
      </c>
      <c r="F639" s="2" t="s">
        <v>811</v>
      </c>
      <c r="G639" s="1"/>
      <c r="H639" s="2" t="s">
        <v>34</v>
      </c>
      <c r="I639" s="2" t="s">
        <v>480</v>
      </c>
      <c r="J639" s="2" t="s">
        <v>526</v>
      </c>
      <c r="K639" s="1">
        <v>-33808</v>
      </c>
      <c r="L639" s="1">
        <v>162812</v>
      </c>
      <c r="M639" s="2" t="s">
        <v>20</v>
      </c>
      <c r="N639" s="1">
        <v>2005</v>
      </c>
      <c r="O639" s="1" t="str" cm="1">
        <f t="array" ref="O6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9" s="1" t="str" cm="1">
        <f t="array" ref="P6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39" s="2" t="s">
        <v>31</v>
      </c>
      <c r="R639" s="2" t="str" cm="1">
        <f t="array" ref="R6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39" s="2" t="str">
        <f>IF(Esta[[#This Row],[TEC - Tipo de Estrutura 2]]="Pórtico","Vãos Multiplos",Esta[[#This Row],[TEC - Tipo de Estrutura 2]])</f>
        <v>Vãos Multiplos</v>
      </c>
      <c r="T639" s="1">
        <v>3</v>
      </c>
      <c r="U639" s="1">
        <v>71</v>
      </c>
      <c r="V639" s="1">
        <v>11.6</v>
      </c>
      <c r="W639" s="1">
        <v>39</v>
      </c>
      <c r="X639" s="1">
        <v>6.8</v>
      </c>
      <c r="Y639" s="8"/>
      <c r="Z639" s="1" t="s">
        <v>37</v>
      </c>
      <c r="AA639" s="2" t="s">
        <v>23</v>
      </c>
      <c r="AB639" s="2" t="str" cm="1">
        <f t="array" ref="AB6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0" spans="1:29" ht="15" hidden="1" customHeight="1" x14ac:dyDescent="0.35">
      <c r="A640" s="1">
        <v>1072</v>
      </c>
      <c r="B640" s="1">
        <v>6</v>
      </c>
      <c r="C640" s="11">
        <v>-8.5308442223688399</v>
      </c>
      <c r="D640" s="10">
        <v>41.1315448020476</v>
      </c>
      <c r="E640" s="1">
        <v>3005</v>
      </c>
      <c r="F640" s="2" t="s">
        <v>812</v>
      </c>
      <c r="G640" s="1"/>
      <c r="H640" s="2" t="s">
        <v>55</v>
      </c>
      <c r="I640" s="2" t="s">
        <v>480</v>
      </c>
      <c r="J640" s="2" t="s">
        <v>526</v>
      </c>
      <c r="K640" s="1">
        <v>-33397</v>
      </c>
      <c r="L640" s="1">
        <v>162563</v>
      </c>
      <c r="M640" s="2" t="s">
        <v>20</v>
      </c>
      <c r="N640" s="1">
        <v>2001</v>
      </c>
      <c r="O640" s="1" t="str" cm="1">
        <f t="array" ref="O6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0" s="1" t="str" cm="1">
        <f t="array" ref="P6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0" s="2" t="s">
        <v>31</v>
      </c>
      <c r="R640" s="2" t="str" cm="1">
        <f t="array" ref="R6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40" s="2" t="str">
        <f>IF(Esta[[#This Row],[TEC - Tipo de Estrutura 2]]="Pórtico","Vãos Multiplos",Esta[[#This Row],[TEC - Tipo de Estrutura 2]])</f>
        <v>Vãos Multiplos</v>
      </c>
      <c r="T640" s="1">
        <v>20</v>
      </c>
      <c r="U640" s="1">
        <v>676</v>
      </c>
      <c r="V640" s="1">
        <v>28.6</v>
      </c>
      <c r="W640" s="1">
        <v>35</v>
      </c>
      <c r="X640" s="1">
        <v>10.78</v>
      </c>
      <c r="Y640" s="8"/>
      <c r="Z640" s="1" t="s">
        <v>37</v>
      </c>
      <c r="AA640" s="2" t="s">
        <v>23</v>
      </c>
      <c r="AB640" s="2" t="str" cm="1">
        <f t="array" ref="AB6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1" spans="1:29" ht="15" hidden="1" customHeight="1" x14ac:dyDescent="0.35">
      <c r="A641" s="1">
        <v>1073</v>
      </c>
      <c r="B641" s="1">
        <v>4</v>
      </c>
      <c r="C641" s="11">
        <v>-7.8588321992185604</v>
      </c>
      <c r="D641" s="10">
        <v>41.278152740690899</v>
      </c>
      <c r="E641" s="1">
        <v>3006</v>
      </c>
      <c r="F641" s="2" t="s">
        <v>813</v>
      </c>
      <c r="G641" s="1"/>
      <c r="H641" s="2" t="s">
        <v>18</v>
      </c>
      <c r="I641" s="2" t="s">
        <v>185</v>
      </c>
      <c r="J641" s="2" t="s">
        <v>185</v>
      </c>
      <c r="K641" s="1">
        <v>22979</v>
      </c>
      <c r="L641" s="1">
        <v>178805</v>
      </c>
      <c r="M641" s="2" t="s">
        <v>20</v>
      </c>
      <c r="N641" s="1">
        <v>1989</v>
      </c>
      <c r="O641" s="1" t="str" cm="1">
        <f t="array" ref="O6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1" s="1" t="str" cm="1">
        <f t="array" ref="P6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1" s="2" t="s">
        <v>57</v>
      </c>
      <c r="R641" s="2" t="str" cm="1">
        <f t="array" ref="R6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1" s="2" t="str">
        <f>IF(Esta[[#This Row],[TEC - Tipo de Estrutura 2]]="Pórtico","Vãos Multiplos",Esta[[#This Row],[TEC - Tipo de Estrutura 2]])</f>
        <v>Vãos Multiplos</v>
      </c>
      <c r="T641" s="1">
        <v>1</v>
      </c>
      <c r="U641" s="1">
        <v>11.4</v>
      </c>
      <c r="V641" s="1">
        <v>15.72</v>
      </c>
      <c r="W641" s="1">
        <v>11.4</v>
      </c>
      <c r="X641" s="7"/>
      <c r="Y641" s="8"/>
      <c r="Z641" s="1" t="s">
        <v>37</v>
      </c>
      <c r="AA641" s="2" t="s">
        <v>23</v>
      </c>
      <c r="AB641" s="2" t="str" cm="1">
        <f t="array" ref="AB6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2" spans="1:29" ht="15" hidden="1" customHeight="1" x14ac:dyDescent="0.35">
      <c r="A642" s="1">
        <v>1074</v>
      </c>
      <c r="B642" s="1">
        <v>4</v>
      </c>
      <c r="C642" s="11">
        <v>-8.3687741704434799</v>
      </c>
      <c r="D642" s="10">
        <v>39.917407368419198</v>
      </c>
      <c r="E642" s="1">
        <v>3007</v>
      </c>
      <c r="F642" s="2" t="s">
        <v>814</v>
      </c>
      <c r="G642" s="1"/>
      <c r="H642" s="2" t="s">
        <v>18</v>
      </c>
      <c r="I642" s="2" t="s">
        <v>99</v>
      </c>
      <c r="J642" s="2" t="s">
        <v>761</v>
      </c>
      <c r="K642" s="1">
        <v>-20148.650000000001</v>
      </c>
      <c r="L642" s="1">
        <v>27689.77</v>
      </c>
      <c r="M642" s="2" t="s">
        <v>20</v>
      </c>
      <c r="N642" s="1">
        <v>1992</v>
      </c>
      <c r="O642" s="1" t="str" cm="1">
        <f t="array" ref="O6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2" s="1" t="str" cm="1">
        <f t="array" ref="P6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2" s="2" t="s">
        <v>31</v>
      </c>
      <c r="R642" s="2" t="str" cm="1">
        <f t="array" ref="R6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42" s="2" t="str">
        <f>IF(Esta[[#This Row],[TEC - Tipo de Estrutura 2]]="Pórtico","Vãos Multiplos",Esta[[#This Row],[TEC - Tipo de Estrutura 2]])</f>
        <v>Vãos Multiplos</v>
      </c>
      <c r="T642" s="1">
        <v>3</v>
      </c>
      <c r="U642" s="1">
        <v>30.4</v>
      </c>
      <c r="V642" s="1">
        <v>12.15</v>
      </c>
      <c r="W642" s="1">
        <v>15.15</v>
      </c>
      <c r="X642" s="1">
        <v>7.6</v>
      </c>
      <c r="Y642" s="8"/>
      <c r="Z642" s="1" t="s">
        <v>41</v>
      </c>
      <c r="AA642" s="2" t="s">
        <v>35</v>
      </c>
      <c r="AB642" s="2" t="str" cm="1">
        <f t="array" ref="AB6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3" spans="1:29" ht="15" hidden="1" customHeight="1" x14ac:dyDescent="0.35">
      <c r="A643" s="1">
        <v>1075</v>
      </c>
      <c r="B643" s="1">
        <v>4</v>
      </c>
      <c r="C643" s="11">
        <v>-7.8421239066889097</v>
      </c>
      <c r="D643" s="10">
        <v>41.281111915993002</v>
      </c>
      <c r="E643" s="1">
        <v>3009</v>
      </c>
      <c r="F643" s="2" t="s">
        <v>815</v>
      </c>
      <c r="G643" s="1"/>
      <c r="H643" s="2" t="s">
        <v>18</v>
      </c>
      <c r="I643" s="2" t="s">
        <v>185</v>
      </c>
      <c r="J643" s="2" t="s">
        <v>185</v>
      </c>
      <c r="K643" s="1">
        <v>24377.73</v>
      </c>
      <c r="L643" s="1">
        <v>179138.2</v>
      </c>
      <c r="M643" s="2" t="s">
        <v>20</v>
      </c>
      <c r="N643" s="1">
        <v>2000</v>
      </c>
      <c r="O643" s="1" t="str" cm="1">
        <f t="array" ref="O6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3" s="1" t="str" cm="1">
        <f t="array" ref="P6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3" s="2" t="s">
        <v>57</v>
      </c>
      <c r="R643" s="2" t="str" cm="1">
        <f t="array" ref="R6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3" s="2" t="str">
        <f>IF(Esta[[#This Row],[TEC - Tipo de Estrutura 2]]="Pórtico","Vãos Multiplos",Esta[[#This Row],[TEC - Tipo de Estrutura 2]])</f>
        <v>Vãos Multiplos</v>
      </c>
      <c r="T643" s="1">
        <v>1</v>
      </c>
      <c r="U643" s="1">
        <v>18.7</v>
      </c>
      <c r="V643" s="1">
        <v>21.3</v>
      </c>
      <c r="W643" s="1">
        <v>18.7</v>
      </c>
      <c r="X643" s="7"/>
      <c r="Y643" s="8"/>
      <c r="Z643" s="1" t="s">
        <v>37</v>
      </c>
      <c r="AA643" s="2" t="s">
        <v>35</v>
      </c>
      <c r="AB643" s="2" t="str" cm="1">
        <f t="array" ref="AB6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4" spans="1:29" ht="15" hidden="1" customHeight="1" x14ac:dyDescent="0.35">
      <c r="A644" s="1">
        <v>1076</v>
      </c>
      <c r="B644" s="1">
        <v>4</v>
      </c>
      <c r="C644" s="11">
        <v>-8.5194817651624906</v>
      </c>
      <c r="D644" s="10">
        <v>41.1354373532549</v>
      </c>
      <c r="E644" s="1">
        <v>3010</v>
      </c>
      <c r="F644" s="2" t="s">
        <v>816</v>
      </c>
      <c r="G644" s="1"/>
      <c r="H644" s="2" t="s">
        <v>18</v>
      </c>
      <c r="I644" s="2" t="s">
        <v>480</v>
      </c>
      <c r="J644" s="2" t="s">
        <v>526</v>
      </c>
      <c r="K644" s="1">
        <v>-32441</v>
      </c>
      <c r="L644" s="1">
        <v>162991</v>
      </c>
      <c r="M644" s="2" t="s">
        <v>20</v>
      </c>
      <c r="N644" s="1">
        <v>2005</v>
      </c>
      <c r="O644" s="1" t="str" cm="1">
        <f t="array" ref="O6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4" s="1" t="str" cm="1">
        <f t="array" ref="P6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4" s="2" t="s">
        <v>21</v>
      </c>
      <c r="R644" s="2" t="str" cm="1">
        <f t="array" ref="R6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44" s="2" t="str">
        <f>IF(Esta[[#This Row],[TEC - Tipo de Estrutura 2]]="Pórtico","Vãos Multiplos",Esta[[#This Row],[TEC - Tipo de Estrutura 2]])</f>
        <v>Tabuleiro simples/apoiado</v>
      </c>
      <c r="T644" s="1">
        <v>1</v>
      </c>
      <c r="U644" s="1">
        <v>27.8</v>
      </c>
      <c r="V644" s="1">
        <v>36</v>
      </c>
      <c r="W644" s="1">
        <v>27.8</v>
      </c>
      <c r="X644" s="7"/>
      <c r="Y644" s="8"/>
      <c r="Z644" s="1" t="s">
        <v>37</v>
      </c>
      <c r="AA644" s="2" t="s">
        <v>23</v>
      </c>
      <c r="AB644" s="2" t="str" cm="1">
        <f t="array" ref="AB6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5" spans="1:29" ht="15" hidden="1" customHeight="1" x14ac:dyDescent="0.35">
      <c r="A645" s="1">
        <v>1077</v>
      </c>
      <c r="B645" s="1">
        <v>4</v>
      </c>
      <c r="C645" s="11">
        <v>-7.4368419049816197</v>
      </c>
      <c r="D645" s="10">
        <v>38.774928330804102</v>
      </c>
      <c r="E645" s="1">
        <v>3012</v>
      </c>
      <c r="F645" s="2" t="s">
        <v>817</v>
      </c>
      <c r="G645" s="1"/>
      <c r="H645" s="2" t="s">
        <v>18</v>
      </c>
      <c r="I645" s="2" t="s">
        <v>97</v>
      </c>
      <c r="J645" s="2" t="s">
        <v>707</v>
      </c>
      <c r="K645" s="1">
        <v>60506</v>
      </c>
      <c r="L645" s="1">
        <v>-98947</v>
      </c>
      <c r="M645" s="2" t="s">
        <v>20</v>
      </c>
      <c r="N645" s="1">
        <v>2004</v>
      </c>
      <c r="O645" s="1" t="str" cm="1">
        <f t="array" ref="O6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5" s="1" t="str" cm="1">
        <f t="array" ref="P6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5" s="2" t="s">
        <v>57</v>
      </c>
      <c r="R645" s="2" t="str" cm="1">
        <f t="array" ref="R6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5" s="2" t="str">
        <f>IF(Esta[[#This Row],[TEC - Tipo de Estrutura 2]]="Pórtico","Vãos Multiplos",Esta[[#This Row],[TEC - Tipo de Estrutura 2]])</f>
        <v>Vãos Multiplos</v>
      </c>
      <c r="T645" s="1">
        <v>1</v>
      </c>
      <c r="U645" s="1">
        <v>9.4</v>
      </c>
      <c r="V645" s="1">
        <v>14.1</v>
      </c>
      <c r="W645" s="1">
        <v>9.4</v>
      </c>
      <c r="X645" s="7"/>
      <c r="Y645" s="8"/>
      <c r="Z645" s="1" t="s">
        <v>22</v>
      </c>
      <c r="AA645" s="2" t="s">
        <v>23</v>
      </c>
      <c r="AB645" s="2" t="str" cm="1">
        <f t="array" ref="AB6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6" spans="1:29" ht="15" hidden="1" customHeight="1" x14ac:dyDescent="0.35">
      <c r="A646" s="1">
        <v>1078</v>
      </c>
      <c r="B646" s="1">
        <v>4</v>
      </c>
      <c r="C646" s="11">
        <v>-7.8320195943347803</v>
      </c>
      <c r="D646" s="10">
        <v>41.284325635902803</v>
      </c>
      <c r="E646" s="1">
        <v>3015</v>
      </c>
      <c r="F646" s="2" t="s">
        <v>818</v>
      </c>
      <c r="G646" s="1"/>
      <c r="H646" s="2" t="s">
        <v>18</v>
      </c>
      <c r="I646" s="2" t="s">
        <v>185</v>
      </c>
      <c r="J646" s="2" t="s">
        <v>185</v>
      </c>
      <c r="K646" s="1">
        <v>25223</v>
      </c>
      <c r="L646" s="1">
        <v>179498</v>
      </c>
      <c r="M646" s="2" t="s">
        <v>20</v>
      </c>
      <c r="N646" s="1">
        <v>2000</v>
      </c>
      <c r="O646" s="1" t="str" cm="1">
        <f t="array" ref="O6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6" s="1" t="str" cm="1">
        <f t="array" ref="P6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6" s="2" t="s">
        <v>57</v>
      </c>
      <c r="R646" s="2" t="str" cm="1">
        <f t="array" ref="R6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6" s="2" t="str">
        <f>IF(Esta[[#This Row],[TEC - Tipo de Estrutura 2]]="Pórtico","Vãos Multiplos",Esta[[#This Row],[TEC - Tipo de Estrutura 2]])</f>
        <v>Vãos Multiplos</v>
      </c>
      <c r="T646" s="1">
        <v>1</v>
      </c>
      <c r="U646" s="1">
        <v>10.4</v>
      </c>
      <c r="V646" s="1">
        <v>16.399999999999999</v>
      </c>
      <c r="W646" s="1">
        <v>10.4</v>
      </c>
      <c r="X646" s="7"/>
      <c r="Y646" s="8"/>
      <c r="Z646" s="1" t="s">
        <v>37</v>
      </c>
      <c r="AA646" s="2" t="s">
        <v>23</v>
      </c>
      <c r="AB646" s="2" t="str" cm="1">
        <f t="array" ref="AB6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7" spans="1:29" ht="15" hidden="1" customHeight="1" x14ac:dyDescent="0.35">
      <c r="A647" s="1">
        <v>1080</v>
      </c>
      <c r="B647" s="1">
        <v>4</v>
      </c>
      <c r="C647" s="11">
        <v>-8.3645590781797203</v>
      </c>
      <c r="D647" s="10">
        <v>39.900981382271901</v>
      </c>
      <c r="E647" s="1">
        <v>3019</v>
      </c>
      <c r="F647" s="2" t="s">
        <v>819</v>
      </c>
      <c r="G647" s="1"/>
      <c r="H647" s="2" t="s">
        <v>34</v>
      </c>
      <c r="I647" s="2" t="s">
        <v>99</v>
      </c>
      <c r="J647" s="2" t="s">
        <v>761</v>
      </c>
      <c r="K647" s="1">
        <v>-19793</v>
      </c>
      <c r="L647" s="1">
        <v>25865</v>
      </c>
      <c r="M647" s="2" t="s">
        <v>20</v>
      </c>
      <c r="N647" s="1">
        <v>1991</v>
      </c>
      <c r="O647" s="1" t="str" cm="1">
        <f t="array" ref="O6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7" s="1" t="str" cm="1">
        <f t="array" ref="P6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7" s="2" t="s">
        <v>31</v>
      </c>
      <c r="R647" s="2" t="str" cm="1">
        <f t="array" ref="R6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47" s="2" t="str">
        <f>IF(Esta[[#This Row],[TEC - Tipo de Estrutura 2]]="Pórtico","Vãos Multiplos",Esta[[#This Row],[TEC - Tipo de Estrutura 2]])</f>
        <v>Vãos Multiplos</v>
      </c>
      <c r="T647" s="1">
        <v>3</v>
      </c>
      <c r="U647" s="1">
        <v>29.2</v>
      </c>
      <c r="V647" s="1">
        <v>10.4</v>
      </c>
      <c r="W647" s="1">
        <v>14.95</v>
      </c>
      <c r="X647" s="1">
        <v>7.9</v>
      </c>
      <c r="Y647" s="8"/>
      <c r="Z647" s="1" t="s">
        <v>41</v>
      </c>
      <c r="AA647" s="2" t="s">
        <v>35</v>
      </c>
      <c r="AB647" s="2" t="str" cm="1">
        <f t="array" ref="AB6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8" spans="1:29" ht="15" hidden="1" customHeight="1" x14ac:dyDescent="0.35">
      <c r="A648" s="1">
        <v>1081</v>
      </c>
      <c r="B648" s="1">
        <v>4</v>
      </c>
      <c r="C648" s="11">
        <v>-7.8179089633872101</v>
      </c>
      <c r="D648" s="10">
        <v>41.284539983484301</v>
      </c>
      <c r="E648" s="1">
        <v>3021</v>
      </c>
      <c r="F648" s="2" t="s">
        <v>820</v>
      </c>
      <c r="G648" s="1"/>
      <c r="H648" s="2" t="s">
        <v>34</v>
      </c>
      <c r="I648" s="2" t="s">
        <v>185</v>
      </c>
      <c r="J648" s="2" t="s">
        <v>185</v>
      </c>
      <c r="K648" s="1">
        <v>26405</v>
      </c>
      <c r="L648" s="1">
        <v>179526</v>
      </c>
      <c r="M648" s="2" t="s">
        <v>20</v>
      </c>
      <c r="N648" s="1">
        <v>2000</v>
      </c>
      <c r="O648" s="1" t="str" cm="1">
        <f t="array" ref="O6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8" s="1" t="str" cm="1">
        <f t="array" ref="P6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8" s="2" t="s">
        <v>31</v>
      </c>
      <c r="R648" s="2" t="str" cm="1">
        <f t="array" ref="R6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48" s="2" t="str">
        <f>IF(Esta[[#This Row],[TEC - Tipo de Estrutura 2]]="Pórtico","Vãos Multiplos",Esta[[#This Row],[TEC - Tipo de Estrutura 2]])</f>
        <v>Vãos Multiplos</v>
      </c>
      <c r="T648" s="1">
        <v>3</v>
      </c>
      <c r="U648" s="1">
        <v>36</v>
      </c>
      <c r="V648" s="1">
        <v>6.4</v>
      </c>
      <c r="W648" s="1">
        <v>20</v>
      </c>
      <c r="X648" s="1">
        <v>5.7</v>
      </c>
      <c r="Y648" s="8"/>
      <c r="Z648" s="1" t="s">
        <v>37</v>
      </c>
      <c r="AA648" s="2" t="s">
        <v>35</v>
      </c>
      <c r="AB648" s="2" t="str" cm="1">
        <f t="array" ref="AB6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49" spans="1:29" ht="15" hidden="1" customHeight="1" x14ac:dyDescent="0.35">
      <c r="A649" s="1">
        <v>1082</v>
      </c>
      <c r="B649" s="1">
        <v>4</v>
      </c>
      <c r="C649" s="11">
        <v>-7.8090831188026399</v>
      </c>
      <c r="D649" s="10">
        <v>41.2854158975316</v>
      </c>
      <c r="E649" s="1">
        <v>3024</v>
      </c>
      <c r="F649" s="2" t="s">
        <v>821</v>
      </c>
      <c r="G649" s="1"/>
      <c r="H649" s="2" t="s">
        <v>18</v>
      </c>
      <c r="I649" s="2" t="s">
        <v>185</v>
      </c>
      <c r="J649" s="2" t="s">
        <v>185</v>
      </c>
      <c r="K649" s="1">
        <v>27144</v>
      </c>
      <c r="L649" s="1">
        <v>179626</v>
      </c>
      <c r="M649" s="2" t="s">
        <v>20</v>
      </c>
      <c r="N649" s="1">
        <v>2000</v>
      </c>
      <c r="O649" s="1" t="str" cm="1">
        <f t="array" ref="O6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9" s="1" t="str" cm="1">
        <f t="array" ref="P6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49" s="2" t="s">
        <v>57</v>
      </c>
      <c r="R649" s="2" t="str" cm="1">
        <f t="array" ref="R6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49" s="2" t="str">
        <f>IF(Esta[[#This Row],[TEC - Tipo de Estrutura 2]]="Pórtico","Vãos Multiplos",Esta[[#This Row],[TEC - Tipo de Estrutura 2]])</f>
        <v>Vãos Multiplos</v>
      </c>
      <c r="T649" s="1">
        <v>1</v>
      </c>
      <c r="U649" s="1">
        <v>7.4</v>
      </c>
      <c r="V649" s="1">
        <v>15.8</v>
      </c>
      <c r="W649" s="1">
        <v>7.4</v>
      </c>
      <c r="X649" s="7"/>
      <c r="Y649" s="8"/>
      <c r="Z649" s="1" t="s">
        <v>37</v>
      </c>
      <c r="AA649" s="2" t="s">
        <v>23</v>
      </c>
      <c r="AB649" s="2" t="str" cm="1">
        <f t="array" ref="AB6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0" spans="1:29" ht="15" hidden="1" customHeight="1" x14ac:dyDescent="0.35">
      <c r="A650" s="1">
        <v>1083</v>
      </c>
      <c r="B650" s="1">
        <v>4</v>
      </c>
      <c r="C650" s="11">
        <v>-7.8068308672882001</v>
      </c>
      <c r="D650" s="10">
        <v>41.284635177685203</v>
      </c>
      <c r="E650" s="1">
        <v>3026</v>
      </c>
      <c r="F650" s="2" t="s">
        <v>822</v>
      </c>
      <c r="G650" s="1"/>
      <c r="H650" s="2" t="s">
        <v>34</v>
      </c>
      <c r="I650" s="2" t="s">
        <v>185</v>
      </c>
      <c r="J650" s="2" t="s">
        <v>185</v>
      </c>
      <c r="K650" s="1">
        <v>27333</v>
      </c>
      <c r="L650" s="1">
        <v>179540</v>
      </c>
      <c r="M650" s="2" t="s">
        <v>20</v>
      </c>
      <c r="N650" s="1">
        <v>2000</v>
      </c>
      <c r="O650" s="1" t="str" cm="1">
        <f t="array" ref="O6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0" s="1" t="str" cm="1">
        <f t="array" ref="P6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0" s="2" t="s">
        <v>31</v>
      </c>
      <c r="R650" s="2" t="str" cm="1">
        <f t="array" ref="R6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0" s="2" t="str">
        <f>IF(Esta[[#This Row],[TEC - Tipo de Estrutura 2]]="Pórtico","Vãos Multiplos",Esta[[#This Row],[TEC - Tipo de Estrutura 2]])</f>
        <v>Vãos Multiplos</v>
      </c>
      <c r="T650" s="1">
        <v>3</v>
      </c>
      <c r="U650" s="1">
        <v>38.4</v>
      </c>
      <c r="V650" s="1">
        <v>16.149999999999999</v>
      </c>
      <c r="W650" s="1">
        <v>18.399999999999999</v>
      </c>
      <c r="X650" s="1">
        <v>5.7</v>
      </c>
      <c r="Y650" s="8"/>
      <c r="Z650" s="1" t="s">
        <v>37</v>
      </c>
      <c r="AA650" s="2" t="s">
        <v>35</v>
      </c>
      <c r="AB650" s="2" t="str" cm="1">
        <f t="array" ref="AB6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1" spans="1:29" ht="15" hidden="1" customHeight="1" x14ac:dyDescent="0.35">
      <c r="A651" s="1">
        <v>1084</v>
      </c>
      <c r="B651" s="1">
        <v>4</v>
      </c>
      <c r="C651" s="11">
        <v>-8.6222649402557003</v>
      </c>
      <c r="D651" s="10">
        <v>41.177088065322103</v>
      </c>
      <c r="E651" s="1">
        <v>3027</v>
      </c>
      <c r="F651" s="2" t="s">
        <v>823</v>
      </c>
      <c r="G651" s="1"/>
      <c r="H651" s="2" t="s">
        <v>18</v>
      </c>
      <c r="I651" s="2" t="s">
        <v>480</v>
      </c>
      <c r="J651" s="2" t="s">
        <v>480</v>
      </c>
      <c r="K651" s="1">
        <v>-41045</v>
      </c>
      <c r="L651" s="1">
        <v>167660</v>
      </c>
      <c r="M651" s="2" t="s">
        <v>20</v>
      </c>
      <c r="N651" s="1">
        <v>1989</v>
      </c>
      <c r="O651" s="1" t="str" cm="1">
        <f t="array" ref="O6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1" s="1" t="str" cm="1">
        <f t="array" ref="P6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1" s="2" t="s">
        <v>205</v>
      </c>
      <c r="R651" s="2" t="str" cm="1">
        <f t="array" ref="R6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651" s="2" t="str">
        <f>IF(Esta[[#This Row],[TEC - Tipo de Estrutura 2]]="Pórtico","Vãos Multiplos",Esta[[#This Row],[TEC - Tipo de Estrutura 2]])</f>
        <v>Outro</v>
      </c>
      <c r="T651" s="1">
        <v>1</v>
      </c>
      <c r="U651" s="1">
        <v>9.5</v>
      </c>
      <c r="V651" s="1">
        <v>38.5</v>
      </c>
      <c r="W651" s="1">
        <v>9.5</v>
      </c>
      <c r="X651" s="7"/>
      <c r="Y651" s="8"/>
      <c r="Z651" s="1" t="s">
        <v>37</v>
      </c>
      <c r="AA651" s="2" t="s">
        <v>206</v>
      </c>
      <c r="AB651" s="2" t="str" cm="1">
        <f t="array" ref="AB6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6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652" spans="1:29" ht="15" hidden="1" customHeight="1" x14ac:dyDescent="0.35">
      <c r="A652" s="1">
        <v>1086</v>
      </c>
      <c r="B652" s="1">
        <v>4</v>
      </c>
      <c r="C652" s="11">
        <v>-8.6271250396877104</v>
      </c>
      <c r="D652" s="10">
        <v>41.210086043297501</v>
      </c>
      <c r="E652" s="1">
        <v>3031</v>
      </c>
      <c r="F652" s="2" t="s">
        <v>824</v>
      </c>
      <c r="G652" s="1"/>
      <c r="H652" s="2" t="s">
        <v>18</v>
      </c>
      <c r="I652" s="2" t="s">
        <v>480</v>
      </c>
      <c r="J652" s="2" t="s">
        <v>636</v>
      </c>
      <c r="K652" s="1">
        <v>-41432</v>
      </c>
      <c r="L652" s="1">
        <v>171327</v>
      </c>
      <c r="M652" s="2" t="s">
        <v>20</v>
      </c>
      <c r="N652" s="1">
        <v>1990</v>
      </c>
      <c r="O652" s="1" t="str" cm="1">
        <f t="array" ref="O6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2" s="1" t="str" cm="1">
        <f t="array" ref="P6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2" s="2" t="s">
        <v>31</v>
      </c>
      <c r="R652" s="2" t="str" cm="1">
        <f t="array" ref="R6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2" s="2" t="str">
        <f>IF(Esta[[#This Row],[TEC - Tipo de Estrutura 2]]="Pórtico","Vãos Multiplos",Esta[[#This Row],[TEC - Tipo de Estrutura 2]])</f>
        <v>Vãos Multiplos</v>
      </c>
      <c r="T652" s="1">
        <v>3</v>
      </c>
      <c r="U652" s="1">
        <v>36</v>
      </c>
      <c r="V652" s="1">
        <v>71</v>
      </c>
      <c r="W652" s="1">
        <v>15.9</v>
      </c>
      <c r="X652" s="1">
        <v>8.5</v>
      </c>
      <c r="Y652" s="8"/>
      <c r="Z652" s="1" t="s">
        <v>37</v>
      </c>
      <c r="AA652" s="2" t="s">
        <v>35</v>
      </c>
      <c r="AB652" s="2" t="str" cm="1">
        <f t="array" ref="AB6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3" spans="1:29" ht="15" hidden="1" customHeight="1" x14ac:dyDescent="0.35">
      <c r="A653" s="1">
        <v>1088</v>
      </c>
      <c r="B653" s="1">
        <v>4</v>
      </c>
      <c r="C653" s="11">
        <v>-8.6550686189855792</v>
      </c>
      <c r="D653" s="10">
        <v>41.177925545857498</v>
      </c>
      <c r="E653" s="1">
        <v>3033</v>
      </c>
      <c r="F653" s="2" t="s">
        <v>825</v>
      </c>
      <c r="G653" s="1"/>
      <c r="H653" s="2" t="s">
        <v>34</v>
      </c>
      <c r="I653" s="2" t="s">
        <v>480</v>
      </c>
      <c r="J653" s="2" t="s">
        <v>480</v>
      </c>
      <c r="K653" s="1">
        <v>-43797</v>
      </c>
      <c r="L653" s="1">
        <v>167769</v>
      </c>
      <c r="M653" s="2" t="s">
        <v>20</v>
      </c>
      <c r="N653" s="1">
        <v>1994</v>
      </c>
      <c r="O653" s="1" t="str" cm="1">
        <f t="array" ref="O6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3" s="1" t="str" cm="1">
        <f t="array" ref="P6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3" s="2" t="s">
        <v>31</v>
      </c>
      <c r="R653" s="2" t="str" cm="1">
        <f t="array" ref="R6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3" s="2" t="str">
        <f>IF(Esta[[#This Row],[TEC - Tipo de Estrutura 2]]="Pórtico","Vãos Multiplos",Esta[[#This Row],[TEC - Tipo de Estrutura 2]])</f>
        <v>Vãos Multiplos</v>
      </c>
      <c r="T653" s="1">
        <v>2</v>
      </c>
      <c r="U653" s="1">
        <v>25.6</v>
      </c>
      <c r="V653" s="1">
        <v>85.8</v>
      </c>
      <c r="W653" s="1">
        <v>12.8</v>
      </c>
      <c r="X653" s="1">
        <v>5.8</v>
      </c>
      <c r="Y653" s="8"/>
      <c r="Z653" s="1" t="s">
        <v>37</v>
      </c>
      <c r="AA653" s="2" t="s">
        <v>35</v>
      </c>
      <c r="AB653" s="2" t="str" cm="1">
        <f t="array" ref="AB6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4" spans="1:29" ht="15" hidden="1" customHeight="1" x14ac:dyDescent="0.35">
      <c r="A654" s="1">
        <v>1090</v>
      </c>
      <c r="B654" s="1">
        <v>4</v>
      </c>
      <c r="C654" s="11">
        <v>-7.78983320502451</v>
      </c>
      <c r="D654" s="10">
        <v>41.273096418355003</v>
      </c>
      <c r="E654" s="1">
        <v>3036</v>
      </c>
      <c r="F654" s="2" t="s">
        <v>826</v>
      </c>
      <c r="G654" s="1"/>
      <c r="H654" s="2" t="s">
        <v>18</v>
      </c>
      <c r="I654" s="2" t="s">
        <v>185</v>
      </c>
      <c r="J654" s="2" t="s">
        <v>185</v>
      </c>
      <c r="K654" s="1">
        <v>28762</v>
      </c>
      <c r="L654" s="1">
        <v>178264</v>
      </c>
      <c r="M654" s="2" t="s">
        <v>20</v>
      </c>
      <c r="N654" s="1">
        <v>1988</v>
      </c>
      <c r="O654" s="1" t="str" cm="1">
        <f t="array" ref="O6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4" s="1" t="str" cm="1">
        <f t="array" ref="P6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4" s="2" t="s">
        <v>57</v>
      </c>
      <c r="R654" s="2" t="str" cm="1">
        <f t="array" ref="R6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54" s="2" t="str">
        <f>IF(Esta[[#This Row],[TEC - Tipo de Estrutura 2]]="Pórtico","Vãos Multiplos",Esta[[#This Row],[TEC - Tipo de Estrutura 2]])</f>
        <v>Vãos Multiplos</v>
      </c>
      <c r="T654" s="1">
        <v>1</v>
      </c>
      <c r="U654" s="1">
        <v>7.4</v>
      </c>
      <c r="V654" s="1">
        <v>16.7</v>
      </c>
      <c r="W654" s="1">
        <v>7.4</v>
      </c>
      <c r="X654" s="7"/>
      <c r="Y654" s="8"/>
      <c r="Z654" s="1" t="s">
        <v>37</v>
      </c>
      <c r="AA654" s="2" t="s">
        <v>23</v>
      </c>
      <c r="AB654" s="2" t="str" cm="1">
        <f t="array" ref="AB6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5" spans="1:29" ht="15" hidden="1" customHeight="1" x14ac:dyDescent="0.35">
      <c r="A655" s="1">
        <v>1091</v>
      </c>
      <c r="B655" s="1">
        <v>4</v>
      </c>
      <c r="C655" s="11">
        <v>-8.3662989347265793</v>
      </c>
      <c r="D655" s="10">
        <v>39.903974485511398</v>
      </c>
      <c r="E655" s="1">
        <v>3039</v>
      </c>
      <c r="F655" s="2" t="s">
        <v>827</v>
      </c>
      <c r="G655" s="1"/>
      <c r="H655" s="2" t="s">
        <v>18</v>
      </c>
      <c r="I655" s="2" t="s">
        <v>99</v>
      </c>
      <c r="J655" s="2" t="s">
        <v>761</v>
      </c>
      <c r="K655" s="1">
        <v>-19940.919999999998</v>
      </c>
      <c r="L655" s="1">
        <v>26197.72</v>
      </c>
      <c r="M655" s="2" t="s">
        <v>20</v>
      </c>
      <c r="N655" s="1">
        <v>1991</v>
      </c>
      <c r="O655" s="1" t="str" cm="1">
        <f t="array" ref="O6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5" s="1" t="str" cm="1">
        <f t="array" ref="P6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5" s="2" t="s">
        <v>96</v>
      </c>
      <c r="R655" s="2" t="str" cm="1">
        <f t="array" ref="R6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55" s="2" t="str">
        <f>IF(Esta[[#This Row],[TEC - Tipo de Estrutura 2]]="Pórtico","Vãos Multiplos",Esta[[#This Row],[TEC - Tipo de Estrutura 2]])</f>
        <v>Vãos Multiplos</v>
      </c>
      <c r="T655" s="1">
        <v>1</v>
      </c>
      <c r="U655" s="1">
        <v>6.35</v>
      </c>
      <c r="V655" s="1">
        <v>13.8</v>
      </c>
      <c r="W655" s="1">
        <v>6.35</v>
      </c>
      <c r="X655" s="7"/>
      <c r="Y655" s="8"/>
      <c r="Z655" s="1" t="s">
        <v>41</v>
      </c>
      <c r="AA655" s="2" t="s">
        <v>23</v>
      </c>
      <c r="AB655" s="2" t="str" cm="1">
        <f t="array" ref="AB6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6" spans="1:29" ht="15" hidden="1" customHeight="1" x14ac:dyDescent="0.35">
      <c r="A656" s="1">
        <v>1092</v>
      </c>
      <c r="B656" s="1">
        <v>4</v>
      </c>
      <c r="C656" s="11">
        <v>-7.7587819215579898</v>
      </c>
      <c r="D656" s="10">
        <v>41.285002208739797</v>
      </c>
      <c r="E656" s="1">
        <v>3040</v>
      </c>
      <c r="F656" s="2" t="s">
        <v>828</v>
      </c>
      <c r="G656" s="1"/>
      <c r="H656" s="2" t="s">
        <v>18</v>
      </c>
      <c r="I656" s="2" t="s">
        <v>185</v>
      </c>
      <c r="J656" s="2" t="s">
        <v>185</v>
      </c>
      <c r="K656" s="1">
        <v>31358</v>
      </c>
      <c r="L656" s="1">
        <v>179597</v>
      </c>
      <c r="M656" s="2" t="s">
        <v>20</v>
      </c>
      <c r="N656" s="1">
        <v>1988</v>
      </c>
      <c r="O656" s="1" t="str" cm="1">
        <f t="array" ref="O6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6" s="1" t="str" cm="1">
        <f t="array" ref="P6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6" s="2" t="s">
        <v>21</v>
      </c>
      <c r="R656" s="2" t="str" cm="1">
        <f t="array" ref="R6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56" s="2" t="str">
        <f>IF(Esta[[#This Row],[TEC - Tipo de Estrutura 2]]="Pórtico","Vãos Multiplos",Esta[[#This Row],[TEC - Tipo de Estrutura 2]])</f>
        <v>Tabuleiro simples/apoiado</v>
      </c>
      <c r="T656" s="1">
        <v>1</v>
      </c>
      <c r="U656" s="1">
        <v>15.4</v>
      </c>
      <c r="V656" s="1">
        <v>9.4</v>
      </c>
      <c r="W656" s="1">
        <v>15.4</v>
      </c>
      <c r="X656" s="7"/>
      <c r="Y656" s="8"/>
      <c r="Z656" s="1" t="s">
        <v>37</v>
      </c>
      <c r="AA656" s="2" t="s">
        <v>35</v>
      </c>
      <c r="AB656" s="2" t="str" cm="1">
        <f t="array" ref="AB6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7" spans="1:29" ht="15" hidden="1" customHeight="1" x14ac:dyDescent="0.35">
      <c r="A657" s="1">
        <v>1093</v>
      </c>
      <c r="B657" s="1">
        <v>8</v>
      </c>
      <c r="C657" s="11">
        <v>-8.58399104213572</v>
      </c>
      <c r="D657" s="10">
        <v>41.181325011627102</v>
      </c>
      <c r="E657" s="1">
        <v>3042</v>
      </c>
      <c r="F657" s="2" t="s">
        <v>829</v>
      </c>
      <c r="G657" s="1"/>
      <c r="H657" s="2" t="s">
        <v>55</v>
      </c>
      <c r="I657" s="2" t="s">
        <v>480</v>
      </c>
      <c r="J657" s="2" t="s">
        <v>480</v>
      </c>
      <c r="K657" s="1">
        <v>-37831</v>
      </c>
      <c r="L657" s="1">
        <v>168113.2</v>
      </c>
      <c r="M657" s="2" t="s">
        <v>20</v>
      </c>
      <c r="N657" s="1">
        <v>1995</v>
      </c>
      <c r="O657" s="1" t="str" cm="1">
        <f t="array" ref="O6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7" s="1" t="str" cm="1">
        <f t="array" ref="P6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7" s="2" t="s">
        <v>31</v>
      </c>
      <c r="R657" s="2" t="str" cm="1">
        <f t="array" ref="R6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57" s="2" t="str">
        <f>IF(Esta[[#This Row],[TEC - Tipo de Estrutura 2]]="Pórtico","Vãos Multiplos",Esta[[#This Row],[TEC - Tipo de Estrutura 2]])</f>
        <v>Vãos Multiplos</v>
      </c>
      <c r="T657" s="1">
        <v>11</v>
      </c>
      <c r="U657" s="1">
        <v>296.39999999999998</v>
      </c>
      <c r="V657" s="1">
        <v>9.1999999999999993</v>
      </c>
      <c r="W657" s="1">
        <v>28.6</v>
      </c>
      <c r="X657" s="1">
        <v>5</v>
      </c>
      <c r="Y657" s="8"/>
      <c r="Z657" s="1" t="s">
        <v>37</v>
      </c>
      <c r="AA657" s="2" t="s">
        <v>35</v>
      </c>
      <c r="AB657" s="2" t="str" cm="1">
        <f t="array" ref="AB6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8" spans="1:29" ht="15" hidden="1" customHeight="1" x14ac:dyDescent="0.35">
      <c r="A658" s="1">
        <v>1094</v>
      </c>
      <c r="B658" s="1">
        <v>4</v>
      </c>
      <c r="C658" s="11">
        <v>-7.7598271065887801</v>
      </c>
      <c r="D658" s="10">
        <v>41.2838350610715</v>
      </c>
      <c r="E658" s="1">
        <v>3043</v>
      </c>
      <c r="F658" s="2" t="s">
        <v>830</v>
      </c>
      <c r="G658" s="1"/>
      <c r="H658" s="2" t="s">
        <v>18</v>
      </c>
      <c r="I658" s="2" t="s">
        <v>185</v>
      </c>
      <c r="J658" s="2" t="s">
        <v>185</v>
      </c>
      <c r="K658" s="1">
        <v>31271</v>
      </c>
      <c r="L658" s="1">
        <v>179467</v>
      </c>
      <c r="M658" s="2" t="s">
        <v>20</v>
      </c>
      <c r="N658" s="1">
        <v>1988</v>
      </c>
      <c r="O658" s="1" t="str" cm="1">
        <f t="array" ref="O6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8" s="1" t="str" cm="1">
        <f t="array" ref="P6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8" s="2" t="s">
        <v>21</v>
      </c>
      <c r="R658" s="2" t="str" cm="1">
        <f t="array" ref="R6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58" s="2" t="str">
        <f>IF(Esta[[#This Row],[TEC - Tipo de Estrutura 2]]="Pórtico","Vãos Multiplos",Esta[[#This Row],[TEC - Tipo de Estrutura 2]])</f>
        <v>Tabuleiro simples/apoiado</v>
      </c>
      <c r="T658" s="1">
        <v>1</v>
      </c>
      <c r="U658" s="1">
        <v>16</v>
      </c>
      <c r="V658" s="1">
        <v>25</v>
      </c>
      <c r="W658" s="1">
        <v>16</v>
      </c>
      <c r="X658" s="7"/>
      <c r="Y658" s="8"/>
      <c r="Z658" s="1" t="s">
        <v>37</v>
      </c>
      <c r="AA658" s="2" t="s">
        <v>35</v>
      </c>
      <c r="AB658" s="2" t="str" cm="1">
        <f t="array" ref="AB6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59" spans="1:29" ht="15" hidden="1" customHeight="1" x14ac:dyDescent="0.35">
      <c r="A659" s="1">
        <v>1095</v>
      </c>
      <c r="B659" s="1">
        <v>4</v>
      </c>
      <c r="C659" s="11">
        <v>-8.5708816342211893</v>
      </c>
      <c r="D659" s="10">
        <v>41.179644955919699</v>
      </c>
      <c r="E659" s="1">
        <v>3045</v>
      </c>
      <c r="F659" s="2" t="s">
        <v>831</v>
      </c>
      <c r="G659" s="1"/>
      <c r="H659" s="2" t="s">
        <v>18</v>
      </c>
      <c r="I659" s="2" t="s">
        <v>480</v>
      </c>
      <c r="J659" s="2" t="s">
        <v>480</v>
      </c>
      <c r="K659" s="1">
        <v>-36732</v>
      </c>
      <c r="L659" s="1">
        <v>167921</v>
      </c>
      <c r="M659" s="2" t="s">
        <v>20</v>
      </c>
      <c r="N659" s="1">
        <v>2004</v>
      </c>
      <c r="O659" s="1" t="str" cm="1">
        <f t="array" ref="O6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9" s="1" t="str" cm="1">
        <f t="array" ref="P6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59" s="2" t="s">
        <v>57</v>
      </c>
      <c r="R659" s="2" t="str" cm="1">
        <f t="array" ref="R6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59" s="2" t="str">
        <f>IF(Esta[[#This Row],[TEC - Tipo de Estrutura 2]]="Pórtico","Vãos Multiplos",Esta[[#This Row],[TEC - Tipo de Estrutura 2]])</f>
        <v>Vãos Multiplos</v>
      </c>
      <c r="T659" s="1">
        <v>1</v>
      </c>
      <c r="U659" s="1">
        <v>7.2</v>
      </c>
      <c r="V659" s="1">
        <v>14.6</v>
      </c>
      <c r="W659" s="1">
        <v>7.2</v>
      </c>
      <c r="X659" s="7"/>
      <c r="Y659" s="8"/>
      <c r="Z659" s="1" t="s">
        <v>37</v>
      </c>
      <c r="AA659" s="2" t="s">
        <v>23</v>
      </c>
      <c r="AB659" s="2" t="str" cm="1">
        <f t="array" ref="AB6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0" spans="1:29" ht="15" hidden="1" customHeight="1" x14ac:dyDescent="0.35">
      <c r="A660" s="1">
        <v>1097</v>
      </c>
      <c r="B660" s="1">
        <v>4</v>
      </c>
      <c r="C660" s="11">
        <v>-8.5703915111541704</v>
      </c>
      <c r="D660" s="10">
        <v>41.179421709814498</v>
      </c>
      <c r="E660" s="1">
        <v>3047</v>
      </c>
      <c r="F660" s="2" t="s">
        <v>832</v>
      </c>
      <c r="G660" s="1"/>
      <c r="H660" s="2" t="s">
        <v>18</v>
      </c>
      <c r="I660" s="2" t="s">
        <v>480</v>
      </c>
      <c r="J660" s="2" t="s">
        <v>480</v>
      </c>
      <c r="K660" s="1">
        <v>-36691</v>
      </c>
      <c r="L660" s="1">
        <v>167896</v>
      </c>
      <c r="M660" s="2" t="s">
        <v>20</v>
      </c>
      <c r="N660" s="1">
        <v>2004</v>
      </c>
      <c r="O660" s="1" t="str" cm="1">
        <f t="array" ref="O6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0" s="1" t="str" cm="1">
        <f t="array" ref="P6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0" s="2" t="s">
        <v>57</v>
      </c>
      <c r="R660" s="2" t="str" cm="1">
        <f t="array" ref="R6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0" s="2" t="str">
        <f>IF(Esta[[#This Row],[TEC - Tipo de Estrutura 2]]="Pórtico","Vãos Multiplos",Esta[[#This Row],[TEC - Tipo de Estrutura 2]])</f>
        <v>Vãos Multiplos</v>
      </c>
      <c r="T660" s="1">
        <v>1</v>
      </c>
      <c r="U660" s="1">
        <v>7.2</v>
      </c>
      <c r="V660" s="1">
        <v>24</v>
      </c>
      <c r="W660" s="1">
        <v>7.2</v>
      </c>
      <c r="X660" s="7"/>
      <c r="Y660" s="8"/>
      <c r="Z660" s="1" t="s">
        <v>37</v>
      </c>
      <c r="AA660" s="2" t="s">
        <v>23</v>
      </c>
      <c r="AB660" s="2" t="str" cm="1">
        <f t="array" ref="AB6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1" spans="1:29" ht="15" hidden="1" customHeight="1" x14ac:dyDescent="0.35">
      <c r="A661" s="1">
        <v>1098</v>
      </c>
      <c r="B661" s="1">
        <v>4</v>
      </c>
      <c r="C661" s="11">
        <v>-7.7638064570147396</v>
      </c>
      <c r="D661" s="10">
        <v>41.283064532691398</v>
      </c>
      <c r="E661" s="1">
        <v>3048</v>
      </c>
      <c r="F661" s="2" t="s">
        <v>833</v>
      </c>
      <c r="G661" s="1"/>
      <c r="H661" s="2" t="s">
        <v>18</v>
      </c>
      <c r="I661" s="2" t="s">
        <v>185</v>
      </c>
      <c r="J661" s="2" t="s">
        <v>185</v>
      </c>
      <c r="K661" s="1">
        <v>30938</v>
      </c>
      <c r="L661" s="1">
        <v>179380</v>
      </c>
      <c r="M661" s="2" t="s">
        <v>20</v>
      </c>
      <c r="N661" s="1">
        <v>1988</v>
      </c>
      <c r="O661" s="1" t="str" cm="1">
        <f t="array" ref="O6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1" s="1" t="str" cm="1">
        <f t="array" ref="P6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1" s="2" t="s">
        <v>57</v>
      </c>
      <c r="R661" s="2" t="str" cm="1">
        <f t="array" ref="R6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1" s="2" t="str">
        <f>IF(Esta[[#This Row],[TEC - Tipo de Estrutura 2]]="Pórtico","Vãos Multiplos",Esta[[#This Row],[TEC - Tipo de Estrutura 2]])</f>
        <v>Vãos Multiplos</v>
      </c>
      <c r="T661" s="1">
        <v>1</v>
      </c>
      <c r="U661" s="1">
        <v>5.9</v>
      </c>
      <c r="V661" s="1">
        <v>17.350000000000001</v>
      </c>
      <c r="W661" s="1">
        <v>5.9</v>
      </c>
      <c r="X661" s="7"/>
      <c r="Y661" s="8"/>
      <c r="Z661" s="1" t="s">
        <v>37</v>
      </c>
      <c r="AA661" s="2" t="s">
        <v>23</v>
      </c>
      <c r="AB661" s="2" t="str" cm="1">
        <f t="array" ref="AB6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2" spans="1:29" ht="15" hidden="1" customHeight="1" x14ac:dyDescent="0.35">
      <c r="A662" s="1">
        <v>1099</v>
      </c>
      <c r="B662" s="1">
        <v>4</v>
      </c>
      <c r="C662" s="11">
        <v>-8.5665445109930403</v>
      </c>
      <c r="D662" s="10">
        <v>41.176185690934602</v>
      </c>
      <c r="E662" s="1">
        <v>3049</v>
      </c>
      <c r="F662" s="2" t="s">
        <v>834</v>
      </c>
      <c r="G662" s="1"/>
      <c r="H662" s="2" t="s">
        <v>18</v>
      </c>
      <c r="I662" s="2" t="s">
        <v>480</v>
      </c>
      <c r="J662" s="2" t="s">
        <v>480</v>
      </c>
      <c r="K662" s="1">
        <v>-36370</v>
      </c>
      <c r="L662" s="1">
        <v>167535</v>
      </c>
      <c r="M662" s="2" t="s">
        <v>20</v>
      </c>
      <c r="N662" s="1">
        <v>2005</v>
      </c>
      <c r="O662" s="1" t="str" cm="1">
        <f t="array" ref="O6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2" s="1" t="str" cm="1">
        <f t="array" ref="P6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2" s="2" t="s">
        <v>21</v>
      </c>
      <c r="R662" s="2" t="str" cm="1">
        <f t="array" ref="R6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62" s="2" t="str">
        <f>IF(Esta[[#This Row],[TEC - Tipo de Estrutura 2]]="Pórtico","Vãos Multiplos",Esta[[#This Row],[TEC - Tipo de Estrutura 2]])</f>
        <v>Tabuleiro simples/apoiado</v>
      </c>
      <c r="T662" s="1">
        <v>1</v>
      </c>
      <c r="U662" s="1">
        <v>22.6</v>
      </c>
      <c r="V662" s="1">
        <v>26.8</v>
      </c>
      <c r="W662" s="1">
        <v>22.6</v>
      </c>
      <c r="X662" s="7"/>
      <c r="Y662" s="8"/>
      <c r="Z662" s="1" t="s">
        <v>37</v>
      </c>
      <c r="AA662" s="2" t="s">
        <v>23</v>
      </c>
      <c r="AB662" s="2" t="str" cm="1">
        <f t="array" ref="AB6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3" spans="1:29" ht="15" hidden="1" customHeight="1" x14ac:dyDescent="0.35">
      <c r="A663" s="1">
        <v>1100</v>
      </c>
      <c r="B663" s="1">
        <v>7</v>
      </c>
      <c r="C663" s="11">
        <v>-7.7552829039206204</v>
      </c>
      <c r="D663" s="10">
        <v>41.293526718641203</v>
      </c>
      <c r="E663" s="1">
        <v>3051</v>
      </c>
      <c r="F663" s="2" t="s">
        <v>835</v>
      </c>
      <c r="G663" s="1"/>
      <c r="H663" s="2" t="s">
        <v>25</v>
      </c>
      <c r="I663" s="2" t="s">
        <v>185</v>
      </c>
      <c r="J663" s="2" t="s">
        <v>185</v>
      </c>
      <c r="K663" s="1">
        <v>31647</v>
      </c>
      <c r="L663" s="1">
        <v>180545</v>
      </c>
      <c r="M663" s="2" t="s">
        <v>20</v>
      </c>
      <c r="N663" s="1">
        <v>1988</v>
      </c>
      <c r="O663" s="1" t="str" cm="1">
        <f t="array" ref="O6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3" s="1" t="str" cm="1">
        <f t="array" ref="P6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3" s="2" t="s">
        <v>31</v>
      </c>
      <c r="R663" s="2" t="str" cm="1">
        <f t="array" ref="R6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3" s="2" t="str">
        <f>IF(Esta[[#This Row],[TEC - Tipo de Estrutura 2]]="Pórtico","Vãos Multiplos",Esta[[#This Row],[TEC - Tipo de Estrutura 2]])</f>
        <v>Vãos Multiplos</v>
      </c>
      <c r="T663" s="1">
        <v>6</v>
      </c>
      <c r="U663" s="1">
        <v>204</v>
      </c>
      <c r="V663" s="1">
        <v>15.1</v>
      </c>
      <c r="W663" s="1">
        <v>36</v>
      </c>
      <c r="X663" s="1">
        <v>35</v>
      </c>
      <c r="Y663" s="8"/>
      <c r="Z663" s="1" t="s">
        <v>37</v>
      </c>
      <c r="AA663" s="2" t="s">
        <v>35</v>
      </c>
      <c r="AB663" s="2" t="str" cm="1">
        <f t="array" ref="AB6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4" spans="1:29" ht="15" hidden="1" customHeight="1" x14ac:dyDescent="0.35">
      <c r="A664" s="1">
        <v>1101</v>
      </c>
      <c r="B664" s="1">
        <v>4</v>
      </c>
      <c r="C664" s="11">
        <v>-8.4402965674170396</v>
      </c>
      <c r="D664" s="10">
        <v>39.917296783805199</v>
      </c>
      <c r="E664" s="1">
        <v>3052</v>
      </c>
      <c r="F664" s="2" t="s">
        <v>836</v>
      </c>
      <c r="G664" s="1"/>
      <c r="H664" s="2" t="s">
        <v>34</v>
      </c>
      <c r="I664" s="2" t="s">
        <v>99</v>
      </c>
      <c r="J664" s="2" t="s">
        <v>761</v>
      </c>
      <c r="K664" s="1">
        <v>-26263.63</v>
      </c>
      <c r="L664" s="1">
        <v>27696.080000000002</v>
      </c>
      <c r="M664" s="2" t="s">
        <v>20</v>
      </c>
      <c r="N664" s="1">
        <v>2000</v>
      </c>
      <c r="O664" s="1" t="str" cm="1">
        <f t="array" ref="O6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4" s="1" t="str" cm="1">
        <f t="array" ref="P6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4" s="2" t="s">
        <v>31</v>
      </c>
      <c r="R664" s="2" t="str" cm="1">
        <f t="array" ref="R6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4" s="2" t="str">
        <f>IF(Esta[[#This Row],[TEC - Tipo de Estrutura 2]]="Pórtico","Vãos Multiplos",Esta[[#This Row],[TEC - Tipo de Estrutura 2]])</f>
        <v>Vãos Multiplos</v>
      </c>
      <c r="T664" s="1">
        <v>3</v>
      </c>
      <c r="U664" s="1">
        <v>48.2</v>
      </c>
      <c r="V664" s="1">
        <v>20</v>
      </c>
      <c r="W664" s="1">
        <v>20.100000000000001</v>
      </c>
      <c r="X664" s="1">
        <v>9.4</v>
      </c>
      <c r="Y664" s="8"/>
      <c r="Z664" s="1" t="s">
        <v>41</v>
      </c>
      <c r="AA664" s="2" t="s">
        <v>35</v>
      </c>
      <c r="AB664" s="2" t="str" cm="1">
        <f t="array" ref="AB6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5" spans="1:29" ht="15" hidden="1" customHeight="1" x14ac:dyDescent="0.35">
      <c r="A665" s="1">
        <v>1103</v>
      </c>
      <c r="B665" s="1">
        <v>4</v>
      </c>
      <c r="C665" s="11">
        <v>-7.7553537376137696</v>
      </c>
      <c r="D665" s="10">
        <v>41.297803920677801</v>
      </c>
      <c r="E665" s="1">
        <v>3056</v>
      </c>
      <c r="F665" s="2" t="s">
        <v>837</v>
      </c>
      <c r="G665" s="1"/>
      <c r="H665" s="2" t="s">
        <v>18</v>
      </c>
      <c r="I665" s="2" t="s">
        <v>185</v>
      </c>
      <c r="J665" s="2" t="s">
        <v>185</v>
      </c>
      <c r="K665" s="1">
        <v>31639</v>
      </c>
      <c r="L665" s="1">
        <v>181020</v>
      </c>
      <c r="M665" s="2" t="s">
        <v>20</v>
      </c>
      <c r="N665" s="1">
        <v>1988</v>
      </c>
      <c r="O665" s="1" t="str" cm="1">
        <f t="array" ref="O6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5" s="1" t="str" cm="1">
        <f t="array" ref="P6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5" s="2" t="s">
        <v>57</v>
      </c>
      <c r="R665" s="2" t="str" cm="1">
        <f t="array" ref="R6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5" s="2" t="str">
        <f>IF(Esta[[#This Row],[TEC - Tipo de Estrutura 2]]="Pórtico","Vãos Multiplos",Esta[[#This Row],[TEC - Tipo de Estrutura 2]])</f>
        <v>Vãos Multiplos</v>
      </c>
      <c r="T665" s="1">
        <v>1</v>
      </c>
      <c r="U665" s="1">
        <v>10.4</v>
      </c>
      <c r="V665" s="1">
        <v>16</v>
      </c>
      <c r="W665" s="1">
        <v>10.4</v>
      </c>
      <c r="X665" s="7"/>
      <c r="Y665" s="8"/>
      <c r="Z665" s="1" t="s">
        <v>37</v>
      </c>
      <c r="AA665" s="2" t="s">
        <v>23</v>
      </c>
      <c r="AB665" s="2" t="str" cm="1">
        <f t="array" ref="AB6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6" spans="1:29" ht="15" hidden="1" customHeight="1" x14ac:dyDescent="0.35">
      <c r="A666" s="1">
        <v>1105</v>
      </c>
      <c r="B666" s="1">
        <v>4</v>
      </c>
      <c r="C666" s="11">
        <v>-7.7539358818417004</v>
      </c>
      <c r="D666" s="10">
        <v>41.299356975736202</v>
      </c>
      <c r="E666" s="1">
        <v>3058</v>
      </c>
      <c r="F666" s="2" t="s">
        <v>838</v>
      </c>
      <c r="G666" s="1"/>
      <c r="H666" s="2" t="s">
        <v>18</v>
      </c>
      <c r="I666" s="2" t="s">
        <v>185</v>
      </c>
      <c r="J666" s="2" t="s">
        <v>185</v>
      </c>
      <c r="K666" s="1">
        <v>31757</v>
      </c>
      <c r="L666" s="1">
        <v>181193</v>
      </c>
      <c r="M666" s="2" t="s">
        <v>20</v>
      </c>
      <c r="N666" s="1">
        <v>1988</v>
      </c>
      <c r="O666" s="1" t="str" cm="1">
        <f t="array" ref="O6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6" s="1" t="str" cm="1">
        <f t="array" ref="P6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6" s="2" t="s">
        <v>57</v>
      </c>
      <c r="R666" s="2" t="str" cm="1">
        <f t="array" ref="R6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6" s="2" t="str">
        <f>IF(Esta[[#This Row],[TEC - Tipo de Estrutura 2]]="Pórtico","Vãos Multiplos",Esta[[#This Row],[TEC - Tipo de Estrutura 2]])</f>
        <v>Vãos Multiplos</v>
      </c>
      <c r="T666" s="1">
        <v>1</v>
      </c>
      <c r="U666" s="1">
        <v>8.4</v>
      </c>
      <c r="V666" s="1">
        <v>14.77</v>
      </c>
      <c r="W666" s="1">
        <v>8.4</v>
      </c>
      <c r="X666" s="7"/>
      <c r="Y666" s="8"/>
      <c r="Z666" s="1" t="s">
        <v>37</v>
      </c>
      <c r="AA666" s="2" t="s">
        <v>23</v>
      </c>
      <c r="AB666" s="2" t="str" cm="1">
        <f t="array" ref="AB6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7" spans="1:29" ht="15" hidden="1" customHeight="1" x14ac:dyDescent="0.35">
      <c r="A667" s="1">
        <v>1108</v>
      </c>
      <c r="B667" s="1">
        <v>4</v>
      </c>
      <c r="C667" s="11">
        <v>-7.7536920289423401</v>
      </c>
      <c r="D667" s="10">
        <v>41.300229573820097</v>
      </c>
      <c r="E667" s="1">
        <v>3067</v>
      </c>
      <c r="F667" s="2" t="s">
        <v>839</v>
      </c>
      <c r="G667" s="1"/>
      <c r="H667" s="2" t="s">
        <v>34</v>
      </c>
      <c r="I667" s="2" t="s">
        <v>185</v>
      </c>
      <c r="J667" s="2" t="s">
        <v>185</v>
      </c>
      <c r="K667" s="1">
        <v>31777</v>
      </c>
      <c r="L667" s="1">
        <v>181290</v>
      </c>
      <c r="M667" s="2" t="s">
        <v>20</v>
      </c>
      <c r="N667" s="1">
        <v>1988</v>
      </c>
      <c r="O667" s="1" t="str" cm="1">
        <f t="array" ref="O6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7" s="1" t="str" cm="1">
        <f t="array" ref="P6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7" s="2" t="s">
        <v>31</v>
      </c>
      <c r="R667" s="2" t="str" cm="1">
        <f t="array" ref="R6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7" s="2" t="str">
        <f>IF(Esta[[#This Row],[TEC - Tipo de Estrutura 2]]="Pórtico","Vãos Multiplos",Esta[[#This Row],[TEC - Tipo de Estrutura 2]])</f>
        <v>Vãos Multiplos</v>
      </c>
      <c r="T667" s="1">
        <v>3</v>
      </c>
      <c r="U667" s="1">
        <v>37.700000000000003</v>
      </c>
      <c r="V667" s="1">
        <v>18</v>
      </c>
      <c r="W667" s="1">
        <v>19.5</v>
      </c>
      <c r="X667" s="1">
        <v>6.99</v>
      </c>
      <c r="Y667" s="8"/>
      <c r="Z667" s="1" t="s">
        <v>37</v>
      </c>
      <c r="AA667" s="2" t="s">
        <v>23</v>
      </c>
      <c r="AB667" s="2" t="str" cm="1">
        <f t="array" ref="AB6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8" spans="1:29" ht="15" hidden="1" customHeight="1" x14ac:dyDescent="0.35">
      <c r="A668" s="1">
        <v>1110</v>
      </c>
      <c r="B668" s="1">
        <v>5</v>
      </c>
      <c r="C668" s="11">
        <v>-7.7514021679767504</v>
      </c>
      <c r="D668" s="10">
        <v>41.303877682872098</v>
      </c>
      <c r="E668" s="1">
        <v>3070</v>
      </c>
      <c r="F668" s="2" t="s">
        <v>841</v>
      </c>
      <c r="G668" s="1"/>
      <c r="H668" s="2" t="s">
        <v>18</v>
      </c>
      <c r="I668" s="2" t="s">
        <v>185</v>
      </c>
      <c r="J668" s="2" t="s">
        <v>185</v>
      </c>
      <c r="K668" s="1">
        <v>31967</v>
      </c>
      <c r="L668" s="1">
        <v>181696</v>
      </c>
      <c r="M668" s="2" t="s">
        <v>20</v>
      </c>
      <c r="N668" s="1">
        <v>1988</v>
      </c>
      <c r="O668" s="1" t="str" cm="1">
        <f t="array" ref="O6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8" s="1" t="str" cm="1">
        <f t="array" ref="P6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8" s="2" t="s">
        <v>31</v>
      </c>
      <c r="R668" s="2" t="str" cm="1">
        <f t="array" ref="R6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68" s="2" t="str">
        <f>IF(Esta[[#This Row],[TEC - Tipo de Estrutura 2]]="Pórtico","Vãos Multiplos",Esta[[#This Row],[TEC - Tipo de Estrutura 2]])</f>
        <v>Vãos Multiplos</v>
      </c>
      <c r="T668" s="1">
        <v>2</v>
      </c>
      <c r="U668" s="1">
        <v>42</v>
      </c>
      <c r="V668" s="1">
        <v>39</v>
      </c>
      <c r="W668" s="1">
        <v>21</v>
      </c>
      <c r="X668" s="1">
        <v>7.1</v>
      </c>
      <c r="Y668" s="8"/>
      <c r="Z668" s="1" t="s">
        <v>37</v>
      </c>
      <c r="AA668" s="2" t="s">
        <v>35</v>
      </c>
      <c r="AB668" s="2" t="str" cm="1">
        <f t="array" ref="AB6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69" spans="1:29" ht="15" hidden="1" customHeight="1" x14ac:dyDescent="0.35">
      <c r="A669" s="1">
        <v>1111</v>
      </c>
      <c r="B669" s="1">
        <v>4</v>
      </c>
      <c r="C669" s="11">
        <v>-7.7491349841664796</v>
      </c>
      <c r="D669" s="10">
        <v>41.309722826046603</v>
      </c>
      <c r="E669" s="1">
        <v>3071</v>
      </c>
      <c r="F669" s="2" t="s">
        <v>842</v>
      </c>
      <c r="G669" s="1"/>
      <c r="H669" s="2" t="s">
        <v>18</v>
      </c>
      <c r="I669" s="2" t="s">
        <v>185</v>
      </c>
      <c r="J669" s="2" t="s">
        <v>185</v>
      </c>
      <c r="K669" s="1">
        <v>32154</v>
      </c>
      <c r="L669" s="1">
        <v>182346</v>
      </c>
      <c r="M669" s="2" t="s">
        <v>20</v>
      </c>
      <c r="N669" s="1">
        <v>1988</v>
      </c>
      <c r="O669" s="1" t="str" cm="1">
        <f t="array" ref="O6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9" s="1" t="str" cm="1">
        <f t="array" ref="P6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69" s="2" t="s">
        <v>57</v>
      </c>
      <c r="R669" s="2" t="str" cm="1">
        <f t="array" ref="R6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69" s="2" t="str">
        <f>IF(Esta[[#This Row],[TEC - Tipo de Estrutura 2]]="Pórtico","Vãos Multiplos",Esta[[#This Row],[TEC - Tipo de Estrutura 2]])</f>
        <v>Vãos Multiplos</v>
      </c>
      <c r="T669" s="1">
        <v>1</v>
      </c>
      <c r="U669" s="1">
        <v>8.4</v>
      </c>
      <c r="V669" s="1">
        <v>22.7</v>
      </c>
      <c r="W669" s="1">
        <v>8.4</v>
      </c>
      <c r="X669" s="7"/>
      <c r="Y669" s="8"/>
      <c r="Z669" s="1" t="s">
        <v>37</v>
      </c>
      <c r="AA669" s="2" t="s">
        <v>23</v>
      </c>
      <c r="AB669" s="2" t="str" cm="1">
        <f t="array" ref="AB6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0" spans="1:29" ht="15" hidden="1" customHeight="1" x14ac:dyDescent="0.35">
      <c r="A670" s="1">
        <v>1112</v>
      </c>
      <c r="B670" s="1">
        <v>4</v>
      </c>
      <c r="C670" s="11">
        <v>-8.3366640686508102</v>
      </c>
      <c r="D670" s="10">
        <v>39.930601448251899</v>
      </c>
      <c r="E670" s="1">
        <v>3073</v>
      </c>
      <c r="F670" s="2" t="s">
        <v>843</v>
      </c>
      <c r="G670" s="1"/>
      <c r="H670" s="2" t="s">
        <v>18</v>
      </c>
      <c r="I670" s="2" t="s">
        <v>99</v>
      </c>
      <c r="J670" s="2" t="s">
        <v>761</v>
      </c>
      <c r="K670" s="1">
        <v>-17400</v>
      </c>
      <c r="L670" s="1">
        <v>29148</v>
      </c>
      <c r="M670" s="2" t="s">
        <v>20</v>
      </c>
      <c r="N670" s="1">
        <v>1992</v>
      </c>
      <c r="O670" s="1" t="str" cm="1">
        <f t="array" ref="O6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0" s="1" t="str" cm="1">
        <f t="array" ref="P6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0" s="2" t="s">
        <v>96</v>
      </c>
      <c r="R670" s="2" t="str" cm="1">
        <f t="array" ref="R6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0" s="2" t="str">
        <f>IF(Esta[[#This Row],[TEC - Tipo de Estrutura 2]]="Pórtico","Vãos Multiplos",Esta[[#This Row],[TEC - Tipo de Estrutura 2]])</f>
        <v>Vãos Multiplos</v>
      </c>
      <c r="T670" s="1">
        <v>1</v>
      </c>
      <c r="U670" s="1">
        <v>6.4</v>
      </c>
      <c r="V670" s="1">
        <v>23.5</v>
      </c>
      <c r="W670" s="1">
        <v>6.4</v>
      </c>
      <c r="X670" s="7"/>
      <c r="Y670" s="8"/>
      <c r="Z670" s="1" t="s">
        <v>41</v>
      </c>
      <c r="AA670" s="2" t="s">
        <v>23</v>
      </c>
      <c r="AB670" s="2" t="str" cm="1">
        <f t="array" ref="AB6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1" spans="1:29" ht="15" hidden="1" customHeight="1" x14ac:dyDescent="0.35">
      <c r="A671" s="1">
        <v>1113</v>
      </c>
      <c r="B671" s="1">
        <v>4</v>
      </c>
      <c r="C671" s="11">
        <v>-7.7428242351459096</v>
      </c>
      <c r="D671" s="10">
        <v>41.312654953662602</v>
      </c>
      <c r="E671" s="1">
        <v>3075</v>
      </c>
      <c r="F671" s="2" t="s">
        <v>844</v>
      </c>
      <c r="G671" s="1"/>
      <c r="H671" s="2" t="s">
        <v>18</v>
      </c>
      <c r="I671" s="2" t="s">
        <v>185</v>
      </c>
      <c r="J671" s="2" t="s">
        <v>185</v>
      </c>
      <c r="K671" s="1">
        <v>32681</v>
      </c>
      <c r="L671" s="1">
        <v>182674</v>
      </c>
      <c r="M671" s="2" t="s">
        <v>20</v>
      </c>
      <c r="N671" s="1">
        <v>1988</v>
      </c>
      <c r="O671" s="1" t="str" cm="1">
        <f t="array" ref="O6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1" s="1" t="str" cm="1">
        <f t="array" ref="P6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1" s="2" t="s">
        <v>57</v>
      </c>
      <c r="R671" s="2" t="str" cm="1">
        <f t="array" ref="R6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1" s="2" t="str">
        <f>IF(Esta[[#This Row],[TEC - Tipo de Estrutura 2]]="Pórtico","Vãos Multiplos",Esta[[#This Row],[TEC - Tipo de Estrutura 2]])</f>
        <v>Vãos Multiplos</v>
      </c>
      <c r="T671" s="1">
        <v>1</v>
      </c>
      <c r="U671" s="1">
        <v>13.5</v>
      </c>
      <c r="V671" s="1">
        <v>26.75</v>
      </c>
      <c r="W671" s="1">
        <v>13.5</v>
      </c>
      <c r="X671" s="7"/>
      <c r="Y671" s="8"/>
      <c r="Z671" s="1" t="s">
        <v>37</v>
      </c>
      <c r="AA671" s="2" t="s">
        <v>23</v>
      </c>
      <c r="AB671" s="2" t="str" cm="1">
        <f t="array" ref="AB6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2" spans="1:29" ht="15" hidden="1" customHeight="1" x14ac:dyDescent="0.35">
      <c r="A672" s="1">
        <v>1114</v>
      </c>
      <c r="B672" s="1">
        <v>4</v>
      </c>
      <c r="C672" s="11">
        <v>-8.3534309523777193</v>
      </c>
      <c r="D672" s="10">
        <v>39.9157443481568</v>
      </c>
      <c r="E672" s="1">
        <v>3078</v>
      </c>
      <c r="F672" s="2" t="s">
        <v>845</v>
      </c>
      <c r="G672" s="1"/>
      <c r="H672" s="2" t="s">
        <v>18</v>
      </c>
      <c r="I672" s="2" t="s">
        <v>99</v>
      </c>
      <c r="J672" s="2" t="s">
        <v>761</v>
      </c>
      <c r="K672" s="1">
        <v>-18837.310000000001</v>
      </c>
      <c r="L672" s="1">
        <v>27501.77</v>
      </c>
      <c r="M672" s="2" t="s">
        <v>20</v>
      </c>
      <c r="N672" s="1">
        <v>1992</v>
      </c>
      <c r="O672" s="1" t="str" cm="1">
        <f t="array" ref="O6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2" s="1" t="str" cm="1">
        <f t="array" ref="P6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2" s="2" t="s">
        <v>57</v>
      </c>
      <c r="R672" s="2" t="str" cm="1">
        <f t="array" ref="R6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2" s="2" t="str">
        <f>IF(Esta[[#This Row],[TEC - Tipo de Estrutura 2]]="Pórtico","Vãos Multiplos",Esta[[#This Row],[TEC - Tipo de Estrutura 2]])</f>
        <v>Vãos Multiplos</v>
      </c>
      <c r="T672" s="1">
        <v>1</v>
      </c>
      <c r="U672" s="1">
        <v>11.9</v>
      </c>
      <c r="V672" s="1">
        <v>14.5</v>
      </c>
      <c r="W672" s="1">
        <v>11.9</v>
      </c>
      <c r="X672" s="7"/>
      <c r="Y672" s="8"/>
      <c r="Z672" s="1" t="s">
        <v>41</v>
      </c>
      <c r="AA672" s="2" t="s">
        <v>23</v>
      </c>
      <c r="AB672" s="2" t="str" cm="1">
        <f t="array" ref="AB6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3" spans="1:30" ht="15" hidden="1" customHeight="1" x14ac:dyDescent="0.35">
      <c r="A673" s="1">
        <v>1115</v>
      </c>
      <c r="B673" s="1">
        <v>4</v>
      </c>
      <c r="C673" s="11">
        <v>-7.7335966332124402</v>
      </c>
      <c r="D673" s="10">
        <v>41.3140009264703</v>
      </c>
      <c r="E673" s="1">
        <v>3081</v>
      </c>
      <c r="F673" s="2" t="s">
        <v>846</v>
      </c>
      <c r="G673" s="1"/>
      <c r="H673" s="2" t="s">
        <v>34</v>
      </c>
      <c r="I673" s="2" t="s">
        <v>185</v>
      </c>
      <c r="J673" s="2" t="s">
        <v>185</v>
      </c>
      <c r="K673" s="1">
        <v>33453</v>
      </c>
      <c r="L673" s="1">
        <v>182827</v>
      </c>
      <c r="M673" s="2" t="s">
        <v>20</v>
      </c>
      <c r="N673" s="1">
        <v>1988</v>
      </c>
      <c r="O673" s="1" t="str" cm="1">
        <f t="array" ref="O6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3" s="1" t="str" cm="1">
        <f t="array" ref="P6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3" s="2" t="s">
        <v>31</v>
      </c>
      <c r="R673" s="2" t="str" cm="1">
        <f t="array" ref="R6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3" s="2" t="str">
        <f>IF(Esta[[#This Row],[TEC - Tipo de Estrutura 2]]="Pórtico","Vãos Multiplos",Esta[[#This Row],[TEC - Tipo de Estrutura 2]])</f>
        <v>Vãos Multiplos</v>
      </c>
      <c r="T673" s="1">
        <v>3</v>
      </c>
      <c r="U673" s="1">
        <v>31.75</v>
      </c>
      <c r="V673" s="1">
        <v>26.2</v>
      </c>
      <c r="W673" s="1">
        <v>15.8</v>
      </c>
      <c r="X673" s="1">
        <v>6.75</v>
      </c>
      <c r="Y673" s="8"/>
      <c r="Z673" s="1" t="s">
        <v>37</v>
      </c>
      <c r="AA673" s="2" t="s">
        <v>23</v>
      </c>
      <c r="AB673" s="2" t="str" cm="1">
        <f t="array" ref="AB6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4" spans="1:30" ht="15" hidden="1" customHeight="1" x14ac:dyDescent="0.35">
      <c r="A674" s="1">
        <v>1116</v>
      </c>
      <c r="B674" s="1">
        <v>4</v>
      </c>
      <c r="C674" s="11">
        <v>-8.3290916740363805</v>
      </c>
      <c r="D674" s="10">
        <v>39.926864991651797</v>
      </c>
      <c r="E674" s="1">
        <v>3084</v>
      </c>
      <c r="F674" s="2" t="s">
        <v>847</v>
      </c>
      <c r="G674" s="1"/>
      <c r="H674" s="2" t="s">
        <v>34</v>
      </c>
      <c r="I674" s="2" t="s">
        <v>99</v>
      </c>
      <c r="J674" s="2" t="s">
        <v>840</v>
      </c>
      <c r="K674" s="1">
        <v>-16753.62</v>
      </c>
      <c r="L674" s="1">
        <v>28731.68</v>
      </c>
      <c r="M674" s="2" t="s">
        <v>20</v>
      </c>
      <c r="N674" s="1">
        <v>1992</v>
      </c>
      <c r="O674" s="1" t="str" cm="1">
        <f t="array" ref="O6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4" s="1" t="str" cm="1">
        <f t="array" ref="P6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4" s="2" t="s">
        <v>31</v>
      </c>
      <c r="R674" s="2" t="str" cm="1">
        <f t="array" ref="R6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4" s="2" t="str">
        <f>IF(Esta[[#This Row],[TEC - Tipo de Estrutura 2]]="Pórtico","Vãos Multiplos",Esta[[#This Row],[TEC - Tipo de Estrutura 2]])</f>
        <v>Vãos Multiplos</v>
      </c>
      <c r="T674" s="1">
        <v>3</v>
      </c>
      <c r="U674" s="1">
        <v>34.6</v>
      </c>
      <c r="V674" s="1">
        <v>10.5</v>
      </c>
      <c r="W674" s="1">
        <v>17.25</v>
      </c>
      <c r="X674" s="1">
        <v>7.7</v>
      </c>
      <c r="Y674" s="8"/>
      <c r="Z674" s="1" t="s">
        <v>41</v>
      </c>
      <c r="AA674" s="2" t="s">
        <v>23</v>
      </c>
      <c r="AB674" s="2" t="str" cm="1">
        <f t="array" ref="AB6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5" spans="1:30" ht="15" hidden="1" customHeight="1" x14ac:dyDescent="0.35">
      <c r="A675" s="1">
        <v>1117</v>
      </c>
      <c r="B675" s="1">
        <v>4</v>
      </c>
      <c r="C675" s="11">
        <v>-8.3403130100226797</v>
      </c>
      <c r="D675" s="10">
        <v>39.931232900870597</v>
      </c>
      <c r="E675" s="1">
        <v>3086</v>
      </c>
      <c r="F675" s="2" t="s">
        <v>848</v>
      </c>
      <c r="G675" s="1"/>
      <c r="H675" s="2" t="s">
        <v>34</v>
      </c>
      <c r="I675" s="2" t="s">
        <v>99</v>
      </c>
      <c r="J675" s="2" t="s">
        <v>761</v>
      </c>
      <c r="K675" s="1">
        <v>-17711.75</v>
      </c>
      <c r="L675" s="1">
        <v>29218.83</v>
      </c>
      <c r="M675" s="2" t="s">
        <v>20</v>
      </c>
      <c r="N675" s="1">
        <v>1992</v>
      </c>
      <c r="O675" s="1" t="str" cm="1">
        <f t="array" ref="O6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5" s="1" t="str" cm="1">
        <f t="array" ref="P6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5" s="2" t="s">
        <v>31</v>
      </c>
      <c r="R675" s="2" t="str" cm="1">
        <f t="array" ref="R6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5" s="2" t="str">
        <f>IF(Esta[[#This Row],[TEC - Tipo de Estrutura 2]]="Pórtico","Vãos Multiplos",Esta[[#This Row],[TEC - Tipo de Estrutura 2]])</f>
        <v>Vãos Multiplos</v>
      </c>
      <c r="T675" s="1">
        <v>3</v>
      </c>
      <c r="U675" s="1">
        <v>30</v>
      </c>
      <c r="V675" s="1">
        <v>10.6</v>
      </c>
      <c r="W675" s="1">
        <v>15</v>
      </c>
      <c r="X675" s="1">
        <v>9</v>
      </c>
      <c r="Y675" s="8"/>
      <c r="Z675" s="1" t="s">
        <v>41</v>
      </c>
      <c r="AA675" s="2" t="s">
        <v>23</v>
      </c>
      <c r="AB675" s="2" t="str" cm="1">
        <f t="array" ref="AB6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6" spans="1:30" ht="15" hidden="1" customHeight="1" x14ac:dyDescent="0.35">
      <c r="A676" s="1">
        <v>1119</v>
      </c>
      <c r="B676" s="1">
        <v>4</v>
      </c>
      <c r="C676" s="11">
        <v>-7.7168277351667802</v>
      </c>
      <c r="D676" s="10">
        <v>41.315412775589103</v>
      </c>
      <c r="E676" s="1">
        <v>3089</v>
      </c>
      <c r="F676" s="2" t="s">
        <v>849</v>
      </c>
      <c r="G676" s="1"/>
      <c r="H676" s="2" t="s">
        <v>34</v>
      </c>
      <c r="I676" s="2" t="s">
        <v>185</v>
      </c>
      <c r="J676" s="2" t="s">
        <v>185</v>
      </c>
      <c r="K676" s="1">
        <v>34856.39</v>
      </c>
      <c r="L676" s="1">
        <v>182990.4</v>
      </c>
      <c r="M676" s="2" t="s">
        <v>20</v>
      </c>
      <c r="N676" s="1">
        <v>1995</v>
      </c>
      <c r="O676" s="1" t="str" cm="1">
        <f t="array" ref="O6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6" s="1" t="str" cm="1">
        <f t="array" ref="P6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6" s="2" t="s">
        <v>31</v>
      </c>
      <c r="R676" s="2" t="str" cm="1">
        <f t="array" ref="R6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76" s="2" t="str">
        <f>IF(Esta[[#This Row],[TEC - Tipo de Estrutura 2]]="Pórtico","Vãos Multiplos",Esta[[#This Row],[TEC - Tipo de Estrutura 2]])</f>
        <v>Vãos Multiplos</v>
      </c>
      <c r="T676" s="1">
        <v>3</v>
      </c>
      <c r="U676" s="1">
        <v>31.4</v>
      </c>
      <c r="V676" s="1">
        <v>8.5</v>
      </c>
      <c r="W676" s="1">
        <v>17.5</v>
      </c>
      <c r="X676" s="1">
        <v>8.66</v>
      </c>
      <c r="Y676" s="8"/>
      <c r="Z676" s="1" t="s">
        <v>37</v>
      </c>
      <c r="AA676" s="2" t="s">
        <v>23</v>
      </c>
      <c r="AB676" s="2" t="str" cm="1">
        <f t="array" ref="AB6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7" spans="1:30" ht="15" hidden="1" customHeight="1" x14ac:dyDescent="0.35">
      <c r="A677" s="1">
        <v>1121</v>
      </c>
      <c r="B677" s="1">
        <v>4</v>
      </c>
      <c r="C677" s="11">
        <v>-7.7118161616661096</v>
      </c>
      <c r="D677" s="10">
        <v>41.316571379164898</v>
      </c>
      <c r="E677" s="1">
        <v>3091</v>
      </c>
      <c r="F677" s="2" t="s">
        <v>850</v>
      </c>
      <c r="G677" s="1"/>
      <c r="H677" s="2" t="s">
        <v>18</v>
      </c>
      <c r="I677" s="2" t="s">
        <v>185</v>
      </c>
      <c r="J677" s="2" t="s">
        <v>185</v>
      </c>
      <c r="K677" s="1">
        <v>35275.4</v>
      </c>
      <c r="L677" s="1">
        <v>183121.1</v>
      </c>
      <c r="M677" s="2" t="s">
        <v>20</v>
      </c>
      <c r="N677" s="1">
        <v>1995</v>
      </c>
      <c r="O677" s="1" t="str" cm="1">
        <f t="array" ref="O6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7" s="1" t="str" cm="1">
        <f t="array" ref="P6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7" s="2" t="s">
        <v>57</v>
      </c>
      <c r="R677" s="2" t="str" cm="1">
        <f t="array" ref="R6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7" s="2" t="str">
        <f>IF(Esta[[#This Row],[TEC - Tipo de Estrutura 2]]="Pórtico","Vãos Multiplos",Esta[[#This Row],[TEC - Tipo de Estrutura 2]])</f>
        <v>Vãos Multiplos</v>
      </c>
      <c r="T677" s="1">
        <v>1</v>
      </c>
      <c r="U677" s="1">
        <v>10.4</v>
      </c>
      <c r="V677" s="1">
        <v>15.5</v>
      </c>
      <c r="W677" s="1">
        <v>10.4</v>
      </c>
      <c r="X677" s="7"/>
      <c r="Y677" s="8"/>
      <c r="Z677" s="1" t="s">
        <v>37</v>
      </c>
      <c r="AA677" s="2" t="s">
        <v>23</v>
      </c>
      <c r="AB677" s="2" t="str" cm="1">
        <f t="array" ref="AB6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8" spans="1:30" ht="15" hidden="1" customHeight="1" x14ac:dyDescent="0.35">
      <c r="A678" s="1">
        <v>1122</v>
      </c>
      <c r="B678" s="1">
        <v>4</v>
      </c>
      <c r="C678" s="11">
        <v>-7.6942664272328303</v>
      </c>
      <c r="D678" s="10">
        <v>41.324918337531997</v>
      </c>
      <c r="E678" s="1">
        <v>3094</v>
      </c>
      <c r="F678" s="2" t="s">
        <v>851</v>
      </c>
      <c r="G678" s="1"/>
      <c r="H678" s="2" t="s">
        <v>18</v>
      </c>
      <c r="I678" s="2" t="s">
        <v>185</v>
      </c>
      <c r="J678" s="2" t="s">
        <v>185</v>
      </c>
      <c r="K678" s="1">
        <v>36740.18</v>
      </c>
      <c r="L678" s="1">
        <v>184055.4</v>
      </c>
      <c r="M678" s="2" t="s">
        <v>20</v>
      </c>
      <c r="N678" s="1">
        <v>1995</v>
      </c>
      <c r="O678" s="1" t="str" cm="1">
        <f t="array" ref="O6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8" s="1" t="str" cm="1">
        <f t="array" ref="P6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8" s="2" t="s">
        <v>57</v>
      </c>
      <c r="R678" s="2" t="str" cm="1">
        <f t="array" ref="R6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8" s="2" t="str">
        <f>IF(Esta[[#This Row],[TEC - Tipo de Estrutura 2]]="Pórtico","Vãos Multiplos",Esta[[#This Row],[TEC - Tipo de Estrutura 2]])</f>
        <v>Vãos Multiplos</v>
      </c>
      <c r="T678" s="1">
        <v>1</v>
      </c>
      <c r="U678" s="1">
        <v>8.9</v>
      </c>
      <c r="V678" s="1">
        <v>16.75</v>
      </c>
      <c r="W678" s="1">
        <v>8.9</v>
      </c>
      <c r="X678" s="7"/>
      <c r="Y678" s="8"/>
      <c r="Z678" s="1" t="s">
        <v>37</v>
      </c>
      <c r="AA678" s="2" t="s">
        <v>23</v>
      </c>
      <c r="AB678" s="2" t="str" cm="1">
        <f t="array" ref="AB6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79" spans="1:30" ht="15" hidden="1" customHeight="1" x14ac:dyDescent="0.35">
      <c r="A679" s="1">
        <v>1124</v>
      </c>
      <c r="B679" s="1">
        <v>4</v>
      </c>
      <c r="C679" s="11">
        <v>-7.6732041966745399</v>
      </c>
      <c r="D679" s="10">
        <v>41.328453048518803</v>
      </c>
      <c r="E679" s="1">
        <v>3100</v>
      </c>
      <c r="F679" s="2" t="s">
        <v>852</v>
      </c>
      <c r="G679" s="1"/>
      <c r="H679" s="2" t="s">
        <v>18</v>
      </c>
      <c r="I679" s="2" t="s">
        <v>185</v>
      </c>
      <c r="J679" s="2" t="s">
        <v>185</v>
      </c>
      <c r="K679" s="1">
        <v>38501.449999999997</v>
      </c>
      <c r="L679" s="1">
        <v>184457.1</v>
      </c>
      <c r="M679" s="2" t="s">
        <v>20</v>
      </c>
      <c r="N679" s="1">
        <v>1995</v>
      </c>
      <c r="O679" s="1" t="str" cm="1">
        <f t="array" ref="O6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9" s="1" t="str" cm="1">
        <f t="array" ref="P6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79" s="2" t="s">
        <v>57</v>
      </c>
      <c r="R679" s="2" t="str" cm="1">
        <f t="array" ref="R6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79" s="2" t="str">
        <f>IF(Esta[[#This Row],[TEC - Tipo de Estrutura 2]]="Pórtico","Vãos Multiplos",Esta[[#This Row],[TEC - Tipo de Estrutura 2]])</f>
        <v>Vãos Multiplos</v>
      </c>
      <c r="T679" s="1">
        <v>1</v>
      </c>
      <c r="U679" s="1">
        <v>11.5</v>
      </c>
      <c r="V679" s="1">
        <v>22.5</v>
      </c>
      <c r="W679" s="1">
        <v>11.5</v>
      </c>
      <c r="X679" s="7"/>
      <c r="Y679" s="8"/>
      <c r="Z679" s="1" t="s">
        <v>37</v>
      </c>
      <c r="AA679" s="2" t="s">
        <v>23</v>
      </c>
      <c r="AB679" s="2" t="str" cm="1">
        <f t="array" ref="AB6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0" spans="1:30" ht="15" hidden="1" customHeight="1" x14ac:dyDescent="0.35">
      <c r="A680" s="1">
        <v>1125</v>
      </c>
      <c r="B680" s="1">
        <v>4</v>
      </c>
      <c r="C680" s="11">
        <v>-7.4747287812016303</v>
      </c>
      <c r="D680" s="10">
        <v>38.813093506093701</v>
      </c>
      <c r="E680" s="1">
        <v>3107</v>
      </c>
      <c r="F680" s="2" t="s">
        <v>854</v>
      </c>
      <c r="G680" s="1"/>
      <c r="H680" s="2" t="s">
        <v>34</v>
      </c>
      <c r="I680" s="2" t="s">
        <v>97</v>
      </c>
      <c r="J680" s="2" t="s">
        <v>805</v>
      </c>
      <c r="K680" s="1">
        <v>57183.07</v>
      </c>
      <c r="L680" s="1">
        <v>-94734.54</v>
      </c>
      <c r="M680" s="2" t="s">
        <v>20</v>
      </c>
      <c r="N680" s="1">
        <v>2004</v>
      </c>
      <c r="O680" s="1" t="str" cm="1">
        <f t="array" ref="O6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0" s="1" t="str" cm="1">
        <f t="array" ref="P6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0" s="2" t="s">
        <v>31</v>
      </c>
      <c r="R680" s="2" t="str" cm="1">
        <f t="array" ref="R6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0" s="2" t="str">
        <f>IF(Esta[[#This Row],[TEC - Tipo de Estrutura 2]]="Pórtico","Vãos Multiplos",Esta[[#This Row],[TEC - Tipo de Estrutura 2]])</f>
        <v>Vãos Multiplos</v>
      </c>
      <c r="T680" s="1">
        <v>4</v>
      </c>
      <c r="U680" s="1">
        <v>85.6</v>
      </c>
      <c r="V680" s="1">
        <v>24</v>
      </c>
      <c r="W680" s="1">
        <v>25.3</v>
      </c>
      <c r="X680" s="1">
        <v>7.95</v>
      </c>
      <c r="Y680" s="8"/>
      <c r="Z680" s="1" t="s">
        <v>22</v>
      </c>
      <c r="AA680" s="2" t="s">
        <v>23</v>
      </c>
      <c r="AB680" s="2" t="str" cm="1">
        <f t="array" ref="AB6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1" spans="1:30" ht="15" hidden="1" customHeight="1" x14ac:dyDescent="0.35">
      <c r="A681" s="1">
        <v>1126</v>
      </c>
      <c r="B681" s="1">
        <v>5</v>
      </c>
      <c r="C681" s="11">
        <v>-8.4358016850906399</v>
      </c>
      <c r="D681" s="10">
        <v>42.0646151407988</v>
      </c>
      <c r="E681" s="1">
        <v>3123</v>
      </c>
      <c r="F681" s="2" t="s">
        <v>855</v>
      </c>
      <c r="G681" s="1"/>
      <c r="H681" s="2" t="s">
        <v>34</v>
      </c>
      <c r="I681" s="2" t="s">
        <v>262</v>
      </c>
      <c r="J681" s="2" t="s">
        <v>674</v>
      </c>
      <c r="K681" s="1">
        <v>-25053</v>
      </c>
      <c r="L681" s="1">
        <v>266163</v>
      </c>
      <c r="M681" s="2" t="s">
        <v>20</v>
      </c>
      <c r="N681" s="1">
        <v>1990</v>
      </c>
      <c r="O681" s="1" t="str" cm="1">
        <f t="array" ref="O6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1" s="1" t="str" cm="1">
        <f t="array" ref="P6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1" s="2" t="s">
        <v>31</v>
      </c>
      <c r="R681" s="2" t="str" cm="1">
        <f t="array" ref="R6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1" s="2" t="str">
        <f>IF(Esta[[#This Row],[TEC - Tipo de Estrutura 2]]="Pórtico","Vãos Multiplos",Esta[[#This Row],[TEC - Tipo de Estrutura 2]])</f>
        <v>Vãos Multiplos</v>
      </c>
      <c r="T681" s="1">
        <v>2</v>
      </c>
      <c r="U681" s="1">
        <v>33.49</v>
      </c>
      <c r="V681" s="1">
        <v>7</v>
      </c>
      <c r="W681" s="1">
        <v>16.75</v>
      </c>
      <c r="X681" s="1">
        <v>5.19</v>
      </c>
      <c r="Y681" s="8"/>
      <c r="Z681" s="1" t="s">
        <v>37</v>
      </c>
      <c r="AA681" s="2" t="s">
        <v>23</v>
      </c>
      <c r="AB681" s="2" t="str" cm="1">
        <f t="array" ref="AB6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2" spans="1:30" ht="15" hidden="1" customHeight="1" x14ac:dyDescent="0.35">
      <c r="A682" s="1">
        <v>1127</v>
      </c>
      <c r="B682" s="1">
        <v>4</v>
      </c>
      <c r="C682" s="11">
        <v>-8.4317242686049099</v>
      </c>
      <c r="D682" s="10">
        <v>42.065967261742301</v>
      </c>
      <c r="E682" s="1">
        <v>3125</v>
      </c>
      <c r="F682" s="2" t="s">
        <v>856</v>
      </c>
      <c r="G682" s="1"/>
      <c r="H682" s="2" t="s">
        <v>18</v>
      </c>
      <c r="I682" s="2" t="s">
        <v>262</v>
      </c>
      <c r="J682" s="2" t="s">
        <v>674</v>
      </c>
      <c r="K682" s="1">
        <v>-24715</v>
      </c>
      <c r="L682" s="1">
        <v>266312</v>
      </c>
      <c r="M682" s="2" t="s">
        <v>20</v>
      </c>
      <c r="N682" s="1">
        <v>1990</v>
      </c>
      <c r="O682" s="1" t="str" cm="1">
        <f t="array" ref="O6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2" s="1" t="str" cm="1">
        <f t="array" ref="P6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2" s="2" t="s">
        <v>57</v>
      </c>
      <c r="R682" s="2" t="str" cm="1">
        <f t="array" ref="R6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82" s="2" t="str">
        <f>IF(Esta[[#This Row],[TEC - Tipo de Estrutura 2]]="Pórtico","Vãos Multiplos",Esta[[#This Row],[TEC - Tipo de Estrutura 2]])</f>
        <v>Vãos Multiplos</v>
      </c>
      <c r="T682" s="1">
        <v>1</v>
      </c>
      <c r="U682" s="1">
        <v>5.52</v>
      </c>
      <c r="V682" s="1">
        <v>14.07</v>
      </c>
      <c r="W682" s="1">
        <v>5.52</v>
      </c>
      <c r="X682" s="7"/>
      <c r="Y682" s="8"/>
      <c r="Z682" s="1" t="s">
        <v>37</v>
      </c>
      <c r="AA682" s="2" t="s">
        <v>23</v>
      </c>
      <c r="AB682" s="2" t="str" cm="1">
        <f t="array" ref="AB6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3" spans="1:30" ht="15" hidden="1" customHeight="1" x14ac:dyDescent="0.35">
      <c r="A683" s="1">
        <v>1130</v>
      </c>
      <c r="B683" s="1">
        <v>4</v>
      </c>
      <c r="C683" s="11">
        <v>-7.6673459806931703</v>
      </c>
      <c r="D683" s="10">
        <v>41.322161746730799</v>
      </c>
      <c r="E683" s="1">
        <v>3140</v>
      </c>
      <c r="F683" s="2" t="s">
        <v>857</v>
      </c>
      <c r="G683" s="1"/>
      <c r="H683" s="2" t="s">
        <v>34</v>
      </c>
      <c r="I683" s="2" t="s">
        <v>185</v>
      </c>
      <c r="J683" s="2" t="s">
        <v>185</v>
      </c>
      <c r="K683" s="1">
        <v>38995.629999999997</v>
      </c>
      <c r="L683" s="1">
        <v>183761</v>
      </c>
      <c r="M683" s="2" t="s">
        <v>20</v>
      </c>
      <c r="N683" s="1">
        <v>1995</v>
      </c>
      <c r="O683" s="1" t="str" cm="1">
        <f t="array" ref="O6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3" s="1" t="str" cm="1">
        <f t="array" ref="P6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3" s="2" t="s">
        <v>31</v>
      </c>
      <c r="R683" s="2" t="str" cm="1">
        <f t="array" ref="R6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3" s="2" t="str">
        <f>IF(Esta[[#This Row],[TEC - Tipo de Estrutura 2]]="Pórtico","Vãos Multiplos",Esta[[#This Row],[TEC - Tipo de Estrutura 2]])</f>
        <v>Vãos Multiplos</v>
      </c>
      <c r="T683" s="1">
        <v>3</v>
      </c>
      <c r="U683" s="1">
        <v>32</v>
      </c>
      <c r="V683" s="1">
        <v>10.6</v>
      </c>
      <c r="W683" s="1">
        <v>18</v>
      </c>
      <c r="X683" s="1">
        <v>8.3000000000000007</v>
      </c>
      <c r="Y683" s="8"/>
      <c r="Z683" s="1" t="s">
        <v>37</v>
      </c>
      <c r="AA683" s="2" t="s">
        <v>35</v>
      </c>
      <c r="AB683" s="2" t="str" cm="1">
        <f t="array" ref="AB6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4" spans="1:30" ht="15" hidden="1" customHeight="1" x14ac:dyDescent="0.35">
      <c r="A684" s="1">
        <v>1131</v>
      </c>
      <c r="B684" s="1">
        <v>4</v>
      </c>
      <c r="C684" s="11">
        <v>-8.2882452385796395</v>
      </c>
      <c r="D684" s="10">
        <v>39.931342806944798</v>
      </c>
      <c r="E684" s="1">
        <v>3145</v>
      </c>
      <c r="F684" s="2" t="s">
        <v>858</v>
      </c>
      <c r="G684" s="1"/>
      <c r="H684" s="2" t="s">
        <v>34</v>
      </c>
      <c r="I684" s="2" t="s">
        <v>99</v>
      </c>
      <c r="J684" s="2" t="s">
        <v>840</v>
      </c>
      <c r="K684" s="1">
        <v>-13261</v>
      </c>
      <c r="L684" s="1">
        <v>29222</v>
      </c>
      <c r="M684" s="2" t="s">
        <v>20</v>
      </c>
      <c r="N684" s="1">
        <v>1992</v>
      </c>
      <c r="O684" s="1" t="str" cm="1">
        <f t="array" ref="O6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4" s="1" t="str" cm="1">
        <f t="array" ref="P6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4" s="2" t="s">
        <v>31</v>
      </c>
      <c r="R684" s="2" t="str" cm="1">
        <f t="array" ref="R6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4" s="2" t="str">
        <f>IF(Esta[[#This Row],[TEC - Tipo de Estrutura 2]]="Pórtico","Vãos Multiplos",Esta[[#This Row],[TEC - Tipo de Estrutura 2]])</f>
        <v>Vãos Multiplos</v>
      </c>
      <c r="T684" s="1">
        <v>3</v>
      </c>
      <c r="U684" s="1">
        <v>34.5</v>
      </c>
      <c r="V684" s="1">
        <v>10.3</v>
      </c>
      <c r="W684" s="1">
        <v>17.5</v>
      </c>
      <c r="X684" s="1">
        <v>7.15</v>
      </c>
      <c r="Y684" s="8"/>
      <c r="Z684" s="1" t="s">
        <v>22</v>
      </c>
      <c r="AA684" s="2" t="s">
        <v>35</v>
      </c>
      <c r="AB684" s="2" t="str" cm="1">
        <f t="array" ref="AB6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5" spans="1:30" ht="15" hidden="1" customHeight="1" x14ac:dyDescent="0.35">
      <c r="A685" s="1">
        <v>1132</v>
      </c>
      <c r="B685" s="1">
        <v>4</v>
      </c>
      <c r="C685" s="11">
        <v>-8.2685335466777001</v>
      </c>
      <c r="D685" s="10">
        <v>39.936311422190201</v>
      </c>
      <c r="E685" s="1">
        <v>3172</v>
      </c>
      <c r="F685" s="2" t="s">
        <v>859</v>
      </c>
      <c r="G685" s="1"/>
      <c r="H685" s="2" t="s">
        <v>18</v>
      </c>
      <c r="I685" s="2" t="s">
        <v>99</v>
      </c>
      <c r="J685" s="2" t="s">
        <v>840</v>
      </c>
      <c r="K685" s="1">
        <v>-11575.22</v>
      </c>
      <c r="L685" s="1">
        <v>29770.94</v>
      </c>
      <c r="M685" s="2" t="s">
        <v>20</v>
      </c>
      <c r="N685" s="1">
        <v>1992</v>
      </c>
      <c r="O685" s="1" t="str" cm="1">
        <f t="array" ref="O6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5" s="1" t="str" cm="1">
        <f t="array" ref="P6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5" s="2" t="s">
        <v>57</v>
      </c>
      <c r="R685" s="2" t="str" cm="1">
        <f t="array" ref="R6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85" s="2" t="str">
        <f>IF(Esta[[#This Row],[TEC - Tipo de Estrutura 2]]="Pórtico","Vãos Multiplos",Esta[[#This Row],[TEC - Tipo de Estrutura 2]])</f>
        <v>Vãos Multiplos</v>
      </c>
      <c r="T685" s="1">
        <v>1</v>
      </c>
      <c r="U685" s="1">
        <v>11</v>
      </c>
      <c r="V685" s="1">
        <v>11.7</v>
      </c>
      <c r="W685" s="1">
        <v>11</v>
      </c>
      <c r="X685" s="7"/>
      <c r="Y685" s="8"/>
      <c r="Z685" s="1" t="s">
        <v>41</v>
      </c>
      <c r="AA685" s="2" t="s">
        <v>23</v>
      </c>
      <c r="AB685" s="2" t="str" cm="1">
        <f t="array" ref="AB6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6" spans="1:30" ht="15" hidden="1" customHeight="1" x14ac:dyDescent="0.35">
      <c r="A686" s="1">
        <v>1134</v>
      </c>
      <c r="B686" s="1">
        <v>8</v>
      </c>
      <c r="C686" s="11">
        <v>-7.7795690190622802</v>
      </c>
      <c r="D686" s="10">
        <v>41.155730626776403</v>
      </c>
      <c r="E686" s="1">
        <v>3180</v>
      </c>
      <c r="F686" s="2" t="s">
        <v>860</v>
      </c>
      <c r="G686" s="1"/>
      <c r="H686" s="2" t="s">
        <v>25</v>
      </c>
      <c r="I686" s="2" t="s">
        <v>185</v>
      </c>
      <c r="J686" s="2" t="s">
        <v>861</v>
      </c>
      <c r="K686" s="1">
        <v>29675</v>
      </c>
      <c r="L686" s="1">
        <v>165233</v>
      </c>
      <c r="M686" s="2" t="s">
        <v>20</v>
      </c>
      <c r="N686" s="1">
        <v>1927</v>
      </c>
      <c r="O686" s="1" t="str" cm="1">
        <f t="array" ref="O6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86" s="1" t="str" cm="1">
        <f t="array" ref="P6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686" s="2" t="s">
        <v>28</v>
      </c>
      <c r="R686" s="2" t="str" cm="1">
        <f t="array" ref="R6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686" s="2" t="str">
        <f>IF(Esta[[#This Row],[TEC - Tipo de Estrutura 2]]="Pórtico","Vãos Multiplos",Esta[[#This Row],[TEC - Tipo de Estrutura 2]])</f>
        <v>Arco</v>
      </c>
      <c r="T686" s="1">
        <v>10</v>
      </c>
      <c r="U686" s="1">
        <v>322</v>
      </c>
      <c r="V686" s="1">
        <v>7.1</v>
      </c>
      <c r="W686" s="1">
        <v>72</v>
      </c>
      <c r="X686" s="1">
        <v>16</v>
      </c>
      <c r="Y686" s="8"/>
      <c r="Z686" s="1" t="s">
        <v>37</v>
      </c>
      <c r="AA686" s="2" t="s">
        <v>32</v>
      </c>
      <c r="AB686" s="2" t="str" cm="1">
        <f t="array" ref="AB6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6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686" s="2" t="s">
        <v>23</v>
      </c>
    </row>
    <row r="687" spans="1:30" ht="15" hidden="1" customHeight="1" x14ac:dyDescent="0.35">
      <c r="A687" s="1">
        <v>1135</v>
      </c>
      <c r="B687" s="1">
        <v>4</v>
      </c>
      <c r="C687" s="11">
        <v>-8.2183579807699605</v>
      </c>
      <c r="D687" s="10">
        <v>39.922688137021296</v>
      </c>
      <c r="E687" s="1">
        <v>3181</v>
      </c>
      <c r="F687" s="2" t="s">
        <v>862</v>
      </c>
      <c r="G687" s="1"/>
      <c r="H687" s="2" t="s">
        <v>34</v>
      </c>
      <c r="I687" s="2" t="s">
        <v>99</v>
      </c>
      <c r="J687" s="2" t="s">
        <v>863</v>
      </c>
      <c r="K687" s="1">
        <v>-7288</v>
      </c>
      <c r="L687" s="1">
        <v>28253</v>
      </c>
      <c r="M687" s="2" t="s">
        <v>20</v>
      </c>
      <c r="N687" s="1">
        <v>1992</v>
      </c>
      <c r="O687" s="1" t="str" cm="1">
        <f t="array" ref="O6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7" s="1" t="str" cm="1">
        <f t="array" ref="P6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7" s="2" t="s">
        <v>31</v>
      </c>
      <c r="R687" s="2" t="str" cm="1">
        <f t="array" ref="R6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7" s="2" t="str">
        <f>IF(Esta[[#This Row],[TEC - Tipo de Estrutura 2]]="Pórtico","Vãos Multiplos",Esta[[#This Row],[TEC - Tipo de Estrutura 2]])</f>
        <v>Vãos Multiplos</v>
      </c>
      <c r="T687" s="1">
        <v>3</v>
      </c>
      <c r="U687" s="1">
        <v>38.6</v>
      </c>
      <c r="V687" s="1">
        <v>10.5</v>
      </c>
      <c r="W687" s="1">
        <v>19.399999999999999</v>
      </c>
      <c r="X687" s="1">
        <v>7.15</v>
      </c>
      <c r="Y687" s="8"/>
      <c r="Z687" s="1" t="s">
        <v>41</v>
      </c>
      <c r="AA687" s="2" t="s">
        <v>23</v>
      </c>
      <c r="AB687" s="2" t="str" cm="1">
        <f t="array" ref="AB6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8" spans="1:30" ht="15" hidden="1" customHeight="1" x14ac:dyDescent="0.35">
      <c r="A688" s="1">
        <v>1136</v>
      </c>
      <c r="B688" s="1">
        <v>4</v>
      </c>
      <c r="C688" s="11">
        <v>-8.2361896102863792</v>
      </c>
      <c r="D688" s="10">
        <v>39.926049042724003</v>
      </c>
      <c r="E688" s="1">
        <v>3188</v>
      </c>
      <c r="F688" s="2" t="s">
        <v>864</v>
      </c>
      <c r="G688" s="1"/>
      <c r="H688" s="2" t="s">
        <v>18</v>
      </c>
      <c r="I688" s="2" t="s">
        <v>99</v>
      </c>
      <c r="J688" s="2" t="s">
        <v>863</v>
      </c>
      <c r="K688" s="1">
        <v>-8811.9969999999994</v>
      </c>
      <c r="L688" s="1">
        <v>28627.78</v>
      </c>
      <c r="M688" s="2" t="s">
        <v>20</v>
      </c>
      <c r="N688" s="1">
        <v>1992</v>
      </c>
      <c r="O688" s="1" t="str" cm="1">
        <f t="array" ref="O6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8" s="1" t="str" cm="1">
        <f t="array" ref="P6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8" s="2" t="s">
        <v>57</v>
      </c>
      <c r="R688" s="2" t="str" cm="1">
        <f t="array" ref="R6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88" s="2" t="str">
        <f>IF(Esta[[#This Row],[TEC - Tipo de Estrutura 2]]="Pórtico","Vãos Multiplos",Esta[[#This Row],[TEC - Tipo de Estrutura 2]])</f>
        <v>Vãos Multiplos</v>
      </c>
      <c r="T688" s="1">
        <v>1</v>
      </c>
      <c r="U688" s="1">
        <v>10.95</v>
      </c>
      <c r="V688" s="1">
        <v>17.149999999999999</v>
      </c>
      <c r="W688" s="1">
        <v>10.95</v>
      </c>
      <c r="X688" s="7"/>
      <c r="Y688" s="8"/>
      <c r="Z688" s="1" t="s">
        <v>41</v>
      </c>
      <c r="AA688" s="2" t="s">
        <v>23</v>
      </c>
      <c r="AB688" s="2" t="str" cm="1">
        <f t="array" ref="AB6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89" spans="1:30" ht="15" hidden="1" customHeight="1" x14ac:dyDescent="0.35">
      <c r="A689" s="1">
        <v>1137</v>
      </c>
      <c r="B689" s="1">
        <v>4</v>
      </c>
      <c r="C689" s="11">
        <v>-8.2538026855933406</v>
      </c>
      <c r="D689" s="10">
        <v>39.932491639778704</v>
      </c>
      <c r="E689" s="1">
        <v>3190</v>
      </c>
      <c r="F689" s="2" t="s">
        <v>865</v>
      </c>
      <c r="G689" s="1"/>
      <c r="H689" s="2" t="s">
        <v>34</v>
      </c>
      <c r="I689" s="2" t="s">
        <v>99</v>
      </c>
      <c r="J689" s="2" t="s">
        <v>840</v>
      </c>
      <c r="K689" s="1">
        <v>-10316.700000000001</v>
      </c>
      <c r="L689" s="1">
        <v>29345.01</v>
      </c>
      <c r="M689" s="2" t="s">
        <v>20</v>
      </c>
      <c r="N689" s="1">
        <v>1992</v>
      </c>
      <c r="O689" s="1" t="str" cm="1">
        <f t="array" ref="O6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9" s="1" t="str" cm="1">
        <f t="array" ref="P6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89" s="2" t="s">
        <v>31</v>
      </c>
      <c r="R689" s="2" t="str" cm="1">
        <f t="array" ref="R6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89" s="2" t="str">
        <f>IF(Esta[[#This Row],[TEC - Tipo de Estrutura 2]]="Pórtico","Vãos Multiplos",Esta[[#This Row],[TEC - Tipo de Estrutura 2]])</f>
        <v>Vãos Multiplos</v>
      </c>
      <c r="T689" s="1">
        <v>3</v>
      </c>
      <c r="U689" s="1">
        <v>37.6</v>
      </c>
      <c r="V689" s="1">
        <v>20.5</v>
      </c>
      <c r="W689" s="1">
        <v>19</v>
      </c>
      <c r="X689" s="1">
        <v>8.4</v>
      </c>
      <c r="Y689" s="8"/>
      <c r="Z689" s="1" t="s">
        <v>41</v>
      </c>
      <c r="AA689" s="2" t="s">
        <v>35</v>
      </c>
      <c r="AB689" s="2" t="str" cm="1">
        <f t="array" ref="AB6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0" spans="1:30" ht="15" hidden="1" customHeight="1" x14ac:dyDescent="0.35">
      <c r="A690" s="1">
        <v>1138</v>
      </c>
      <c r="B690" s="1">
        <v>4</v>
      </c>
      <c r="C690" s="11">
        <v>-8.42186429988962</v>
      </c>
      <c r="D690" s="10">
        <v>40.2993243507836</v>
      </c>
      <c r="E690" s="1">
        <v>3194</v>
      </c>
      <c r="F690" s="2" t="s">
        <v>866</v>
      </c>
      <c r="G690" s="1"/>
      <c r="H690" s="2" t="s">
        <v>18</v>
      </c>
      <c r="I690" s="2" t="s">
        <v>600</v>
      </c>
      <c r="J690" s="2" t="s">
        <v>600</v>
      </c>
      <c r="K690" s="1">
        <v>-24550</v>
      </c>
      <c r="L690" s="1">
        <v>70110</v>
      </c>
      <c r="M690" s="2" t="s">
        <v>20</v>
      </c>
      <c r="N690" s="1">
        <v>1991</v>
      </c>
      <c r="O690" s="1" t="str" cm="1">
        <f t="array" ref="O6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0" s="1" t="str" cm="1">
        <f t="array" ref="P6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0" s="2" t="s">
        <v>21</v>
      </c>
      <c r="R690" s="2" t="str" cm="1">
        <f t="array" ref="R6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690" s="2" t="str">
        <f>IF(Esta[[#This Row],[TEC - Tipo de Estrutura 2]]="Pórtico","Vãos Multiplos",Esta[[#This Row],[TEC - Tipo de Estrutura 2]])</f>
        <v>Tabuleiro simples/apoiado</v>
      </c>
      <c r="T690" s="1">
        <v>1</v>
      </c>
      <c r="U690" s="1">
        <v>28.4</v>
      </c>
      <c r="V690" s="1">
        <v>26.6</v>
      </c>
      <c r="W690" s="1">
        <v>28.4</v>
      </c>
      <c r="X690" s="7"/>
      <c r="Y690" s="8"/>
      <c r="Z690" s="1" t="s">
        <v>41</v>
      </c>
      <c r="AA690" s="2" t="s">
        <v>35</v>
      </c>
      <c r="AB690" s="2" t="str" cm="1">
        <f t="array" ref="AB6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1" spans="1:30" ht="15" hidden="1" customHeight="1" x14ac:dyDescent="0.35">
      <c r="A691" s="1">
        <v>1139</v>
      </c>
      <c r="B691" s="1">
        <v>4</v>
      </c>
      <c r="C691" s="11">
        <v>-8.41875052894836</v>
      </c>
      <c r="D691" s="10">
        <v>40.300070548666298</v>
      </c>
      <c r="E691" s="1">
        <v>3196</v>
      </c>
      <c r="F691" s="2" t="s">
        <v>867</v>
      </c>
      <c r="G691" s="1"/>
      <c r="H691" s="2" t="s">
        <v>18</v>
      </c>
      <c r="I691" s="2" t="s">
        <v>600</v>
      </c>
      <c r="J691" s="2" t="s">
        <v>600</v>
      </c>
      <c r="K691" s="1">
        <v>-24285</v>
      </c>
      <c r="L691" s="1">
        <v>70192</v>
      </c>
      <c r="M691" s="2" t="s">
        <v>20</v>
      </c>
      <c r="N691" s="1">
        <v>1991</v>
      </c>
      <c r="O691" s="1" t="str" cm="1">
        <f t="array" ref="O6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1" s="1" t="str" cm="1">
        <f t="array" ref="P6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1" s="2" t="s">
        <v>31</v>
      </c>
      <c r="R691" s="2" t="str" cm="1">
        <f t="array" ref="R6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1" s="2" t="str">
        <f>IF(Esta[[#This Row],[TEC - Tipo de Estrutura 2]]="Pórtico","Vãos Multiplos",Esta[[#This Row],[TEC - Tipo de Estrutura 2]])</f>
        <v>Vãos Multiplos</v>
      </c>
      <c r="T691" s="1">
        <v>3</v>
      </c>
      <c r="U691" s="1">
        <v>35.5</v>
      </c>
      <c r="V691" s="1">
        <v>22.44</v>
      </c>
      <c r="W691" s="1">
        <v>17.829999999999998</v>
      </c>
      <c r="X691" s="1">
        <v>6</v>
      </c>
      <c r="Y691" s="8"/>
      <c r="Z691" s="1" t="s">
        <v>41</v>
      </c>
      <c r="AA691" s="2" t="s">
        <v>23</v>
      </c>
      <c r="AB691" s="2" t="str" cm="1">
        <f t="array" ref="AB6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2" spans="1:30" ht="15" hidden="1" customHeight="1" x14ac:dyDescent="0.35">
      <c r="A692" s="1">
        <v>1142</v>
      </c>
      <c r="B692" s="1">
        <v>4</v>
      </c>
      <c r="C692" s="11">
        <v>-8.4067147263292696</v>
      </c>
      <c r="D692" s="10">
        <v>40.305106812400702</v>
      </c>
      <c r="E692" s="1">
        <v>3201</v>
      </c>
      <c r="F692" s="2" t="s">
        <v>869</v>
      </c>
      <c r="G692" s="1"/>
      <c r="H692" s="2" t="s">
        <v>18</v>
      </c>
      <c r="I692" s="2" t="s">
        <v>600</v>
      </c>
      <c r="J692" s="2" t="s">
        <v>600</v>
      </c>
      <c r="K692" s="1">
        <v>-23260</v>
      </c>
      <c r="L692" s="1">
        <v>70748</v>
      </c>
      <c r="M692" s="2" t="s">
        <v>20</v>
      </c>
      <c r="N692" s="1">
        <v>1991</v>
      </c>
      <c r="O692" s="1" t="str" cm="1">
        <f t="array" ref="O6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2" s="1" t="str" cm="1">
        <f t="array" ref="P6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2" s="2" t="s">
        <v>57</v>
      </c>
      <c r="R692" s="2" t="str" cm="1">
        <f t="array" ref="R6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92" s="2" t="str">
        <f>IF(Esta[[#This Row],[TEC - Tipo de Estrutura 2]]="Pórtico","Vãos Multiplos",Esta[[#This Row],[TEC - Tipo de Estrutura 2]])</f>
        <v>Vãos Multiplos</v>
      </c>
      <c r="T692" s="1">
        <v>1</v>
      </c>
      <c r="U692" s="1">
        <v>10.3</v>
      </c>
      <c r="V692" s="1">
        <v>14.6</v>
      </c>
      <c r="W692" s="1">
        <v>10.3</v>
      </c>
      <c r="X692" s="7"/>
      <c r="Y692" s="8"/>
      <c r="Z692" s="1" t="s">
        <v>41</v>
      </c>
      <c r="AA692" s="2" t="s">
        <v>23</v>
      </c>
      <c r="AB692" s="2" t="str" cm="1">
        <f t="array" ref="AB6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3" spans="1:30" ht="15" hidden="1" customHeight="1" x14ac:dyDescent="0.35">
      <c r="A693" s="1">
        <v>1143</v>
      </c>
      <c r="B693" s="1">
        <v>4</v>
      </c>
      <c r="C693" s="11">
        <v>-8.3928983557191597</v>
      </c>
      <c r="D693" s="10">
        <v>40.303364537411703</v>
      </c>
      <c r="E693" s="1">
        <v>3203</v>
      </c>
      <c r="F693" s="2" t="s">
        <v>870</v>
      </c>
      <c r="G693" s="1"/>
      <c r="H693" s="2" t="s">
        <v>18</v>
      </c>
      <c r="I693" s="2" t="s">
        <v>600</v>
      </c>
      <c r="J693" s="2" t="s">
        <v>871</v>
      </c>
      <c r="K693" s="1">
        <v>-22086</v>
      </c>
      <c r="L693" s="1">
        <v>70551</v>
      </c>
      <c r="M693" s="2" t="s">
        <v>20</v>
      </c>
      <c r="N693" s="1">
        <v>1991</v>
      </c>
      <c r="O693" s="1" t="str" cm="1">
        <f t="array" ref="O6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3" s="1" t="str" cm="1">
        <f t="array" ref="P6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3" s="2" t="s">
        <v>57</v>
      </c>
      <c r="R693" s="2" t="str" cm="1">
        <f t="array" ref="R6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693" s="2" t="str">
        <f>IF(Esta[[#This Row],[TEC - Tipo de Estrutura 2]]="Pórtico","Vãos Multiplos",Esta[[#This Row],[TEC - Tipo de Estrutura 2]])</f>
        <v>Vãos Multiplos</v>
      </c>
      <c r="T693" s="1">
        <v>1</v>
      </c>
      <c r="U693" s="1">
        <v>10.3</v>
      </c>
      <c r="V693" s="1">
        <v>16.98</v>
      </c>
      <c r="W693" s="1">
        <v>10.3</v>
      </c>
      <c r="X693" s="7"/>
      <c r="Y693" s="8"/>
      <c r="Z693" s="1" t="s">
        <v>41</v>
      </c>
      <c r="AA693" s="2" t="s">
        <v>23</v>
      </c>
      <c r="AB693" s="2" t="str" cm="1">
        <f t="array" ref="AB6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4" spans="1:30" ht="15" hidden="1" customHeight="1" x14ac:dyDescent="0.35">
      <c r="A694" s="1">
        <v>1147</v>
      </c>
      <c r="B694" s="1">
        <v>4</v>
      </c>
      <c r="C694" s="11">
        <v>-8.3652547181841008</v>
      </c>
      <c r="D694" s="10">
        <v>40.3038768357832</v>
      </c>
      <c r="E694" s="1">
        <v>3211</v>
      </c>
      <c r="F694" s="2" t="s">
        <v>873</v>
      </c>
      <c r="G694" s="1"/>
      <c r="H694" s="2" t="s">
        <v>34</v>
      </c>
      <c r="I694" s="2" t="s">
        <v>600</v>
      </c>
      <c r="J694" s="2" t="s">
        <v>871</v>
      </c>
      <c r="K694" s="1">
        <v>-19735.73</v>
      </c>
      <c r="L694" s="1">
        <v>70601.36</v>
      </c>
      <c r="M694" s="2" t="s">
        <v>20</v>
      </c>
      <c r="N694" s="1">
        <v>1991</v>
      </c>
      <c r="O694" s="1" t="str" cm="1">
        <f t="array" ref="O6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4" s="1" t="str" cm="1">
        <f t="array" ref="P6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4" s="2" t="s">
        <v>31</v>
      </c>
      <c r="R694" s="2" t="str" cm="1">
        <f t="array" ref="R6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4" s="2" t="str">
        <f>IF(Esta[[#This Row],[TEC - Tipo de Estrutura 2]]="Pórtico","Vãos Multiplos",Esta[[#This Row],[TEC - Tipo de Estrutura 2]])</f>
        <v>Vãos Multiplos</v>
      </c>
      <c r="T694" s="1">
        <v>3</v>
      </c>
      <c r="U694" s="1">
        <v>28.68</v>
      </c>
      <c r="V694" s="1">
        <v>11.7</v>
      </c>
      <c r="W694" s="1">
        <v>14.4</v>
      </c>
      <c r="X694" s="1">
        <v>5.7</v>
      </c>
      <c r="Y694" s="8"/>
      <c r="Z694" s="1" t="s">
        <v>41</v>
      </c>
      <c r="AA694" s="2" t="s">
        <v>23</v>
      </c>
      <c r="AB694" s="2" t="str" cm="1">
        <f t="array" ref="AB6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5" spans="1:30" ht="15" hidden="1" customHeight="1" x14ac:dyDescent="0.35">
      <c r="A695" s="1">
        <v>1149</v>
      </c>
      <c r="B695" s="1">
        <v>4</v>
      </c>
      <c r="C695" s="11">
        <v>-8.3479824626529808</v>
      </c>
      <c r="D695" s="10">
        <v>40.302920926241498</v>
      </c>
      <c r="E695" s="1">
        <v>3214</v>
      </c>
      <c r="F695" s="2" t="s">
        <v>874</v>
      </c>
      <c r="G695" s="1"/>
      <c r="H695" s="2" t="s">
        <v>34</v>
      </c>
      <c r="I695" s="2" t="s">
        <v>600</v>
      </c>
      <c r="J695" s="2" t="s">
        <v>871</v>
      </c>
      <c r="K695" s="1">
        <v>-18267.599999999999</v>
      </c>
      <c r="L695" s="1">
        <v>70491.509999999995</v>
      </c>
      <c r="M695" s="2" t="s">
        <v>20</v>
      </c>
      <c r="N695" s="1">
        <v>1991</v>
      </c>
      <c r="O695" s="1" t="str" cm="1">
        <f t="array" ref="O6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5" s="1" t="str" cm="1">
        <f t="array" ref="P6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5" s="2" t="s">
        <v>31</v>
      </c>
      <c r="R695" s="2" t="str" cm="1">
        <f t="array" ref="R6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5" s="2" t="str">
        <f>IF(Esta[[#This Row],[TEC - Tipo de Estrutura 2]]="Pórtico","Vãos Multiplos",Esta[[#This Row],[TEC - Tipo de Estrutura 2]])</f>
        <v>Vãos Multiplos</v>
      </c>
      <c r="T695" s="1">
        <v>3</v>
      </c>
      <c r="U695" s="1">
        <v>34.619999999999997</v>
      </c>
      <c r="V695" s="1">
        <v>11.15</v>
      </c>
      <c r="W695" s="1">
        <v>15.9</v>
      </c>
      <c r="X695" s="1">
        <v>6.34</v>
      </c>
      <c r="Y695" s="8"/>
      <c r="Z695" s="1" t="s">
        <v>41</v>
      </c>
      <c r="AA695" s="2" t="s">
        <v>23</v>
      </c>
      <c r="AB695" s="2" t="str" cm="1">
        <f t="array" ref="AB6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6" spans="1:30" ht="15" hidden="1" customHeight="1" x14ac:dyDescent="0.35">
      <c r="A696" s="1">
        <v>1150</v>
      </c>
      <c r="B696" s="1">
        <v>4</v>
      </c>
      <c r="C696" s="11">
        <v>-8.3402392188404608</v>
      </c>
      <c r="D696" s="10">
        <v>40.307407105254903</v>
      </c>
      <c r="E696" s="1">
        <v>3217</v>
      </c>
      <c r="F696" s="2" t="s">
        <v>875</v>
      </c>
      <c r="G696" s="1"/>
      <c r="H696" s="2" t="s">
        <v>34</v>
      </c>
      <c r="I696" s="2" t="s">
        <v>600</v>
      </c>
      <c r="J696" s="2" t="s">
        <v>871</v>
      </c>
      <c r="K696" s="1">
        <v>-17608.14</v>
      </c>
      <c r="L696" s="1">
        <v>70988.09</v>
      </c>
      <c r="M696" s="2" t="s">
        <v>20</v>
      </c>
      <c r="N696" s="1">
        <v>1991</v>
      </c>
      <c r="O696" s="1" t="str" cm="1">
        <f t="array" ref="O6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6" s="1" t="str" cm="1">
        <f t="array" ref="P6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6" s="2" t="s">
        <v>31</v>
      </c>
      <c r="R696" s="2" t="str" cm="1">
        <f t="array" ref="R6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6" s="2" t="str">
        <f>IF(Esta[[#This Row],[TEC - Tipo de Estrutura 2]]="Pórtico","Vãos Multiplos",Esta[[#This Row],[TEC - Tipo de Estrutura 2]])</f>
        <v>Vãos Multiplos</v>
      </c>
      <c r="T696" s="1">
        <v>3</v>
      </c>
      <c r="U696" s="1">
        <v>28.6</v>
      </c>
      <c r="V696" s="1">
        <v>11.7</v>
      </c>
      <c r="W696" s="1">
        <v>14.4</v>
      </c>
      <c r="X696" s="1">
        <v>5.35</v>
      </c>
      <c r="Y696" s="8"/>
      <c r="Z696" s="1" t="s">
        <v>41</v>
      </c>
      <c r="AA696" s="2" t="s">
        <v>23</v>
      </c>
      <c r="AB696" s="2" t="str" cm="1">
        <f t="array" ref="AB6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7" spans="1:30" ht="15" hidden="1" customHeight="1" x14ac:dyDescent="0.35">
      <c r="A697" s="1">
        <v>1151</v>
      </c>
      <c r="B697" s="1">
        <v>4</v>
      </c>
      <c r="C697" s="11">
        <v>-8.8436483639399093</v>
      </c>
      <c r="D697" s="10">
        <v>38.524162982113403</v>
      </c>
      <c r="E697" s="1">
        <v>3221</v>
      </c>
      <c r="F697" s="2" t="s">
        <v>876</v>
      </c>
      <c r="G697" s="1"/>
      <c r="H697" s="2" t="s">
        <v>18</v>
      </c>
      <c r="I697" s="2" t="s">
        <v>411</v>
      </c>
      <c r="J697" s="2" t="s">
        <v>411</v>
      </c>
      <c r="K697" s="1">
        <v>-61962.02</v>
      </c>
      <c r="L697" s="1">
        <v>-126775.1</v>
      </c>
      <c r="M697" s="2" t="s">
        <v>20</v>
      </c>
      <c r="N697" s="1">
        <v>1995</v>
      </c>
      <c r="O697" s="1" t="str" cm="1">
        <f t="array" ref="O6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7" s="1" t="str" cm="1">
        <f t="array" ref="P6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7" s="2" t="s">
        <v>31</v>
      </c>
      <c r="R697" s="2" t="str" cm="1">
        <f t="array" ref="R6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7" s="2" t="str">
        <f>IF(Esta[[#This Row],[TEC - Tipo de Estrutura 2]]="Pórtico","Vãos Multiplos",Esta[[#This Row],[TEC - Tipo de Estrutura 2]])</f>
        <v>Vãos Multiplos</v>
      </c>
      <c r="T697" s="1">
        <v>3</v>
      </c>
      <c r="U697" s="1">
        <v>40.35</v>
      </c>
      <c r="V697" s="1">
        <v>18.739999999999998</v>
      </c>
      <c r="W697" s="1">
        <v>21.11</v>
      </c>
      <c r="X697" s="1">
        <v>5.82</v>
      </c>
      <c r="Y697" s="8"/>
      <c r="Z697" s="1" t="s">
        <v>29</v>
      </c>
      <c r="AA697" s="2" t="s">
        <v>35</v>
      </c>
      <c r="AB697" s="2" t="str" cm="1">
        <f t="array" ref="AB6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8" spans="1:30" ht="15" hidden="1" customHeight="1" x14ac:dyDescent="0.35">
      <c r="A698" s="1">
        <v>1152</v>
      </c>
      <c r="B698" s="1">
        <v>4</v>
      </c>
      <c r="C698" s="11">
        <v>-8.8391773140499108</v>
      </c>
      <c r="D698" s="10">
        <v>38.5172635162997</v>
      </c>
      <c r="E698" s="1">
        <v>3222</v>
      </c>
      <c r="F698" s="2" t="s">
        <v>877</v>
      </c>
      <c r="G698" s="1"/>
      <c r="H698" s="2" t="s">
        <v>18</v>
      </c>
      <c r="I698" s="2" t="s">
        <v>411</v>
      </c>
      <c r="J698" s="2" t="s">
        <v>411</v>
      </c>
      <c r="K698" s="1">
        <v>-61578</v>
      </c>
      <c r="L698" s="1">
        <v>-127544</v>
      </c>
      <c r="M698" s="2" t="s">
        <v>20</v>
      </c>
      <c r="N698" s="1">
        <v>1995</v>
      </c>
      <c r="O698" s="1" t="str" cm="1">
        <f t="array" ref="O6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8" s="1" t="str" cm="1">
        <f t="array" ref="P6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8" s="2" t="s">
        <v>31</v>
      </c>
      <c r="R698" s="2" t="str" cm="1">
        <f t="array" ref="R6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8" s="2" t="str">
        <f>IF(Esta[[#This Row],[TEC - Tipo de Estrutura 2]]="Pórtico","Vãos Multiplos",Esta[[#This Row],[TEC - Tipo de Estrutura 2]])</f>
        <v>Vãos Multiplos</v>
      </c>
      <c r="T698" s="1">
        <v>3</v>
      </c>
      <c r="U698" s="1">
        <v>89.25</v>
      </c>
      <c r="V698" s="1">
        <v>14</v>
      </c>
      <c r="W698" s="1">
        <v>40.03</v>
      </c>
      <c r="X698" s="1">
        <v>8.8699999999999992</v>
      </c>
      <c r="Y698" s="8"/>
      <c r="Z698" s="1" t="s">
        <v>29</v>
      </c>
      <c r="AA698" s="2" t="s">
        <v>35</v>
      </c>
      <c r="AB698" s="2" t="str" cm="1">
        <f t="array" ref="AB6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699" spans="1:30" ht="15" hidden="1" customHeight="1" x14ac:dyDescent="0.35">
      <c r="A699" s="1">
        <v>1153</v>
      </c>
      <c r="B699" s="1">
        <v>3</v>
      </c>
      <c r="C699" s="11">
        <v>-8.5803858316113999</v>
      </c>
      <c r="D699" s="10">
        <v>41.152424341754603</v>
      </c>
      <c r="E699" s="1">
        <v>3224</v>
      </c>
      <c r="F699" s="2" t="s">
        <v>878</v>
      </c>
      <c r="G699" s="1"/>
      <c r="H699" s="2" t="s">
        <v>18</v>
      </c>
      <c r="I699" s="2" t="s">
        <v>480</v>
      </c>
      <c r="J699" s="2" t="s">
        <v>480</v>
      </c>
      <c r="K699" s="1">
        <v>-37545</v>
      </c>
      <c r="L699" s="1">
        <v>164902</v>
      </c>
      <c r="M699" s="2" t="s">
        <v>20</v>
      </c>
      <c r="N699" s="1">
        <v>1996</v>
      </c>
      <c r="O699" s="1" t="str" cm="1">
        <f t="array" ref="O6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9" s="1" t="str" cm="1">
        <f t="array" ref="P6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699" s="2" t="s">
        <v>31</v>
      </c>
      <c r="R699" s="2" t="str" cm="1">
        <f t="array" ref="R6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699" s="2" t="str">
        <f>IF(Esta[[#This Row],[TEC - Tipo de Estrutura 2]]="Pórtico","Vãos Multiplos",Esta[[#This Row],[TEC - Tipo de Estrutura 2]])</f>
        <v>Vãos Multiplos</v>
      </c>
      <c r="T699" s="1">
        <v>3</v>
      </c>
      <c r="U699" s="1">
        <v>42.81</v>
      </c>
      <c r="V699" s="1">
        <v>45.06</v>
      </c>
      <c r="W699" s="1">
        <v>17.350000000000001</v>
      </c>
      <c r="X699" s="1">
        <v>4.7699999999999996</v>
      </c>
      <c r="Y699" s="8"/>
      <c r="Z699" s="1" t="s">
        <v>37</v>
      </c>
      <c r="AA699" s="2" t="s">
        <v>23</v>
      </c>
      <c r="AB699" s="2" t="str" cm="1">
        <f t="array" ref="AB6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6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0" spans="1:30" ht="15" hidden="1" customHeight="1" x14ac:dyDescent="0.35">
      <c r="A700" s="1">
        <v>1154</v>
      </c>
      <c r="B700" s="1">
        <v>3</v>
      </c>
      <c r="C700" s="11">
        <v>-8.3927081052796204</v>
      </c>
      <c r="D700" s="10">
        <v>40.180866282064599</v>
      </c>
      <c r="E700" s="1">
        <v>3225</v>
      </c>
      <c r="F700" s="2" t="s">
        <v>879</v>
      </c>
      <c r="G700" s="1"/>
      <c r="H700" s="2" t="s">
        <v>18</v>
      </c>
      <c r="I700" s="2" t="s">
        <v>600</v>
      </c>
      <c r="J700" s="2" t="s">
        <v>600</v>
      </c>
      <c r="K700" s="1">
        <v>-22109.64</v>
      </c>
      <c r="L700" s="1">
        <v>56948.81</v>
      </c>
      <c r="M700" s="2" t="s">
        <v>20</v>
      </c>
      <c r="N700" s="1">
        <v>1991</v>
      </c>
      <c r="O700" s="1" t="str" cm="1">
        <f t="array" ref="O7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0" s="1" t="str" cm="1">
        <f t="array" ref="P7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0" s="2" t="s">
        <v>31</v>
      </c>
      <c r="R700" s="2" t="str" cm="1">
        <f t="array" ref="R7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0" s="2" t="str">
        <f>IF(Esta[[#This Row],[TEC - Tipo de Estrutura 2]]="Pórtico","Vãos Multiplos",Esta[[#This Row],[TEC - Tipo de Estrutura 2]])</f>
        <v>Vãos Multiplos</v>
      </c>
      <c r="T700" s="1">
        <v>3</v>
      </c>
      <c r="U700" s="1">
        <v>96.7</v>
      </c>
      <c r="V700" s="1">
        <v>11.4</v>
      </c>
      <c r="W700" s="1">
        <v>43.23</v>
      </c>
      <c r="X700" s="1">
        <v>6.93</v>
      </c>
      <c r="Y700" s="8"/>
      <c r="Z700" s="1" t="s">
        <v>41</v>
      </c>
      <c r="AA700" s="2" t="s">
        <v>35</v>
      </c>
      <c r="AB700" s="2" t="str" cm="1">
        <f t="array" ref="AB7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1" spans="1:30" ht="15" hidden="1" customHeight="1" x14ac:dyDescent="0.35">
      <c r="A701" s="1">
        <v>1155</v>
      </c>
      <c r="B701" s="1">
        <v>10</v>
      </c>
      <c r="C701" s="11">
        <v>-8.5821290258434892</v>
      </c>
      <c r="D701" s="10">
        <v>41.152993838807099</v>
      </c>
      <c r="E701" s="1">
        <v>3226</v>
      </c>
      <c r="F701" s="2" t="s">
        <v>880</v>
      </c>
      <c r="G701" s="1"/>
      <c r="H701" s="2" t="s">
        <v>18</v>
      </c>
      <c r="I701" s="2" t="s">
        <v>480</v>
      </c>
      <c r="J701" s="2" t="s">
        <v>480</v>
      </c>
      <c r="K701" s="1">
        <v>-37691</v>
      </c>
      <c r="L701" s="1">
        <v>164966</v>
      </c>
      <c r="M701" s="2" t="s">
        <v>20</v>
      </c>
      <c r="N701" s="1">
        <v>1996</v>
      </c>
      <c r="O701" s="1" t="str" cm="1">
        <f t="array" ref="O7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1" s="1" t="str" cm="1">
        <f t="array" ref="P7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1" s="2" t="s">
        <v>31</v>
      </c>
      <c r="R701" s="2" t="str" cm="1">
        <f t="array" ref="R7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1" s="2" t="str">
        <f>IF(Esta[[#This Row],[TEC - Tipo de Estrutura 2]]="Pórtico","Vãos Multiplos",Esta[[#This Row],[TEC - Tipo de Estrutura 2]])</f>
        <v>Vãos Multiplos</v>
      </c>
      <c r="T701" s="1">
        <v>2</v>
      </c>
      <c r="U701" s="1">
        <v>41.87</v>
      </c>
      <c r="V701" s="1">
        <v>11.9</v>
      </c>
      <c r="W701" s="1">
        <v>23.74</v>
      </c>
      <c r="X701" s="1">
        <v>6.62</v>
      </c>
      <c r="Y701" s="8"/>
      <c r="Z701" s="1" t="s">
        <v>37</v>
      </c>
      <c r="AA701" s="2" t="s">
        <v>23</v>
      </c>
      <c r="AB701" s="2" t="str" cm="1">
        <f t="array" ref="AB7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2" spans="1:30" ht="15" hidden="1" customHeight="1" x14ac:dyDescent="0.35">
      <c r="A702" s="1">
        <v>1156</v>
      </c>
      <c r="B702" s="1">
        <v>2</v>
      </c>
      <c r="C702" s="11">
        <v>-8.5816795288804109</v>
      </c>
      <c r="D702" s="10">
        <v>41.153463816726997</v>
      </c>
      <c r="E702" s="1">
        <v>3226</v>
      </c>
      <c r="F702" s="2" t="s">
        <v>881</v>
      </c>
      <c r="G702" s="1"/>
      <c r="H702" s="2" t="s">
        <v>55</v>
      </c>
      <c r="I702" s="2" t="s">
        <v>480</v>
      </c>
      <c r="J702" s="2" t="s">
        <v>480</v>
      </c>
      <c r="K702" s="1">
        <v>-37653</v>
      </c>
      <c r="L702" s="1">
        <v>165018</v>
      </c>
      <c r="M702" s="2" t="s">
        <v>20</v>
      </c>
      <c r="N702" s="1">
        <v>1996</v>
      </c>
      <c r="O702" s="1" t="str" cm="1">
        <f t="array" ref="O7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2" s="1" t="str" cm="1">
        <f t="array" ref="P7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2" s="2" t="s">
        <v>31</v>
      </c>
      <c r="R702" s="2" t="str" cm="1">
        <f t="array" ref="R7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2" s="2" t="str">
        <f>IF(Esta[[#This Row],[TEC - Tipo de Estrutura 2]]="Pórtico","Vãos Multiplos",Esta[[#This Row],[TEC - Tipo de Estrutura 2]])</f>
        <v>Vãos Multiplos</v>
      </c>
      <c r="T702" s="1">
        <v>8</v>
      </c>
      <c r="U702" s="1">
        <v>189.59</v>
      </c>
      <c r="V702" s="1">
        <v>40.450000000000003</v>
      </c>
      <c r="W702" s="1">
        <v>27.65</v>
      </c>
      <c r="X702" s="1">
        <v>7.95</v>
      </c>
      <c r="Y702" s="8"/>
      <c r="Z702" s="1" t="s">
        <v>37</v>
      </c>
      <c r="AA702" s="2" t="s">
        <v>23</v>
      </c>
      <c r="AB702" s="2" t="str" cm="1">
        <f t="array" ref="AB7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702" s="2" t="s">
        <v>35</v>
      </c>
    </row>
    <row r="703" spans="1:30" ht="15" hidden="1" customHeight="1" x14ac:dyDescent="0.35">
      <c r="A703" s="1">
        <v>1158</v>
      </c>
      <c r="B703" s="1">
        <v>4</v>
      </c>
      <c r="C703" s="11">
        <v>-8.5778290764828498</v>
      </c>
      <c r="D703" s="10">
        <v>41.165436522239503</v>
      </c>
      <c r="E703" s="1">
        <v>3231</v>
      </c>
      <c r="F703" s="2" t="s">
        <v>882</v>
      </c>
      <c r="G703" s="1"/>
      <c r="H703" s="2" t="s">
        <v>34</v>
      </c>
      <c r="I703" s="2" t="s">
        <v>480</v>
      </c>
      <c r="J703" s="2" t="s">
        <v>480</v>
      </c>
      <c r="K703" s="1">
        <v>-37323</v>
      </c>
      <c r="L703" s="1">
        <v>166346</v>
      </c>
      <c r="M703" s="2" t="s">
        <v>20</v>
      </c>
      <c r="N703" s="1">
        <v>1996</v>
      </c>
      <c r="O703" s="1" t="str" cm="1">
        <f t="array" ref="O7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3" s="1" t="str" cm="1">
        <f t="array" ref="P7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3" s="2" t="s">
        <v>57</v>
      </c>
      <c r="R703" s="2" t="str" cm="1">
        <f t="array" ref="R7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03" s="2" t="str">
        <f>IF(Esta[[#This Row],[TEC - Tipo de Estrutura 2]]="Pórtico","Vãos Multiplos",Esta[[#This Row],[TEC - Tipo de Estrutura 2]])</f>
        <v>Vãos Multiplos</v>
      </c>
      <c r="T703" s="1">
        <v>1</v>
      </c>
      <c r="U703" s="1">
        <v>15</v>
      </c>
      <c r="V703" s="1">
        <v>19.100000000000001</v>
      </c>
      <c r="W703" s="1">
        <v>15</v>
      </c>
      <c r="X703" s="7"/>
      <c r="Y703" s="8"/>
      <c r="Z703" s="1" t="s">
        <v>37</v>
      </c>
      <c r="AA703" s="2" t="s">
        <v>23</v>
      </c>
      <c r="AB703" s="2" t="str" cm="1">
        <f t="array" ref="AB7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4" spans="1:30" ht="15" hidden="1" customHeight="1" x14ac:dyDescent="0.35">
      <c r="A704" s="1">
        <v>1159</v>
      </c>
      <c r="B704" s="1">
        <v>4</v>
      </c>
      <c r="C704" s="11">
        <v>-8.5771881524764808</v>
      </c>
      <c r="D704" s="10">
        <v>41.165808172967097</v>
      </c>
      <c r="E704" s="1">
        <v>3232</v>
      </c>
      <c r="F704" s="2" t="s">
        <v>883</v>
      </c>
      <c r="G704" s="1"/>
      <c r="H704" s="2" t="s">
        <v>34</v>
      </c>
      <c r="I704" s="2" t="s">
        <v>480</v>
      </c>
      <c r="J704" s="2" t="s">
        <v>480</v>
      </c>
      <c r="K704" s="1">
        <v>-37269</v>
      </c>
      <c r="L704" s="1">
        <v>166387</v>
      </c>
      <c r="M704" s="2" t="s">
        <v>20</v>
      </c>
      <c r="N704" s="1">
        <v>2004</v>
      </c>
      <c r="O704" s="1" t="str" cm="1">
        <f t="array" ref="O7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4" s="1" t="str" cm="1">
        <f t="array" ref="P7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4" s="2" t="s">
        <v>57</v>
      </c>
      <c r="R704" s="2" t="str" cm="1">
        <f t="array" ref="R7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04" s="2" t="str">
        <f>IF(Esta[[#This Row],[TEC - Tipo de Estrutura 2]]="Pórtico","Vãos Multiplos",Esta[[#This Row],[TEC - Tipo de Estrutura 2]])</f>
        <v>Vãos Multiplos</v>
      </c>
      <c r="T704" s="1">
        <v>1</v>
      </c>
      <c r="U704" s="1">
        <v>15</v>
      </c>
      <c r="V704" s="1">
        <v>19.100000000000001</v>
      </c>
      <c r="W704" s="1">
        <v>15</v>
      </c>
      <c r="X704" s="7"/>
      <c r="Y704" s="8"/>
      <c r="Z704" s="1" t="s">
        <v>37</v>
      </c>
      <c r="AA704" s="2" t="s">
        <v>23</v>
      </c>
      <c r="AB704" s="2" t="str" cm="1">
        <f t="array" ref="AB7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5" spans="1:30" ht="15" hidden="1" customHeight="1" x14ac:dyDescent="0.35">
      <c r="A705" s="1">
        <v>1160</v>
      </c>
      <c r="B705" s="1">
        <v>7</v>
      </c>
      <c r="C705" s="11">
        <v>-8.5868339881325308</v>
      </c>
      <c r="D705" s="10">
        <v>41.166707031386203</v>
      </c>
      <c r="E705" s="1">
        <v>3236</v>
      </c>
      <c r="F705" s="2" t="s">
        <v>884</v>
      </c>
      <c r="G705" s="1"/>
      <c r="H705" s="2" t="s">
        <v>34</v>
      </c>
      <c r="I705" s="2" t="s">
        <v>480</v>
      </c>
      <c r="J705" s="2" t="s">
        <v>480</v>
      </c>
      <c r="K705" s="1">
        <v>-38078</v>
      </c>
      <c r="L705" s="1">
        <v>166491</v>
      </c>
      <c r="M705" s="2" t="s">
        <v>20</v>
      </c>
      <c r="N705" s="1">
        <v>1996</v>
      </c>
      <c r="O705" s="1" t="str" cm="1">
        <f t="array" ref="O7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5" s="1" t="str" cm="1">
        <f t="array" ref="P7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5" s="2" t="s">
        <v>31</v>
      </c>
      <c r="R705" s="2" t="str" cm="1">
        <f t="array" ref="R7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5" s="2" t="str">
        <f>IF(Esta[[#This Row],[TEC - Tipo de Estrutura 2]]="Pórtico","Vãos Multiplos",Esta[[#This Row],[TEC - Tipo de Estrutura 2]])</f>
        <v>Vãos Multiplos</v>
      </c>
      <c r="T705" s="1">
        <v>3</v>
      </c>
      <c r="U705" s="1">
        <v>52.37</v>
      </c>
      <c r="V705" s="1">
        <v>12.95</v>
      </c>
      <c r="W705" s="1">
        <v>20.11</v>
      </c>
      <c r="X705" s="1">
        <v>6.12</v>
      </c>
      <c r="Y705" s="8"/>
      <c r="Z705" s="1" t="s">
        <v>37</v>
      </c>
      <c r="AA705" s="2" t="s">
        <v>35</v>
      </c>
      <c r="AB705" s="2" t="str" cm="1">
        <f t="array" ref="AB7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6" spans="1:30" ht="15" hidden="1" customHeight="1" x14ac:dyDescent="0.35">
      <c r="A706" s="1">
        <v>1161</v>
      </c>
      <c r="B706" s="1">
        <v>4</v>
      </c>
      <c r="C706" s="11">
        <v>-8.5879344948019494</v>
      </c>
      <c r="D706" s="10">
        <v>41.167323990186098</v>
      </c>
      <c r="E706" s="1">
        <v>3237</v>
      </c>
      <c r="F706" s="2" t="s">
        <v>885</v>
      </c>
      <c r="G706" s="1"/>
      <c r="H706" s="2" t="s">
        <v>34</v>
      </c>
      <c r="I706" s="2" t="s">
        <v>480</v>
      </c>
      <c r="J706" s="2" t="s">
        <v>480</v>
      </c>
      <c r="K706" s="1">
        <v>-38170</v>
      </c>
      <c r="L706" s="1">
        <v>166560</v>
      </c>
      <c r="M706" s="2" t="s">
        <v>20</v>
      </c>
      <c r="N706" s="1">
        <v>1995</v>
      </c>
      <c r="O706" s="1" t="str" cm="1">
        <f t="array" ref="O7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6" s="1" t="str" cm="1">
        <f t="array" ref="P7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6" s="2" t="s">
        <v>57</v>
      </c>
      <c r="R706" s="2" t="str" cm="1">
        <f t="array" ref="R7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06" s="2" t="str">
        <f>IF(Esta[[#This Row],[TEC - Tipo de Estrutura 2]]="Pórtico","Vãos Multiplos",Esta[[#This Row],[TEC - Tipo de Estrutura 2]])</f>
        <v>Vãos Multiplos</v>
      </c>
      <c r="T706" s="1">
        <v>1</v>
      </c>
      <c r="U706" s="1">
        <v>41.25</v>
      </c>
      <c r="V706" s="1">
        <v>29.66</v>
      </c>
      <c r="W706" s="1">
        <v>41.25</v>
      </c>
      <c r="X706" s="7"/>
      <c r="Y706" s="8"/>
      <c r="Z706" s="1" t="s">
        <v>37</v>
      </c>
      <c r="AA706" s="2" t="s">
        <v>35</v>
      </c>
      <c r="AB706" s="2" t="str" cm="1">
        <f t="array" ref="AB7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7" spans="1:30" ht="15" hidden="1" customHeight="1" x14ac:dyDescent="0.35">
      <c r="A707" s="1">
        <v>1162</v>
      </c>
      <c r="B707" s="1">
        <v>4</v>
      </c>
      <c r="C707" s="11">
        <v>-8.5905551857938303</v>
      </c>
      <c r="D707" s="10">
        <v>41.168925387599501</v>
      </c>
      <c r="E707" s="1">
        <v>3238</v>
      </c>
      <c r="F707" s="2" t="s">
        <v>886</v>
      </c>
      <c r="G707" s="1"/>
      <c r="H707" s="2" t="s">
        <v>34</v>
      </c>
      <c r="I707" s="2" t="s">
        <v>480</v>
      </c>
      <c r="J707" s="2" t="s">
        <v>480</v>
      </c>
      <c r="K707" s="1">
        <v>-38389</v>
      </c>
      <c r="L707" s="1">
        <v>166739</v>
      </c>
      <c r="M707" s="2" t="s">
        <v>20</v>
      </c>
      <c r="N707" s="1">
        <v>1990</v>
      </c>
      <c r="O707" s="1" t="str" cm="1">
        <f t="array" ref="O7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7" s="1" t="str" cm="1">
        <f t="array" ref="P7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7" s="2" t="s">
        <v>57</v>
      </c>
      <c r="R707" s="2" t="str" cm="1">
        <f t="array" ref="R7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07" s="2" t="str">
        <f>IF(Esta[[#This Row],[TEC - Tipo de Estrutura 2]]="Pórtico","Vãos Multiplos",Esta[[#This Row],[TEC - Tipo de Estrutura 2]])</f>
        <v>Vãos Multiplos</v>
      </c>
      <c r="T707" s="1">
        <v>1</v>
      </c>
      <c r="U707" s="1">
        <v>29.6</v>
      </c>
      <c r="V707" s="1">
        <v>11.94</v>
      </c>
      <c r="W707" s="1">
        <v>29.6</v>
      </c>
      <c r="X707" s="7"/>
      <c r="Y707" s="8"/>
      <c r="Z707" s="1" t="s">
        <v>37</v>
      </c>
      <c r="AA707" s="2" t="s">
        <v>35</v>
      </c>
      <c r="AB707" s="2" t="str" cm="1">
        <f t="array" ref="AB7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8" spans="1:30" ht="15" hidden="1" customHeight="1" x14ac:dyDescent="0.35">
      <c r="A708" s="1">
        <v>1163</v>
      </c>
      <c r="B708" s="1">
        <v>5</v>
      </c>
      <c r="C708" s="11">
        <v>-8.5821560965402703</v>
      </c>
      <c r="D708" s="10">
        <v>41.163943022662401</v>
      </c>
      <c r="E708" s="1">
        <v>3241</v>
      </c>
      <c r="F708" s="2" t="s">
        <v>887</v>
      </c>
      <c r="G708" s="1"/>
      <c r="H708" s="2" t="s">
        <v>55</v>
      </c>
      <c r="I708" s="2" t="s">
        <v>480</v>
      </c>
      <c r="J708" s="2" t="s">
        <v>480</v>
      </c>
      <c r="K708" s="1">
        <v>-37687</v>
      </c>
      <c r="L708" s="1">
        <v>166182</v>
      </c>
      <c r="M708" s="2" t="s">
        <v>20</v>
      </c>
      <c r="N708" s="1">
        <v>2003</v>
      </c>
      <c r="O708" s="1" t="str" cm="1">
        <f t="array" ref="O7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8" s="1" t="str" cm="1">
        <f t="array" ref="P7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8" s="2" t="s">
        <v>31</v>
      </c>
      <c r="R708" s="2" t="str" cm="1">
        <f t="array" ref="R7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8" s="2" t="str">
        <f>IF(Esta[[#This Row],[TEC - Tipo de Estrutura 2]]="Pórtico","Vãos Multiplos",Esta[[#This Row],[TEC - Tipo de Estrutura 2]])</f>
        <v>Vãos Multiplos</v>
      </c>
      <c r="T708" s="1">
        <v>10</v>
      </c>
      <c r="U708" s="1">
        <v>264.5</v>
      </c>
      <c r="V708" s="1">
        <v>10.8</v>
      </c>
      <c r="W708" s="1">
        <v>29.9</v>
      </c>
      <c r="X708" s="1">
        <v>7.6</v>
      </c>
      <c r="Y708" s="8"/>
      <c r="Z708" s="1" t="s">
        <v>37</v>
      </c>
      <c r="AA708" s="2" t="s">
        <v>23</v>
      </c>
      <c r="AB708" s="2" t="str" cm="1">
        <f t="array" ref="AB7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09" spans="1:30" ht="15" hidden="1" customHeight="1" x14ac:dyDescent="0.35">
      <c r="A709" s="1">
        <v>1165</v>
      </c>
      <c r="B709" s="1">
        <v>1</v>
      </c>
      <c r="C709" s="11">
        <v>-8.5814084787963907</v>
      </c>
      <c r="D709" s="10">
        <v>41.162640305184503</v>
      </c>
      <c r="E709" s="1">
        <v>3244</v>
      </c>
      <c r="F709" s="2" t="s">
        <v>889</v>
      </c>
      <c r="G709" s="1"/>
      <c r="H709" s="2" t="s">
        <v>55</v>
      </c>
      <c r="I709" s="2" t="s">
        <v>480</v>
      </c>
      <c r="J709" s="2" t="s">
        <v>480</v>
      </c>
      <c r="K709" s="1">
        <v>-37625</v>
      </c>
      <c r="L709" s="1">
        <v>166037</v>
      </c>
      <c r="M709" s="2" t="s">
        <v>20</v>
      </c>
      <c r="N709" s="1">
        <v>2003</v>
      </c>
      <c r="O709" s="1" t="str" cm="1">
        <f t="array" ref="O7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9" s="1" t="str" cm="1">
        <f t="array" ref="P7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09" s="2" t="s">
        <v>31</v>
      </c>
      <c r="R709" s="2" t="str" cm="1">
        <f t="array" ref="R7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09" s="2" t="str">
        <f>IF(Esta[[#This Row],[TEC - Tipo de Estrutura 2]]="Pórtico","Vãos Multiplos",Esta[[#This Row],[TEC - Tipo de Estrutura 2]])</f>
        <v>Vãos Multiplos</v>
      </c>
      <c r="T709" s="1">
        <v>4</v>
      </c>
      <c r="U709" s="1">
        <v>89.28</v>
      </c>
      <c r="V709" s="1">
        <v>7.9</v>
      </c>
      <c r="W709" s="1">
        <v>24.95</v>
      </c>
      <c r="X709" s="1">
        <v>5.85</v>
      </c>
      <c r="Y709" s="8"/>
      <c r="Z709" s="1" t="s">
        <v>37</v>
      </c>
      <c r="AA709" s="2" t="s">
        <v>23</v>
      </c>
      <c r="AB709" s="2" t="str" cm="1">
        <f t="array" ref="AB7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0" spans="1:30" ht="15" hidden="1" customHeight="1" x14ac:dyDescent="0.35">
      <c r="A710" s="1">
        <v>1166</v>
      </c>
      <c r="B710" s="1">
        <v>4</v>
      </c>
      <c r="C710" s="11">
        <v>-8.3190961687599998</v>
      </c>
      <c r="D710" s="10">
        <v>40.3028350726903</v>
      </c>
      <c r="E710" s="1">
        <v>3245</v>
      </c>
      <c r="F710" s="2" t="s">
        <v>890</v>
      </c>
      <c r="G710" s="1"/>
      <c r="H710" s="2" t="s">
        <v>18</v>
      </c>
      <c r="I710" s="2" t="s">
        <v>600</v>
      </c>
      <c r="J710" s="2" t="s">
        <v>871</v>
      </c>
      <c r="K710" s="1">
        <v>-15811.84</v>
      </c>
      <c r="L710" s="1">
        <v>70476.42</v>
      </c>
      <c r="M710" s="2" t="s">
        <v>20</v>
      </c>
      <c r="N710" s="1">
        <v>1991</v>
      </c>
      <c r="O710" s="1" t="str" cm="1">
        <f t="array" ref="O7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0" s="1" t="str" cm="1">
        <f t="array" ref="P7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0" s="2" t="s">
        <v>31</v>
      </c>
      <c r="R710" s="2" t="str" cm="1">
        <f t="array" ref="R7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0" s="2" t="str">
        <f>IF(Esta[[#This Row],[TEC - Tipo de Estrutura 2]]="Pórtico","Vãos Multiplos",Esta[[#This Row],[TEC - Tipo de Estrutura 2]])</f>
        <v>Vãos Multiplos</v>
      </c>
      <c r="T710" s="1">
        <v>3</v>
      </c>
      <c r="U710" s="1">
        <v>40.56</v>
      </c>
      <c r="V710" s="1">
        <v>17.86</v>
      </c>
      <c r="W710" s="1">
        <v>21.56</v>
      </c>
      <c r="X710" s="1">
        <v>6.14</v>
      </c>
      <c r="Y710" s="8"/>
      <c r="Z710" s="1" t="s">
        <v>41</v>
      </c>
      <c r="AA710" s="2" t="s">
        <v>23</v>
      </c>
      <c r="AB710" s="2" t="str" cm="1">
        <f t="array" ref="AB7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1" spans="1:30" ht="15" hidden="1" customHeight="1" x14ac:dyDescent="0.35">
      <c r="A711" s="1">
        <v>1168</v>
      </c>
      <c r="B711" s="1">
        <v>3</v>
      </c>
      <c r="C711" s="11">
        <v>-8.5809239028436899</v>
      </c>
      <c r="D711" s="10">
        <v>41.163218468092403</v>
      </c>
      <c r="E711" s="1">
        <v>3248</v>
      </c>
      <c r="F711" s="2" t="s">
        <v>892</v>
      </c>
      <c r="G711" s="1"/>
      <c r="H711" s="2" t="s">
        <v>55</v>
      </c>
      <c r="I711" s="2" t="s">
        <v>480</v>
      </c>
      <c r="J711" s="2" t="s">
        <v>480</v>
      </c>
      <c r="K711" s="1">
        <v>-37584</v>
      </c>
      <c r="L711" s="1">
        <v>166101</v>
      </c>
      <c r="M711" s="2" t="s">
        <v>20</v>
      </c>
      <c r="N711" s="1">
        <v>2003</v>
      </c>
      <c r="O711" s="1" t="str" cm="1">
        <f t="array" ref="O7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1" s="1" t="str" cm="1">
        <f t="array" ref="P7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1" s="2" t="s">
        <v>31</v>
      </c>
      <c r="R711" s="2" t="str" cm="1">
        <f t="array" ref="R7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1" s="2" t="str">
        <f>IF(Esta[[#This Row],[TEC - Tipo de Estrutura 2]]="Pórtico","Vãos Multiplos",Esta[[#This Row],[TEC - Tipo de Estrutura 2]])</f>
        <v>Vãos Multiplos</v>
      </c>
      <c r="T711" s="1">
        <v>5</v>
      </c>
      <c r="U711" s="1">
        <v>93.9</v>
      </c>
      <c r="V711" s="1">
        <v>7.9</v>
      </c>
      <c r="W711" s="1">
        <v>25</v>
      </c>
      <c r="X711" s="1">
        <v>5.6</v>
      </c>
      <c r="Y711" s="8"/>
      <c r="Z711" s="1" t="s">
        <v>37</v>
      </c>
      <c r="AA711" s="2" t="s">
        <v>23</v>
      </c>
      <c r="AB711" s="2" t="str" cm="1">
        <f t="array" ref="AB7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2" spans="1:30" ht="15" hidden="1" customHeight="1" x14ac:dyDescent="0.35">
      <c r="A712" s="1">
        <v>1169</v>
      </c>
      <c r="B712" s="1">
        <v>2</v>
      </c>
      <c r="C712" s="11">
        <v>-8.5807490423345403</v>
      </c>
      <c r="D712" s="10">
        <v>41.163786421342401</v>
      </c>
      <c r="E712" s="1">
        <v>3250</v>
      </c>
      <c r="F712" s="2" t="s">
        <v>893</v>
      </c>
      <c r="G712" s="1"/>
      <c r="H712" s="2" t="s">
        <v>55</v>
      </c>
      <c r="I712" s="2" t="s">
        <v>480</v>
      </c>
      <c r="J712" s="2" t="s">
        <v>480</v>
      </c>
      <c r="K712" s="1">
        <v>-37569</v>
      </c>
      <c r="L712" s="1">
        <v>166164</v>
      </c>
      <c r="M712" s="2" t="s">
        <v>20</v>
      </c>
      <c r="N712" s="1">
        <v>2003</v>
      </c>
      <c r="O712" s="1" t="str" cm="1">
        <f t="array" ref="O7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2" s="1" t="str" cm="1">
        <f t="array" ref="P7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2" s="2" t="s">
        <v>31</v>
      </c>
      <c r="R712" s="2" t="str" cm="1">
        <f t="array" ref="R7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2" s="2" t="str">
        <f>IF(Esta[[#This Row],[TEC - Tipo de Estrutura 2]]="Pórtico","Vãos Multiplos",Esta[[#This Row],[TEC - Tipo de Estrutura 2]])</f>
        <v>Vãos Multiplos</v>
      </c>
      <c r="T712" s="1">
        <v>2</v>
      </c>
      <c r="U712" s="1">
        <v>30.2</v>
      </c>
      <c r="V712" s="1">
        <v>6.8</v>
      </c>
      <c r="W712" s="1">
        <v>17.5</v>
      </c>
      <c r="X712" s="1">
        <v>4.45</v>
      </c>
      <c r="Y712" s="8"/>
      <c r="Z712" s="1" t="s">
        <v>37</v>
      </c>
      <c r="AA712" s="2" t="s">
        <v>23</v>
      </c>
      <c r="AB712" s="2" t="str" cm="1">
        <f t="array" ref="AB7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3" spans="1:30" ht="15" hidden="1" customHeight="1" x14ac:dyDescent="0.35">
      <c r="A713" s="1">
        <v>1170</v>
      </c>
      <c r="B713" s="1">
        <v>4</v>
      </c>
      <c r="C713" s="11">
        <v>-8.5802269937729907</v>
      </c>
      <c r="D713" s="10">
        <v>41.164112605292701</v>
      </c>
      <c r="E713" s="1">
        <v>3251</v>
      </c>
      <c r="F713" s="2" t="s">
        <v>894</v>
      </c>
      <c r="G713" s="1"/>
      <c r="H713" s="2" t="s">
        <v>55</v>
      </c>
      <c r="I713" s="2" t="s">
        <v>480</v>
      </c>
      <c r="J713" s="2" t="s">
        <v>480</v>
      </c>
      <c r="K713" s="1">
        <v>-37525</v>
      </c>
      <c r="L713" s="1">
        <v>166200</v>
      </c>
      <c r="M713" s="2" t="s">
        <v>20</v>
      </c>
      <c r="N713" s="1">
        <v>2003</v>
      </c>
      <c r="O713" s="1" t="str" cm="1">
        <f t="array" ref="O7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3" s="1" t="str" cm="1">
        <f t="array" ref="P7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3" s="2" t="s">
        <v>31</v>
      </c>
      <c r="R713" s="2" t="str" cm="1">
        <f t="array" ref="R7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3" s="2" t="str">
        <f>IF(Esta[[#This Row],[TEC - Tipo de Estrutura 2]]="Pórtico","Vãos Multiplos",Esta[[#This Row],[TEC - Tipo de Estrutura 2]])</f>
        <v>Vãos Multiplos</v>
      </c>
      <c r="T713" s="1">
        <v>13</v>
      </c>
      <c r="U713" s="1">
        <v>202.86</v>
      </c>
      <c r="V713" s="1">
        <v>7.9</v>
      </c>
      <c r="W713" s="1">
        <v>27.44</v>
      </c>
      <c r="X713" s="1">
        <v>10.81</v>
      </c>
      <c r="Y713" s="8"/>
      <c r="Z713" s="1" t="s">
        <v>37</v>
      </c>
      <c r="AA713" s="2" t="s">
        <v>23</v>
      </c>
      <c r="AB713" s="2" t="str" cm="1">
        <f t="array" ref="AB7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4" spans="1:30" ht="15" hidden="1" customHeight="1" x14ac:dyDescent="0.35">
      <c r="A714" s="1">
        <v>1171</v>
      </c>
      <c r="B714" s="1">
        <v>4</v>
      </c>
      <c r="C714" s="11">
        <v>-8.5809619764229996</v>
      </c>
      <c r="D714" s="10">
        <v>41.163560485072701</v>
      </c>
      <c r="E714" s="1">
        <v>3253</v>
      </c>
      <c r="F714" s="2" t="s">
        <v>895</v>
      </c>
      <c r="G714" s="1"/>
      <c r="H714" s="2" t="s">
        <v>55</v>
      </c>
      <c r="I714" s="2" t="s">
        <v>480</v>
      </c>
      <c r="J714" s="2" t="s">
        <v>480</v>
      </c>
      <c r="K714" s="1">
        <v>-37587</v>
      </c>
      <c r="L714" s="1">
        <v>166139</v>
      </c>
      <c r="M714" s="2" t="s">
        <v>20</v>
      </c>
      <c r="N714" s="1">
        <v>2003</v>
      </c>
      <c r="O714" s="1" t="str" cm="1">
        <f t="array" ref="O7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4" s="1" t="str" cm="1">
        <f t="array" ref="P7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4" s="2" t="s">
        <v>31</v>
      </c>
      <c r="R714" s="2" t="str" cm="1">
        <f t="array" ref="R7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4" s="2" t="str">
        <f>IF(Esta[[#This Row],[TEC - Tipo de Estrutura 2]]="Pórtico","Vãos Multiplos",Esta[[#This Row],[TEC - Tipo de Estrutura 2]])</f>
        <v>Vãos Multiplos</v>
      </c>
      <c r="T714" s="1">
        <v>11</v>
      </c>
      <c r="U714" s="1">
        <v>197.74</v>
      </c>
      <c r="V714" s="1">
        <v>6.8</v>
      </c>
      <c r="W714" s="1">
        <v>29.97</v>
      </c>
      <c r="X714" s="1">
        <v>10.81</v>
      </c>
      <c r="Y714" s="8"/>
      <c r="Z714" s="1" t="s">
        <v>37</v>
      </c>
      <c r="AA714" s="2" t="s">
        <v>23</v>
      </c>
      <c r="AB714" s="2" t="str" cm="1">
        <f t="array" ref="AB7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5" spans="1:30" ht="15" hidden="1" customHeight="1" x14ac:dyDescent="0.35">
      <c r="A715" s="1">
        <v>1172</v>
      </c>
      <c r="B715" s="1">
        <v>4</v>
      </c>
      <c r="C715" s="11">
        <v>-8.5802742860143404</v>
      </c>
      <c r="D715" s="10">
        <v>41.164058395657101</v>
      </c>
      <c r="E715" s="1">
        <v>3255</v>
      </c>
      <c r="F715" s="2" t="s">
        <v>896</v>
      </c>
      <c r="G715" s="1"/>
      <c r="H715" s="2" t="s">
        <v>55</v>
      </c>
      <c r="I715" s="2" t="s">
        <v>480</v>
      </c>
      <c r="J715" s="2" t="s">
        <v>480</v>
      </c>
      <c r="K715" s="1">
        <v>-37529</v>
      </c>
      <c r="L715" s="1">
        <v>166194</v>
      </c>
      <c r="M715" s="2" t="s">
        <v>20</v>
      </c>
      <c r="N715" s="1">
        <v>1996</v>
      </c>
      <c r="O715" s="1" t="str" cm="1">
        <f t="array" ref="O7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5" s="1" t="str" cm="1">
        <f t="array" ref="P7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5" s="2" t="s">
        <v>31</v>
      </c>
      <c r="R715" s="2" t="str" cm="1">
        <f t="array" ref="R7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5" s="2" t="str">
        <f>IF(Esta[[#This Row],[TEC - Tipo de Estrutura 2]]="Pórtico","Vãos Multiplos",Esta[[#This Row],[TEC - Tipo de Estrutura 2]])</f>
        <v>Vãos Multiplos</v>
      </c>
      <c r="T715" s="1">
        <v>2</v>
      </c>
      <c r="U715" s="1">
        <v>42.6</v>
      </c>
      <c r="V715" s="1">
        <v>6.8</v>
      </c>
      <c r="W715" s="1">
        <v>21.3</v>
      </c>
      <c r="X715" s="1">
        <v>4</v>
      </c>
      <c r="Y715" s="8"/>
      <c r="Z715" s="1" t="s">
        <v>37</v>
      </c>
      <c r="AA715" s="2" t="s">
        <v>23</v>
      </c>
      <c r="AB715" s="2" t="str" cm="1">
        <f t="array" ref="AB7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6" spans="1:30" ht="15" hidden="1" customHeight="1" x14ac:dyDescent="0.35">
      <c r="A716" s="1">
        <v>1173</v>
      </c>
      <c r="B716" s="1">
        <v>4</v>
      </c>
      <c r="C716" s="11">
        <v>-8.5977460698554893</v>
      </c>
      <c r="D716" s="10">
        <v>41.1713908034477</v>
      </c>
      <c r="E716" s="1">
        <v>3258</v>
      </c>
      <c r="F716" s="2" t="s">
        <v>897</v>
      </c>
      <c r="G716" s="1"/>
      <c r="H716" s="2" t="s">
        <v>34</v>
      </c>
      <c r="I716" s="2" t="s">
        <v>480</v>
      </c>
      <c r="J716" s="2" t="s">
        <v>480</v>
      </c>
      <c r="K716" s="1">
        <v>-38991</v>
      </c>
      <c r="L716" s="1">
        <v>167016</v>
      </c>
      <c r="M716" s="2" t="s">
        <v>20</v>
      </c>
      <c r="N716" s="1">
        <v>1990</v>
      </c>
      <c r="O716" s="1" t="str" cm="1">
        <f t="array" ref="O7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6" s="1" t="str" cm="1">
        <f t="array" ref="P7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6" s="2" t="s">
        <v>57</v>
      </c>
      <c r="R716" s="2" t="str" cm="1">
        <f t="array" ref="R7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16" s="2" t="str">
        <f>IF(Esta[[#This Row],[TEC - Tipo de Estrutura 2]]="Pórtico","Vãos Multiplos",Esta[[#This Row],[TEC - Tipo de Estrutura 2]])</f>
        <v>Vãos Multiplos</v>
      </c>
      <c r="T716" s="1">
        <v>1</v>
      </c>
      <c r="U716" s="1">
        <v>44.9</v>
      </c>
      <c r="V716" s="1">
        <v>13.2</v>
      </c>
      <c r="W716" s="1">
        <v>44.9</v>
      </c>
      <c r="X716" s="7"/>
      <c r="Y716" s="8"/>
      <c r="Z716" s="1" t="s">
        <v>37</v>
      </c>
      <c r="AA716" s="2" t="s">
        <v>23</v>
      </c>
      <c r="AB716" s="2" t="str" cm="1">
        <f t="array" ref="AB7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7" spans="1:30" ht="15" hidden="1" customHeight="1" x14ac:dyDescent="0.35">
      <c r="A717" s="1">
        <v>1174</v>
      </c>
      <c r="B717" s="1">
        <v>4</v>
      </c>
      <c r="C717" s="11">
        <v>-8.2671870611176708</v>
      </c>
      <c r="D717" s="10">
        <v>40.177563509733403</v>
      </c>
      <c r="E717" s="1">
        <v>3259</v>
      </c>
      <c r="F717" s="2" t="s">
        <v>898</v>
      </c>
      <c r="G717" s="1"/>
      <c r="H717" s="2" t="s">
        <v>34</v>
      </c>
      <c r="I717" s="2" t="s">
        <v>600</v>
      </c>
      <c r="J717" s="2" t="s">
        <v>891</v>
      </c>
      <c r="K717" s="1">
        <v>-11419.79</v>
      </c>
      <c r="L717" s="1">
        <v>56558.38</v>
      </c>
      <c r="M717" s="2" t="s">
        <v>20</v>
      </c>
      <c r="N717" s="1">
        <v>1991</v>
      </c>
      <c r="O717" s="1" t="str" cm="1">
        <f t="array" ref="O7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7" s="1" t="str" cm="1">
        <f t="array" ref="P7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7" s="2" t="s">
        <v>31</v>
      </c>
      <c r="R717" s="2" t="str" cm="1">
        <f t="array" ref="R7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17" s="2" t="str">
        <f>IF(Esta[[#This Row],[TEC - Tipo de Estrutura 2]]="Pórtico","Vãos Multiplos",Esta[[#This Row],[TEC - Tipo de Estrutura 2]])</f>
        <v>Vãos Multiplos</v>
      </c>
      <c r="T717" s="1">
        <v>3</v>
      </c>
      <c r="U717" s="1">
        <v>36.94</v>
      </c>
      <c r="V717" s="1">
        <v>8.3000000000000007</v>
      </c>
      <c r="W717" s="1">
        <v>15.46</v>
      </c>
      <c r="X717" s="1">
        <v>13.3</v>
      </c>
      <c r="Y717" s="8"/>
      <c r="Z717" s="1" t="s">
        <v>41</v>
      </c>
      <c r="AA717" s="2" t="s">
        <v>23</v>
      </c>
      <c r="AB717" s="2" t="str" cm="1">
        <f t="array" ref="AB7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18" spans="1:30" ht="15" hidden="1" customHeight="1" x14ac:dyDescent="0.35">
      <c r="A718" s="1">
        <v>1175</v>
      </c>
      <c r="B718" s="1">
        <v>4</v>
      </c>
      <c r="C718" s="11">
        <v>-8.6046914446909604</v>
      </c>
      <c r="D718" s="10">
        <v>41.171119459535902</v>
      </c>
      <c r="E718" s="1">
        <v>3260</v>
      </c>
      <c r="F718" s="2" t="s">
        <v>899</v>
      </c>
      <c r="G718" s="1"/>
      <c r="H718" s="2" t="s">
        <v>34</v>
      </c>
      <c r="I718" s="2" t="s">
        <v>480</v>
      </c>
      <c r="J718" s="2" t="s">
        <v>480</v>
      </c>
      <c r="K718" s="1">
        <v>-39574</v>
      </c>
      <c r="L718" s="1">
        <v>166989</v>
      </c>
      <c r="M718" s="2" t="s">
        <v>20</v>
      </c>
      <c r="N718" s="1">
        <v>1990</v>
      </c>
      <c r="O718" s="1" t="str" cm="1">
        <f t="array" ref="O7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8" s="1" t="str" cm="1">
        <f t="array" ref="P7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8" s="2" t="s">
        <v>21</v>
      </c>
      <c r="R718" s="2" t="str" cm="1">
        <f t="array" ref="R7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18" s="2" t="str">
        <f>IF(Esta[[#This Row],[TEC - Tipo de Estrutura 2]]="Pórtico","Vãos Multiplos",Esta[[#This Row],[TEC - Tipo de Estrutura 2]])</f>
        <v>Tabuleiro simples/apoiado</v>
      </c>
      <c r="T718" s="1">
        <v>1</v>
      </c>
      <c r="U718" s="1">
        <v>18.25</v>
      </c>
      <c r="V718" s="1">
        <v>21.54</v>
      </c>
      <c r="W718" s="1">
        <v>18.25</v>
      </c>
      <c r="X718" s="7"/>
      <c r="Y718" s="8"/>
      <c r="Z718" s="1" t="s">
        <v>37</v>
      </c>
      <c r="AA718" s="2" t="s">
        <v>23</v>
      </c>
      <c r="AB718" s="2" t="str" cm="1">
        <f t="array" ref="AB7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718" s="2" t="s">
        <v>35</v>
      </c>
    </row>
    <row r="719" spans="1:30" ht="15" hidden="1" customHeight="1" x14ac:dyDescent="0.35">
      <c r="A719" s="1">
        <v>1176</v>
      </c>
      <c r="B719" s="1">
        <v>4</v>
      </c>
      <c r="C719" s="11">
        <v>-8.60444346520236</v>
      </c>
      <c r="D719" s="10">
        <v>41.171435625984202</v>
      </c>
      <c r="E719" s="1">
        <v>3261</v>
      </c>
      <c r="F719" s="2" t="s">
        <v>900</v>
      </c>
      <c r="G719" s="1"/>
      <c r="H719" s="2" t="s">
        <v>34</v>
      </c>
      <c r="I719" s="2" t="s">
        <v>480</v>
      </c>
      <c r="J719" s="2" t="s">
        <v>480</v>
      </c>
      <c r="K719" s="1">
        <v>-39553</v>
      </c>
      <c r="L719" s="1">
        <v>167024</v>
      </c>
      <c r="M719" s="2" t="s">
        <v>20</v>
      </c>
      <c r="N719" s="1">
        <v>1990</v>
      </c>
      <c r="O719" s="1" t="str" cm="1">
        <f t="array" ref="O7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9" s="1" t="str" cm="1">
        <f t="array" ref="P7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19" s="2" t="s">
        <v>57</v>
      </c>
      <c r="R719" s="2" t="str" cm="1">
        <f t="array" ref="R7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19" s="2" t="str">
        <f>IF(Esta[[#This Row],[TEC - Tipo de Estrutura 2]]="Pórtico","Vãos Multiplos",Esta[[#This Row],[TEC - Tipo de Estrutura 2]])</f>
        <v>Vãos Multiplos</v>
      </c>
      <c r="T719" s="1">
        <v>1</v>
      </c>
      <c r="U719" s="1">
        <v>40.5</v>
      </c>
      <c r="V719" s="1">
        <v>22.44</v>
      </c>
      <c r="W719" s="1">
        <v>40.5</v>
      </c>
      <c r="X719" s="7"/>
      <c r="Y719" s="8"/>
      <c r="Z719" s="1" t="s">
        <v>37</v>
      </c>
      <c r="AA719" s="2" t="s">
        <v>35</v>
      </c>
      <c r="AB719" s="2" t="str" cm="1">
        <f t="array" ref="AB7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0" spans="1:30" ht="15" hidden="1" customHeight="1" x14ac:dyDescent="0.35">
      <c r="A720" s="1">
        <v>1177</v>
      </c>
      <c r="B720" s="1">
        <v>4</v>
      </c>
      <c r="C720" s="11">
        <v>-8.6038189980652895</v>
      </c>
      <c r="D720" s="10">
        <v>41.172428655474299</v>
      </c>
      <c r="E720" s="1">
        <v>3262</v>
      </c>
      <c r="F720" s="2" t="s">
        <v>901</v>
      </c>
      <c r="G720" s="1"/>
      <c r="H720" s="2" t="s">
        <v>55</v>
      </c>
      <c r="I720" s="2" t="s">
        <v>480</v>
      </c>
      <c r="J720" s="2" t="s">
        <v>480</v>
      </c>
      <c r="K720" s="1">
        <v>-39500</v>
      </c>
      <c r="L720" s="1">
        <v>167134</v>
      </c>
      <c r="M720" s="2" t="s">
        <v>20</v>
      </c>
      <c r="N720" s="1">
        <v>1990</v>
      </c>
      <c r="O720" s="1" t="str" cm="1">
        <f t="array" ref="O7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0" s="1" t="str" cm="1">
        <f t="array" ref="P7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0" s="2" t="s">
        <v>31</v>
      </c>
      <c r="R720" s="2" t="str" cm="1">
        <f t="array" ref="R7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0" s="2" t="str">
        <f>IF(Esta[[#This Row],[TEC - Tipo de Estrutura 2]]="Pórtico","Vãos Multiplos",Esta[[#This Row],[TEC - Tipo de Estrutura 2]])</f>
        <v>Vãos Multiplos</v>
      </c>
      <c r="T720" s="1">
        <v>6</v>
      </c>
      <c r="U720" s="1">
        <v>131.08000000000001</v>
      </c>
      <c r="V720" s="1">
        <v>9.8800000000000008</v>
      </c>
      <c r="W720" s="1">
        <v>25.16</v>
      </c>
      <c r="X720" s="1">
        <v>6.24</v>
      </c>
      <c r="Y720" s="8"/>
      <c r="Z720" s="1" t="s">
        <v>37</v>
      </c>
      <c r="AA720" s="2" t="s">
        <v>35</v>
      </c>
      <c r="AB720" s="2" t="str" cm="1">
        <f t="array" ref="AB7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1" spans="1:29" ht="15" hidden="1" customHeight="1" x14ac:dyDescent="0.35">
      <c r="A721" s="1">
        <v>1178</v>
      </c>
      <c r="B721" s="1">
        <v>4</v>
      </c>
      <c r="C721" s="11">
        <v>-8.6054457806150992</v>
      </c>
      <c r="D721" s="10">
        <v>41.171620610824398</v>
      </c>
      <c r="E721" s="1">
        <v>3263</v>
      </c>
      <c r="F721" s="2" t="s">
        <v>902</v>
      </c>
      <c r="G721" s="1"/>
      <c r="H721" s="2" t="s">
        <v>34</v>
      </c>
      <c r="I721" s="2" t="s">
        <v>480</v>
      </c>
      <c r="J721" s="2" t="s">
        <v>480</v>
      </c>
      <c r="K721" s="1">
        <v>-39637</v>
      </c>
      <c r="L721" s="1">
        <v>167045</v>
      </c>
      <c r="M721" s="2" t="s">
        <v>20</v>
      </c>
      <c r="N721" s="1">
        <v>1990</v>
      </c>
      <c r="O721" s="1" t="str" cm="1">
        <f t="array" ref="O7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1" s="1" t="str" cm="1">
        <f t="array" ref="P7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1" s="2" t="s">
        <v>57</v>
      </c>
      <c r="R721" s="2" t="str" cm="1">
        <f t="array" ref="R7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21" s="2" t="str">
        <f>IF(Esta[[#This Row],[TEC - Tipo de Estrutura 2]]="Pórtico","Vãos Multiplos",Esta[[#This Row],[TEC - Tipo de Estrutura 2]])</f>
        <v>Vãos Multiplos</v>
      </c>
      <c r="T721" s="1">
        <v>1</v>
      </c>
      <c r="U721" s="1">
        <v>44.5</v>
      </c>
      <c r="V721" s="1">
        <v>15.11</v>
      </c>
      <c r="W721" s="1">
        <v>44.5</v>
      </c>
      <c r="X721" s="7"/>
      <c r="Y721" s="8"/>
      <c r="Z721" s="1" t="s">
        <v>37</v>
      </c>
      <c r="AA721" s="2" t="s">
        <v>35</v>
      </c>
      <c r="AB721" s="2" t="str" cm="1">
        <f t="array" ref="AB7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2" spans="1:29" ht="15" hidden="1" customHeight="1" x14ac:dyDescent="0.35">
      <c r="A722" s="1">
        <v>1179</v>
      </c>
      <c r="B722" s="1">
        <v>4</v>
      </c>
      <c r="C722" s="11">
        <v>-8.6054069105372104</v>
      </c>
      <c r="D722" s="10">
        <v>41.172845358335401</v>
      </c>
      <c r="E722" s="1">
        <v>3265</v>
      </c>
      <c r="F722" s="2" t="s">
        <v>903</v>
      </c>
      <c r="G722" s="1"/>
      <c r="H722" s="2" t="s">
        <v>34</v>
      </c>
      <c r="I722" s="2" t="s">
        <v>480</v>
      </c>
      <c r="J722" s="2" t="s">
        <v>480</v>
      </c>
      <c r="K722" s="1">
        <v>-39633</v>
      </c>
      <c r="L722" s="1">
        <v>167181</v>
      </c>
      <c r="M722" s="2" t="s">
        <v>20</v>
      </c>
      <c r="N722" s="1">
        <v>1990</v>
      </c>
      <c r="O722" s="1" t="str" cm="1">
        <f t="array" ref="O7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2" s="1" t="str" cm="1">
        <f t="array" ref="P7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2" s="2" t="s">
        <v>21</v>
      </c>
      <c r="R722" s="2" t="str" cm="1">
        <f t="array" ref="R7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22" s="2" t="str">
        <f>IF(Esta[[#This Row],[TEC - Tipo de Estrutura 2]]="Pórtico","Vãos Multiplos",Esta[[#This Row],[TEC - Tipo de Estrutura 2]])</f>
        <v>Tabuleiro simples/apoiado</v>
      </c>
      <c r="T722" s="1">
        <v>1</v>
      </c>
      <c r="U722" s="1">
        <v>11</v>
      </c>
      <c r="V722" s="1">
        <v>12.26</v>
      </c>
      <c r="W722" s="1">
        <v>11</v>
      </c>
      <c r="X722" s="7"/>
      <c r="Y722" s="8"/>
      <c r="Z722" s="1" t="s">
        <v>37</v>
      </c>
      <c r="AA722" s="2" t="s">
        <v>35</v>
      </c>
      <c r="AB722" s="2" t="str" cm="1">
        <f t="array" ref="AB7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3" spans="1:29" ht="15" hidden="1" customHeight="1" x14ac:dyDescent="0.35">
      <c r="A723" s="1">
        <v>1180</v>
      </c>
      <c r="B723" s="1">
        <v>6</v>
      </c>
      <c r="C723" s="11">
        <v>-8.6083409502239991</v>
      </c>
      <c r="D723" s="10">
        <v>41.173193462693199</v>
      </c>
      <c r="E723" s="1">
        <v>3268</v>
      </c>
      <c r="F723" s="2" t="s">
        <v>904</v>
      </c>
      <c r="G723" s="1"/>
      <c r="H723" s="2" t="s">
        <v>34</v>
      </c>
      <c r="I723" s="2" t="s">
        <v>480</v>
      </c>
      <c r="J723" s="2" t="s">
        <v>480</v>
      </c>
      <c r="K723" s="1">
        <v>-39879</v>
      </c>
      <c r="L723" s="1">
        <v>167221</v>
      </c>
      <c r="M723" s="2" t="s">
        <v>20</v>
      </c>
      <c r="N723" s="1">
        <v>1990</v>
      </c>
      <c r="O723" s="1" t="str" cm="1">
        <f t="array" ref="O7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3" s="1" t="str" cm="1">
        <f t="array" ref="P7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3" s="2" t="s">
        <v>31</v>
      </c>
      <c r="R723" s="2" t="str" cm="1">
        <f t="array" ref="R7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3" s="2" t="str">
        <f>IF(Esta[[#This Row],[TEC - Tipo de Estrutura 2]]="Pórtico","Vãos Multiplos",Esta[[#This Row],[TEC - Tipo de Estrutura 2]])</f>
        <v>Vãos Multiplos</v>
      </c>
      <c r="T723" s="1">
        <v>4</v>
      </c>
      <c r="U723" s="1">
        <v>71.91</v>
      </c>
      <c r="V723" s="1">
        <v>15</v>
      </c>
      <c r="W723" s="1">
        <v>25.64</v>
      </c>
      <c r="X723" s="1">
        <v>8.57</v>
      </c>
      <c r="Y723" s="8"/>
      <c r="Z723" s="1" t="s">
        <v>37</v>
      </c>
      <c r="AA723" s="2" t="s">
        <v>23</v>
      </c>
      <c r="AB723" s="2" t="str" cm="1">
        <f t="array" ref="AB7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4" spans="1:29" ht="15" hidden="1" customHeight="1" x14ac:dyDescent="0.35">
      <c r="A724" s="1">
        <v>1181</v>
      </c>
      <c r="B724" s="1">
        <v>4</v>
      </c>
      <c r="C724" s="11">
        <v>-8.6102061255286397</v>
      </c>
      <c r="D724" s="10">
        <v>41.174041162350697</v>
      </c>
      <c r="E724" s="1">
        <v>3269</v>
      </c>
      <c r="F724" s="2" t="s">
        <v>905</v>
      </c>
      <c r="G724" s="1"/>
      <c r="H724" s="2" t="s">
        <v>34</v>
      </c>
      <c r="I724" s="2" t="s">
        <v>480</v>
      </c>
      <c r="J724" s="2" t="s">
        <v>480</v>
      </c>
      <c r="K724" s="1">
        <v>-40035</v>
      </c>
      <c r="L724" s="1">
        <v>167316</v>
      </c>
      <c r="M724" s="2" t="s">
        <v>20</v>
      </c>
      <c r="N724" s="1">
        <v>1990</v>
      </c>
      <c r="O724" s="1" t="str" cm="1">
        <f t="array" ref="O7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4" s="1" t="str" cm="1">
        <f t="array" ref="P7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4" s="2" t="s">
        <v>57</v>
      </c>
      <c r="R724" s="2" t="str" cm="1">
        <f t="array" ref="R7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24" s="2" t="str">
        <f>IF(Esta[[#This Row],[TEC - Tipo de Estrutura 2]]="Pórtico","Vãos Multiplos",Esta[[#This Row],[TEC - Tipo de Estrutura 2]])</f>
        <v>Vãos Multiplos</v>
      </c>
      <c r="T724" s="1">
        <v>1</v>
      </c>
      <c r="U724" s="1">
        <v>45.96</v>
      </c>
      <c r="V724" s="1">
        <v>13.4</v>
      </c>
      <c r="W724" s="1">
        <v>45.96</v>
      </c>
      <c r="X724" s="7"/>
      <c r="Y724" s="8"/>
      <c r="Z724" s="1" t="s">
        <v>37</v>
      </c>
      <c r="AA724" s="2" t="s">
        <v>23</v>
      </c>
      <c r="AB724" s="2" t="str" cm="1">
        <f t="array" ref="AB7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5" spans="1:29" ht="15" hidden="1" customHeight="1" x14ac:dyDescent="0.35">
      <c r="A725" s="1">
        <v>1183</v>
      </c>
      <c r="B725" s="1">
        <v>8</v>
      </c>
      <c r="C725" s="11">
        <v>-8.6128080865951393</v>
      </c>
      <c r="D725" s="10">
        <v>41.174597627156899</v>
      </c>
      <c r="E725" s="1">
        <v>3271</v>
      </c>
      <c r="F725" s="2" t="s">
        <v>907</v>
      </c>
      <c r="G725" s="1"/>
      <c r="H725" s="2" t="s">
        <v>55</v>
      </c>
      <c r="I725" s="2" t="s">
        <v>480</v>
      </c>
      <c r="J725" s="2" t="s">
        <v>480</v>
      </c>
      <c r="K725" s="1">
        <v>-40253</v>
      </c>
      <c r="L725" s="1">
        <v>167379</v>
      </c>
      <c r="M725" s="2" t="s">
        <v>20</v>
      </c>
      <c r="N725" s="1">
        <v>1972</v>
      </c>
      <c r="O725" s="1" t="str" cm="1">
        <f t="array" ref="O7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25" s="1" t="str" cm="1">
        <f t="array" ref="P7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25" s="2" t="s">
        <v>31</v>
      </c>
      <c r="R725" s="2" t="str" cm="1">
        <f t="array" ref="R7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5" s="2" t="str">
        <f>IF(Esta[[#This Row],[TEC - Tipo de Estrutura 2]]="Pórtico","Vãos Multiplos",Esta[[#This Row],[TEC - Tipo de Estrutura 2]])</f>
        <v>Vãos Multiplos</v>
      </c>
      <c r="T725" s="1">
        <v>4</v>
      </c>
      <c r="U725" s="1">
        <v>110.4</v>
      </c>
      <c r="V725" s="1">
        <v>26.6</v>
      </c>
      <c r="W725" s="1">
        <v>27.6</v>
      </c>
      <c r="X725" s="1">
        <v>5.5</v>
      </c>
      <c r="Y725" s="8"/>
      <c r="Z725" s="1" t="s">
        <v>37</v>
      </c>
      <c r="AA725" s="2" t="s">
        <v>23</v>
      </c>
      <c r="AB725" s="2" t="str" cm="1">
        <f t="array" ref="AB7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6" spans="1:29" ht="15" hidden="1" customHeight="1" x14ac:dyDescent="0.35">
      <c r="A726" s="1">
        <v>1184</v>
      </c>
      <c r="B726" s="1">
        <v>4</v>
      </c>
      <c r="C726" s="11">
        <v>-8.6194880994332408</v>
      </c>
      <c r="D726" s="10">
        <v>41.173858271040402</v>
      </c>
      <c r="E726" s="1">
        <v>3273</v>
      </c>
      <c r="F726" s="2" t="s">
        <v>908</v>
      </c>
      <c r="G726" s="1"/>
      <c r="H726" s="2" t="s">
        <v>18</v>
      </c>
      <c r="I726" s="2" t="s">
        <v>480</v>
      </c>
      <c r="J726" s="2" t="s">
        <v>480</v>
      </c>
      <c r="K726" s="1">
        <v>-40814</v>
      </c>
      <c r="L726" s="1">
        <v>167300</v>
      </c>
      <c r="M726" s="2" t="s">
        <v>20</v>
      </c>
      <c r="N726" s="1">
        <v>1990</v>
      </c>
      <c r="O726" s="1" t="str" cm="1">
        <f t="array" ref="O7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6" s="1" t="str" cm="1">
        <f t="array" ref="P7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6" s="2" t="s">
        <v>57</v>
      </c>
      <c r="R726" s="2" t="str" cm="1">
        <f t="array" ref="R7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26" s="2" t="str">
        <f>IF(Esta[[#This Row],[TEC - Tipo de Estrutura 2]]="Pórtico","Vãos Multiplos",Esta[[#This Row],[TEC - Tipo de Estrutura 2]])</f>
        <v>Vãos Multiplos</v>
      </c>
      <c r="T726" s="1">
        <v>1</v>
      </c>
      <c r="U726" s="1">
        <v>13.2</v>
      </c>
      <c r="V726" s="1">
        <v>43</v>
      </c>
      <c r="W726" s="1">
        <v>13.2</v>
      </c>
      <c r="X726" s="7"/>
      <c r="Y726" s="8"/>
      <c r="Z726" s="1" t="s">
        <v>37</v>
      </c>
      <c r="AA726" s="2" t="s">
        <v>23</v>
      </c>
      <c r="AB726" s="2" t="str" cm="1">
        <f t="array" ref="AB7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7" spans="1:29" ht="15" hidden="1" customHeight="1" x14ac:dyDescent="0.35">
      <c r="A727" s="1">
        <v>1185</v>
      </c>
      <c r="B727" s="1">
        <v>6</v>
      </c>
      <c r="C727" s="11">
        <v>-8.6220958863804693</v>
      </c>
      <c r="D727" s="10">
        <v>41.173586104022803</v>
      </c>
      <c r="E727" s="1">
        <v>3274</v>
      </c>
      <c r="F727" s="2" t="s">
        <v>909</v>
      </c>
      <c r="G727" s="1"/>
      <c r="H727" s="2" t="s">
        <v>18</v>
      </c>
      <c r="I727" s="2" t="s">
        <v>480</v>
      </c>
      <c r="J727" s="2" t="s">
        <v>480</v>
      </c>
      <c r="K727" s="1">
        <v>-41033</v>
      </c>
      <c r="L727" s="1">
        <v>167271</v>
      </c>
      <c r="M727" s="2" t="s">
        <v>20</v>
      </c>
      <c r="N727" s="1">
        <v>1988</v>
      </c>
      <c r="O727" s="1" t="str" cm="1">
        <f t="array" ref="O7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7" s="1" t="str" cm="1">
        <f t="array" ref="P7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7" s="2" t="s">
        <v>31</v>
      </c>
      <c r="R727" s="2" t="str" cm="1">
        <f t="array" ref="R7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7" s="2" t="str">
        <f>IF(Esta[[#This Row],[TEC - Tipo de Estrutura 2]]="Pórtico","Vãos Multiplos",Esta[[#This Row],[TEC - Tipo de Estrutura 2]])</f>
        <v>Vãos Multiplos</v>
      </c>
      <c r="T727" s="1">
        <v>3</v>
      </c>
      <c r="U727" s="1">
        <v>48.2</v>
      </c>
      <c r="V727" s="1">
        <v>34.4</v>
      </c>
      <c r="W727" s="1">
        <v>24.2</v>
      </c>
      <c r="X727" s="1">
        <v>5.72</v>
      </c>
      <c r="Y727" s="8"/>
      <c r="Z727" s="1" t="s">
        <v>37</v>
      </c>
      <c r="AA727" s="2" t="s">
        <v>23</v>
      </c>
      <c r="AB727" s="2" t="str" cm="1">
        <f t="array" ref="AB7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8" spans="1:29" ht="15" hidden="1" customHeight="1" x14ac:dyDescent="0.35">
      <c r="A728" s="1">
        <v>1186</v>
      </c>
      <c r="B728" s="1">
        <v>4</v>
      </c>
      <c r="C728" s="11">
        <v>-8.6264063544071501</v>
      </c>
      <c r="D728" s="10">
        <v>41.173126511786499</v>
      </c>
      <c r="E728" s="1">
        <v>3275</v>
      </c>
      <c r="F728" s="2" t="s">
        <v>910</v>
      </c>
      <c r="G728" s="1"/>
      <c r="H728" s="2" t="s">
        <v>18</v>
      </c>
      <c r="I728" s="2" t="s">
        <v>480</v>
      </c>
      <c r="J728" s="2" t="s">
        <v>480</v>
      </c>
      <c r="K728" s="1">
        <v>-41395</v>
      </c>
      <c r="L728" s="1">
        <v>167222</v>
      </c>
      <c r="M728" s="2" t="s">
        <v>20</v>
      </c>
      <c r="N728" s="1">
        <v>1988</v>
      </c>
      <c r="O728" s="1" t="str" cm="1">
        <f t="array" ref="O7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8" s="1" t="str" cm="1">
        <f t="array" ref="P7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8" s="2" t="s">
        <v>31</v>
      </c>
      <c r="R728" s="2" t="str" cm="1">
        <f t="array" ref="R7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8" s="2" t="str">
        <f>IF(Esta[[#This Row],[TEC - Tipo de Estrutura 2]]="Pórtico","Vãos Multiplos",Esta[[#This Row],[TEC - Tipo de Estrutura 2]])</f>
        <v>Vãos Multiplos</v>
      </c>
      <c r="T728" s="1">
        <v>3</v>
      </c>
      <c r="U728" s="1">
        <v>32.79</v>
      </c>
      <c r="V728" s="1">
        <v>46</v>
      </c>
      <c r="W728" s="1">
        <v>16.170000000000002</v>
      </c>
      <c r="X728" s="1">
        <v>4.78</v>
      </c>
      <c r="Y728" s="8"/>
      <c r="Z728" s="1" t="s">
        <v>37</v>
      </c>
      <c r="AA728" s="2" t="s">
        <v>23</v>
      </c>
      <c r="AB728" s="2" t="str" cm="1">
        <f t="array" ref="AB7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29" spans="1:29" ht="15" hidden="1" customHeight="1" x14ac:dyDescent="0.35">
      <c r="A729" s="1">
        <v>1188</v>
      </c>
      <c r="B729" s="1">
        <v>4</v>
      </c>
      <c r="C729" s="11">
        <v>-8.6325554494664605</v>
      </c>
      <c r="D729" s="10">
        <v>41.171560273170101</v>
      </c>
      <c r="E729" s="1">
        <v>3278</v>
      </c>
      <c r="F729" s="2" t="s">
        <v>911</v>
      </c>
      <c r="G729" s="1"/>
      <c r="H729" s="2" t="s">
        <v>34</v>
      </c>
      <c r="I729" s="2" t="s">
        <v>480</v>
      </c>
      <c r="J729" s="2" t="s">
        <v>480</v>
      </c>
      <c r="K729" s="1">
        <v>-41912</v>
      </c>
      <c r="L729" s="1">
        <v>167051</v>
      </c>
      <c r="M729" s="2" t="s">
        <v>20</v>
      </c>
      <c r="N729" s="1">
        <v>1988</v>
      </c>
      <c r="O729" s="1" t="str" cm="1">
        <f t="array" ref="O7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9" s="1" t="str" cm="1">
        <f t="array" ref="P7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29" s="2" t="s">
        <v>31</v>
      </c>
      <c r="R729" s="2" t="str" cm="1">
        <f t="array" ref="R7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29" s="2" t="str">
        <f>IF(Esta[[#This Row],[TEC - Tipo de Estrutura 2]]="Pórtico","Vãos Multiplos",Esta[[#This Row],[TEC - Tipo de Estrutura 2]])</f>
        <v>Vãos Multiplos</v>
      </c>
      <c r="T729" s="1">
        <v>3</v>
      </c>
      <c r="U729" s="1">
        <v>60.16</v>
      </c>
      <c r="V729" s="1">
        <v>25.37</v>
      </c>
      <c r="W729" s="1">
        <v>35.869999999999997</v>
      </c>
      <c r="X729" s="1">
        <v>6.2</v>
      </c>
      <c r="Y729" s="8"/>
      <c r="Z729" s="1" t="s">
        <v>37</v>
      </c>
      <c r="AA729" s="2" t="s">
        <v>23</v>
      </c>
      <c r="AB729" s="2" t="str" cm="1">
        <f t="array" ref="AB7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0" spans="1:29" ht="15" hidden="1" customHeight="1" x14ac:dyDescent="0.35">
      <c r="A730" s="1">
        <v>1190</v>
      </c>
      <c r="B730" s="1">
        <v>4</v>
      </c>
      <c r="C730" s="11">
        <v>-8.63762025270103</v>
      </c>
      <c r="D730" s="10">
        <v>41.170043482339402</v>
      </c>
      <c r="E730" s="1">
        <v>3280</v>
      </c>
      <c r="F730" s="2" t="s">
        <v>912</v>
      </c>
      <c r="G730" s="1"/>
      <c r="H730" s="2" t="s">
        <v>34</v>
      </c>
      <c r="I730" s="2" t="s">
        <v>480</v>
      </c>
      <c r="J730" s="2" t="s">
        <v>480</v>
      </c>
      <c r="K730" s="1">
        <v>-42338</v>
      </c>
      <c r="L730" s="1">
        <v>166885</v>
      </c>
      <c r="M730" s="2" t="s">
        <v>20</v>
      </c>
      <c r="N730" s="1">
        <v>1988</v>
      </c>
      <c r="O730" s="1" t="str" cm="1">
        <f t="array" ref="O7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0" s="1" t="str" cm="1">
        <f t="array" ref="P7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0" s="2" t="s">
        <v>31</v>
      </c>
      <c r="R730" s="2" t="str" cm="1">
        <f t="array" ref="R7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0" s="2" t="str">
        <f>IF(Esta[[#This Row],[TEC - Tipo de Estrutura 2]]="Pórtico","Vãos Multiplos",Esta[[#This Row],[TEC - Tipo de Estrutura 2]])</f>
        <v>Vãos Multiplos</v>
      </c>
      <c r="T730" s="1">
        <v>3</v>
      </c>
      <c r="U730" s="1">
        <v>59.85</v>
      </c>
      <c r="V730" s="1">
        <v>12.96</v>
      </c>
      <c r="W730" s="1">
        <v>35.450000000000003</v>
      </c>
      <c r="X730" s="1">
        <v>6.93</v>
      </c>
      <c r="Y730" s="8"/>
      <c r="Z730" s="1" t="s">
        <v>37</v>
      </c>
      <c r="AA730" s="2" t="s">
        <v>23</v>
      </c>
      <c r="AB730" s="2" t="str" cm="1">
        <f t="array" ref="AB7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1" spans="1:29" ht="15" hidden="1" customHeight="1" x14ac:dyDescent="0.35">
      <c r="A731" s="1">
        <v>1191</v>
      </c>
      <c r="B731" s="1">
        <v>5</v>
      </c>
      <c r="C731" s="11">
        <v>-8.6389962574936998</v>
      </c>
      <c r="D731" s="10">
        <v>41.169227057950103</v>
      </c>
      <c r="E731" s="1">
        <v>3283</v>
      </c>
      <c r="F731" s="2" t="s">
        <v>913</v>
      </c>
      <c r="G731" s="1"/>
      <c r="H731" s="2" t="s">
        <v>34</v>
      </c>
      <c r="I731" s="2" t="s">
        <v>480</v>
      </c>
      <c r="J731" s="2" t="s">
        <v>480</v>
      </c>
      <c r="K731" s="1">
        <v>-42454</v>
      </c>
      <c r="L731" s="1">
        <v>166795</v>
      </c>
      <c r="M731" s="2" t="s">
        <v>20</v>
      </c>
      <c r="N731" s="1">
        <v>2004</v>
      </c>
      <c r="O731" s="1" t="str" cm="1">
        <f t="array" ref="O7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1" s="1" t="str" cm="1">
        <f t="array" ref="P7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1" s="2" t="s">
        <v>31</v>
      </c>
      <c r="R731" s="2" t="str" cm="1">
        <f t="array" ref="R7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1" s="2" t="str">
        <f>IF(Esta[[#This Row],[TEC - Tipo de Estrutura 2]]="Pórtico","Vãos Multiplos",Esta[[#This Row],[TEC - Tipo de Estrutura 2]])</f>
        <v>Vãos Multiplos</v>
      </c>
      <c r="T731" s="1">
        <v>2</v>
      </c>
      <c r="U731" s="1">
        <v>38.6</v>
      </c>
      <c r="V731" s="1">
        <v>11.2</v>
      </c>
      <c r="W731" s="1">
        <v>19.399999999999999</v>
      </c>
      <c r="X731" s="1">
        <v>6.95</v>
      </c>
      <c r="Y731" s="8"/>
      <c r="Z731" s="1" t="s">
        <v>37</v>
      </c>
      <c r="AA731" s="2" t="s">
        <v>23</v>
      </c>
      <c r="AB731" s="2" t="str" cm="1">
        <f t="array" ref="AB7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2" spans="1:29" ht="15" hidden="1" customHeight="1" x14ac:dyDescent="0.35">
      <c r="A732" s="1">
        <v>1192</v>
      </c>
      <c r="B732" s="1">
        <v>4</v>
      </c>
      <c r="C732" s="11">
        <v>-8.6417320016195802</v>
      </c>
      <c r="D732" s="10">
        <v>41.167044967624598</v>
      </c>
      <c r="E732" s="1">
        <v>3284</v>
      </c>
      <c r="F732" s="2" t="s">
        <v>914</v>
      </c>
      <c r="G732" s="1"/>
      <c r="H732" s="2" t="s">
        <v>34</v>
      </c>
      <c r="I732" s="2" t="s">
        <v>480</v>
      </c>
      <c r="J732" s="2" t="s">
        <v>480</v>
      </c>
      <c r="K732" s="1">
        <v>-42685</v>
      </c>
      <c r="L732" s="1">
        <v>166554</v>
      </c>
      <c r="M732" s="2" t="s">
        <v>20</v>
      </c>
      <c r="N732" s="1">
        <v>1988</v>
      </c>
      <c r="O732" s="1" t="str" cm="1">
        <f t="array" ref="O7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2" s="1" t="str" cm="1">
        <f t="array" ref="P7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2" s="2" t="s">
        <v>31</v>
      </c>
      <c r="R732" s="2" t="str" cm="1">
        <f t="array" ref="R7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2" s="2" t="str">
        <f>IF(Esta[[#This Row],[TEC - Tipo de Estrutura 2]]="Pórtico","Vãos Multiplos",Esta[[#This Row],[TEC - Tipo de Estrutura 2]])</f>
        <v>Vãos Multiplos</v>
      </c>
      <c r="T732" s="1">
        <v>3</v>
      </c>
      <c r="U732" s="1">
        <v>67.95</v>
      </c>
      <c r="V732" s="1">
        <v>38.1</v>
      </c>
      <c r="W732" s="1">
        <v>40.65</v>
      </c>
      <c r="X732" s="1">
        <v>5.7</v>
      </c>
      <c r="Y732" s="8"/>
      <c r="Z732" s="1" t="s">
        <v>37</v>
      </c>
      <c r="AA732" s="2" t="s">
        <v>35</v>
      </c>
      <c r="AB732" s="2" t="str" cm="1">
        <f t="array" ref="AB7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3" spans="1:29" ht="15" hidden="1" customHeight="1" x14ac:dyDescent="0.35">
      <c r="A733" s="1">
        <v>1193</v>
      </c>
      <c r="B733" s="1">
        <v>4</v>
      </c>
      <c r="C733" s="11">
        <v>-8.6410482403288906</v>
      </c>
      <c r="D733" s="10">
        <v>41.166453699422298</v>
      </c>
      <c r="E733" s="1">
        <v>3285</v>
      </c>
      <c r="F733" s="2" t="s">
        <v>915</v>
      </c>
      <c r="G733" s="1"/>
      <c r="H733" s="2" t="s">
        <v>18</v>
      </c>
      <c r="I733" s="2" t="s">
        <v>480</v>
      </c>
      <c r="J733" s="2" t="s">
        <v>480</v>
      </c>
      <c r="K733" s="1">
        <v>-42628</v>
      </c>
      <c r="L733" s="1">
        <v>166488</v>
      </c>
      <c r="M733" s="2" t="s">
        <v>20</v>
      </c>
      <c r="N733" s="1">
        <v>2001</v>
      </c>
      <c r="O733" s="1" t="str" cm="1">
        <f t="array" ref="O7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3" s="1" t="str" cm="1">
        <f t="array" ref="P7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33" s="2" t="s">
        <v>57</v>
      </c>
      <c r="R733" s="2" t="str" cm="1">
        <f t="array" ref="R7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33" s="2" t="str">
        <f>IF(Esta[[#This Row],[TEC - Tipo de Estrutura 2]]="Pórtico","Vãos Multiplos",Esta[[#This Row],[TEC - Tipo de Estrutura 2]])</f>
        <v>Vãos Multiplos</v>
      </c>
      <c r="T733" s="1">
        <v>1</v>
      </c>
      <c r="U733" s="1">
        <v>11.5</v>
      </c>
      <c r="V733" s="1">
        <v>34.25</v>
      </c>
      <c r="W733" s="1">
        <v>11.5</v>
      </c>
      <c r="X733" s="7"/>
      <c r="Y733" s="8"/>
      <c r="Z733" s="1" t="s">
        <v>37</v>
      </c>
      <c r="AA733" s="2" t="s">
        <v>23</v>
      </c>
      <c r="AB733" s="2" t="str" cm="1">
        <f t="array" ref="AB7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4" spans="1:29" ht="15" hidden="1" customHeight="1" x14ac:dyDescent="0.35">
      <c r="A734" s="1">
        <v>1194</v>
      </c>
      <c r="B734" s="1">
        <v>5</v>
      </c>
      <c r="C734" s="11">
        <v>-8.6426801330449301</v>
      </c>
      <c r="D734" s="10">
        <v>41.166383461125903</v>
      </c>
      <c r="E734" s="1">
        <v>3286</v>
      </c>
      <c r="F734" s="2" t="s">
        <v>916</v>
      </c>
      <c r="G734" s="1"/>
      <c r="H734" s="2" t="s">
        <v>18</v>
      </c>
      <c r="I734" s="2" t="s">
        <v>480</v>
      </c>
      <c r="J734" s="2" t="s">
        <v>480</v>
      </c>
      <c r="K734" s="1">
        <v>-42765</v>
      </c>
      <c r="L734" s="1">
        <v>166481</v>
      </c>
      <c r="M734" s="2" t="s">
        <v>20</v>
      </c>
      <c r="N734" s="1">
        <v>1963</v>
      </c>
      <c r="O734" s="1" t="str" cm="1">
        <f t="array" ref="O7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4" s="1" t="str" cm="1">
        <f t="array" ref="P7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4" s="2" t="s">
        <v>31</v>
      </c>
      <c r="R734" s="2" t="str" cm="1">
        <f t="array" ref="R7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4" s="2" t="str">
        <f>IF(Esta[[#This Row],[TEC - Tipo de Estrutura 2]]="Pórtico","Vãos Multiplos",Esta[[#This Row],[TEC - Tipo de Estrutura 2]])</f>
        <v>Vãos Multiplos</v>
      </c>
      <c r="T734" s="1">
        <v>2</v>
      </c>
      <c r="U734" s="1">
        <v>68.900000000000006</v>
      </c>
      <c r="V734" s="1">
        <v>12.6</v>
      </c>
      <c r="W734" s="1">
        <v>34.450000000000003</v>
      </c>
      <c r="X734" s="1">
        <v>5.4</v>
      </c>
      <c r="Y734" s="8"/>
      <c r="Z734" s="1" t="s">
        <v>37</v>
      </c>
      <c r="AA734" s="2" t="s">
        <v>35</v>
      </c>
      <c r="AB734" s="2" t="str" cm="1">
        <f t="array" ref="AB7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5" spans="1:29" ht="15" hidden="1" customHeight="1" x14ac:dyDescent="0.35">
      <c r="A735" s="1">
        <v>1196</v>
      </c>
      <c r="B735" s="1">
        <v>5</v>
      </c>
      <c r="C735" s="11">
        <v>-8.6494433360835998</v>
      </c>
      <c r="D735" s="10">
        <v>41.161211869718898</v>
      </c>
      <c r="E735" s="1">
        <v>3290</v>
      </c>
      <c r="F735" s="2" t="s">
        <v>918</v>
      </c>
      <c r="G735" s="1"/>
      <c r="H735" s="2" t="s">
        <v>34</v>
      </c>
      <c r="I735" s="2" t="s">
        <v>480</v>
      </c>
      <c r="J735" s="2" t="s">
        <v>480</v>
      </c>
      <c r="K735" s="1">
        <v>-43336</v>
      </c>
      <c r="L735" s="1">
        <v>165910</v>
      </c>
      <c r="M735" s="2" t="s">
        <v>20</v>
      </c>
      <c r="N735" s="1">
        <v>1963</v>
      </c>
      <c r="O735" s="1" t="str" cm="1">
        <f t="array" ref="O7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5" s="1" t="str" cm="1">
        <f t="array" ref="P7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5" s="2" t="s">
        <v>31</v>
      </c>
      <c r="R735" s="2" t="str" cm="1">
        <f t="array" ref="R7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5" s="2" t="str">
        <f>IF(Esta[[#This Row],[TEC - Tipo de Estrutura 2]]="Pórtico","Vãos Multiplos",Esta[[#This Row],[TEC - Tipo de Estrutura 2]])</f>
        <v>Vãos Multiplos</v>
      </c>
      <c r="T735" s="1">
        <v>2</v>
      </c>
      <c r="U735" s="1">
        <v>31.45</v>
      </c>
      <c r="V735" s="1">
        <v>29.9</v>
      </c>
      <c r="W735" s="1">
        <v>16.7</v>
      </c>
      <c r="X735" s="1">
        <v>5.7</v>
      </c>
      <c r="Y735" s="8"/>
      <c r="Z735" s="1" t="s">
        <v>37</v>
      </c>
      <c r="AA735" s="2" t="s">
        <v>23</v>
      </c>
      <c r="AB735" s="2" t="str" cm="1">
        <f t="array" ref="AB7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6" spans="1:29" ht="15" hidden="1" customHeight="1" x14ac:dyDescent="0.35">
      <c r="A736" s="1">
        <v>1197</v>
      </c>
      <c r="B736" s="1">
        <v>4</v>
      </c>
      <c r="C736" s="11">
        <v>-8.6495004742352393</v>
      </c>
      <c r="D736" s="10">
        <v>41.1593837335964</v>
      </c>
      <c r="E736" s="1">
        <v>3291</v>
      </c>
      <c r="F736" s="2" t="s">
        <v>919</v>
      </c>
      <c r="G736" s="1"/>
      <c r="H736" s="2" t="s">
        <v>34</v>
      </c>
      <c r="I736" s="2" t="s">
        <v>480</v>
      </c>
      <c r="J736" s="2" t="s">
        <v>480</v>
      </c>
      <c r="K736" s="1">
        <v>-43342</v>
      </c>
      <c r="L736" s="1">
        <v>165707</v>
      </c>
      <c r="M736" s="2" t="s">
        <v>20</v>
      </c>
      <c r="N736" s="1">
        <v>1963</v>
      </c>
      <c r="O736" s="1" t="str" cm="1">
        <f t="array" ref="O7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6" s="1" t="str" cm="1">
        <f t="array" ref="P7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6" s="2" t="s">
        <v>31</v>
      </c>
      <c r="R736" s="2" t="str" cm="1">
        <f t="array" ref="R7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36" s="2" t="str">
        <f>IF(Esta[[#This Row],[TEC - Tipo de Estrutura 2]]="Pórtico","Vãos Multiplos",Esta[[#This Row],[TEC - Tipo de Estrutura 2]])</f>
        <v>Vãos Multiplos</v>
      </c>
      <c r="T736" s="1">
        <v>3</v>
      </c>
      <c r="U736" s="1">
        <v>32.200000000000003</v>
      </c>
      <c r="V736" s="1">
        <v>18</v>
      </c>
      <c r="W736" s="1">
        <v>18.2</v>
      </c>
      <c r="X736" s="1">
        <v>4.3499999999999996</v>
      </c>
      <c r="Y736" s="8"/>
      <c r="Z736" s="1" t="s">
        <v>37</v>
      </c>
      <c r="AA736" s="2" t="s">
        <v>23</v>
      </c>
      <c r="AB736" s="2" t="str" cm="1">
        <f t="array" ref="AB7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7" spans="1:29" ht="15" hidden="1" customHeight="1" x14ac:dyDescent="0.35">
      <c r="A737" s="1">
        <v>1198</v>
      </c>
      <c r="B737" s="1">
        <v>4</v>
      </c>
      <c r="C737" s="11">
        <v>-8.6457365685194301</v>
      </c>
      <c r="D737" s="10">
        <v>41.156456127192101</v>
      </c>
      <c r="E737" s="1">
        <v>3293</v>
      </c>
      <c r="F737" s="2" t="s">
        <v>920</v>
      </c>
      <c r="G737" s="1"/>
      <c r="H737" s="2" t="s">
        <v>18</v>
      </c>
      <c r="I737" s="2" t="s">
        <v>480</v>
      </c>
      <c r="J737" s="2" t="s">
        <v>480</v>
      </c>
      <c r="K737" s="1">
        <v>-43028</v>
      </c>
      <c r="L737" s="1">
        <v>165380</v>
      </c>
      <c r="M737" s="2" t="s">
        <v>20</v>
      </c>
      <c r="N737" s="1">
        <v>1963</v>
      </c>
      <c r="O737" s="1" t="str" cm="1">
        <f t="array" ref="O7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7" s="1" t="str" cm="1">
        <f t="array" ref="P7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7" s="2" t="s">
        <v>21</v>
      </c>
      <c r="R737" s="2" t="str" cm="1">
        <f t="array" ref="R7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37" s="2" t="str">
        <f>IF(Esta[[#This Row],[TEC - Tipo de Estrutura 2]]="Pórtico","Vãos Multiplos",Esta[[#This Row],[TEC - Tipo de Estrutura 2]])</f>
        <v>Tabuleiro simples/apoiado</v>
      </c>
      <c r="T737" s="1">
        <v>1</v>
      </c>
      <c r="U737" s="1">
        <v>16</v>
      </c>
      <c r="V737" s="1">
        <v>34</v>
      </c>
      <c r="X737" s="7"/>
      <c r="Y737" s="8"/>
      <c r="Z737" s="1" t="s">
        <v>37</v>
      </c>
      <c r="AA737" s="2" t="s">
        <v>23</v>
      </c>
      <c r="AB737" s="2" t="str" cm="1">
        <f t="array" ref="AB7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8" spans="1:29" ht="15" hidden="1" customHeight="1" x14ac:dyDescent="0.35">
      <c r="A738" s="1">
        <v>1199</v>
      </c>
      <c r="B738" s="1">
        <v>4</v>
      </c>
      <c r="C738" s="11">
        <v>-8.6448376124606501</v>
      </c>
      <c r="D738" s="10">
        <v>41.154227047201204</v>
      </c>
      <c r="E738" s="1">
        <v>3294</v>
      </c>
      <c r="F738" s="2" t="s">
        <v>921</v>
      </c>
      <c r="G738" s="1"/>
      <c r="H738" s="2" t="s">
        <v>18</v>
      </c>
      <c r="I738" s="2" t="s">
        <v>480</v>
      </c>
      <c r="J738" s="2" t="s">
        <v>480</v>
      </c>
      <c r="K738" s="1">
        <v>-42954</v>
      </c>
      <c r="L738" s="1">
        <v>165132</v>
      </c>
      <c r="M738" s="2" t="s">
        <v>20</v>
      </c>
      <c r="N738" s="1">
        <v>1963</v>
      </c>
      <c r="O738" s="1" t="str" cm="1">
        <f t="array" ref="O7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8" s="1" t="str" cm="1">
        <f t="array" ref="P7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8" s="2" t="s">
        <v>21</v>
      </c>
      <c r="R738" s="2" t="str" cm="1">
        <f t="array" ref="R7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38" s="2" t="str">
        <f>IF(Esta[[#This Row],[TEC - Tipo de Estrutura 2]]="Pórtico","Vãos Multiplos",Esta[[#This Row],[TEC - Tipo de Estrutura 2]])</f>
        <v>Tabuleiro simples/apoiado</v>
      </c>
      <c r="T738" s="1">
        <v>1</v>
      </c>
      <c r="U738" s="1">
        <v>19.8</v>
      </c>
      <c r="V738" s="1">
        <v>29</v>
      </c>
      <c r="W738" s="1">
        <v>19.8</v>
      </c>
      <c r="X738" s="7"/>
      <c r="Y738" s="8"/>
      <c r="Z738" s="1" t="s">
        <v>37</v>
      </c>
      <c r="AA738" s="2" t="s">
        <v>23</v>
      </c>
      <c r="AB738" s="2" t="str" cm="1">
        <f t="array" ref="AB7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39" spans="1:29" ht="15" hidden="1" customHeight="1" x14ac:dyDescent="0.35">
      <c r="A739" s="1">
        <v>1200</v>
      </c>
      <c r="B739" s="1">
        <v>17</v>
      </c>
      <c r="C739" s="11">
        <v>-8.63966927236625</v>
      </c>
      <c r="D739" s="10">
        <v>41.145209521159998</v>
      </c>
      <c r="E739" s="1">
        <v>3300</v>
      </c>
      <c r="F739" s="2" t="s">
        <v>922</v>
      </c>
      <c r="G739" s="1"/>
      <c r="H739" s="2" t="s">
        <v>25</v>
      </c>
      <c r="I739" s="2" t="s">
        <v>480</v>
      </c>
      <c r="J739" s="2" t="s">
        <v>480</v>
      </c>
      <c r="K739" s="1">
        <v>-42526</v>
      </c>
      <c r="L739" s="1">
        <v>164128</v>
      </c>
      <c r="M739" s="2" t="s">
        <v>20</v>
      </c>
      <c r="N739" s="1">
        <v>1963</v>
      </c>
      <c r="O739" s="1" t="str" cm="1">
        <f t="array" ref="O7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9" s="1" t="str" cm="1">
        <f t="array" ref="P7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39" s="2" t="s">
        <v>28</v>
      </c>
      <c r="R739" s="2" t="str" cm="1">
        <f t="array" ref="R7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39" s="2" t="str">
        <f>IF(Esta[[#This Row],[TEC - Tipo de Estrutura 2]]="Pórtico","Vãos Multiplos",Esta[[#This Row],[TEC - Tipo de Estrutura 2]])</f>
        <v>Arco</v>
      </c>
      <c r="T739" s="1">
        <v>11</v>
      </c>
      <c r="U739" s="1">
        <v>488.4</v>
      </c>
      <c r="V739" s="1">
        <v>26.1</v>
      </c>
      <c r="W739" s="1">
        <v>271.2</v>
      </c>
      <c r="X739" s="1">
        <v>60.7</v>
      </c>
      <c r="Y739" s="8"/>
      <c r="Z739" s="1" t="s">
        <v>37</v>
      </c>
      <c r="AA739" s="2" t="s">
        <v>23</v>
      </c>
      <c r="AB739" s="2" t="str" cm="1">
        <f t="array" ref="AB7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0" spans="1:29" ht="15" hidden="1" customHeight="1" x14ac:dyDescent="0.35">
      <c r="A740" s="1">
        <v>1201</v>
      </c>
      <c r="B740" s="1">
        <v>4</v>
      </c>
      <c r="C740" s="11">
        <v>-8.5803685641570198</v>
      </c>
      <c r="D740" s="10">
        <v>41.163904955807901</v>
      </c>
      <c r="E740" s="1">
        <v>3302</v>
      </c>
      <c r="F740" s="2" t="s">
        <v>923</v>
      </c>
      <c r="G740" s="1"/>
      <c r="H740" s="2" t="s">
        <v>55</v>
      </c>
      <c r="I740" s="2" t="s">
        <v>480</v>
      </c>
      <c r="J740" s="2" t="s">
        <v>480</v>
      </c>
      <c r="K740" s="1">
        <v>-37537</v>
      </c>
      <c r="L740" s="1">
        <v>166177</v>
      </c>
      <c r="M740" s="2" t="s">
        <v>20</v>
      </c>
      <c r="N740" s="1">
        <v>1996</v>
      </c>
      <c r="O740" s="1" t="str" cm="1">
        <f t="array" ref="O7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0" s="1" t="str" cm="1">
        <f t="array" ref="P7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0" s="2" t="s">
        <v>31</v>
      </c>
      <c r="R740" s="2" t="str" cm="1">
        <f t="array" ref="R7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0" s="2" t="str">
        <f>IF(Esta[[#This Row],[TEC - Tipo de Estrutura 2]]="Pórtico","Vãos Multiplos",Esta[[#This Row],[TEC - Tipo de Estrutura 2]])</f>
        <v>Vãos Multiplos</v>
      </c>
      <c r="T740" s="1">
        <v>3</v>
      </c>
      <c r="U740" s="1">
        <v>52.5</v>
      </c>
      <c r="V740" s="1">
        <v>24</v>
      </c>
      <c r="W740" s="1">
        <v>32.5</v>
      </c>
      <c r="X740" s="1">
        <v>10</v>
      </c>
      <c r="Y740" s="8"/>
      <c r="Z740" s="1" t="s">
        <v>37</v>
      </c>
      <c r="AA740" s="2" t="s">
        <v>35</v>
      </c>
      <c r="AB740" s="2" t="str" cm="1">
        <f t="array" ref="AB7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1" spans="1:29" ht="15" hidden="1" customHeight="1" x14ac:dyDescent="0.35">
      <c r="A741" s="1">
        <v>1205</v>
      </c>
      <c r="B741" s="1">
        <v>1</v>
      </c>
      <c r="C741" s="11">
        <v>-8.76505252828008</v>
      </c>
      <c r="D741" s="10">
        <v>37.434902325938801</v>
      </c>
      <c r="E741" s="1">
        <v>3313</v>
      </c>
      <c r="F741" s="2" t="s">
        <v>924</v>
      </c>
      <c r="G741" s="1"/>
      <c r="H741" s="2" t="s">
        <v>25</v>
      </c>
      <c r="I741" s="2" t="s">
        <v>59</v>
      </c>
      <c r="J741" s="2" t="s">
        <v>925</v>
      </c>
      <c r="K741" s="1">
        <v>-55928.72</v>
      </c>
      <c r="L741" s="1">
        <v>-247730.6</v>
      </c>
      <c r="M741" s="2" t="s">
        <v>20</v>
      </c>
      <c r="N741" s="1">
        <v>1936</v>
      </c>
      <c r="O741" s="1" t="str" cm="1">
        <f t="array" ref="O7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1" s="1" t="str" cm="1">
        <f t="array" ref="P7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41" s="2" t="s">
        <v>31</v>
      </c>
      <c r="R741" s="2" t="str" cm="1">
        <f t="array" ref="R7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1" s="2" t="str">
        <f>IF(Esta[[#This Row],[TEC - Tipo de Estrutura 2]]="Pórtico","Vãos Multiplos",Esta[[#This Row],[TEC - Tipo de Estrutura 2]])</f>
        <v>Vãos Multiplos</v>
      </c>
      <c r="T741" s="1">
        <v>11</v>
      </c>
      <c r="U741" s="1">
        <v>166.1</v>
      </c>
      <c r="V741" s="1">
        <v>9</v>
      </c>
      <c r="W741" s="1">
        <v>29.4</v>
      </c>
      <c r="X741" s="1">
        <v>4.7</v>
      </c>
      <c r="Y741" s="8"/>
      <c r="Z741" s="1" t="s">
        <v>29</v>
      </c>
      <c r="AA741" s="2" t="s">
        <v>23</v>
      </c>
      <c r="AB741" s="2" t="str" cm="1">
        <f t="array" ref="AB7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2" spans="1:29" ht="15" hidden="1" customHeight="1" x14ac:dyDescent="0.35">
      <c r="A742" s="1">
        <v>1206</v>
      </c>
      <c r="B742" s="1">
        <v>1</v>
      </c>
      <c r="C742" s="11">
        <v>-8.8034468713233203</v>
      </c>
      <c r="D742" s="10">
        <v>37.3166190274409</v>
      </c>
      <c r="E742" s="1">
        <v>3316</v>
      </c>
      <c r="F742" s="2" t="s">
        <v>926</v>
      </c>
      <c r="G742" s="1"/>
      <c r="H742" s="2" t="s">
        <v>25</v>
      </c>
      <c r="I742" s="2" t="s">
        <v>59</v>
      </c>
      <c r="J742" s="2" t="s">
        <v>925</v>
      </c>
      <c r="K742" s="1">
        <v>-59420</v>
      </c>
      <c r="L742" s="1">
        <v>-260835</v>
      </c>
      <c r="M742" s="2" t="s">
        <v>20</v>
      </c>
      <c r="N742" s="1">
        <v>1932</v>
      </c>
      <c r="O742" s="1" t="str" cm="1">
        <f t="array" ref="O7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2" s="1" t="str" cm="1">
        <f t="array" ref="P7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42" s="2" t="s">
        <v>28</v>
      </c>
      <c r="R742" s="2" t="str" cm="1">
        <f t="array" ref="R7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42" s="2" t="str">
        <f>IF(Esta[[#This Row],[TEC - Tipo de Estrutura 2]]="Pórtico","Vãos Multiplos",Esta[[#This Row],[TEC - Tipo de Estrutura 2]])</f>
        <v>Arco</v>
      </c>
      <c r="T742" s="1">
        <v>3</v>
      </c>
      <c r="U742" s="1">
        <v>32.200000000000003</v>
      </c>
      <c r="V742" s="1">
        <v>6.6</v>
      </c>
      <c r="W742" s="1">
        <v>11.1</v>
      </c>
      <c r="X742" s="1">
        <v>2.2000000000000002</v>
      </c>
      <c r="Y742" s="8"/>
      <c r="Z742" s="1" t="s">
        <v>29</v>
      </c>
      <c r="AA742" s="2" t="s">
        <v>23</v>
      </c>
      <c r="AB742" s="2" t="str" cm="1">
        <f t="array" ref="AB7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3" spans="1:29" ht="15" hidden="1" customHeight="1" x14ac:dyDescent="0.35">
      <c r="A743" s="1">
        <v>1207</v>
      </c>
      <c r="B743" s="1">
        <v>4</v>
      </c>
      <c r="C743" s="11">
        <v>-8.1432349594699698</v>
      </c>
      <c r="D743" s="10">
        <v>39.906115408267503</v>
      </c>
      <c r="E743" s="1">
        <v>3321</v>
      </c>
      <c r="F743" s="2" t="s">
        <v>927</v>
      </c>
      <c r="G743" s="1"/>
      <c r="H743" s="2" t="s">
        <v>34</v>
      </c>
      <c r="I743" s="2" t="s">
        <v>99</v>
      </c>
      <c r="J743" s="2" t="s">
        <v>863</v>
      </c>
      <c r="K743" s="1">
        <v>-865.9348</v>
      </c>
      <c r="L743" s="1">
        <v>26409.45</v>
      </c>
      <c r="M743" s="2" t="s">
        <v>20</v>
      </c>
      <c r="N743" s="1">
        <v>1992</v>
      </c>
      <c r="O743" s="1" t="str" cm="1">
        <f t="array" ref="O7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3" s="1" t="str" cm="1">
        <f t="array" ref="P7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3" s="2" t="s">
        <v>31</v>
      </c>
      <c r="R743" s="2" t="str" cm="1">
        <f t="array" ref="R7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3" s="2" t="str">
        <f>IF(Esta[[#This Row],[TEC - Tipo de Estrutura 2]]="Pórtico","Vãos Multiplos",Esta[[#This Row],[TEC - Tipo de Estrutura 2]])</f>
        <v>Vãos Multiplos</v>
      </c>
      <c r="T743" s="1">
        <v>3</v>
      </c>
      <c r="U743" s="1">
        <v>28.5</v>
      </c>
      <c r="V743" s="1">
        <v>12.1</v>
      </c>
      <c r="W743" s="1">
        <v>14.1</v>
      </c>
      <c r="X743" s="1">
        <v>8.9</v>
      </c>
      <c r="Y743" s="8"/>
      <c r="Z743" s="1" t="s">
        <v>41</v>
      </c>
      <c r="AA743" s="2" t="s">
        <v>23</v>
      </c>
      <c r="AB743" s="2" t="str" cm="1">
        <f t="array" ref="AB7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4" spans="1:29" ht="15" hidden="1" customHeight="1" x14ac:dyDescent="0.35">
      <c r="A744" s="1">
        <v>1209</v>
      </c>
      <c r="B744" s="1">
        <v>2</v>
      </c>
      <c r="C744" s="11">
        <v>-8.8013873210490505</v>
      </c>
      <c r="D744" s="10">
        <v>37.284031766368301</v>
      </c>
      <c r="E744" s="1">
        <v>3326</v>
      </c>
      <c r="F744" s="2" t="s">
        <v>928</v>
      </c>
      <c r="G744" s="1"/>
      <c r="H744" s="2" t="s">
        <v>25</v>
      </c>
      <c r="I744" s="2" t="s">
        <v>59</v>
      </c>
      <c r="J744" s="2" t="s">
        <v>925</v>
      </c>
      <c r="K744" s="1">
        <v>-59263</v>
      </c>
      <c r="L744" s="1">
        <v>-264453</v>
      </c>
      <c r="M744" s="2" t="s">
        <v>20</v>
      </c>
      <c r="N744" s="1">
        <v>1942</v>
      </c>
      <c r="O744" s="1" t="str" cm="1">
        <f t="array" ref="O7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4" s="1" t="str" cm="1">
        <f t="array" ref="P7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44" s="2" t="s">
        <v>28</v>
      </c>
      <c r="R744" s="2" t="str" cm="1">
        <f t="array" ref="R7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44" s="2" t="str">
        <f>IF(Esta[[#This Row],[TEC - Tipo de Estrutura 2]]="Pórtico","Vãos Multiplos",Esta[[#This Row],[TEC - Tipo de Estrutura 2]])</f>
        <v>Arco</v>
      </c>
      <c r="T744" s="1">
        <v>2</v>
      </c>
      <c r="U744" s="1">
        <v>5</v>
      </c>
      <c r="V744" s="1">
        <v>6.2</v>
      </c>
      <c r="W744" s="1">
        <v>2.5</v>
      </c>
      <c r="X744" s="1">
        <v>1.2</v>
      </c>
      <c r="Y744" s="8"/>
      <c r="Z744" s="1" t="s">
        <v>29</v>
      </c>
      <c r="AA744" s="2" t="s">
        <v>32</v>
      </c>
      <c r="AB744" s="2" t="str" cm="1">
        <f t="array" ref="AB7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7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745" spans="1:29" ht="15" hidden="1" customHeight="1" x14ac:dyDescent="0.35">
      <c r="A745" s="1">
        <v>1210</v>
      </c>
      <c r="B745" s="1">
        <v>4</v>
      </c>
      <c r="C745" s="11">
        <v>-8.1512035217732706</v>
      </c>
      <c r="D745" s="10">
        <v>39.909896922292901</v>
      </c>
      <c r="E745" s="1">
        <v>3328</v>
      </c>
      <c r="F745" s="2" t="s">
        <v>929</v>
      </c>
      <c r="G745" s="1"/>
      <c r="H745" s="2" t="s">
        <v>34</v>
      </c>
      <c r="I745" s="2" t="s">
        <v>99</v>
      </c>
      <c r="J745" s="2" t="s">
        <v>863</v>
      </c>
      <c r="K745" s="1">
        <v>-1547.2470000000001</v>
      </c>
      <c r="L745" s="1">
        <v>26829.43</v>
      </c>
      <c r="M745" s="2" t="s">
        <v>20</v>
      </c>
      <c r="N745" s="1">
        <v>1992</v>
      </c>
      <c r="O745" s="1" t="str" cm="1">
        <f t="array" ref="O7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5" s="1" t="str" cm="1">
        <f t="array" ref="P7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5" s="2" t="s">
        <v>31</v>
      </c>
      <c r="R745" s="2" t="str" cm="1">
        <f t="array" ref="R7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5" s="2" t="str">
        <f>IF(Esta[[#This Row],[TEC - Tipo de Estrutura 2]]="Pórtico","Vãos Multiplos",Esta[[#This Row],[TEC - Tipo de Estrutura 2]])</f>
        <v>Vãos Multiplos</v>
      </c>
      <c r="T745" s="1">
        <v>3</v>
      </c>
      <c r="U745" s="1">
        <v>29.9</v>
      </c>
      <c r="V745" s="1">
        <v>17</v>
      </c>
      <c r="W745" s="1">
        <v>14.7</v>
      </c>
      <c r="X745" s="1">
        <v>8.6999999999999993</v>
      </c>
      <c r="Y745" s="8"/>
      <c r="Z745" s="1" t="s">
        <v>41</v>
      </c>
      <c r="AA745" s="2" t="s">
        <v>23</v>
      </c>
      <c r="AB745" s="2" t="str" cm="1">
        <f t="array" ref="AB7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6" spans="1:29" ht="15" hidden="1" customHeight="1" x14ac:dyDescent="0.35">
      <c r="A746" s="1">
        <v>1211</v>
      </c>
      <c r="B746" s="1">
        <v>4</v>
      </c>
      <c r="C746" s="11">
        <v>-8.7450555036436093</v>
      </c>
      <c r="D746" s="10">
        <v>38.000103917744902</v>
      </c>
      <c r="E746" s="1">
        <v>3330</v>
      </c>
      <c r="F746" s="2" t="s">
        <v>930</v>
      </c>
      <c r="G746" s="1"/>
      <c r="H746" s="2" t="s">
        <v>18</v>
      </c>
      <c r="I746" s="2" t="s">
        <v>411</v>
      </c>
      <c r="J746" s="2" t="s">
        <v>906</v>
      </c>
      <c r="K746" s="1">
        <v>-53749</v>
      </c>
      <c r="L746" s="1">
        <v>-185009</v>
      </c>
      <c r="M746" s="2" t="s">
        <v>20</v>
      </c>
      <c r="N746" s="1">
        <v>1986</v>
      </c>
      <c r="O746" s="1" t="str" cm="1">
        <f t="array" ref="O7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6" s="1" t="str" cm="1">
        <f t="array" ref="P7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6" s="2" t="s">
        <v>205</v>
      </c>
      <c r="R746" s="2" t="str" cm="1">
        <f t="array" ref="R7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746" s="2" t="str">
        <f>IF(Esta[[#This Row],[TEC - Tipo de Estrutura 2]]="Pórtico","Vãos Multiplos",Esta[[#This Row],[TEC - Tipo de Estrutura 2]])</f>
        <v>Outro</v>
      </c>
      <c r="T746" s="1">
        <v>1</v>
      </c>
      <c r="U746" s="1">
        <v>7</v>
      </c>
      <c r="V746" s="1">
        <v>22.3</v>
      </c>
      <c r="W746" s="1">
        <v>7</v>
      </c>
      <c r="X746" s="7"/>
      <c r="Y746" s="8"/>
      <c r="Z746" s="1" t="s">
        <v>29</v>
      </c>
      <c r="AA746" s="2" t="s">
        <v>206</v>
      </c>
      <c r="AB746" s="2" t="str" cm="1">
        <f t="array" ref="AB7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7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747" spans="1:29" ht="15" hidden="1" customHeight="1" x14ac:dyDescent="0.35">
      <c r="A747" s="1">
        <v>1212</v>
      </c>
      <c r="B747" s="1">
        <v>5</v>
      </c>
      <c r="C747" s="11">
        <v>-8.7349899114335194</v>
      </c>
      <c r="D747" s="10">
        <v>38.045913277537203</v>
      </c>
      <c r="E747" s="1">
        <v>3344</v>
      </c>
      <c r="F747" s="2" t="s">
        <v>931</v>
      </c>
      <c r="G747" s="1"/>
      <c r="H747" s="2" t="s">
        <v>18</v>
      </c>
      <c r="I747" s="2" t="s">
        <v>411</v>
      </c>
      <c r="J747" s="2" t="s">
        <v>906</v>
      </c>
      <c r="K747" s="1">
        <v>-52832</v>
      </c>
      <c r="L747" s="1">
        <v>-179930</v>
      </c>
      <c r="M747" s="2" t="s">
        <v>20</v>
      </c>
      <c r="N747" s="1">
        <v>1986</v>
      </c>
      <c r="O747" s="1" t="str" cm="1">
        <f t="array" ref="O7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7" s="1" t="str" cm="1">
        <f t="array" ref="P7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7" s="2" t="s">
        <v>31</v>
      </c>
      <c r="R747" s="2" t="str" cm="1">
        <f t="array" ref="R7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7" s="2" t="str">
        <f>IF(Esta[[#This Row],[TEC - Tipo de Estrutura 2]]="Pórtico","Vãos Multiplos",Esta[[#This Row],[TEC - Tipo de Estrutura 2]])</f>
        <v>Vãos Multiplos</v>
      </c>
      <c r="T747" s="1">
        <v>4</v>
      </c>
      <c r="U747" s="1">
        <v>53.23</v>
      </c>
      <c r="V747" s="1">
        <v>14.8</v>
      </c>
      <c r="W747" s="1">
        <v>15</v>
      </c>
      <c r="X747" s="1">
        <v>4.7</v>
      </c>
      <c r="Y747" s="8"/>
      <c r="Z747" s="1" t="s">
        <v>29</v>
      </c>
      <c r="AA747" s="2" t="s">
        <v>23</v>
      </c>
      <c r="AB747" s="2" t="str" cm="1">
        <f t="array" ref="AB7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8" spans="1:29" ht="15" hidden="1" customHeight="1" x14ac:dyDescent="0.35">
      <c r="A748" s="1">
        <v>1213</v>
      </c>
      <c r="B748" s="1">
        <v>4</v>
      </c>
      <c r="C748" s="11">
        <v>-8.1553680038646394</v>
      </c>
      <c r="D748" s="10">
        <v>39.922005838659601</v>
      </c>
      <c r="E748" s="1">
        <v>3349</v>
      </c>
      <c r="F748" s="2" t="s">
        <v>932</v>
      </c>
      <c r="G748" s="1"/>
      <c r="H748" s="2" t="s">
        <v>34</v>
      </c>
      <c r="I748" s="2" t="s">
        <v>99</v>
      </c>
      <c r="J748" s="2" t="s">
        <v>863</v>
      </c>
      <c r="K748" s="1">
        <v>-1903</v>
      </c>
      <c r="L748" s="1">
        <v>28174</v>
      </c>
      <c r="M748" s="2" t="s">
        <v>20</v>
      </c>
      <c r="N748" s="1">
        <v>1992</v>
      </c>
      <c r="O748" s="1" t="str" cm="1">
        <f t="array" ref="O7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8" s="1" t="str" cm="1">
        <f t="array" ref="P7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8" s="2" t="s">
        <v>31</v>
      </c>
      <c r="R748" s="2" t="str" cm="1">
        <f t="array" ref="R7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48" s="2" t="str">
        <f>IF(Esta[[#This Row],[TEC - Tipo de Estrutura 2]]="Pórtico","Vãos Multiplos",Esta[[#This Row],[TEC - Tipo de Estrutura 2]])</f>
        <v>Vãos Multiplos</v>
      </c>
      <c r="T748" s="1">
        <v>3</v>
      </c>
      <c r="U748" s="1">
        <v>30.05</v>
      </c>
      <c r="V748" s="1">
        <v>10.5</v>
      </c>
      <c r="W748" s="1">
        <v>14.85</v>
      </c>
      <c r="X748" s="1">
        <v>7.4</v>
      </c>
      <c r="Y748" s="8"/>
      <c r="Z748" s="1" t="s">
        <v>41</v>
      </c>
      <c r="AA748" s="2" t="s">
        <v>23</v>
      </c>
      <c r="AB748" s="2" t="str" cm="1">
        <f t="array" ref="AB7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49" spans="1:29" ht="15" hidden="1" customHeight="1" x14ac:dyDescent="0.35">
      <c r="A749" s="1">
        <v>1217</v>
      </c>
      <c r="B749" s="1">
        <v>4</v>
      </c>
      <c r="C749" s="11">
        <v>-8.7075008664039402</v>
      </c>
      <c r="D749" s="10">
        <v>38.062014934036299</v>
      </c>
      <c r="E749" s="1">
        <v>3358</v>
      </c>
      <c r="F749" s="2" t="s">
        <v>933</v>
      </c>
      <c r="G749" s="1"/>
      <c r="H749" s="2" t="s">
        <v>18</v>
      </c>
      <c r="I749" s="2" t="s">
        <v>411</v>
      </c>
      <c r="J749" s="2" t="s">
        <v>906</v>
      </c>
      <c r="K749" s="1">
        <v>-50408</v>
      </c>
      <c r="L749" s="1">
        <v>-178158</v>
      </c>
      <c r="M749" s="2" t="s">
        <v>20</v>
      </c>
      <c r="N749" s="1">
        <v>1986</v>
      </c>
      <c r="O749" s="1" t="str" cm="1">
        <f t="array" ref="O7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9" s="1" t="str" cm="1">
        <f t="array" ref="P7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49" s="2" t="s">
        <v>96</v>
      </c>
      <c r="R749" s="2" t="str" cm="1">
        <f t="array" ref="R7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49" s="2" t="str">
        <f>IF(Esta[[#This Row],[TEC - Tipo de Estrutura 2]]="Pórtico","Vãos Multiplos",Esta[[#This Row],[TEC - Tipo de Estrutura 2]])</f>
        <v>Vãos Multiplos</v>
      </c>
      <c r="T749" s="1">
        <v>1</v>
      </c>
      <c r="U749" s="1">
        <v>6.5</v>
      </c>
      <c r="V749" s="1">
        <v>15</v>
      </c>
      <c r="W749" s="1">
        <v>6.5</v>
      </c>
      <c r="X749" s="7"/>
      <c r="Y749" s="8"/>
      <c r="Z749" s="1" t="s">
        <v>29</v>
      </c>
      <c r="AA749" s="2" t="s">
        <v>23</v>
      </c>
      <c r="AB749" s="2" t="str" cm="1">
        <f t="array" ref="AB7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0" spans="1:29" ht="15" hidden="1" customHeight="1" x14ac:dyDescent="0.35">
      <c r="A750" s="1">
        <v>1218</v>
      </c>
      <c r="B750" s="1">
        <v>4</v>
      </c>
      <c r="C750" s="11">
        <v>-8.1812343744755598</v>
      </c>
      <c r="D750" s="10">
        <v>39.927689979616403</v>
      </c>
      <c r="E750" s="1">
        <v>3360</v>
      </c>
      <c r="F750" s="2" t="s">
        <v>934</v>
      </c>
      <c r="G750" s="1"/>
      <c r="H750" s="2" t="s">
        <v>34</v>
      </c>
      <c r="I750" s="2" t="s">
        <v>99</v>
      </c>
      <c r="J750" s="2" t="s">
        <v>863</v>
      </c>
      <c r="K750" s="1">
        <v>-4114</v>
      </c>
      <c r="L750" s="1">
        <v>28806</v>
      </c>
      <c r="M750" s="2" t="s">
        <v>20</v>
      </c>
      <c r="N750" s="1">
        <v>1992</v>
      </c>
      <c r="O750" s="1" t="str" cm="1">
        <f t="array" ref="O7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0" s="1" t="str" cm="1">
        <f t="array" ref="P7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0" s="2" t="s">
        <v>31</v>
      </c>
      <c r="R750" s="2" t="str" cm="1">
        <f t="array" ref="R7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0" s="2" t="str">
        <f>IF(Esta[[#This Row],[TEC - Tipo de Estrutura 2]]="Pórtico","Vãos Multiplos",Esta[[#This Row],[TEC - Tipo de Estrutura 2]])</f>
        <v>Vãos Multiplos</v>
      </c>
      <c r="T750" s="1">
        <v>3</v>
      </c>
      <c r="U750" s="1">
        <v>29.85</v>
      </c>
      <c r="V750" s="1">
        <v>10.5</v>
      </c>
      <c r="W750" s="1">
        <v>14.65</v>
      </c>
      <c r="X750" s="1">
        <v>7.8</v>
      </c>
      <c r="Y750" s="8"/>
      <c r="Z750" s="1" t="s">
        <v>41</v>
      </c>
      <c r="AA750" s="2" t="s">
        <v>23</v>
      </c>
      <c r="AB750" s="2" t="str" cm="1">
        <f t="array" ref="AB7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1" spans="1:29" ht="15" hidden="1" customHeight="1" x14ac:dyDescent="0.35">
      <c r="A751" s="1">
        <v>1219</v>
      </c>
      <c r="B751" s="1">
        <v>2</v>
      </c>
      <c r="C751" s="11">
        <v>-8.2072943143084593</v>
      </c>
      <c r="D751" s="10">
        <v>39.924488000178499</v>
      </c>
      <c r="E751" s="1">
        <v>3365</v>
      </c>
      <c r="F751" s="2" t="s">
        <v>935</v>
      </c>
      <c r="G751" s="1"/>
      <c r="H751" s="2" t="s">
        <v>34</v>
      </c>
      <c r="I751" s="2" t="s">
        <v>99</v>
      </c>
      <c r="J751" s="2" t="s">
        <v>863</v>
      </c>
      <c r="K751" s="1">
        <v>-6342</v>
      </c>
      <c r="L751" s="1">
        <v>28452</v>
      </c>
      <c r="M751" s="2" t="s">
        <v>20</v>
      </c>
      <c r="N751" s="1">
        <v>1992</v>
      </c>
      <c r="O751" s="1" t="str" cm="1">
        <f t="array" ref="O7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1" s="1" t="str" cm="1">
        <f t="array" ref="P7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1" s="2" t="s">
        <v>31</v>
      </c>
      <c r="R751" s="2" t="str" cm="1">
        <f t="array" ref="R7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1" s="2" t="str">
        <f>IF(Esta[[#This Row],[TEC - Tipo de Estrutura 2]]="Pórtico","Vãos Multiplos",Esta[[#This Row],[TEC - Tipo de Estrutura 2]])</f>
        <v>Vãos Multiplos</v>
      </c>
      <c r="T751" s="1">
        <v>3</v>
      </c>
      <c r="U751" s="1">
        <v>30.2</v>
      </c>
      <c r="V751" s="1">
        <v>10.5</v>
      </c>
      <c r="W751" s="1">
        <v>15</v>
      </c>
      <c r="X751" s="1">
        <v>7</v>
      </c>
      <c r="Y751" s="8"/>
      <c r="Z751" s="1" t="s">
        <v>41</v>
      </c>
      <c r="AA751" s="2" t="s">
        <v>23</v>
      </c>
      <c r="AB751" s="2" t="str" cm="1">
        <f t="array" ref="AB7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2" spans="1:29" ht="15" hidden="1" customHeight="1" x14ac:dyDescent="0.35">
      <c r="A752" s="1">
        <v>1220</v>
      </c>
      <c r="B752" s="1">
        <v>4</v>
      </c>
      <c r="C752" s="11">
        <v>-8.6419867430551705</v>
      </c>
      <c r="D752" s="10">
        <v>38.087542288581602</v>
      </c>
      <c r="E752" s="1">
        <v>3373</v>
      </c>
      <c r="F752" s="2" t="s">
        <v>936</v>
      </c>
      <c r="G752" s="1"/>
      <c r="H752" s="2" t="s">
        <v>34</v>
      </c>
      <c r="I752" s="2" t="s">
        <v>411</v>
      </c>
      <c r="J752" s="2" t="s">
        <v>906</v>
      </c>
      <c r="K752" s="1">
        <v>-44643</v>
      </c>
      <c r="L752" s="1">
        <v>-175358</v>
      </c>
      <c r="M752" s="2" t="s">
        <v>20</v>
      </c>
      <c r="N752" s="1">
        <v>1986</v>
      </c>
      <c r="O752" s="1" t="str" cm="1">
        <f t="array" ref="O7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2" s="1" t="str" cm="1">
        <f t="array" ref="P7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2" s="2" t="s">
        <v>31</v>
      </c>
      <c r="R752" s="2" t="str" cm="1">
        <f t="array" ref="R7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2" s="2" t="str">
        <f>IF(Esta[[#This Row],[TEC - Tipo de Estrutura 2]]="Pórtico","Vãos Multiplos",Esta[[#This Row],[TEC - Tipo de Estrutura 2]])</f>
        <v>Vãos Multiplos</v>
      </c>
      <c r="T752" s="1">
        <v>3</v>
      </c>
      <c r="U752" s="1">
        <v>39.01</v>
      </c>
      <c r="V752" s="1">
        <v>11.6</v>
      </c>
      <c r="W752" s="1">
        <v>15.05</v>
      </c>
      <c r="X752" s="1">
        <v>5.23</v>
      </c>
      <c r="Y752" s="8"/>
      <c r="Z752" s="1" t="s">
        <v>29</v>
      </c>
      <c r="AA752" s="2" t="s">
        <v>23</v>
      </c>
      <c r="AB752" s="2" t="str" cm="1">
        <f t="array" ref="AB7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3" spans="1:30" ht="15" hidden="1" customHeight="1" x14ac:dyDescent="0.35">
      <c r="A753" s="1">
        <v>1221</v>
      </c>
      <c r="B753" s="1">
        <v>4</v>
      </c>
      <c r="C753" s="11">
        <v>-8.6490643581106106</v>
      </c>
      <c r="D753" s="10">
        <v>38.157079074081302</v>
      </c>
      <c r="E753" s="1">
        <v>3383</v>
      </c>
      <c r="F753" s="2" t="s">
        <v>937</v>
      </c>
      <c r="G753" s="1"/>
      <c r="H753" s="2" t="s">
        <v>18</v>
      </c>
      <c r="I753" s="2" t="s">
        <v>411</v>
      </c>
      <c r="J753" s="2" t="s">
        <v>917</v>
      </c>
      <c r="K753" s="1">
        <v>-45221</v>
      </c>
      <c r="L753" s="1">
        <v>-167636</v>
      </c>
      <c r="M753" s="2" t="s">
        <v>20</v>
      </c>
      <c r="N753" s="1">
        <v>1986</v>
      </c>
      <c r="O753" s="1" t="str" cm="1">
        <f t="array" ref="O7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3" s="1" t="str" cm="1">
        <f t="array" ref="P7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3" s="2" t="s">
        <v>21</v>
      </c>
      <c r="R753" s="2" t="str" cm="1">
        <f t="array" ref="R7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53" s="2" t="str">
        <f>IF(Esta[[#This Row],[TEC - Tipo de Estrutura 2]]="Pórtico","Vãos Multiplos",Esta[[#This Row],[TEC - Tipo de Estrutura 2]])</f>
        <v>Tabuleiro simples/apoiado</v>
      </c>
      <c r="T753" s="1">
        <v>1</v>
      </c>
      <c r="U753" s="1">
        <v>11.65</v>
      </c>
      <c r="V753" s="1">
        <v>14.6</v>
      </c>
      <c r="W753" s="1">
        <v>11.65</v>
      </c>
      <c r="X753" s="7"/>
      <c r="Y753" s="8"/>
      <c r="Z753" s="1" t="s">
        <v>29</v>
      </c>
      <c r="AA753" s="2" t="s">
        <v>23</v>
      </c>
      <c r="AB753" s="2" t="str" cm="1">
        <f t="array" ref="AB7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4" spans="1:30" ht="15" hidden="1" customHeight="1" x14ac:dyDescent="0.35">
      <c r="A754" s="1">
        <v>1222</v>
      </c>
      <c r="B754" s="1">
        <v>4</v>
      </c>
      <c r="C754" s="11">
        <v>-8.6127760276960892</v>
      </c>
      <c r="D754" s="10">
        <v>38.197971342200802</v>
      </c>
      <c r="E754" s="1">
        <v>3390</v>
      </c>
      <c r="F754" s="2" t="s">
        <v>938</v>
      </c>
      <c r="G754" s="1"/>
      <c r="H754" s="2" t="s">
        <v>34</v>
      </c>
      <c r="I754" s="2" t="s">
        <v>411</v>
      </c>
      <c r="J754" s="2" t="s">
        <v>917</v>
      </c>
      <c r="K754" s="1">
        <v>-42017</v>
      </c>
      <c r="L754" s="1">
        <v>-163114</v>
      </c>
      <c r="M754" s="2" t="s">
        <v>20</v>
      </c>
      <c r="N754" s="1">
        <v>1986</v>
      </c>
      <c r="O754" s="1" t="str" cm="1">
        <f t="array" ref="O7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4" s="1" t="str" cm="1">
        <f t="array" ref="P7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4" s="2" t="s">
        <v>21</v>
      </c>
      <c r="R754" s="2" t="str" cm="1">
        <f t="array" ref="R7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54" s="2" t="str">
        <f>IF(Esta[[#This Row],[TEC - Tipo de Estrutura 2]]="Pórtico","Vãos Multiplos",Esta[[#This Row],[TEC - Tipo de Estrutura 2]])</f>
        <v>Tabuleiro simples/apoiado</v>
      </c>
      <c r="T754" s="1">
        <v>1</v>
      </c>
      <c r="U754" s="1">
        <v>20.5</v>
      </c>
      <c r="V754" s="1">
        <v>9.6199999999999992</v>
      </c>
      <c r="W754" s="1">
        <v>20.5</v>
      </c>
      <c r="X754" s="7"/>
      <c r="Y754" s="8"/>
      <c r="Z754" s="1" t="s">
        <v>29</v>
      </c>
      <c r="AA754" s="2" t="s">
        <v>23</v>
      </c>
      <c r="AB754" s="2" t="str" cm="1">
        <f t="array" ref="AB7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5" spans="1:30" ht="15" hidden="1" customHeight="1" x14ac:dyDescent="0.35">
      <c r="A755" s="1">
        <v>1223</v>
      </c>
      <c r="B755" s="1">
        <v>4</v>
      </c>
      <c r="C755" s="11">
        <v>-8.4159529484253195</v>
      </c>
      <c r="D755" s="10">
        <v>42.067825809237597</v>
      </c>
      <c r="E755" s="1">
        <v>3394</v>
      </c>
      <c r="F755" s="2" t="s">
        <v>939</v>
      </c>
      <c r="G755" s="1"/>
      <c r="H755" s="2" t="s">
        <v>34</v>
      </c>
      <c r="I755" s="2" t="s">
        <v>262</v>
      </c>
      <c r="J755" s="2" t="s">
        <v>674</v>
      </c>
      <c r="K755" s="1">
        <v>-23409</v>
      </c>
      <c r="L755" s="1">
        <v>266514</v>
      </c>
      <c r="M755" s="2" t="s">
        <v>20</v>
      </c>
      <c r="N755" s="1">
        <v>1990</v>
      </c>
      <c r="O755" s="1" t="str" cm="1">
        <f t="array" ref="O7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5" s="1" t="str" cm="1">
        <f t="array" ref="P7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5" s="2" t="s">
        <v>31</v>
      </c>
      <c r="R755" s="2" t="str" cm="1">
        <f t="array" ref="R7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5" s="2" t="str">
        <f>IF(Esta[[#This Row],[TEC - Tipo de Estrutura 2]]="Pórtico","Vãos Multiplos",Esta[[#This Row],[TEC - Tipo de Estrutura 2]])</f>
        <v>Vãos Multiplos</v>
      </c>
      <c r="T755" s="1">
        <v>3</v>
      </c>
      <c r="U755" s="1">
        <v>36.82</v>
      </c>
      <c r="V755" s="1">
        <v>9.6</v>
      </c>
      <c r="W755" s="1">
        <v>23.44</v>
      </c>
      <c r="X755" s="1">
        <v>5.41</v>
      </c>
      <c r="Y755" s="8"/>
      <c r="Z755" s="1" t="s">
        <v>37</v>
      </c>
      <c r="AA755" s="2" t="s">
        <v>23</v>
      </c>
      <c r="AB755" s="2" t="str" cm="1">
        <f t="array" ref="AB7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6" spans="1:30" ht="15" hidden="1" customHeight="1" x14ac:dyDescent="0.35">
      <c r="A756" s="1">
        <v>1228</v>
      </c>
      <c r="B756" s="1">
        <v>4</v>
      </c>
      <c r="C756" s="11">
        <v>-8.4050070642752708</v>
      </c>
      <c r="D756" s="10">
        <v>42.0686688307552</v>
      </c>
      <c r="E756" s="1">
        <v>3436</v>
      </c>
      <c r="F756" s="2" t="s">
        <v>941</v>
      </c>
      <c r="G756" s="1"/>
      <c r="H756" s="2" t="s">
        <v>18</v>
      </c>
      <c r="I756" s="2" t="s">
        <v>262</v>
      </c>
      <c r="J756" s="2" t="s">
        <v>674</v>
      </c>
      <c r="K756" s="1">
        <v>-22502.79</v>
      </c>
      <c r="L756" s="1">
        <v>266604.7</v>
      </c>
      <c r="M756" s="2" t="s">
        <v>20</v>
      </c>
      <c r="N756" s="1">
        <v>1995</v>
      </c>
      <c r="O756" s="1" t="str" cm="1">
        <f t="array" ref="O7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6" s="1" t="str" cm="1">
        <f t="array" ref="P7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6" s="2" t="s">
        <v>31</v>
      </c>
      <c r="R756" s="2" t="str" cm="1">
        <f t="array" ref="R7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6" s="2" t="str">
        <f>IF(Esta[[#This Row],[TEC - Tipo de Estrutura 2]]="Pórtico","Vãos Multiplos",Esta[[#This Row],[TEC - Tipo de Estrutura 2]])</f>
        <v>Vãos Multiplos</v>
      </c>
      <c r="T756" s="1">
        <v>3</v>
      </c>
      <c r="U756" s="1">
        <v>32.36</v>
      </c>
      <c r="V756" s="1">
        <v>15.2</v>
      </c>
      <c r="W756" s="1">
        <v>12.06</v>
      </c>
      <c r="X756" s="1">
        <v>5.38</v>
      </c>
      <c r="Y756" s="8"/>
      <c r="Z756" s="1" t="s">
        <v>37</v>
      </c>
      <c r="AA756" s="2" t="s">
        <v>23</v>
      </c>
      <c r="AB756" s="2" t="str" cm="1">
        <f t="array" ref="AB7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7" spans="1:30" ht="15" hidden="1" customHeight="1" x14ac:dyDescent="0.35">
      <c r="A757" s="1">
        <v>1229</v>
      </c>
      <c r="B757" s="1">
        <v>5</v>
      </c>
      <c r="C757" s="11">
        <v>-7.6996583842961499</v>
      </c>
      <c r="D757" s="10">
        <v>41.3234044713411</v>
      </c>
      <c r="E757" s="1">
        <v>3437</v>
      </c>
      <c r="F757" s="2" t="s">
        <v>942</v>
      </c>
      <c r="G757" s="1"/>
      <c r="H757" s="2" t="s">
        <v>34</v>
      </c>
      <c r="I757" s="2" t="s">
        <v>185</v>
      </c>
      <c r="J757" s="2" t="s">
        <v>185</v>
      </c>
      <c r="K757" s="1">
        <v>36289.599999999999</v>
      </c>
      <c r="L757" s="1">
        <v>183885</v>
      </c>
      <c r="M757" s="2" t="s">
        <v>20</v>
      </c>
      <c r="N757" s="1">
        <v>2003</v>
      </c>
      <c r="O757" s="1" t="str" cm="1">
        <f t="array" ref="O7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7" s="1" t="str" cm="1">
        <f t="array" ref="P7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7" s="2" t="s">
        <v>31</v>
      </c>
      <c r="R757" s="2" t="str" cm="1">
        <f t="array" ref="R7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7" s="2" t="str">
        <f>IF(Esta[[#This Row],[TEC - Tipo de Estrutura 2]]="Pórtico","Vãos Multiplos",Esta[[#This Row],[TEC - Tipo de Estrutura 2]])</f>
        <v>Vãos Multiplos</v>
      </c>
      <c r="T757" s="1">
        <v>2</v>
      </c>
      <c r="U757" s="1">
        <v>48.05</v>
      </c>
      <c r="V757" s="1">
        <v>17.850000000000001</v>
      </c>
      <c r="W757" s="1">
        <v>25.85</v>
      </c>
      <c r="X757" s="1">
        <v>3.64</v>
      </c>
      <c r="Y757" s="8"/>
      <c r="Z757" s="1" t="s">
        <v>37</v>
      </c>
      <c r="AA757" s="2" t="s">
        <v>23</v>
      </c>
      <c r="AB757" s="2" t="str" cm="1">
        <f t="array" ref="AB7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8" spans="1:30" ht="15" hidden="1" customHeight="1" x14ac:dyDescent="0.35">
      <c r="A758" s="1">
        <v>1231</v>
      </c>
      <c r="B758" s="1">
        <v>6</v>
      </c>
      <c r="C758" s="11">
        <v>-8.5031407007013904</v>
      </c>
      <c r="D758" s="10">
        <v>40.107331382098401</v>
      </c>
      <c r="E758" s="1">
        <v>3453</v>
      </c>
      <c r="F758" s="2" t="s">
        <v>943</v>
      </c>
      <c r="G758" s="1"/>
      <c r="H758" s="2" t="s">
        <v>34</v>
      </c>
      <c r="I758" s="2" t="s">
        <v>600</v>
      </c>
      <c r="J758" s="2" t="s">
        <v>944</v>
      </c>
      <c r="K758" s="1">
        <v>-31549</v>
      </c>
      <c r="L758" s="1">
        <v>48817</v>
      </c>
      <c r="M758" s="2" t="s">
        <v>20</v>
      </c>
      <c r="N758" s="1">
        <v>1997</v>
      </c>
      <c r="O758" s="1" t="str" cm="1">
        <f t="array" ref="O7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8" s="1" t="str" cm="1">
        <f t="array" ref="P7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8" s="2" t="s">
        <v>31</v>
      </c>
      <c r="R758" s="2" t="str" cm="1">
        <f t="array" ref="R7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58" s="2" t="str">
        <f>IF(Esta[[#This Row],[TEC - Tipo de Estrutura 2]]="Pórtico","Vãos Multiplos",Esta[[#This Row],[TEC - Tipo de Estrutura 2]])</f>
        <v>Vãos Multiplos</v>
      </c>
      <c r="T758" s="1">
        <v>5</v>
      </c>
      <c r="U758" s="1">
        <v>96</v>
      </c>
      <c r="V758" s="1">
        <v>19.95</v>
      </c>
      <c r="W758" s="1">
        <v>24</v>
      </c>
      <c r="X758" s="1">
        <v>7.08</v>
      </c>
      <c r="Y758" s="8"/>
      <c r="Z758" s="1" t="s">
        <v>41</v>
      </c>
      <c r="AA758" s="2" t="s">
        <v>35</v>
      </c>
      <c r="AB758" s="2" t="str" cm="1">
        <f t="array" ref="AB7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59" spans="1:30" ht="15" hidden="1" customHeight="1" x14ac:dyDescent="0.35">
      <c r="A759" s="1">
        <v>1232</v>
      </c>
      <c r="B759" s="1">
        <v>4</v>
      </c>
      <c r="C759" s="11">
        <v>-8.0306797493770503</v>
      </c>
      <c r="D759" s="10">
        <v>41.343137687783702</v>
      </c>
      <c r="E759" s="1">
        <v>3455</v>
      </c>
      <c r="F759" s="2" t="s">
        <v>18</v>
      </c>
      <c r="G759" s="1"/>
      <c r="H759" s="2" t="s">
        <v>18</v>
      </c>
      <c r="I759" s="2" t="s">
        <v>151</v>
      </c>
      <c r="J759" s="2" t="s">
        <v>945</v>
      </c>
      <c r="K759" s="1">
        <v>8573</v>
      </c>
      <c r="L759" s="1">
        <v>185991</v>
      </c>
      <c r="M759" s="2" t="s">
        <v>20</v>
      </c>
      <c r="N759" s="1">
        <v>2010</v>
      </c>
      <c r="O759" s="1" t="str" cm="1">
        <f t="array" ref="O7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9" s="1" t="str" cm="1">
        <f t="array" ref="P7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59" s="2" t="s">
        <v>205</v>
      </c>
      <c r="R759" s="2" t="str" cm="1">
        <f t="array" ref="R7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759" s="2" t="str">
        <f>IF(Esta[[#This Row],[TEC - Tipo de Estrutura 2]]="Pórtico","Vãos Multiplos",Esta[[#This Row],[TEC - Tipo de Estrutura 2]])</f>
        <v>Outro</v>
      </c>
      <c r="T759" s="1">
        <v>1</v>
      </c>
      <c r="U759" s="1">
        <v>4</v>
      </c>
      <c r="V759" s="1">
        <v>26.1</v>
      </c>
      <c r="W759" s="1">
        <v>4</v>
      </c>
      <c r="X759" s="7"/>
      <c r="Y759" s="8"/>
      <c r="Z759" s="1" t="s">
        <v>37</v>
      </c>
      <c r="AA759" s="2" t="s">
        <v>206</v>
      </c>
      <c r="AB759" s="2" t="str" cm="1">
        <f t="array" ref="AB7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7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760" spans="1:30" ht="15" hidden="1" customHeight="1" x14ac:dyDescent="0.35">
      <c r="A760" s="1">
        <v>1234</v>
      </c>
      <c r="B760" s="1">
        <v>4</v>
      </c>
      <c r="C760" s="11">
        <v>-8.3925215015919203</v>
      </c>
      <c r="D760" s="10">
        <v>42.0726554258828</v>
      </c>
      <c r="E760" s="1">
        <v>3457</v>
      </c>
      <c r="F760" s="2" t="s">
        <v>946</v>
      </c>
      <c r="G760" s="1"/>
      <c r="H760" s="2" t="s">
        <v>18</v>
      </c>
      <c r="I760" s="2" t="s">
        <v>262</v>
      </c>
      <c r="J760" s="2" t="s">
        <v>674</v>
      </c>
      <c r="K760" s="1">
        <v>-21468.12</v>
      </c>
      <c r="L760" s="1">
        <v>267044.3</v>
      </c>
      <c r="M760" s="2" t="s">
        <v>20</v>
      </c>
      <c r="N760" s="1">
        <v>1995</v>
      </c>
      <c r="O760" s="1" t="str" cm="1">
        <f t="array" ref="O7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0" s="1" t="str" cm="1">
        <f t="array" ref="P7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0" s="2" t="s">
        <v>31</v>
      </c>
      <c r="R760" s="2" t="str" cm="1">
        <f t="array" ref="R7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0" s="2" t="str">
        <f>IF(Esta[[#This Row],[TEC - Tipo de Estrutura 2]]="Pórtico","Vãos Multiplos",Esta[[#This Row],[TEC - Tipo de Estrutura 2]])</f>
        <v>Vãos Multiplos</v>
      </c>
      <c r="T760" s="1">
        <v>3</v>
      </c>
      <c r="U760" s="1">
        <v>28.49</v>
      </c>
      <c r="V760" s="1">
        <v>15.3</v>
      </c>
      <c r="W760" s="1">
        <v>12.36</v>
      </c>
      <c r="X760" s="1">
        <v>7.19</v>
      </c>
      <c r="Y760" s="8"/>
      <c r="Z760" s="1" t="s">
        <v>37</v>
      </c>
      <c r="AA760" s="2" t="s">
        <v>23</v>
      </c>
      <c r="AB760" s="2" t="str" cm="1">
        <f t="array" ref="AB7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1" spans="1:30" ht="15" hidden="1" customHeight="1" x14ac:dyDescent="0.35">
      <c r="A761" s="1">
        <v>1238</v>
      </c>
      <c r="B761" s="1">
        <v>1</v>
      </c>
      <c r="C761" s="11">
        <v>-8.7330405529691895</v>
      </c>
      <c r="D761" s="10">
        <v>38.146882911016597</v>
      </c>
      <c r="E761" s="1">
        <v>3462</v>
      </c>
      <c r="F761" s="2" t="s">
        <v>947</v>
      </c>
      <c r="G761" s="1"/>
      <c r="H761" s="2" t="s">
        <v>25</v>
      </c>
      <c r="I761" s="2" t="s">
        <v>411</v>
      </c>
      <c r="J761" s="2" t="s">
        <v>917</v>
      </c>
      <c r="K761" s="1">
        <v>-52588.480000000003</v>
      </c>
      <c r="L761" s="1">
        <v>-168723.5</v>
      </c>
      <c r="M761" s="2" t="s">
        <v>20</v>
      </c>
      <c r="N761" s="1">
        <v>1995</v>
      </c>
      <c r="O761" s="1" t="str" cm="1">
        <f t="array" ref="O7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1" s="1" t="str" cm="1">
        <f t="array" ref="P7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1" s="2" t="s">
        <v>64</v>
      </c>
      <c r="R761" s="2" t="str" cm="1">
        <f t="array" ref="R7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61" s="2" t="str">
        <f>IF(Esta[[#This Row],[TEC - Tipo de Estrutura 2]]="Pórtico","Vãos Multiplos",Esta[[#This Row],[TEC - Tipo de Estrutura 2]])</f>
        <v>Arco</v>
      </c>
      <c r="T761" s="1">
        <v>1</v>
      </c>
      <c r="U761" s="1">
        <v>9.8000000000000007</v>
      </c>
      <c r="V761" s="1">
        <v>16</v>
      </c>
      <c r="W761" s="1">
        <v>9.8000000000000007</v>
      </c>
      <c r="X761" s="7"/>
      <c r="Y761" s="8"/>
      <c r="Z761" s="1" t="s">
        <v>29</v>
      </c>
      <c r="AA761" s="2" t="s">
        <v>30</v>
      </c>
      <c r="AB761" s="2" t="str" cm="1">
        <f t="array" ref="AB7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7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761" s="2" t="s">
        <v>23</v>
      </c>
    </row>
    <row r="762" spans="1:30" ht="15" hidden="1" customHeight="1" x14ac:dyDescent="0.35">
      <c r="A762" s="1">
        <v>1240</v>
      </c>
      <c r="B762" s="1">
        <v>4</v>
      </c>
      <c r="C762" s="11">
        <v>-8.4938794926191594</v>
      </c>
      <c r="D762" s="10">
        <v>40.103749191626399</v>
      </c>
      <c r="E762" s="1">
        <v>3469</v>
      </c>
      <c r="F762" s="2" t="s">
        <v>948</v>
      </c>
      <c r="G762" s="1"/>
      <c r="H762" s="2" t="s">
        <v>34</v>
      </c>
      <c r="I762" s="2" t="s">
        <v>600</v>
      </c>
      <c r="J762" s="2" t="s">
        <v>944</v>
      </c>
      <c r="K762" s="1">
        <v>-30761</v>
      </c>
      <c r="L762" s="1">
        <v>48416</v>
      </c>
      <c r="M762" s="2" t="s">
        <v>20</v>
      </c>
      <c r="N762" s="1">
        <v>1997</v>
      </c>
      <c r="O762" s="1" t="str" cm="1">
        <f t="array" ref="O7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2" s="1" t="str" cm="1">
        <f t="array" ref="P7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2" s="2" t="s">
        <v>31</v>
      </c>
      <c r="R762" s="2" t="str" cm="1">
        <f t="array" ref="R7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2" s="2" t="str">
        <f>IF(Esta[[#This Row],[TEC - Tipo de Estrutura 2]]="Pórtico","Vãos Multiplos",Esta[[#This Row],[TEC - Tipo de Estrutura 2]])</f>
        <v>Vãos Multiplos</v>
      </c>
      <c r="T762" s="1">
        <v>3</v>
      </c>
      <c r="U762" s="1">
        <v>33.68</v>
      </c>
      <c r="V762" s="1">
        <v>10</v>
      </c>
      <c r="W762" s="1">
        <v>16.77</v>
      </c>
      <c r="X762" s="1">
        <v>6</v>
      </c>
      <c r="Y762" s="8"/>
      <c r="Z762" s="1" t="s">
        <v>41</v>
      </c>
      <c r="AA762" s="2" t="s">
        <v>35</v>
      </c>
      <c r="AB762" s="2" t="str" cm="1">
        <f t="array" ref="AB7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3" spans="1:30" ht="15" hidden="1" customHeight="1" x14ac:dyDescent="0.35">
      <c r="A763" s="1">
        <v>1243</v>
      </c>
      <c r="B763" s="1">
        <v>4</v>
      </c>
      <c r="C763" s="11">
        <v>-8.2275614090597493</v>
      </c>
      <c r="D763" s="10">
        <v>40.311020357525699</v>
      </c>
      <c r="E763" s="1">
        <v>3487</v>
      </c>
      <c r="F763" s="2" t="s">
        <v>950</v>
      </c>
      <c r="G763" s="1"/>
      <c r="H763" s="2" t="s">
        <v>34</v>
      </c>
      <c r="I763" s="2" t="s">
        <v>600</v>
      </c>
      <c r="J763" s="2" t="s">
        <v>871</v>
      </c>
      <c r="K763" s="1">
        <v>-8029</v>
      </c>
      <c r="L763" s="1">
        <v>71373</v>
      </c>
      <c r="M763" s="2" t="s">
        <v>20</v>
      </c>
      <c r="N763" s="1">
        <v>1988</v>
      </c>
      <c r="O763" s="1" t="str" cm="1">
        <f t="array" ref="O7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3" s="1" t="str" cm="1">
        <f t="array" ref="P7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3" s="2" t="s">
        <v>31</v>
      </c>
      <c r="R763" s="2" t="str" cm="1">
        <f t="array" ref="R7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3" s="2" t="str">
        <f>IF(Esta[[#This Row],[TEC - Tipo de Estrutura 2]]="Pórtico","Vãos Multiplos",Esta[[#This Row],[TEC - Tipo de Estrutura 2]])</f>
        <v>Vãos Multiplos</v>
      </c>
      <c r="T763" s="1">
        <v>3</v>
      </c>
      <c r="U763" s="1">
        <v>55.05</v>
      </c>
      <c r="V763" s="1">
        <v>10.91</v>
      </c>
      <c r="W763" s="1">
        <v>30.54</v>
      </c>
      <c r="X763" s="1">
        <v>7.9</v>
      </c>
      <c r="Y763" s="8"/>
      <c r="Z763" s="1" t="s">
        <v>41</v>
      </c>
      <c r="AA763" s="2" t="s">
        <v>35</v>
      </c>
      <c r="AB763" s="2" t="str" cm="1">
        <f t="array" ref="AB7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4" spans="1:30" ht="15" hidden="1" customHeight="1" x14ac:dyDescent="0.35">
      <c r="A764" s="1">
        <v>1244</v>
      </c>
      <c r="B764" s="1">
        <v>4</v>
      </c>
      <c r="C764" s="11">
        <v>-8.2141612396354198</v>
      </c>
      <c r="D764" s="10">
        <v>40.312891461852203</v>
      </c>
      <c r="E764" s="1">
        <v>3488</v>
      </c>
      <c r="F764" s="2" t="s">
        <v>950</v>
      </c>
      <c r="G764" s="1"/>
      <c r="H764" s="2" t="s">
        <v>34</v>
      </c>
      <c r="I764" s="2" t="s">
        <v>600</v>
      </c>
      <c r="J764" s="2" t="s">
        <v>871</v>
      </c>
      <c r="K764" s="1">
        <v>-6889.7259999999997</v>
      </c>
      <c r="L764" s="1">
        <v>71579.64</v>
      </c>
      <c r="M764" s="2" t="s">
        <v>20</v>
      </c>
      <c r="N764" s="1">
        <v>1997</v>
      </c>
      <c r="O764" s="1" t="str" cm="1">
        <f t="array" ref="O7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4" s="1" t="str" cm="1">
        <f t="array" ref="P7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4" s="2" t="s">
        <v>31</v>
      </c>
      <c r="R764" s="2" t="str" cm="1">
        <f t="array" ref="R7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4" s="2" t="str">
        <f>IF(Esta[[#This Row],[TEC - Tipo de Estrutura 2]]="Pórtico","Vãos Multiplos",Esta[[#This Row],[TEC - Tipo de Estrutura 2]])</f>
        <v>Vãos Multiplos</v>
      </c>
      <c r="T764" s="1">
        <v>3</v>
      </c>
      <c r="U764" s="1">
        <v>37.46</v>
      </c>
      <c r="V764" s="1">
        <v>10.73</v>
      </c>
      <c r="W764" s="1">
        <v>17.43</v>
      </c>
      <c r="X764" s="1">
        <v>7.9</v>
      </c>
      <c r="Y764" s="8"/>
      <c r="Z764" s="1" t="s">
        <v>41</v>
      </c>
      <c r="AA764" s="2" t="s">
        <v>35</v>
      </c>
      <c r="AB764" s="2" t="str" cm="1">
        <f t="array" ref="AB7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5" spans="1:30" ht="15" hidden="1" customHeight="1" x14ac:dyDescent="0.35">
      <c r="A765" s="1">
        <v>1245</v>
      </c>
      <c r="B765" s="1">
        <v>4</v>
      </c>
      <c r="C765" s="11">
        <v>-8.2035599793012892</v>
      </c>
      <c r="D765" s="10">
        <v>40.308236686003703</v>
      </c>
      <c r="E765" s="1">
        <v>3489</v>
      </c>
      <c r="F765" s="2" t="s">
        <v>18</v>
      </c>
      <c r="G765" s="1"/>
      <c r="H765" s="2" t="s">
        <v>18</v>
      </c>
      <c r="I765" s="2" t="s">
        <v>600</v>
      </c>
      <c r="J765" s="2" t="s">
        <v>871</v>
      </c>
      <c r="K765" s="1">
        <v>-5989</v>
      </c>
      <c r="L765" s="1">
        <v>71062</v>
      </c>
      <c r="M765" s="2" t="s">
        <v>20</v>
      </c>
      <c r="N765" s="1">
        <v>1997</v>
      </c>
      <c r="O765" s="1" t="str" cm="1">
        <f t="array" ref="O7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5" s="1" t="str" cm="1">
        <f t="array" ref="P7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5" s="2" t="s">
        <v>57</v>
      </c>
      <c r="R765" s="2" t="str" cm="1">
        <f t="array" ref="R7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65" s="2" t="str">
        <f>IF(Esta[[#This Row],[TEC - Tipo de Estrutura 2]]="Pórtico","Vãos Multiplos",Esta[[#This Row],[TEC - Tipo de Estrutura 2]])</f>
        <v>Vãos Multiplos</v>
      </c>
      <c r="T765" s="1">
        <v>1</v>
      </c>
      <c r="U765" s="1">
        <v>11</v>
      </c>
      <c r="V765" s="1">
        <v>17.489999999999998</v>
      </c>
      <c r="W765" s="1">
        <v>11</v>
      </c>
      <c r="X765" s="7"/>
      <c r="Y765" s="8"/>
      <c r="Z765" s="1" t="s">
        <v>41</v>
      </c>
      <c r="AA765" s="2" t="s">
        <v>23</v>
      </c>
      <c r="AB765" s="2" t="str" cm="1">
        <f t="array" ref="AB7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6" spans="1:30" ht="15" hidden="1" customHeight="1" x14ac:dyDescent="0.35">
      <c r="A766" s="1">
        <v>1246</v>
      </c>
      <c r="B766" s="1">
        <v>4</v>
      </c>
      <c r="C766" s="11">
        <v>-8.1885100275572693</v>
      </c>
      <c r="D766" s="10">
        <v>40.309297730216201</v>
      </c>
      <c r="E766" s="1">
        <v>3490</v>
      </c>
      <c r="F766" s="2" t="s">
        <v>34</v>
      </c>
      <c r="G766" s="1"/>
      <c r="H766" s="2" t="s">
        <v>34</v>
      </c>
      <c r="I766" s="2" t="s">
        <v>600</v>
      </c>
      <c r="J766" s="2" t="s">
        <v>871</v>
      </c>
      <c r="K766" s="1">
        <v>-4709.55</v>
      </c>
      <c r="L766" s="1">
        <v>71178.91</v>
      </c>
      <c r="M766" s="2" t="s">
        <v>20</v>
      </c>
      <c r="N766" s="1">
        <v>1996</v>
      </c>
      <c r="O766" s="1" t="str" cm="1">
        <f t="array" ref="O7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6" s="1" t="str" cm="1">
        <f t="array" ref="P7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6" s="2" t="s">
        <v>31</v>
      </c>
      <c r="R766" s="2" t="str" cm="1">
        <f t="array" ref="R7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66" s="2" t="str">
        <f>IF(Esta[[#This Row],[TEC - Tipo de Estrutura 2]]="Pórtico","Vãos Multiplos",Esta[[#This Row],[TEC - Tipo de Estrutura 2]])</f>
        <v>Vãos Multiplos</v>
      </c>
      <c r="T766" s="1">
        <v>3</v>
      </c>
      <c r="U766" s="1">
        <v>55</v>
      </c>
      <c r="V766" s="1">
        <v>11.04</v>
      </c>
      <c r="W766" s="1">
        <v>27</v>
      </c>
      <c r="X766" s="1">
        <v>7.13</v>
      </c>
      <c r="Y766" s="8"/>
      <c r="Z766" s="1" t="s">
        <v>41</v>
      </c>
      <c r="AA766" s="2" t="s">
        <v>23</v>
      </c>
      <c r="AB766" s="2" t="str" cm="1">
        <f t="array" ref="AB7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7" spans="1:30" ht="15" hidden="1" customHeight="1" x14ac:dyDescent="0.35">
      <c r="A767" s="1">
        <v>1247</v>
      </c>
      <c r="B767" s="1">
        <v>2</v>
      </c>
      <c r="C767" s="11">
        <v>-8.0689534681573392</v>
      </c>
      <c r="D767" s="10">
        <v>40.242534262327297</v>
      </c>
      <c r="E767" s="1">
        <v>3492</v>
      </c>
      <c r="F767" s="2" t="s">
        <v>951</v>
      </c>
      <c r="G767" s="1"/>
      <c r="H767" s="2" t="s">
        <v>25</v>
      </c>
      <c r="I767" s="2" t="s">
        <v>600</v>
      </c>
      <c r="J767" s="2" t="s">
        <v>949</v>
      </c>
      <c r="K767" s="1">
        <v>5459</v>
      </c>
      <c r="L767" s="1">
        <v>63766</v>
      </c>
      <c r="M767" s="2" t="s">
        <v>20</v>
      </c>
      <c r="N767" s="1">
        <v>2002</v>
      </c>
      <c r="O767" s="1" t="str" cm="1">
        <f t="array" ref="O7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7" s="1" t="str" cm="1">
        <f t="array" ref="P7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7" s="2" t="s">
        <v>21</v>
      </c>
      <c r="R767" s="2" t="str" cm="1">
        <f t="array" ref="R7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67" s="2" t="str">
        <f>IF(Esta[[#This Row],[TEC - Tipo de Estrutura 2]]="Pórtico","Vãos Multiplos",Esta[[#This Row],[TEC - Tipo de Estrutura 2]])</f>
        <v>Tabuleiro simples/apoiado</v>
      </c>
      <c r="T767" s="1">
        <v>1</v>
      </c>
      <c r="U767" s="1">
        <v>27.85</v>
      </c>
      <c r="V767" s="1">
        <v>13.03</v>
      </c>
      <c r="W767" s="1">
        <v>27.85</v>
      </c>
      <c r="X767" s="7"/>
      <c r="Y767" s="8"/>
      <c r="Z767" s="1" t="s">
        <v>41</v>
      </c>
      <c r="AA767" s="2" t="s">
        <v>35</v>
      </c>
      <c r="AB767" s="2" t="str" cm="1">
        <f t="array" ref="AB7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8" spans="1:30" ht="15" hidden="1" customHeight="1" x14ac:dyDescent="0.35">
      <c r="A768" s="1">
        <v>1248</v>
      </c>
      <c r="B768" s="1">
        <v>4</v>
      </c>
      <c r="C768" s="11">
        <v>-8.0694266090071292</v>
      </c>
      <c r="D768" s="10">
        <v>40.243913674707997</v>
      </c>
      <c r="E768" s="1">
        <v>3494</v>
      </c>
      <c r="F768" s="2" t="s">
        <v>952</v>
      </c>
      <c r="G768" s="1"/>
      <c r="H768" s="2" t="s">
        <v>18</v>
      </c>
      <c r="I768" s="2" t="s">
        <v>600</v>
      </c>
      <c r="J768" s="2" t="s">
        <v>949</v>
      </c>
      <c r="K768" s="1">
        <v>5418.63</v>
      </c>
      <c r="L768" s="1">
        <v>63919.14</v>
      </c>
      <c r="M768" s="2" t="s">
        <v>20</v>
      </c>
      <c r="N768" s="1">
        <v>2000</v>
      </c>
      <c r="O768" s="1" t="str" cm="1">
        <f t="array" ref="O7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8" s="1" t="str" cm="1">
        <f t="array" ref="P7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8" s="2" t="s">
        <v>154</v>
      </c>
      <c r="R768" s="2" t="str" cm="1">
        <f t="array" ref="R7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68" s="2" t="str">
        <f>IF(Esta[[#This Row],[TEC - Tipo de Estrutura 2]]="Pórtico","Vãos Multiplos",Esta[[#This Row],[TEC - Tipo de Estrutura 2]])</f>
        <v>Arco</v>
      </c>
      <c r="T768" s="1">
        <v>1</v>
      </c>
      <c r="U768" s="1">
        <v>4.7</v>
      </c>
      <c r="V768" s="1">
        <v>25.3</v>
      </c>
      <c r="W768" s="1">
        <v>4.7</v>
      </c>
      <c r="X768" s="7"/>
      <c r="Y768" s="8"/>
      <c r="Z768" s="1" t="s">
        <v>41</v>
      </c>
      <c r="AA768" s="2" t="s">
        <v>23</v>
      </c>
      <c r="AB768" s="2" t="str" cm="1">
        <f t="array" ref="AB7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69" spans="1:30" ht="15" hidden="1" customHeight="1" x14ac:dyDescent="0.35">
      <c r="A769" s="1">
        <v>1249</v>
      </c>
      <c r="B769" s="1">
        <v>4</v>
      </c>
      <c r="C769" s="11">
        <v>-8.1707514517316202</v>
      </c>
      <c r="D769" s="10">
        <v>40.308044881492101</v>
      </c>
      <c r="E769" s="1">
        <v>3504</v>
      </c>
      <c r="F769" s="2" t="s">
        <v>18</v>
      </c>
      <c r="G769" s="1"/>
      <c r="H769" s="2" t="s">
        <v>18</v>
      </c>
      <c r="I769" s="2" t="s">
        <v>600</v>
      </c>
      <c r="J769" s="2" t="s">
        <v>871</v>
      </c>
      <c r="K769" s="1">
        <v>-3200</v>
      </c>
      <c r="L769" s="1">
        <v>71039</v>
      </c>
      <c r="M769" s="2" t="s">
        <v>20</v>
      </c>
      <c r="N769" s="1">
        <v>1996</v>
      </c>
      <c r="O769" s="1" t="str" cm="1">
        <f t="array" ref="O7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9" s="1" t="str" cm="1">
        <f t="array" ref="P7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69" s="2" t="s">
        <v>57</v>
      </c>
      <c r="R769" s="2" t="str" cm="1">
        <f t="array" ref="R7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69" s="2" t="str">
        <f>IF(Esta[[#This Row],[TEC - Tipo de Estrutura 2]]="Pórtico","Vãos Multiplos",Esta[[#This Row],[TEC - Tipo de Estrutura 2]])</f>
        <v>Vãos Multiplos</v>
      </c>
      <c r="T769" s="1">
        <v>1</v>
      </c>
      <c r="U769" s="1">
        <v>11</v>
      </c>
      <c r="V769" s="1">
        <v>17.5</v>
      </c>
      <c r="W769" s="1">
        <v>11</v>
      </c>
      <c r="X769" s="7"/>
      <c r="Y769" s="8"/>
      <c r="Z769" s="1" t="s">
        <v>41</v>
      </c>
      <c r="AA769" s="2" t="s">
        <v>23</v>
      </c>
      <c r="AB769" s="2" t="str" cm="1">
        <f t="array" ref="AB7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0" spans="1:30" ht="15" hidden="1" customHeight="1" x14ac:dyDescent="0.35">
      <c r="A770" s="1">
        <v>1250</v>
      </c>
      <c r="B770" s="1">
        <v>4</v>
      </c>
      <c r="C770" s="11">
        <v>-8.4891911059275706</v>
      </c>
      <c r="D770" s="10">
        <v>40.1020525581458</v>
      </c>
      <c r="E770" s="1">
        <v>3507</v>
      </c>
      <c r="F770" s="2" t="s">
        <v>18</v>
      </c>
      <c r="G770" s="1"/>
      <c r="H770" s="2" t="s">
        <v>18</v>
      </c>
      <c r="I770" s="2" t="s">
        <v>600</v>
      </c>
      <c r="J770" s="2" t="s">
        <v>944</v>
      </c>
      <c r="K770" s="1">
        <v>-30362</v>
      </c>
      <c r="L770" s="1">
        <v>48226</v>
      </c>
      <c r="M770" s="2" t="s">
        <v>20</v>
      </c>
      <c r="N770" s="1">
        <v>1997</v>
      </c>
      <c r="O770" s="1" t="str" cm="1">
        <f t="array" ref="O7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0" s="1" t="str" cm="1">
        <f t="array" ref="P7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0" s="2" t="s">
        <v>57</v>
      </c>
      <c r="R770" s="2" t="str" cm="1">
        <f t="array" ref="R7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70" s="2" t="str">
        <f>IF(Esta[[#This Row],[TEC - Tipo de Estrutura 2]]="Pórtico","Vãos Multiplos",Esta[[#This Row],[TEC - Tipo de Estrutura 2]])</f>
        <v>Vãos Multiplos</v>
      </c>
      <c r="T770" s="1">
        <v>1</v>
      </c>
      <c r="U770" s="1">
        <v>4.3</v>
      </c>
      <c r="V770" s="1">
        <v>21.1</v>
      </c>
      <c r="W770" s="1">
        <v>4.3</v>
      </c>
      <c r="X770" s="7"/>
      <c r="Y770" s="8"/>
      <c r="Z770" s="1" t="s">
        <v>41</v>
      </c>
      <c r="AA770" s="2" t="s">
        <v>23</v>
      </c>
      <c r="AB770" s="2" t="str" cm="1">
        <f t="array" ref="AB7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1" spans="1:30" ht="15" hidden="1" customHeight="1" x14ac:dyDescent="0.35">
      <c r="A771" s="1">
        <v>1251</v>
      </c>
      <c r="B771" s="1">
        <v>4</v>
      </c>
      <c r="C771" s="11">
        <v>-8.1652791417797506</v>
      </c>
      <c r="D771" s="10">
        <v>40.306159384054901</v>
      </c>
      <c r="E771" s="1">
        <v>3509</v>
      </c>
      <c r="F771" s="2" t="s">
        <v>953</v>
      </c>
      <c r="G771" s="1"/>
      <c r="H771" s="2" t="s">
        <v>18</v>
      </c>
      <c r="I771" s="2" t="s">
        <v>600</v>
      </c>
      <c r="J771" s="2" t="s">
        <v>871</v>
      </c>
      <c r="K771" s="1">
        <v>-2734.8809999999999</v>
      </c>
      <c r="L771" s="1">
        <v>70829.45</v>
      </c>
      <c r="M771" s="2" t="s">
        <v>20</v>
      </c>
      <c r="N771" s="1">
        <v>1996</v>
      </c>
      <c r="O771" s="1" t="str" cm="1">
        <f t="array" ref="O7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1" s="1" t="str" cm="1">
        <f t="array" ref="P7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1" s="2" t="s">
        <v>31</v>
      </c>
      <c r="R771" s="2" t="str" cm="1">
        <f t="array" ref="R7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1" s="2" t="str">
        <f>IF(Esta[[#This Row],[TEC - Tipo de Estrutura 2]]="Pórtico","Vãos Multiplos",Esta[[#This Row],[TEC - Tipo de Estrutura 2]])</f>
        <v>Vãos Multiplos</v>
      </c>
      <c r="T771" s="1">
        <v>3</v>
      </c>
      <c r="U771" s="1">
        <v>28.35</v>
      </c>
      <c r="V771" s="1">
        <v>26.05</v>
      </c>
      <c r="W771" s="1">
        <v>13.1</v>
      </c>
      <c r="X771" s="1">
        <v>7.15</v>
      </c>
      <c r="Y771" s="8"/>
      <c r="Z771" s="1" t="s">
        <v>41</v>
      </c>
      <c r="AA771" s="2" t="s">
        <v>23</v>
      </c>
      <c r="AB771" s="2" t="str" cm="1">
        <f t="array" ref="AB7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2" spans="1:30" ht="15" hidden="1" customHeight="1" x14ac:dyDescent="0.35">
      <c r="A772" s="1">
        <v>1254</v>
      </c>
      <c r="B772" s="1">
        <v>3</v>
      </c>
      <c r="C772" s="11">
        <v>-8.3749145031381396</v>
      </c>
      <c r="D772" s="10">
        <v>40.020752418388398</v>
      </c>
      <c r="E772" s="1">
        <v>3512</v>
      </c>
      <c r="F772" s="2" t="s">
        <v>954</v>
      </c>
      <c r="G772" s="1"/>
      <c r="H772" s="2" t="s">
        <v>25</v>
      </c>
      <c r="I772" s="2" t="s">
        <v>600</v>
      </c>
      <c r="J772" s="2" t="s">
        <v>955</v>
      </c>
      <c r="K772" s="1">
        <v>-20642.52</v>
      </c>
      <c r="L772" s="1">
        <v>39166.01</v>
      </c>
      <c r="M772" s="2" t="s">
        <v>20</v>
      </c>
      <c r="N772" s="1">
        <v>1977</v>
      </c>
      <c r="O772" s="1" t="str" cm="1">
        <f t="array" ref="O7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72" s="1" t="str" cm="1">
        <f t="array" ref="P7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72" s="2" t="s">
        <v>31</v>
      </c>
      <c r="R772" s="2" t="str" cm="1">
        <f t="array" ref="R7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2" s="2" t="str">
        <f>IF(Esta[[#This Row],[TEC - Tipo de Estrutura 2]]="Pórtico","Vãos Multiplos",Esta[[#This Row],[TEC - Tipo de Estrutura 2]])</f>
        <v>Vãos Multiplos</v>
      </c>
      <c r="T772" s="1">
        <v>3</v>
      </c>
      <c r="U772" s="1">
        <v>43.05</v>
      </c>
      <c r="V772" s="1">
        <v>13.4</v>
      </c>
      <c r="W772" s="1">
        <v>16.95</v>
      </c>
      <c r="X772" s="1">
        <v>5.6</v>
      </c>
      <c r="Y772" s="8"/>
      <c r="Z772" s="1" t="s">
        <v>41</v>
      </c>
      <c r="AA772" s="2" t="s">
        <v>23</v>
      </c>
      <c r="AB772" s="2" t="str" cm="1">
        <f t="array" ref="AB7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3" spans="1:30" ht="15" hidden="1" customHeight="1" x14ac:dyDescent="0.35">
      <c r="A773" s="1">
        <v>1255</v>
      </c>
      <c r="B773" s="1">
        <v>5</v>
      </c>
      <c r="C773" s="11">
        <v>-8.6092432399236891</v>
      </c>
      <c r="D773" s="10">
        <v>41.139089367018698</v>
      </c>
      <c r="E773" s="1">
        <v>3513</v>
      </c>
      <c r="F773" s="2" t="s">
        <v>956</v>
      </c>
      <c r="G773" s="1"/>
      <c r="H773" s="2" t="s">
        <v>25</v>
      </c>
      <c r="I773" s="2" t="s">
        <v>480</v>
      </c>
      <c r="J773" s="2" t="s">
        <v>480</v>
      </c>
      <c r="K773" s="1">
        <v>-39975.43</v>
      </c>
      <c r="L773" s="1">
        <v>163433.9</v>
      </c>
      <c r="M773" s="2" t="s">
        <v>20</v>
      </c>
      <c r="N773" s="1">
        <v>1886</v>
      </c>
      <c r="O773" s="1" t="str" cm="1">
        <f t="array" ref="O7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73" s="1" t="str" cm="1">
        <f t="array" ref="P7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73" s="2" t="s">
        <v>28</v>
      </c>
      <c r="R773" s="2" t="str" cm="1">
        <f t="array" ref="R7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73" s="2" t="str">
        <f>IF(Esta[[#This Row],[TEC - Tipo de Estrutura 2]]="Pórtico","Vãos Multiplos",Esta[[#This Row],[TEC - Tipo de Estrutura 2]])</f>
        <v>Arco</v>
      </c>
      <c r="T773" s="1">
        <v>1</v>
      </c>
      <c r="U773" s="1">
        <v>175.5</v>
      </c>
      <c r="V773" s="1">
        <v>8.6999999999999993</v>
      </c>
      <c r="W773" s="1">
        <v>175.5</v>
      </c>
      <c r="X773" s="7"/>
      <c r="Y773" s="8"/>
      <c r="Z773" s="1" t="s">
        <v>37</v>
      </c>
      <c r="AA773" s="2" t="s">
        <v>221</v>
      </c>
      <c r="AB773" s="2" t="str" cm="1">
        <f t="array" ref="AB7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7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773" s="2" t="s">
        <v>45</v>
      </c>
    </row>
    <row r="774" spans="1:30" ht="15" hidden="1" customHeight="1" x14ac:dyDescent="0.35">
      <c r="A774" s="1">
        <v>1257</v>
      </c>
      <c r="B774" s="1">
        <v>4</v>
      </c>
      <c r="C774" s="11">
        <v>-8.1556487694941406</v>
      </c>
      <c r="D774" s="10">
        <v>40.307217401750499</v>
      </c>
      <c r="E774" s="1">
        <v>3515</v>
      </c>
      <c r="F774" s="2" t="s">
        <v>957</v>
      </c>
      <c r="G774" s="1"/>
      <c r="H774" s="2" t="s">
        <v>34</v>
      </c>
      <c r="I774" s="2" t="s">
        <v>600</v>
      </c>
      <c r="J774" s="2" t="s">
        <v>871</v>
      </c>
      <c r="K774" s="1">
        <v>-1916.1610000000001</v>
      </c>
      <c r="L774" s="1">
        <v>70946.679999999993</v>
      </c>
      <c r="M774" s="2" t="s">
        <v>20</v>
      </c>
      <c r="N774" s="1">
        <v>1997</v>
      </c>
      <c r="O774" s="1" t="str" cm="1">
        <f t="array" ref="O7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4" s="1" t="str" cm="1">
        <f t="array" ref="P7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4" s="2" t="s">
        <v>31</v>
      </c>
      <c r="R774" s="2" t="str" cm="1">
        <f t="array" ref="R7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4" s="2" t="str">
        <f>IF(Esta[[#This Row],[TEC - Tipo de Estrutura 2]]="Pórtico","Vãos Multiplos",Esta[[#This Row],[TEC - Tipo de Estrutura 2]])</f>
        <v>Vãos Multiplos</v>
      </c>
      <c r="T774" s="1">
        <v>3</v>
      </c>
      <c r="U774" s="1">
        <v>39.200000000000003</v>
      </c>
      <c r="V774" s="1">
        <v>11.75</v>
      </c>
      <c r="W774" s="1">
        <v>18.600000000000001</v>
      </c>
      <c r="X774" s="1">
        <v>7.5</v>
      </c>
      <c r="Y774" s="8"/>
      <c r="Z774" s="1" t="s">
        <v>41</v>
      </c>
      <c r="AA774" s="2" t="s">
        <v>23</v>
      </c>
      <c r="AB774" s="2" t="str" cm="1">
        <f t="array" ref="AB7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5" spans="1:30" ht="15" hidden="1" customHeight="1" x14ac:dyDescent="0.35">
      <c r="A775" s="1">
        <v>1260</v>
      </c>
      <c r="B775" s="1">
        <v>2</v>
      </c>
      <c r="C775" s="11">
        <v>-8.3746859304044499</v>
      </c>
      <c r="D775" s="10">
        <v>40.009647577738299</v>
      </c>
      <c r="E775" s="1">
        <v>3523</v>
      </c>
      <c r="F775" s="2" t="s">
        <v>958</v>
      </c>
      <c r="G775" s="1"/>
      <c r="H775" s="2" t="s">
        <v>25</v>
      </c>
      <c r="I775" s="2" t="s">
        <v>600</v>
      </c>
      <c r="J775" s="2" t="s">
        <v>955</v>
      </c>
      <c r="K775" s="1">
        <v>-20626.349999999999</v>
      </c>
      <c r="L775" s="1">
        <v>37932.93</v>
      </c>
      <c r="M775" s="2" t="s">
        <v>20</v>
      </c>
      <c r="N775" s="1">
        <v>1884</v>
      </c>
      <c r="O775" s="1" t="str" cm="1">
        <f t="array" ref="O7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75" s="1" t="str" cm="1">
        <f t="array" ref="P7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75" s="2" t="s">
        <v>64</v>
      </c>
      <c r="R775" s="2" t="str" cm="1">
        <f t="array" ref="R7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75" s="2" t="str">
        <f>IF(Esta[[#This Row],[TEC - Tipo de Estrutura 2]]="Pórtico","Vãos Multiplos",Esta[[#This Row],[TEC - Tipo de Estrutura 2]])</f>
        <v>Arco</v>
      </c>
      <c r="T775" s="1">
        <v>2</v>
      </c>
      <c r="U775" s="1">
        <v>13.3</v>
      </c>
      <c r="V775" s="1">
        <v>13.15</v>
      </c>
      <c r="W775" s="1">
        <v>6.65</v>
      </c>
      <c r="X775" s="1">
        <v>2.15</v>
      </c>
      <c r="Y775" s="8"/>
      <c r="Z775" s="1" t="s">
        <v>41</v>
      </c>
      <c r="AA775" s="2" t="s">
        <v>32</v>
      </c>
      <c r="AB775" s="2" t="str" cm="1">
        <f t="array" ref="AB7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7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775" s="2" t="s">
        <v>23</v>
      </c>
    </row>
    <row r="776" spans="1:30" ht="15" hidden="1" customHeight="1" x14ac:dyDescent="0.35">
      <c r="A776" s="1">
        <v>1262</v>
      </c>
      <c r="B776" s="1">
        <v>4</v>
      </c>
      <c r="C776" s="11">
        <v>-8.1464591741503103</v>
      </c>
      <c r="D776" s="10">
        <v>40.304474963866198</v>
      </c>
      <c r="E776" s="1">
        <v>3527</v>
      </c>
      <c r="F776" s="2" t="s">
        <v>959</v>
      </c>
      <c r="G776" s="1"/>
      <c r="H776" s="2" t="s">
        <v>18</v>
      </c>
      <c r="I776" s="2" t="s">
        <v>600</v>
      </c>
      <c r="J776" s="2" t="s">
        <v>871</v>
      </c>
      <c r="K776" s="1">
        <v>-1135</v>
      </c>
      <c r="L776" s="1">
        <v>70642</v>
      </c>
      <c r="M776" s="2" t="s">
        <v>20</v>
      </c>
      <c r="N776" s="1">
        <v>1997</v>
      </c>
      <c r="O776" s="1" t="str" cm="1">
        <f t="array" ref="O7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6" s="1" t="str" cm="1">
        <f t="array" ref="P7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6" s="2" t="s">
        <v>57</v>
      </c>
      <c r="R776" s="2" t="str" cm="1">
        <f t="array" ref="R7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76" s="2" t="str">
        <f>IF(Esta[[#This Row],[TEC - Tipo de Estrutura 2]]="Pórtico","Vãos Multiplos",Esta[[#This Row],[TEC - Tipo de Estrutura 2]])</f>
        <v>Vãos Multiplos</v>
      </c>
      <c r="T776" s="1">
        <v>1</v>
      </c>
      <c r="U776" s="1">
        <v>5.7</v>
      </c>
      <c r="V776" s="1">
        <v>16.850000000000001</v>
      </c>
      <c r="W776" s="1">
        <v>5.7</v>
      </c>
      <c r="X776" s="7"/>
      <c r="Y776" s="8"/>
      <c r="Z776" s="1" t="s">
        <v>41</v>
      </c>
      <c r="AA776" s="2" t="s">
        <v>23</v>
      </c>
      <c r="AB776" s="2" t="str" cm="1">
        <f t="array" ref="AB7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7" spans="1:30" ht="15" hidden="1" customHeight="1" x14ac:dyDescent="0.35">
      <c r="A777" s="1">
        <v>1263</v>
      </c>
      <c r="B777" s="1">
        <v>4</v>
      </c>
      <c r="C777" s="11">
        <v>-8.1440473486994893</v>
      </c>
      <c r="D777" s="10">
        <v>40.3017464820364</v>
      </c>
      <c r="E777" s="1">
        <v>3529</v>
      </c>
      <c r="F777" s="2" t="s">
        <v>960</v>
      </c>
      <c r="G777" s="1"/>
      <c r="H777" s="2" t="s">
        <v>18</v>
      </c>
      <c r="I777" s="2" t="s">
        <v>600</v>
      </c>
      <c r="J777" s="2" t="s">
        <v>871</v>
      </c>
      <c r="K777" s="1">
        <v>-930</v>
      </c>
      <c r="L777" s="1">
        <v>70339</v>
      </c>
      <c r="M777" s="2" t="s">
        <v>20</v>
      </c>
      <c r="N777" s="1">
        <v>1997</v>
      </c>
      <c r="O777" s="1" t="str" cm="1">
        <f t="array" ref="O7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7" s="1" t="str" cm="1">
        <f t="array" ref="P7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7" s="2" t="s">
        <v>57</v>
      </c>
      <c r="R777" s="2" t="str" cm="1">
        <f t="array" ref="R7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77" s="2" t="str">
        <f>IF(Esta[[#This Row],[TEC - Tipo de Estrutura 2]]="Pórtico","Vãos Multiplos",Esta[[#This Row],[TEC - Tipo de Estrutura 2]])</f>
        <v>Vãos Multiplos</v>
      </c>
      <c r="T777" s="1">
        <v>1</v>
      </c>
      <c r="U777" s="1">
        <v>11</v>
      </c>
      <c r="V777" s="1">
        <v>24.3</v>
      </c>
      <c r="W777" s="1">
        <v>11</v>
      </c>
      <c r="X777" s="7"/>
      <c r="Y777" s="8"/>
      <c r="Z777" s="1" t="s">
        <v>41</v>
      </c>
      <c r="AA777" s="2" t="s">
        <v>23</v>
      </c>
      <c r="AB777" s="2" t="str" cm="1">
        <f t="array" ref="AB7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8" spans="1:30" ht="15" hidden="1" customHeight="1" x14ac:dyDescent="0.35">
      <c r="A778" s="1">
        <v>1264</v>
      </c>
      <c r="B778" s="1">
        <v>4</v>
      </c>
      <c r="C778" s="11">
        <v>-8.1373415059604302</v>
      </c>
      <c r="D778" s="10">
        <v>40.294275494560303</v>
      </c>
      <c r="E778" s="1">
        <v>3531</v>
      </c>
      <c r="F778" s="2" t="s">
        <v>961</v>
      </c>
      <c r="G778" s="1"/>
      <c r="H778" s="2" t="s">
        <v>18</v>
      </c>
      <c r="I778" s="2" t="s">
        <v>600</v>
      </c>
      <c r="J778" s="2" t="s">
        <v>871</v>
      </c>
      <c r="K778" s="1">
        <v>-359.93040000000002</v>
      </c>
      <c r="L778" s="1">
        <v>69509.37</v>
      </c>
      <c r="M778" s="2" t="s">
        <v>20</v>
      </c>
      <c r="N778" s="1">
        <v>1997</v>
      </c>
      <c r="O778" s="1" t="str" cm="1">
        <f t="array" ref="O7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8" s="1" t="str" cm="1">
        <f t="array" ref="P7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8" s="2" t="s">
        <v>31</v>
      </c>
      <c r="R778" s="2" t="str" cm="1">
        <f t="array" ref="R7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78" s="2" t="str">
        <f>IF(Esta[[#This Row],[TEC - Tipo de Estrutura 2]]="Pórtico","Vãos Multiplos",Esta[[#This Row],[TEC - Tipo de Estrutura 2]])</f>
        <v>Vãos Multiplos</v>
      </c>
      <c r="T778" s="1">
        <v>3</v>
      </c>
      <c r="U778" s="1">
        <v>27.94</v>
      </c>
      <c r="V778" s="1">
        <v>15.51</v>
      </c>
      <c r="W778" s="1">
        <v>13.04</v>
      </c>
      <c r="X778" s="1">
        <v>7.53</v>
      </c>
      <c r="Y778" s="8"/>
      <c r="Z778" s="1" t="s">
        <v>41</v>
      </c>
      <c r="AA778" s="2" t="s">
        <v>23</v>
      </c>
      <c r="AB778" s="2" t="str" cm="1">
        <f t="array" ref="AB7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79" spans="1:30" ht="15" hidden="1" customHeight="1" x14ac:dyDescent="0.35">
      <c r="A779" s="1">
        <v>1265</v>
      </c>
      <c r="B779" s="1">
        <v>4</v>
      </c>
      <c r="C779" s="11">
        <v>-8.1406112638411798</v>
      </c>
      <c r="D779" s="10">
        <v>40.288463291432002</v>
      </c>
      <c r="E779" s="1">
        <v>3534</v>
      </c>
      <c r="F779" s="2" t="s">
        <v>963</v>
      </c>
      <c r="G779" s="1"/>
      <c r="H779" s="2" t="s">
        <v>18</v>
      </c>
      <c r="I779" s="2" t="s">
        <v>600</v>
      </c>
      <c r="J779" s="2" t="s">
        <v>871</v>
      </c>
      <c r="K779" s="1">
        <v>-638</v>
      </c>
      <c r="L779" s="1">
        <v>68864</v>
      </c>
      <c r="M779" s="2" t="s">
        <v>20</v>
      </c>
      <c r="N779" s="1">
        <v>1997</v>
      </c>
      <c r="O779" s="1" t="str" cm="1">
        <f t="array" ref="O7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9" s="1" t="str" cm="1">
        <f t="array" ref="P7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79" s="2" t="s">
        <v>57</v>
      </c>
      <c r="R779" s="2" t="str" cm="1">
        <f t="array" ref="R7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79" s="2" t="str">
        <f>IF(Esta[[#This Row],[TEC - Tipo de Estrutura 2]]="Pórtico","Vãos Multiplos",Esta[[#This Row],[TEC - Tipo de Estrutura 2]])</f>
        <v>Vãos Multiplos</v>
      </c>
      <c r="T779" s="1">
        <v>1</v>
      </c>
      <c r="U779" s="1">
        <v>5.25</v>
      </c>
      <c r="V779" s="1">
        <v>25.2</v>
      </c>
      <c r="W779" s="1">
        <v>5.25</v>
      </c>
      <c r="X779" s="7"/>
      <c r="Y779" s="8"/>
      <c r="Z779" s="1" t="s">
        <v>41</v>
      </c>
      <c r="AA779" s="2" t="s">
        <v>23</v>
      </c>
      <c r="AB779" s="2" t="str" cm="1">
        <f t="array" ref="AB7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0" spans="1:30" ht="15" hidden="1" customHeight="1" x14ac:dyDescent="0.35">
      <c r="A780" s="1">
        <v>1266</v>
      </c>
      <c r="B780" s="1">
        <v>4</v>
      </c>
      <c r="C780" s="11">
        <v>-8.1314386059509403</v>
      </c>
      <c r="D780" s="10">
        <v>40.280178227618897</v>
      </c>
      <c r="E780" s="1">
        <v>3535</v>
      </c>
      <c r="F780" s="2" t="s">
        <v>964</v>
      </c>
      <c r="G780" s="1"/>
      <c r="H780" s="2" t="s">
        <v>34</v>
      </c>
      <c r="I780" s="2" t="s">
        <v>600</v>
      </c>
      <c r="J780" s="2" t="s">
        <v>949</v>
      </c>
      <c r="K780" s="1">
        <v>142</v>
      </c>
      <c r="L780" s="1">
        <v>67944</v>
      </c>
      <c r="M780" s="2" t="s">
        <v>20</v>
      </c>
      <c r="N780" s="1">
        <v>1997</v>
      </c>
      <c r="O780" s="1" t="str" cm="1">
        <f t="array" ref="O7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0" s="1" t="str" cm="1">
        <f t="array" ref="P7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0" s="2" t="s">
        <v>31</v>
      </c>
      <c r="R780" s="2" t="str" cm="1">
        <f t="array" ref="R7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0" s="2" t="str">
        <f>IF(Esta[[#This Row],[TEC - Tipo de Estrutura 2]]="Pórtico","Vãos Multiplos",Esta[[#This Row],[TEC - Tipo de Estrutura 2]])</f>
        <v>Vãos Multiplos</v>
      </c>
      <c r="T780" s="1">
        <v>3</v>
      </c>
      <c r="U780" s="1">
        <v>52.5</v>
      </c>
      <c r="V780" s="1">
        <v>10.3</v>
      </c>
      <c r="W780" s="1">
        <v>25.5</v>
      </c>
      <c r="X780" s="1">
        <v>7.7</v>
      </c>
      <c r="Y780" s="8"/>
      <c r="Z780" s="1" t="s">
        <v>41</v>
      </c>
      <c r="AA780" s="2" t="s">
        <v>23</v>
      </c>
      <c r="AB780" s="2" t="str" cm="1">
        <f t="array" ref="AB7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1" spans="1:30" ht="15" hidden="1" customHeight="1" x14ac:dyDescent="0.35">
      <c r="A781" s="1">
        <v>1270</v>
      </c>
      <c r="B781" s="1">
        <v>4</v>
      </c>
      <c r="C781" s="11">
        <v>-8.2237607538392794</v>
      </c>
      <c r="D781" s="10">
        <v>40.3103569753453</v>
      </c>
      <c r="E781" s="1">
        <v>3542</v>
      </c>
      <c r="F781" s="2" t="s">
        <v>966</v>
      </c>
      <c r="G781" s="1"/>
      <c r="H781" s="2" t="s">
        <v>34</v>
      </c>
      <c r="I781" s="2" t="s">
        <v>600</v>
      </c>
      <c r="J781" s="2" t="s">
        <v>871</v>
      </c>
      <c r="K781" s="1">
        <v>-7706</v>
      </c>
      <c r="L781" s="1">
        <v>71299</v>
      </c>
      <c r="M781" s="2" t="s">
        <v>20</v>
      </c>
      <c r="N781" s="1">
        <v>1996</v>
      </c>
      <c r="O781" s="1" t="str" cm="1">
        <f t="array" ref="O7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1" s="1" t="str" cm="1">
        <f t="array" ref="P7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1" s="2" t="s">
        <v>31</v>
      </c>
      <c r="R781" s="2" t="str" cm="1">
        <f t="array" ref="R7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1" s="2" t="str">
        <f>IF(Esta[[#This Row],[TEC - Tipo de Estrutura 2]]="Pórtico","Vãos Multiplos",Esta[[#This Row],[TEC - Tipo de Estrutura 2]])</f>
        <v>Vãos Multiplos</v>
      </c>
      <c r="T781" s="1">
        <v>3</v>
      </c>
      <c r="U781" s="1">
        <v>49.8</v>
      </c>
      <c r="V781" s="1">
        <v>10.8</v>
      </c>
      <c r="W781" s="1">
        <v>25.2</v>
      </c>
      <c r="X781" s="1">
        <v>5.7</v>
      </c>
      <c r="Y781" s="8"/>
      <c r="Z781" s="1" t="s">
        <v>41</v>
      </c>
      <c r="AA781" s="2" t="s">
        <v>35</v>
      </c>
      <c r="AB781" s="2" t="str" cm="1">
        <f t="array" ref="AB7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2" spans="1:30" ht="15" hidden="1" customHeight="1" x14ac:dyDescent="0.35">
      <c r="A782" s="1">
        <v>1273</v>
      </c>
      <c r="B782" s="1">
        <v>1</v>
      </c>
      <c r="C782" s="11">
        <v>-8.0377936227015905</v>
      </c>
      <c r="D782" s="10">
        <v>40.246070092340403</v>
      </c>
      <c r="E782" s="1">
        <v>3582</v>
      </c>
      <c r="F782" s="2" t="s">
        <v>971</v>
      </c>
      <c r="G782" s="1"/>
      <c r="H782" s="2" t="s">
        <v>25</v>
      </c>
      <c r="I782" s="2" t="s">
        <v>600</v>
      </c>
      <c r="J782" s="2" t="s">
        <v>949</v>
      </c>
      <c r="K782" s="1">
        <v>8110</v>
      </c>
      <c r="L782" s="1">
        <v>64161</v>
      </c>
      <c r="M782" s="2" t="s">
        <v>20</v>
      </c>
      <c r="N782" s="1">
        <v>1977</v>
      </c>
      <c r="O782" s="1" t="str" cm="1">
        <f t="array" ref="O7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2" s="1" t="str" cm="1">
        <f t="array" ref="P7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82" s="2" t="s">
        <v>28</v>
      </c>
      <c r="R782" s="2" t="str" cm="1">
        <f t="array" ref="R7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82" s="2" t="str">
        <f>IF(Esta[[#This Row],[TEC - Tipo de Estrutura 2]]="Pórtico","Vãos Multiplos",Esta[[#This Row],[TEC - Tipo de Estrutura 2]])</f>
        <v>Arco</v>
      </c>
      <c r="T782" s="1">
        <v>3</v>
      </c>
      <c r="U782" s="1">
        <v>40</v>
      </c>
      <c r="V782" s="1">
        <v>5.4</v>
      </c>
      <c r="W782" s="1">
        <v>14</v>
      </c>
      <c r="X782" s="1">
        <v>6.3</v>
      </c>
      <c r="Y782" s="8"/>
      <c r="Z782" s="1" t="s">
        <v>41</v>
      </c>
      <c r="AA782" s="2" t="s">
        <v>32</v>
      </c>
      <c r="AB782" s="2" t="str" cm="1">
        <f t="array" ref="AB7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7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783" spans="1:30" ht="15" hidden="1" customHeight="1" x14ac:dyDescent="0.35">
      <c r="A783" s="1">
        <v>1275</v>
      </c>
      <c r="B783" s="1">
        <v>4</v>
      </c>
      <c r="C783" s="11">
        <v>-8.5184056048859293</v>
      </c>
      <c r="D783" s="10">
        <v>40.089638834271597</v>
      </c>
      <c r="E783" s="1">
        <v>3591</v>
      </c>
      <c r="F783" s="2" t="s">
        <v>972</v>
      </c>
      <c r="G783" s="1"/>
      <c r="H783" s="2" t="s">
        <v>18</v>
      </c>
      <c r="I783" s="2" t="s">
        <v>600</v>
      </c>
      <c r="J783" s="2" t="s">
        <v>944</v>
      </c>
      <c r="K783" s="1">
        <v>-32859</v>
      </c>
      <c r="L783" s="1">
        <v>46858</v>
      </c>
      <c r="M783" s="2" t="s">
        <v>20</v>
      </c>
      <c r="N783" s="1">
        <v>1959</v>
      </c>
      <c r="O783" s="1" t="str" cm="1">
        <f t="array" ref="O7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83" s="1" t="str" cm="1">
        <f t="array" ref="P7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83" s="2" t="s">
        <v>28</v>
      </c>
      <c r="R783" s="2" t="str" cm="1">
        <f t="array" ref="R7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83" s="2" t="str">
        <f>IF(Esta[[#This Row],[TEC - Tipo de Estrutura 2]]="Pórtico","Vãos Multiplos",Esta[[#This Row],[TEC - Tipo de Estrutura 2]])</f>
        <v>Arco</v>
      </c>
      <c r="T783" s="1">
        <v>1</v>
      </c>
      <c r="U783" s="1">
        <v>6.61</v>
      </c>
      <c r="V783" s="1">
        <v>20.079999999999998</v>
      </c>
      <c r="W783" s="1">
        <v>6.61</v>
      </c>
      <c r="X783" s="7"/>
      <c r="Y783" s="8"/>
      <c r="Z783" s="1" t="s">
        <v>41</v>
      </c>
      <c r="AA783" s="2" t="s">
        <v>32</v>
      </c>
      <c r="AB783" s="2" t="str" cm="1">
        <f t="array" ref="AB7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7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783" s="2" t="s">
        <v>23</v>
      </c>
    </row>
    <row r="784" spans="1:30" ht="15" hidden="1" customHeight="1" x14ac:dyDescent="0.35">
      <c r="A784" s="1">
        <v>1277</v>
      </c>
      <c r="B784" s="1">
        <v>2</v>
      </c>
      <c r="C784" s="11">
        <v>-8.0966417553286192</v>
      </c>
      <c r="D784" s="10">
        <v>40.0174052240137</v>
      </c>
      <c r="E784" s="1">
        <v>3595</v>
      </c>
      <c r="F784" s="2" t="s">
        <v>973</v>
      </c>
      <c r="G784" s="1"/>
      <c r="H784" s="2" t="s">
        <v>25</v>
      </c>
      <c r="I784" s="2" t="s">
        <v>600</v>
      </c>
      <c r="J784" s="2" t="s">
        <v>974</v>
      </c>
      <c r="K784" s="1">
        <v>3113.2310000000002</v>
      </c>
      <c r="L784" s="1">
        <v>38766.980000000003</v>
      </c>
      <c r="M784" s="2" t="s">
        <v>20</v>
      </c>
      <c r="N784" s="1">
        <v>1981</v>
      </c>
      <c r="O784" s="1" t="str" cm="1">
        <f t="array" ref="O7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4" s="1" t="str" cm="1">
        <f t="array" ref="P7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84" s="2" t="s">
        <v>229</v>
      </c>
      <c r="R784" s="2" t="str" cm="1">
        <f t="array" ref="R7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4" s="2" t="str">
        <f>IF(Esta[[#This Row],[TEC - Tipo de Estrutura 2]]="Pórtico","Vãos Multiplos",Esta[[#This Row],[TEC - Tipo de Estrutura 2]])</f>
        <v>Vãos Multiplos</v>
      </c>
      <c r="T784" s="1">
        <v>7</v>
      </c>
      <c r="U784" s="1">
        <v>119.53</v>
      </c>
      <c r="V784" s="1">
        <v>12.6</v>
      </c>
      <c r="W784" s="1">
        <v>26.54</v>
      </c>
      <c r="X784" s="1">
        <v>15.45</v>
      </c>
      <c r="Y784" s="8"/>
      <c r="Z784" s="1" t="s">
        <v>41</v>
      </c>
      <c r="AA784" s="2" t="s">
        <v>23</v>
      </c>
      <c r="AB784" s="2" t="str" cm="1">
        <f t="array" ref="AB7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5" spans="1:29" ht="15" hidden="1" customHeight="1" x14ac:dyDescent="0.35">
      <c r="A785" s="1">
        <v>1278</v>
      </c>
      <c r="B785" s="1">
        <v>3</v>
      </c>
      <c r="C785" s="11">
        <v>-8.1096913570218394</v>
      </c>
      <c r="D785" s="10">
        <v>40.007916262884898</v>
      </c>
      <c r="E785" s="1">
        <v>3597</v>
      </c>
      <c r="F785" s="2" t="s">
        <v>975</v>
      </c>
      <c r="G785" s="1"/>
      <c r="H785" s="2" t="s">
        <v>25</v>
      </c>
      <c r="I785" s="2" t="s">
        <v>600</v>
      </c>
      <c r="J785" s="2" t="s">
        <v>974</v>
      </c>
      <c r="K785" s="1">
        <v>1999.4349999999999</v>
      </c>
      <c r="L785" s="1">
        <v>37713</v>
      </c>
      <c r="M785" s="2" t="s">
        <v>20</v>
      </c>
      <c r="N785" s="1">
        <v>1981</v>
      </c>
      <c r="O785" s="1" t="str" cm="1">
        <f t="array" ref="O7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5" s="1" t="str" cm="1">
        <f t="array" ref="P7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85" s="2" t="s">
        <v>229</v>
      </c>
      <c r="R785" s="2" t="str" cm="1">
        <f t="array" ref="R7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5" s="2" t="str">
        <f>IF(Esta[[#This Row],[TEC - Tipo de Estrutura 2]]="Pórtico","Vãos Multiplos",Esta[[#This Row],[TEC - Tipo de Estrutura 2]])</f>
        <v>Vãos Multiplos</v>
      </c>
      <c r="T785" s="1">
        <v>7</v>
      </c>
      <c r="U785" s="1">
        <v>123.01</v>
      </c>
      <c r="V785" s="1">
        <v>12.6</v>
      </c>
      <c r="W785" s="1">
        <v>27.45</v>
      </c>
      <c r="X785" s="1">
        <v>20.5</v>
      </c>
      <c r="Y785" s="8"/>
      <c r="Z785" s="1" t="s">
        <v>41</v>
      </c>
      <c r="AA785" s="2" t="s">
        <v>23</v>
      </c>
      <c r="AB785" s="2" t="str" cm="1">
        <f t="array" ref="AB7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6" spans="1:29" ht="15" hidden="1" customHeight="1" x14ac:dyDescent="0.35">
      <c r="A786" s="1">
        <v>1279</v>
      </c>
      <c r="B786" s="1">
        <v>4</v>
      </c>
      <c r="C786" s="11">
        <v>-8.2735644749417805</v>
      </c>
      <c r="D786" s="10">
        <v>40.126110496421497</v>
      </c>
      <c r="E786" s="1">
        <v>3600</v>
      </c>
      <c r="F786" s="2" t="s">
        <v>34</v>
      </c>
      <c r="G786" s="1"/>
      <c r="H786" s="2" t="s">
        <v>34</v>
      </c>
      <c r="I786" s="2" t="s">
        <v>600</v>
      </c>
      <c r="J786" s="2" t="s">
        <v>891</v>
      </c>
      <c r="K786" s="1">
        <v>-11972</v>
      </c>
      <c r="L786" s="1">
        <v>50846</v>
      </c>
      <c r="M786" s="2" t="s">
        <v>20</v>
      </c>
      <c r="N786" s="1">
        <v>2004</v>
      </c>
      <c r="O786" s="1" t="str" cm="1">
        <f t="array" ref="O7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6" s="1" t="str" cm="1">
        <f t="array" ref="P7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6" s="2" t="s">
        <v>31</v>
      </c>
      <c r="R786" s="2" t="str" cm="1">
        <f t="array" ref="R7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6" s="2" t="str">
        <f>IF(Esta[[#This Row],[TEC - Tipo de Estrutura 2]]="Pórtico","Vãos Multiplos",Esta[[#This Row],[TEC - Tipo de Estrutura 2]])</f>
        <v>Vãos Multiplos</v>
      </c>
      <c r="T786" s="1">
        <v>3</v>
      </c>
      <c r="U786" s="1">
        <v>45</v>
      </c>
      <c r="V786" s="1">
        <v>12.5</v>
      </c>
      <c r="W786" s="1">
        <v>25</v>
      </c>
      <c r="X786" s="1">
        <v>5.51</v>
      </c>
      <c r="Y786" s="8"/>
      <c r="Z786" s="1" t="s">
        <v>41</v>
      </c>
      <c r="AA786" s="2" t="s">
        <v>23</v>
      </c>
      <c r="AB786" s="2" t="str" cm="1">
        <f t="array" ref="AB7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7" spans="1:29" ht="15" hidden="1" customHeight="1" x14ac:dyDescent="0.35">
      <c r="A787" s="1">
        <v>1280</v>
      </c>
      <c r="B787" s="1">
        <v>3</v>
      </c>
      <c r="C787" s="11">
        <v>-8.2716320002971209</v>
      </c>
      <c r="D787" s="10">
        <v>40.1277429093427</v>
      </c>
      <c r="E787" s="1">
        <v>3602</v>
      </c>
      <c r="F787" s="2" t="s">
        <v>976</v>
      </c>
      <c r="G787" s="1"/>
      <c r="H787" s="2" t="s">
        <v>18</v>
      </c>
      <c r="I787" s="2" t="s">
        <v>600</v>
      </c>
      <c r="J787" s="2" t="s">
        <v>891</v>
      </c>
      <c r="K787" s="1">
        <v>-11807</v>
      </c>
      <c r="L787" s="1">
        <v>51027</v>
      </c>
      <c r="M787" s="2" t="s">
        <v>20</v>
      </c>
      <c r="N787" s="1">
        <v>2004</v>
      </c>
      <c r="O787" s="1" t="str" cm="1">
        <f t="array" ref="O7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7" s="1" t="str" cm="1">
        <f t="array" ref="P7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7" s="2" t="s">
        <v>154</v>
      </c>
      <c r="R787" s="2" t="str" cm="1">
        <f t="array" ref="R7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787" s="2" t="str">
        <f>IF(Esta[[#This Row],[TEC - Tipo de Estrutura 2]]="Pórtico","Vãos Multiplos",Esta[[#This Row],[TEC - Tipo de Estrutura 2]])</f>
        <v>Arco</v>
      </c>
      <c r="T787" s="1">
        <v>1</v>
      </c>
      <c r="U787" s="1">
        <v>9.25</v>
      </c>
      <c r="V787" s="1">
        <v>22.5</v>
      </c>
      <c r="W787" s="1">
        <v>9.25</v>
      </c>
      <c r="X787" s="7"/>
      <c r="Y787" s="8"/>
      <c r="Z787" s="1" t="s">
        <v>41</v>
      </c>
      <c r="AA787" s="2" t="s">
        <v>23</v>
      </c>
      <c r="AB787" s="2" t="str" cm="1">
        <f t="array" ref="AB7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8" spans="1:29" ht="15" hidden="1" customHeight="1" x14ac:dyDescent="0.35">
      <c r="A788" s="1">
        <v>1282</v>
      </c>
      <c r="B788" s="1">
        <v>4</v>
      </c>
      <c r="C788" s="11">
        <v>-8.2659897619047094</v>
      </c>
      <c r="D788" s="10">
        <v>40.128262862327901</v>
      </c>
      <c r="E788" s="1">
        <v>3604</v>
      </c>
      <c r="F788" s="2" t="s">
        <v>977</v>
      </c>
      <c r="G788" s="1"/>
      <c r="H788" s="2" t="s">
        <v>18</v>
      </c>
      <c r="I788" s="2" t="s">
        <v>600</v>
      </c>
      <c r="J788" s="2" t="s">
        <v>891</v>
      </c>
      <c r="K788" s="1">
        <v>-11326</v>
      </c>
      <c r="L788" s="1">
        <v>51084</v>
      </c>
      <c r="M788" s="2" t="s">
        <v>20</v>
      </c>
      <c r="N788" s="1">
        <v>2004</v>
      </c>
      <c r="O788" s="1" t="str" cm="1">
        <f t="array" ref="O7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8" s="1" t="str" cm="1">
        <f t="array" ref="P7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8" s="2" t="s">
        <v>21</v>
      </c>
      <c r="R788" s="2" t="str" cm="1">
        <f t="array" ref="R7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88" s="2" t="str">
        <f>IF(Esta[[#This Row],[TEC - Tipo de Estrutura 2]]="Pórtico","Vãos Multiplos",Esta[[#This Row],[TEC - Tipo de Estrutura 2]])</f>
        <v>Tabuleiro simples/apoiado</v>
      </c>
      <c r="T788" s="1">
        <v>1</v>
      </c>
      <c r="U788" s="1">
        <v>16.73</v>
      </c>
      <c r="V788" s="1">
        <v>17.14</v>
      </c>
      <c r="W788" s="1">
        <v>16.73</v>
      </c>
      <c r="X788" s="7"/>
      <c r="Y788" s="8"/>
      <c r="Z788" s="1" t="s">
        <v>41</v>
      </c>
      <c r="AA788" s="2" t="s">
        <v>35</v>
      </c>
      <c r="AB788" s="2" t="str" cm="1">
        <f t="array" ref="AB7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89" spans="1:29" ht="15" hidden="1" customHeight="1" x14ac:dyDescent="0.35">
      <c r="A789" s="1">
        <v>1283</v>
      </c>
      <c r="B789" s="1">
        <v>4</v>
      </c>
      <c r="C789" s="11">
        <v>-8.4592262783769101</v>
      </c>
      <c r="D789" s="10">
        <v>41.606592338754901</v>
      </c>
      <c r="E789" s="1">
        <v>3605</v>
      </c>
      <c r="F789" s="2" t="s">
        <v>978</v>
      </c>
      <c r="G789" s="1"/>
      <c r="H789" s="2" t="s">
        <v>34</v>
      </c>
      <c r="I789" s="2" t="s">
        <v>151</v>
      </c>
      <c r="J789" s="2" t="s">
        <v>979</v>
      </c>
      <c r="K789" s="1">
        <v>-27184.92</v>
      </c>
      <c r="L789" s="1">
        <v>215297.4</v>
      </c>
      <c r="M789" s="2" t="s">
        <v>20</v>
      </c>
      <c r="N789" s="1">
        <v>1999</v>
      </c>
      <c r="O789" s="1" t="str" cm="1">
        <f t="array" ref="O7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9" s="1" t="str" cm="1">
        <f t="array" ref="P7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89" s="2" t="s">
        <v>31</v>
      </c>
      <c r="R789" s="2" t="str" cm="1">
        <f t="array" ref="R7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89" s="2" t="str">
        <f>IF(Esta[[#This Row],[TEC - Tipo de Estrutura 2]]="Pórtico","Vãos Multiplos",Esta[[#This Row],[TEC - Tipo de Estrutura 2]])</f>
        <v>Vãos Multiplos</v>
      </c>
      <c r="T789" s="1">
        <v>3</v>
      </c>
      <c r="U789" s="1">
        <v>40.25</v>
      </c>
      <c r="V789" s="1">
        <v>17.649999999999999</v>
      </c>
      <c r="W789" s="1">
        <v>20.75</v>
      </c>
      <c r="X789" s="1">
        <v>5.5</v>
      </c>
      <c r="Y789" s="8"/>
      <c r="Z789" s="1" t="s">
        <v>37</v>
      </c>
      <c r="AA789" s="2" t="s">
        <v>35</v>
      </c>
      <c r="AB789" s="2" t="str" cm="1">
        <f t="array" ref="AB7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0" spans="1:29" ht="15" hidden="1" customHeight="1" x14ac:dyDescent="0.35">
      <c r="A790" s="1">
        <v>1284</v>
      </c>
      <c r="B790" s="1">
        <v>3</v>
      </c>
      <c r="C790" s="11">
        <v>-8.2631389616158408</v>
      </c>
      <c r="D790" s="10">
        <v>40.128356158162298</v>
      </c>
      <c r="E790" s="1">
        <v>3608</v>
      </c>
      <c r="F790" s="2" t="s">
        <v>976</v>
      </c>
      <c r="G790" s="1"/>
      <c r="H790" s="2" t="s">
        <v>18</v>
      </c>
      <c r="I790" s="2" t="s">
        <v>600</v>
      </c>
      <c r="J790" s="2" t="s">
        <v>891</v>
      </c>
      <c r="K790" s="1">
        <v>-11083</v>
      </c>
      <c r="L790" s="1">
        <v>51094</v>
      </c>
      <c r="M790" s="2" t="s">
        <v>20</v>
      </c>
      <c r="N790" s="1">
        <v>2004</v>
      </c>
      <c r="O790" s="1" t="str" cm="1">
        <f t="array" ref="O7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0" s="1" t="str" cm="1">
        <f t="array" ref="P7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0" s="2" t="s">
        <v>96</v>
      </c>
      <c r="R790" s="2" t="str" cm="1">
        <f t="array" ref="R7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0" s="2" t="str">
        <f>IF(Esta[[#This Row],[TEC - Tipo de Estrutura 2]]="Pórtico","Vãos Multiplos",Esta[[#This Row],[TEC - Tipo de Estrutura 2]])</f>
        <v>Vãos Multiplos</v>
      </c>
      <c r="T790" s="1">
        <v>1</v>
      </c>
      <c r="U790" s="1">
        <v>4.25</v>
      </c>
      <c r="V790" s="1">
        <v>15.08</v>
      </c>
      <c r="W790" s="1">
        <v>4.25</v>
      </c>
      <c r="X790" s="7"/>
      <c r="Y790" s="8"/>
      <c r="Z790" s="1" t="s">
        <v>41</v>
      </c>
      <c r="AA790" s="2" t="s">
        <v>23</v>
      </c>
      <c r="AB790" s="2" t="str" cm="1">
        <f t="array" ref="AB7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1" spans="1:29" ht="15" hidden="1" customHeight="1" x14ac:dyDescent="0.35">
      <c r="A791" s="1">
        <v>1285</v>
      </c>
      <c r="B791" s="1">
        <v>4</v>
      </c>
      <c r="C791" s="11">
        <v>-8.2484502511362798</v>
      </c>
      <c r="D791" s="10">
        <v>40.128533826654703</v>
      </c>
      <c r="E791" s="1">
        <v>3612</v>
      </c>
      <c r="F791" s="2" t="s">
        <v>980</v>
      </c>
      <c r="G791" s="1"/>
      <c r="H791" s="2" t="s">
        <v>34</v>
      </c>
      <c r="I791" s="2" t="s">
        <v>600</v>
      </c>
      <c r="J791" s="2" t="s">
        <v>891</v>
      </c>
      <c r="K791" s="1">
        <v>-9831</v>
      </c>
      <c r="L791" s="1">
        <v>51112</v>
      </c>
      <c r="M791" s="2" t="s">
        <v>20</v>
      </c>
      <c r="N791" s="1">
        <v>2004</v>
      </c>
      <c r="O791" s="1" t="str" cm="1">
        <f t="array" ref="O7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1" s="1" t="str" cm="1">
        <f t="array" ref="P7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1" s="2" t="s">
        <v>21</v>
      </c>
      <c r="R791" s="2" t="str" cm="1">
        <f t="array" ref="R7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791" s="2" t="str">
        <f>IF(Esta[[#This Row],[TEC - Tipo de Estrutura 2]]="Pórtico","Vãos Multiplos",Esta[[#This Row],[TEC - Tipo de Estrutura 2]])</f>
        <v>Tabuleiro simples/apoiado</v>
      </c>
      <c r="T791" s="1">
        <v>1</v>
      </c>
      <c r="U791" s="1">
        <v>19.5</v>
      </c>
      <c r="V791" s="1">
        <v>22.5</v>
      </c>
      <c r="W791" s="1">
        <v>19.5</v>
      </c>
      <c r="X791" s="7"/>
      <c r="Y791" s="8"/>
      <c r="Z791" s="1" t="s">
        <v>41</v>
      </c>
      <c r="AA791" s="2" t="s">
        <v>35</v>
      </c>
      <c r="AB791" s="2" t="str" cm="1">
        <f t="array" ref="AB7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2" spans="1:29" ht="15" hidden="1" customHeight="1" x14ac:dyDescent="0.35">
      <c r="A792" s="1">
        <v>1286</v>
      </c>
      <c r="B792" s="1">
        <v>4</v>
      </c>
      <c r="C792" s="11">
        <v>-8.3120054589658103</v>
      </c>
      <c r="D792" s="10">
        <v>40.299132834695797</v>
      </c>
      <c r="E792" s="1">
        <v>3614</v>
      </c>
      <c r="F792" s="2" t="s">
        <v>34</v>
      </c>
      <c r="G792" s="1"/>
      <c r="H792" s="2" t="s">
        <v>34</v>
      </c>
      <c r="I792" s="2" t="s">
        <v>600</v>
      </c>
      <c r="J792" s="2" t="s">
        <v>871</v>
      </c>
      <c r="K792" s="1">
        <v>-15209.85</v>
      </c>
      <c r="L792" s="1">
        <v>70064.08</v>
      </c>
      <c r="M792" s="2" t="s">
        <v>20</v>
      </c>
      <c r="N792" s="1">
        <v>1991</v>
      </c>
      <c r="O792" s="1" t="str" cm="1">
        <f t="array" ref="O7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2" s="1" t="str" cm="1">
        <f t="array" ref="P7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2" s="2" t="s">
        <v>31</v>
      </c>
      <c r="R792" s="2" t="str" cm="1">
        <f t="array" ref="R7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2" s="2" t="str">
        <f>IF(Esta[[#This Row],[TEC - Tipo de Estrutura 2]]="Pórtico","Vãos Multiplos",Esta[[#This Row],[TEC - Tipo de Estrutura 2]])</f>
        <v>Vãos Multiplos</v>
      </c>
      <c r="T792" s="1">
        <v>3</v>
      </c>
      <c r="U792" s="1">
        <v>28.93</v>
      </c>
      <c r="V792" s="1">
        <v>8</v>
      </c>
      <c r="W792" s="1">
        <v>14.4</v>
      </c>
      <c r="X792" s="1">
        <v>6.25</v>
      </c>
      <c r="Y792" s="8"/>
      <c r="Z792" s="1" t="s">
        <v>41</v>
      </c>
      <c r="AA792" s="2" t="s">
        <v>23</v>
      </c>
      <c r="AB792" s="2" t="str" cm="1">
        <f t="array" ref="AB7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3" spans="1:29" ht="15" hidden="1" customHeight="1" x14ac:dyDescent="0.35">
      <c r="A793" s="1">
        <v>1287</v>
      </c>
      <c r="B793" s="1">
        <v>4</v>
      </c>
      <c r="C793" s="11">
        <v>-8.2459205972894605</v>
      </c>
      <c r="D793" s="10">
        <v>40.127835471791997</v>
      </c>
      <c r="E793" s="1">
        <v>3617</v>
      </c>
      <c r="F793" s="2" t="s">
        <v>948</v>
      </c>
      <c r="G793" s="1"/>
      <c r="H793" s="2" t="s">
        <v>34</v>
      </c>
      <c r="I793" s="2" t="s">
        <v>600</v>
      </c>
      <c r="J793" s="2" t="s">
        <v>891</v>
      </c>
      <c r="K793" s="1">
        <v>-9615.4869999999992</v>
      </c>
      <c r="L793" s="1">
        <v>51034.18</v>
      </c>
      <c r="M793" s="2" t="s">
        <v>20</v>
      </c>
      <c r="N793" s="1">
        <v>2004</v>
      </c>
      <c r="O793" s="1" t="str" cm="1">
        <f t="array" ref="O7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3" s="1" t="str" cm="1">
        <f t="array" ref="P7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3" s="2" t="s">
        <v>31</v>
      </c>
      <c r="R793" s="2" t="str" cm="1">
        <f t="array" ref="R7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3" s="2" t="str">
        <f>IF(Esta[[#This Row],[TEC - Tipo de Estrutura 2]]="Pórtico","Vãos Multiplos",Esta[[#This Row],[TEC - Tipo de Estrutura 2]])</f>
        <v>Vãos Multiplos</v>
      </c>
      <c r="T793" s="1">
        <v>3</v>
      </c>
      <c r="U793" s="1">
        <v>57</v>
      </c>
      <c r="V793" s="1">
        <v>10.4</v>
      </c>
      <c r="W793" s="1">
        <v>30</v>
      </c>
      <c r="X793" s="1">
        <v>4.75</v>
      </c>
      <c r="Y793" s="8"/>
      <c r="Z793" s="1" t="s">
        <v>41</v>
      </c>
      <c r="AA793" s="2" t="s">
        <v>23</v>
      </c>
      <c r="AB793" s="2" t="str" cm="1">
        <f t="array" ref="AB7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4" spans="1:29" ht="15" hidden="1" customHeight="1" x14ac:dyDescent="0.35">
      <c r="A794" s="1">
        <v>1288</v>
      </c>
      <c r="B794" s="1">
        <v>3</v>
      </c>
      <c r="C794" s="11">
        <v>-8.8188153692400402</v>
      </c>
      <c r="D794" s="10">
        <v>40.022722397091698</v>
      </c>
      <c r="E794" s="1">
        <v>3619</v>
      </c>
      <c r="F794" s="2" t="s">
        <v>981</v>
      </c>
      <c r="G794" s="1"/>
      <c r="H794" s="2" t="s">
        <v>18</v>
      </c>
      <c r="I794" s="2" t="s">
        <v>600</v>
      </c>
      <c r="J794" s="2" t="s">
        <v>982</v>
      </c>
      <c r="K794" s="1">
        <v>-58536</v>
      </c>
      <c r="L794" s="1">
        <v>39582</v>
      </c>
      <c r="M794" s="2" t="s">
        <v>20</v>
      </c>
      <c r="N794" s="1">
        <v>2008</v>
      </c>
      <c r="O794" s="1" t="str" cm="1">
        <f t="array" ref="O7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4" s="1" t="str" cm="1">
        <f t="array" ref="P7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4" s="2" t="s">
        <v>57</v>
      </c>
      <c r="R794" s="2" t="str" cm="1">
        <f t="array" ref="R7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4" s="2" t="str">
        <f>IF(Esta[[#This Row],[TEC - Tipo de Estrutura 2]]="Pórtico","Vãos Multiplos",Esta[[#This Row],[TEC - Tipo de Estrutura 2]])</f>
        <v>Vãos Multiplos</v>
      </c>
      <c r="T794" s="1">
        <v>1</v>
      </c>
      <c r="U794" s="1">
        <v>4.4000000000000004</v>
      </c>
      <c r="V794" s="1">
        <v>15.9</v>
      </c>
      <c r="W794" s="1">
        <v>4.4000000000000004</v>
      </c>
      <c r="X794" s="7"/>
      <c r="Y794" s="8"/>
      <c r="Z794" s="1" t="s">
        <v>41</v>
      </c>
      <c r="AA794" s="2" t="s">
        <v>23</v>
      </c>
      <c r="AB794" s="2" t="str" cm="1">
        <f t="array" ref="AB7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5" spans="1:29" ht="15" hidden="1" customHeight="1" x14ac:dyDescent="0.35">
      <c r="A795" s="1">
        <v>1289</v>
      </c>
      <c r="B795" s="1">
        <v>4</v>
      </c>
      <c r="C795" s="11">
        <v>-8.2395004025484901</v>
      </c>
      <c r="D795" s="10">
        <v>40.126897539023801</v>
      </c>
      <c r="E795" s="1">
        <v>3623</v>
      </c>
      <c r="F795" s="2" t="s">
        <v>983</v>
      </c>
      <c r="G795" s="1"/>
      <c r="H795" s="2" t="s">
        <v>18</v>
      </c>
      <c r="I795" s="2" t="s">
        <v>600</v>
      </c>
      <c r="J795" s="2" t="s">
        <v>891</v>
      </c>
      <c r="K795" s="1">
        <v>-9068.39</v>
      </c>
      <c r="L795" s="1">
        <v>50929.36</v>
      </c>
      <c r="M795" s="2" t="s">
        <v>20</v>
      </c>
      <c r="N795" s="1">
        <v>1999</v>
      </c>
      <c r="O795" s="1" t="str" cm="1">
        <f t="array" ref="O7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5" s="1" t="str" cm="1">
        <f t="array" ref="P7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5" s="2" t="s">
        <v>31</v>
      </c>
      <c r="R795" s="2" t="str" cm="1">
        <f t="array" ref="R7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5" s="2" t="str">
        <f>IF(Esta[[#This Row],[TEC - Tipo de Estrutura 2]]="Pórtico","Vãos Multiplos",Esta[[#This Row],[TEC - Tipo de Estrutura 2]])</f>
        <v>Vãos Multiplos</v>
      </c>
      <c r="T795" s="1">
        <v>3</v>
      </c>
      <c r="U795" s="1">
        <v>53.66</v>
      </c>
      <c r="V795" s="1">
        <v>12.4</v>
      </c>
      <c r="W795" s="1">
        <v>30</v>
      </c>
      <c r="X795" s="1">
        <v>5.93</v>
      </c>
      <c r="Y795" s="8"/>
      <c r="Z795" s="1" t="s">
        <v>41</v>
      </c>
      <c r="AA795" s="2" t="s">
        <v>23</v>
      </c>
      <c r="AB795" s="2" t="str" cm="1">
        <f t="array" ref="AB7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6" spans="1:29" ht="15" hidden="1" customHeight="1" x14ac:dyDescent="0.35">
      <c r="A796" s="1">
        <v>1290</v>
      </c>
      <c r="B796" s="1">
        <v>4</v>
      </c>
      <c r="C796" s="11">
        <v>-8.8505054951897808</v>
      </c>
      <c r="D796" s="10">
        <v>40.123586447364403</v>
      </c>
      <c r="E796" s="1">
        <v>3624</v>
      </c>
      <c r="F796" s="2" t="s">
        <v>984</v>
      </c>
      <c r="G796" s="1"/>
      <c r="H796" s="2" t="s">
        <v>18</v>
      </c>
      <c r="I796" s="2" t="s">
        <v>600</v>
      </c>
      <c r="J796" s="2" t="s">
        <v>982</v>
      </c>
      <c r="K796" s="1">
        <v>-61151</v>
      </c>
      <c r="L796" s="1">
        <v>50803</v>
      </c>
      <c r="M796" s="2" t="s">
        <v>20</v>
      </c>
      <c r="N796" s="1">
        <v>1980</v>
      </c>
      <c r="O796" s="1" t="str" cm="1">
        <f t="array" ref="O7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96" s="1" t="str" cm="1">
        <f t="array" ref="P7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796" s="2" t="s">
        <v>31</v>
      </c>
      <c r="R796" s="2" t="str" cm="1">
        <f t="array" ref="R7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6" s="2" t="str">
        <f>IF(Esta[[#This Row],[TEC - Tipo de Estrutura 2]]="Pórtico","Vãos Multiplos",Esta[[#This Row],[TEC - Tipo de Estrutura 2]])</f>
        <v>Vãos Multiplos</v>
      </c>
      <c r="T796" s="1">
        <v>3</v>
      </c>
      <c r="U796" s="1">
        <v>32.71</v>
      </c>
      <c r="V796" s="1">
        <v>14.46</v>
      </c>
      <c r="W796" s="1">
        <v>12.07</v>
      </c>
      <c r="X796" s="1">
        <v>5.35</v>
      </c>
      <c r="Y796" s="8"/>
      <c r="Z796" s="1" t="s">
        <v>41</v>
      </c>
      <c r="AA796" s="2" t="s">
        <v>23</v>
      </c>
      <c r="AB796" s="2" t="str" cm="1">
        <f t="array" ref="AB7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7" spans="1:29" ht="15" hidden="1" customHeight="1" x14ac:dyDescent="0.35">
      <c r="A797" s="1">
        <v>1291</v>
      </c>
      <c r="B797" s="1">
        <v>4</v>
      </c>
      <c r="C797" s="11">
        <v>-8.4637773213046508</v>
      </c>
      <c r="D797" s="10">
        <v>41.604928066400802</v>
      </c>
      <c r="E797" s="1">
        <v>3625</v>
      </c>
      <c r="F797" s="2" t="s">
        <v>985</v>
      </c>
      <c r="G797" s="1"/>
      <c r="H797" s="2" t="s">
        <v>34</v>
      </c>
      <c r="I797" s="2" t="s">
        <v>151</v>
      </c>
      <c r="J797" s="2" t="s">
        <v>979</v>
      </c>
      <c r="K797" s="1">
        <v>-27565</v>
      </c>
      <c r="L797" s="1">
        <v>215114</v>
      </c>
      <c r="M797" s="2" t="s">
        <v>20</v>
      </c>
      <c r="N797" s="1">
        <v>1999</v>
      </c>
      <c r="O797" s="1" t="str" cm="1">
        <f t="array" ref="O7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7" s="1" t="str" cm="1">
        <f t="array" ref="P7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7" s="2" t="s">
        <v>57</v>
      </c>
      <c r="R797" s="2" t="str" cm="1">
        <f t="array" ref="R7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7" s="2" t="str">
        <f>IF(Esta[[#This Row],[TEC - Tipo de Estrutura 2]]="Pórtico","Vãos Multiplos",Esta[[#This Row],[TEC - Tipo de Estrutura 2]])</f>
        <v>Vãos Multiplos</v>
      </c>
      <c r="T797" s="1">
        <v>1</v>
      </c>
      <c r="U797" s="1">
        <v>18.2</v>
      </c>
      <c r="V797" s="1">
        <v>24.4</v>
      </c>
      <c r="W797" s="1">
        <v>18.2</v>
      </c>
      <c r="X797" s="7"/>
      <c r="Y797" s="8"/>
      <c r="Z797" s="1" t="s">
        <v>37</v>
      </c>
      <c r="AA797" s="2" t="s">
        <v>23</v>
      </c>
      <c r="AB797" s="2" t="str" cm="1">
        <f t="array" ref="AB7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8" spans="1:29" ht="15" hidden="1" customHeight="1" x14ac:dyDescent="0.35">
      <c r="A798" s="1">
        <v>1292</v>
      </c>
      <c r="B798" s="1">
        <v>4</v>
      </c>
      <c r="C798" s="11">
        <v>-8.4393879547273603</v>
      </c>
      <c r="D798" s="10">
        <v>41.616488802866797</v>
      </c>
      <c r="E798" s="1">
        <v>3626</v>
      </c>
      <c r="F798" s="2" t="s">
        <v>986</v>
      </c>
      <c r="G798" s="1"/>
      <c r="H798" s="2" t="s">
        <v>34</v>
      </c>
      <c r="I798" s="2" t="s">
        <v>151</v>
      </c>
      <c r="J798" s="2" t="s">
        <v>979</v>
      </c>
      <c r="K798" s="1">
        <v>-25527.31</v>
      </c>
      <c r="L798" s="1">
        <v>216390.5</v>
      </c>
      <c r="M798" s="2" t="s">
        <v>20</v>
      </c>
      <c r="N798" s="1">
        <v>1999</v>
      </c>
      <c r="O798" s="1" t="str" cm="1">
        <f t="array" ref="O7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8" s="1" t="str" cm="1">
        <f t="array" ref="P7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8" s="2" t="s">
        <v>31</v>
      </c>
      <c r="R798" s="2" t="str" cm="1">
        <f t="array" ref="R7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798" s="2" t="str">
        <f>IF(Esta[[#This Row],[TEC - Tipo de Estrutura 2]]="Pórtico","Vãos Multiplos",Esta[[#This Row],[TEC - Tipo de Estrutura 2]])</f>
        <v>Vãos Multiplos</v>
      </c>
      <c r="T798" s="1">
        <v>3</v>
      </c>
      <c r="U798" s="1">
        <v>38</v>
      </c>
      <c r="V798" s="1">
        <v>11.3</v>
      </c>
      <c r="W798" s="1">
        <v>18.399999999999999</v>
      </c>
      <c r="X798" s="1">
        <v>4.8</v>
      </c>
      <c r="Y798" s="8"/>
      <c r="Z798" s="1" t="s">
        <v>37</v>
      </c>
      <c r="AA798" s="2" t="s">
        <v>35</v>
      </c>
      <c r="AB798" s="2" t="str" cm="1">
        <f t="array" ref="AB7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799" spans="1:29" ht="15" hidden="1" customHeight="1" x14ac:dyDescent="0.35">
      <c r="A799" s="1">
        <v>1293</v>
      </c>
      <c r="B799" s="1">
        <v>4</v>
      </c>
      <c r="C799" s="11">
        <v>-8.4433100017517209</v>
      </c>
      <c r="D799" s="10">
        <v>41.616986993197202</v>
      </c>
      <c r="E799" s="1">
        <v>3627</v>
      </c>
      <c r="F799" s="2" t="s">
        <v>987</v>
      </c>
      <c r="G799" s="1"/>
      <c r="H799" s="2" t="s">
        <v>18</v>
      </c>
      <c r="I799" s="2" t="s">
        <v>151</v>
      </c>
      <c r="J799" s="2" t="s">
        <v>979</v>
      </c>
      <c r="K799" s="1">
        <v>-25854</v>
      </c>
      <c r="L799" s="1">
        <v>216447</v>
      </c>
      <c r="M799" s="2" t="s">
        <v>20</v>
      </c>
      <c r="N799" s="1">
        <v>1999</v>
      </c>
      <c r="O799" s="1" t="str" cm="1">
        <f t="array" ref="O7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9" s="1" t="str" cm="1">
        <f t="array" ref="P7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799" s="2" t="s">
        <v>57</v>
      </c>
      <c r="R799" s="2" t="str" cm="1">
        <f t="array" ref="R7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799" s="2" t="str">
        <f>IF(Esta[[#This Row],[TEC - Tipo de Estrutura 2]]="Pórtico","Vãos Multiplos",Esta[[#This Row],[TEC - Tipo de Estrutura 2]])</f>
        <v>Vãos Multiplos</v>
      </c>
      <c r="T799" s="1">
        <v>1</v>
      </c>
      <c r="U799" s="1">
        <v>12.2</v>
      </c>
      <c r="V799" s="1">
        <v>15.35</v>
      </c>
      <c r="W799" s="1">
        <v>12.2</v>
      </c>
      <c r="X799" s="7"/>
      <c r="Y799" s="8"/>
      <c r="Z799" s="1" t="s">
        <v>37</v>
      </c>
      <c r="AA799" s="2" t="s">
        <v>23</v>
      </c>
      <c r="AB799" s="2" t="str" cm="1">
        <f t="array" ref="AB7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7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0" spans="1:29" ht="15" hidden="1" customHeight="1" x14ac:dyDescent="0.35">
      <c r="A800" s="1">
        <v>1295</v>
      </c>
      <c r="B800" s="1">
        <v>4</v>
      </c>
      <c r="C800" s="11">
        <v>-8.4537493378220692</v>
      </c>
      <c r="D800" s="10">
        <v>41.6134154129305</v>
      </c>
      <c r="E800" s="1">
        <v>3630</v>
      </c>
      <c r="F800" s="2" t="s">
        <v>988</v>
      </c>
      <c r="G800" s="1"/>
      <c r="H800" s="2" t="s">
        <v>34</v>
      </c>
      <c r="I800" s="2" t="s">
        <v>151</v>
      </c>
      <c r="J800" s="2" t="s">
        <v>979</v>
      </c>
      <c r="K800" s="1">
        <v>-26725.55</v>
      </c>
      <c r="L800" s="1">
        <v>216053.5</v>
      </c>
      <c r="M800" s="2" t="s">
        <v>20</v>
      </c>
      <c r="N800" s="1">
        <v>1999</v>
      </c>
      <c r="O800" s="1" t="str" cm="1">
        <f t="array" ref="O8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0" s="1" t="str" cm="1">
        <f t="array" ref="P8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0" s="2" t="s">
        <v>31</v>
      </c>
      <c r="R800" s="2" t="str" cm="1">
        <f t="array" ref="R8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0" s="2" t="str">
        <f>IF(Esta[[#This Row],[TEC - Tipo de Estrutura 2]]="Pórtico","Vãos Multiplos",Esta[[#This Row],[TEC - Tipo de Estrutura 2]])</f>
        <v>Vãos Multiplos</v>
      </c>
      <c r="T800" s="1">
        <v>3</v>
      </c>
      <c r="U800" s="1">
        <v>38.549999999999997</v>
      </c>
      <c r="V800" s="1">
        <v>8.25</v>
      </c>
      <c r="W800" s="1">
        <v>19.5</v>
      </c>
      <c r="X800" s="1">
        <v>4.9800000000000004</v>
      </c>
      <c r="Y800" s="8"/>
      <c r="Z800" s="1" t="s">
        <v>37</v>
      </c>
      <c r="AA800" s="2" t="s">
        <v>35</v>
      </c>
      <c r="AB800" s="2" t="str" cm="1">
        <f t="array" ref="AB8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1" spans="1:32" ht="15" hidden="1" customHeight="1" x14ac:dyDescent="0.35">
      <c r="A801" s="1">
        <v>1296</v>
      </c>
      <c r="B801" s="1">
        <v>4</v>
      </c>
      <c r="C801" s="11">
        <v>-8.8479510127170897</v>
      </c>
      <c r="D801" s="10">
        <v>40.137309185688402</v>
      </c>
      <c r="E801" s="1">
        <v>3631</v>
      </c>
      <c r="F801" s="2" t="s">
        <v>989</v>
      </c>
      <c r="G801" s="1"/>
      <c r="H801" s="2" t="s">
        <v>18</v>
      </c>
      <c r="I801" s="2" t="s">
        <v>600</v>
      </c>
      <c r="J801" s="2" t="s">
        <v>982</v>
      </c>
      <c r="K801" s="1">
        <v>-60921</v>
      </c>
      <c r="L801" s="1">
        <v>52325</v>
      </c>
      <c r="M801" s="2" t="s">
        <v>20</v>
      </c>
      <c r="N801" s="1">
        <v>1980</v>
      </c>
      <c r="O801" s="1" t="str" cm="1">
        <f t="array" ref="O8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01" s="1" t="str" cm="1">
        <f t="array" ref="P8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01" s="2" t="s">
        <v>31</v>
      </c>
      <c r="R801" s="2" t="str" cm="1">
        <f t="array" ref="R8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1" s="2" t="str">
        <f>IF(Esta[[#This Row],[TEC - Tipo de Estrutura 2]]="Pórtico","Vãos Multiplos",Esta[[#This Row],[TEC - Tipo de Estrutura 2]])</f>
        <v>Vãos Multiplos</v>
      </c>
      <c r="T801" s="1">
        <v>3</v>
      </c>
      <c r="U801" s="1">
        <v>51.25</v>
      </c>
      <c r="V801" s="1">
        <v>20.8</v>
      </c>
      <c r="W801" s="1">
        <v>19.95</v>
      </c>
      <c r="X801" s="1">
        <v>5.6</v>
      </c>
      <c r="Y801" s="8"/>
      <c r="Z801" s="1" t="s">
        <v>41</v>
      </c>
      <c r="AA801" s="2" t="s">
        <v>23</v>
      </c>
      <c r="AB801" s="2" t="str" cm="1">
        <f t="array" ref="AB8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2" spans="1:32" ht="15" hidden="1" customHeight="1" x14ac:dyDescent="0.35">
      <c r="A802" s="1">
        <v>1297</v>
      </c>
      <c r="B802" s="1">
        <v>11</v>
      </c>
      <c r="C802" s="11">
        <v>-8.8418969729983097</v>
      </c>
      <c r="D802" s="10">
        <v>40.146932416422899</v>
      </c>
      <c r="E802" s="1">
        <v>3633</v>
      </c>
      <c r="F802" s="2" t="s">
        <v>990</v>
      </c>
      <c r="G802" s="1"/>
      <c r="H802" s="2" t="s">
        <v>25</v>
      </c>
      <c r="I802" s="2" t="s">
        <v>600</v>
      </c>
      <c r="J802" s="2" t="s">
        <v>982</v>
      </c>
      <c r="K802" s="1">
        <v>-60396.53</v>
      </c>
      <c r="L802" s="1">
        <v>53389.42</v>
      </c>
      <c r="M802" s="2" t="s">
        <v>20</v>
      </c>
      <c r="N802" s="1">
        <v>1982</v>
      </c>
      <c r="O802" s="1" t="str" cm="1">
        <f t="array" ref="O8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02" s="1" t="str" cm="1">
        <f t="array" ref="P8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02" s="2" t="s">
        <v>361</v>
      </c>
      <c r="R802" s="2" t="str" cm="1">
        <f t="array" ref="R8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802" s="2" t="str">
        <f>IF(Esta[[#This Row],[TEC - Tipo de Estrutura 2]]="Pórtico","Vãos Multiplos",Esta[[#This Row],[TEC - Tipo de Estrutura 2]])</f>
        <v>Outro</v>
      </c>
      <c r="T802" s="1">
        <v>3</v>
      </c>
      <c r="U802" s="1">
        <v>405</v>
      </c>
      <c r="V802" s="1">
        <v>22.9</v>
      </c>
      <c r="W802" s="1">
        <v>225</v>
      </c>
      <c r="X802" s="1">
        <v>85</v>
      </c>
      <c r="Y802" s="8"/>
      <c r="Z802" s="1" t="s">
        <v>41</v>
      </c>
      <c r="AA802" s="2" t="s">
        <v>221</v>
      </c>
      <c r="AB802" s="2" t="str" cm="1">
        <f t="array" ref="AB8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02" s="2" t="s">
        <v>23</v>
      </c>
      <c r="AE802" s="2" t="s">
        <v>35</v>
      </c>
      <c r="AF802" s="2" t="s">
        <v>67</v>
      </c>
    </row>
    <row r="803" spans="1:32" ht="15" hidden="1" customHeight="1" x14ac:dyDescent="0.35">
      <c r="A803" s="1">
        <v>1298</v>
      </c>
      <c r="B803" s="1">
        <v>4</v>
      </c>
      <c r="C803" s="11">
        <v>-8.8417076762277294</v>
      </c>
      <c r="D803" s="10">
        <v>40.151901020838601</v>
      </c>
      <c r="E803" s="1">
        <v>3634</v>
      </c>
      <c r="F803" s="2" t="s">
        <v>991</v>
      </c>
      <c r="G803" s="1"/>
      <c r="H803" s="2" t="s">
        <v>34</v>
      </c>
      <c r="I803" s="2" t="s">
        <v>600</v>
      </c>
      <c r="J803" s="2" t="s">
        <v>982</v>
      </c>
      <c r="K803" s="1">
        <v>-60376</v>
      </c>
      <c r="L803" s="1">
        <v>53941</v>
      </c>
      <c r="M803" s="2" t="s">
        <v>20</v>
      </c>
      <c r="N803" s="1">
        <v>1991</v>
      </c>
      <c r="O803" s="1" t="str" cm="1">
        <f t="array" ref="O8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3" s="1" t="str" cm="1">
        <f t="array" ref="P8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3" s="2" t="s">
        <v>31</v>
      </c>
      <c r="R803" s="2" t="str" cm="1">
        <f t="array" ref="R8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3" s="2" t="str">
        <f>IF(Esta[[#This Row],[TEC - Tipo de Estrutura 2]]="Pórtico","Vãos Multiplos",Esta[[#This Row],[TEC - Tipo de Estrutura 2]])</f>
        <v>Vãos Multiplos</v>
      </c>
      <c r="T803" s="1">
        <v>3</v>
      </c>
      <c r="U803" s="1">
        <v>53</v>
      </c>
      <c r="V803" s="1">
        <v>21.78</v>
      </c>
      <c r="W803" s="1">
        <v>26</v>
      </c>
      <c r="X803" s="1">
        <v>5.5</v>
      </c>
      <c r="Y803" s="8"/>
      <c r="Z803" s="1" t="s">
        <v>41</v>
      </c>
      <c r="AA803" s="2" t="s">
        <v>35</v>
      </c>
      <c r="AB803" s="2" t="str" cm="1">
        <f t="array" ref="AB8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4" spans="1:32" ht="15" hidden="1" customHeight="1" x14ac:dyDescent="0.35">
      <c r="A804" s="1">
        <v>1299</v>
      </c>
      <c r="B804" s="1">
        <v>4</v>
      </c>
      <c r="C804" s="11">
        <v>-9.0623313145043305</v>
      </c>
      <c r="D804" s="10">
        <v>38.6020396147794</v>
      </c>
      <c r="E804" s="1">
        <v>3642</v>
      </c>
      <c r="F804" s="2" t="s">
        <v>992</v>
      </c>
      <c r="G804" s="1"/>
      <c r="H804" s="2" t="s">
        <v>18</v>
      </c>
      <c r="I804" s="2" t="s">
        <v>411</v>
      </c>
      <c r="J804" s="2" t="s">
        <v>427</v>
      </c>
      <c r="K804" s="1">
        <v>-80945</v>
      </c>
      <c r="L804" s="1">
        <v>-117960</v>
      </c>
      <c r="M804" s="2" t="s">
        <v>20</v>
      </c>
      <c r="N804" s="1">
        <v>2001</v>
      </c>
      <c r="O804" s="1" t="str" cm="1">
        <f t="array" ref="O8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4" s="1" t="str" cm="1">
        <f t="array" ref="P8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4" s="2" t="s">
        <v>31</v>
      </c>
      <c r="R804" s="2" t="str" cm="1">
        <f t="array" ref="R8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4" s="2" t="str">
        <f>IF(Esta[[#This Row],[TEC - Tipo de Estrutura 2]]="Pórtico","Vãos Multiplos",Esta[[#This Row],[TEC - Tipo de Estrutura 2]])</f>
        <v>Vãos Multiplos</v>
      </c>
      <c r="T804" s="1">
        <v>3</v>
      </c>
      <c r="U804" s="1">
        <v>40.450000000000003</v>
      </c>
      <c r="V804" s="1">
        <v>15.06</v>
      </c>
      <c r="X804" s="1">
        <v>5.6</v>
      </c>
      <c r="Y804" s="8"/>
      <c r="Z804" s="1" t="s">
        <v>29</v>
      </c>
      <c r="AA804" s="2" t="s">
        <v>35</v>
      </c>
      <c r="AB804" s="2" t="str" cm="1">
        <f t="array" ref="AB8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5" spans="1:32" ht="15" hidden="1" customHeight="1" x14ac:dyDescent="0.35">
      <c r="A805" s="1">
        <v>1302</v>
      </c>
      <c r="B805" s="1">
        <v>6</v>
      </c>
      <c r="C805" s="11">
        <v>-8.5455001257760497</v>
      </c>
      <c r="D805" s="10">
        <v>40.191898047964301</v>
      </c>
      <c r="E805" s="1">
        <v>3658</v>
      </c>
      <c r="F805" s="2" t="s">
        <v>948</v>
      </c>
      <c r="G805" s="1"/>
      <c r="H805" s="2" t="s">
        <v>34</v>
      </c>
      <c r="I805" s="2" t="s">
        <v>600</v>
      </c>
      <c r="J805" s="2" t="s">
        <v>600</v>
      </c>
      <c r="K805" s="1">
        <v>-35117</v>
      </c>
      <c r="L805" s="1">
        <v>58223</v>
      </c>
      <c r="M805" s="2" t="s">
        <v>20</v>
      </c>
      <c r="N805" s="1">
        <v>1999</v>
      </c>
      <c r="O805" s="1" t="str" cm="1">
        <f t="array" ref="O8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5" s="1" t="str" cm="1">
        <f t="array" ref="P8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5" s="2" t="s">
        <v>31</v>
      </c>
      <c r="R805" s="2" t="str" cm="1">
        <f t="array" ref="R8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5" s="2" t="str">
        <f>IF(Esta[[#This Row],[TEC - Tipo de Estrutura 2]]="Pórtico","Vãos Multiplos",Esta[[#This Row],[TEC - Tipo de Estrutura 2]])</f>
        <v>Vãos Multiplos</v>
      </c>
      <c r="T805" s="1">
        <v>5</v>
      </c>
      <c r="U805" s="1">
        <v>150.47999999999999</v>
      </c>
      <c r="V805" s="1">
        <v>11.5</v>
      </c>
      <c r="W805" s="1">
        <v>34.130000000000003</v>
      </c>
      <c r="X805" s="1">
        <v>14.52</v>
      </c>
      <c r="Y805" s="8"/>
      <c r="Z805" s="1" t="s">
        <v>41</v>
      </c>
      <c r="AA805" s="2" t="s">
        <v>23</v>
      </c>
      <c r="AB805" s="2" t="str" cm="1">
        <f t="array" ref="AB8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6" spans="1:32" ht="15" hidden="1" customHeight="1" x14ac:dyDescent="0.35">
      <c r="A806" s="1">
        <v>1303</v>
      </c>
      <c r="B806" s="1">
        <v>4</v>
      </c>
      <c r="C806" s="11">
        <v>-8.5713592778200791</v>
      </c>
      <c r="D806" s="10">
        <v>40.327677474035603</v>
      </c>
      <c r="E806" s="1">
        <v>3662</v>
      </c>
      <c r="F806" s="2" t="s">
        <v>948</v>
      </c>
      <c r="G806" s="1"/>
      <c r="H806" s="2" t="s">
        <v>34</v>
      </c>
      <c r="I806" s="2" t="s">
        <v>600</v>
      </c>
      <c r="J806" s="2" t="s">
        <v>994</v>
      </c>
      <c r="K806" s="1">
        <v>-37244.5</v>
      </c>
      <c r="L806" s="1">
        <v>73310.52</v>
      </c>
      <c r="M806" s="2" t="s">
        <v>20</v>
      </c>
      <c r="N806" s="1">
        <v>1996</v>
      </c>
      <c r="O806" s="1" t="str" cm="1">
        <f t="array" ref="O8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6" s="1" t="str" cm="1">
        <f t="array" ref="P8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6" s="2" t="s">
        <v>31</v>
      </c>
      <c r="R806" s="2" t="str" cm="1">
        <f t="array" ref="R8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6" s="2" t="str">
        <f>IF(Esta[[#This Row],[TEC - Tipo de Estrutura 2]]="Pórtico","Vãos Multiplos",Esta[[#This Row],[TEC - Tipo de Estrutura 2]])</f>
        <v>Vãos Multiplos</v>
      </c>
      <c r="T806" s="1">
        <v>3</v>
      </c>
      <c r="U806" s="1">
        <v>35.770000000000003</v>
      </c>
      <c r="V806" s="1">
        <v>11.3</v>
      </c>
      <c r="W806" s="1">
        <v>19.899999999999999</v>
      </c>
      <c r="X806" s="1">
        <v>7.7</v>
      </c>
      <c r="Y806" s="8"/>
      <c r="Z806" s="1" t="s">
        <v>41</v>
      </c>
      <c r="AA806" s="2" t="s">
        <v>23</v>
      </c>
      <c r="AB806" s="2" t="str" cm="1">
        <f t="array" ref="AB8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7" spans="1:32" ht="15" hidden="1" customHeight="1" x14ac:dyDescent="0.35">
      <c r="A807" s="1">
        <v>1304</v>
      </c>
      <c r="B807" s="1">
        <v>1</v>
      </c>
      <c r="C807" s="11">
        <v>-8.3105845073139495</v>
      </c>
      <c r="D807" s="10">
        <v>40.1727453114516</v>
      </c>
      <c r="E807" s="1">
        <v>3665</v>
      </c>
      <c r="F807" s="2" t="s">
        <v>995</v>
      </c>
      <c r="G807" s="1"/>
      <c r="H807" s="2" t="s">
        <v>25</v>
      </c>
      <c r="I807" s="2" t="s">
        <v>600</v>
      </c>
      <c r="J807" s="2" t="s">
        <v>969</v>
      </c>
      <c r="K807" s="1">
        <v>-15117.12</v>
      </c>
      <c r="L807" s="1">
        <v>56029.86</v>
      </c>
      <c r="M807" s="2" t="s">
        <v>20</v>
      </c>
      <c r="N807" s="1">
        <v>1991</v>
      </c>
      <c r="O807" s="1" t="str" cm="1">
        <f t="array" ref="O8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7" s="1" t="str" cm="1">
        <f t="array" ref="P8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7" s="2" t="s">
        <v>31</v>
      </c>
      <c r="R807" s="2" t="str" cm="1">
        <f t="array" ref="R8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7" s="2" t="str">
        <f>IF(Esta[[#This Row],[TEC - Tipo de Estrutura 2]]="Pórtico","Vãos Multiplos",Esta[[#This Row],[TEC - Tipo de Estrutura 2]])</f>
        <v>Vãos Multiplos</v>
      </c>
      <c r="T807" s="1">
        <v>3</v>
      </c>
      <c r="U807" s="1">
        <v>52.8</v>
      </c>
      <c r="V807" s="1">
        <v>11.7</v>
      </c>
      <c r="W807" s="1">
        <v>24</v>
      </c>
      <c r="X807" s="1">
        <v>10</v>
      </c>
      <c r="Y807" s="8"/>
      <c r="Z807" s="1" t="s">
        <v>41</v>
      </c>
      <c r="AA807" s="2" t="s">
        <v>35</v>
      </c>
      <c r="AB807" s="2" t="str" cm="1">
        <f t="array" ref="AB8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8" spans="1:32" ht="15" hidden="1" customHeight="1" x14ac:dyDescent="0.35">
      <c r="A808" s="1">
        <v>1305</v>
      </c>
      <c r="B808" s="1">
        <v>4</v>
      </c>
      <c r="C808" s="11">
        <v>-8.5329662804545805</v>
      </c>
      <c r="D808" s="10">
        <v>40.191266578352803</v>
      </c>
      <c r="E808" s="1">
        <v>3667</v>
      </c>
      <c r="F808" s="2" t="s">
        <v>996</v>
      </c>
      <c r="G808" s="1"/>
      <c r="H808" s="2" t="s">
        <v>34</v>
      </c>
      <c r="I808" s="2" t="s">
        <v>600</v>
      </c>
      <c r="J808" s="2" t="s">
        <v>600</v>
      </c>
      <c r="K808" s="1">
        <v>-34050</v>
      </c>
      <c r="L808" s="1">
        <v>58148</v>
      </c>
      <c r="M808" s="2" t="s">
        <v>20</v>
      </c>
      <c r="N808" s="1">
        <v>1999</v>
      </c>
      <c r="O808" s="1" t="str" cm="1">
        <f t="array" ref="O8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8" s="1" t="str" cm="1">
        <f t="array" ref="P8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8" s="2" t="s">
        <v>31</v>
      </c>
      <c r="R808" s="2" t="str" cm="1">
        <f t="array" ref="R8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8" s="2" t="str">
        <f>IF(Esta[[#This Row],[TEC - Tipo de Estrutura 2]]="Pórtico","Vãos Multiplos",Esta[[#This Row],[TEC - Tipo de Estrutura 2]])</f>
        <v>Vãos Multiplos</v>
      </c>
      <c r="T808" s="1">
        <v>3</v>
      </c>
      <c r="U808" s="1">
        <v>45.1</v>
      </c>
      <c r="V808" s="1">
        <v>19.45</v>
      </c>
      <c r="W808" s="1">
        <v>24</v>
      </c>
      <c r="X808" s="1">
        <v>6.61</v>
      </c>
      <c r="Y808" s="8"/>
      <c r="Z808" s="1" t="s">
        <v>41</v>
      </c>
      <c r="AA808" s="2" t="s">
        <v>23</v>
      </c>
      <c r="AB808" s="2" t="str" cm="1">
        <f t="array" ref="AB8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09" spans="1:32" ht="15" hidden="1" customHeight="1" x14ac:dyDescent="0.35">
      <c r="A809" s="1">
        <v>1306</v>
      </c>
      <c r="B809" s="1">
        <v>4</v>
      </c>
      <c r="C809" s="11">
        <v>-8.5166639229304604</v>
      </c>
      <c r="D809" s="10">
        <v>40.192861741167903</v>
      </c>
      <c r="E809" s="1">
        <v>3671</v>
      </c>
      <c r="F809" s="2" t="s">
        <v>997</v>
      </c>
      <c r="G809" s="1"/>
      <c r="H809" s="2" t="s">
        <v>34</v>
      </c>
      <c r="I809" s="2" t="s">
        <v>600</v>
      </c>
      <c r="J809" s="2" t="s">
        <v>600</v>
      </c>
      <c r="K809" s="1">
        <v>-32661</v>
      </c>
      <c r="L809" s="1">
        <v>58319</v>
      </c>
      <c r="M809" s="2" t="s">
        <v>20</v>
      </c>
      <c r="N809" s="1">
        <v>1999</v>
      </c>
      <c r="O809" s="1" t="str" cm="1">
        <f t="array" ref="O8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9" s="1" t="str" cm="1">
        <f t="array" ref="P8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09" s="2" t="s">
        <v>31</v>
      </c>
      <c r="R809" s="2" t="str" cm="1">
        <f t="array" ref="R8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09" s="2" t="str">
        <f>IF(Esta[[#This Row],[TEC - Tipo de Estrutura 2]]="Pórtico","Vãos Multiplos",Esta[[#This Row],[TEC - Tipo de Estrutura 2]])</f>
        <v>Vãos Multiplos</v>
      </c>
      <c r="T809" s="1">
        <v>3</v>
      </c>
      <c r="U809" s="1">
        <v>42.9</v>
      </c>
      <c r="V809" s="1">
        <v>9.3699999999999992</v>
      </c>
      <c r="W809" s="1">
        <v>22</v>
      </c>
      <c r="X809" s="1">
        <v>4.83</v>
      </c>
      <c r="Y809" s="8"/>
      <c r="Z809" s="1" t="s">
        <v>41</v>
      </c>
      <c r="AA809" s="2" t="s">
        <v>23</v>
      </c>
      <c r="AB809" s="2" t="str" cm="1">
        <f t="array" ref="AB8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0" spans="1:32" ht="15" hidden="1" customHeight="1" x14ac:dyDescent="0.35">
      <c r="A810" s="1">
        <v>1308</v>
      </c>
      <c r="B810" s="1">
        <v>6</v>
      </c>
      <c r="C810" s="11">
        <v>-8.5071471688552407</v>
      </c>
      <c r="D810" s="10">
        <v>40.196315108560597</v>
      </c>
      <c r="E810" s="1">
        <v>3676</v>
      </c>
      <c r="F810" s="2" t="s">
        <v>998</v>
      </c>
      <c r="G810" s="1"/>
      <c r="H810" s="2" t="s">
        <v>34</v>
      </c>
      <c r="I810" s="2" t="s">
        <v>600</v>
      </c>
      <c r="J810" s="2" t="s">
        <v>600</v>
      </c>
      <c r="K810" s="1">
        <v>-31849</v>
      </c>
      <c r="L810" s="1">
        <v>58699</v>
      </c>
      <c r="M810" s="2" t="s">
        <v>20</v>
      </c>
      <c r="N810" s="1">
        <v>1999</v>
      </c>
      <c r="O810" s="1" t="str" cm="1">
        <f t="array" ref="O8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0" s="1" t="str" cm="1">
        <f t="array" ref="P8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0" s="2" t="s">
        <v>31</v>
      </c>
      <c r="R810" s="2" t="str" cm="1">
        <f t="array" ref="R8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0" s="2" t="str">
        <f>IF(Esta[[#This Row],[TEC - Tipo de Estrutura 2]]="Pórtico","Vãos Multiplos",Esta[[#This Row],[TEC - Tipo de Estrutura 2]])</f>
        <v>Vãos Multiplos</v>
      </c>
      <c r="T810" s="1">
        <v>4</v>
      </c>
      <c r="U810" s="1">
        <v>50.7</v>
      </c>
      <c r="V810" s="1">
        <v>21.5</v>
      </c>
      <c r="W810" s="1">
        <v>17</v>
      </c>
      <c r="X810" s="1">
        <v>5.98</v>
      </c>
      <c r="Y810" s="8"/>
      <c r="Z810" s="1" t="s">
        <v>41</v>
      </c>
      <c r="AA810" s="2" t="s">
        <v>23</v>
      </c>
      <c r="AB810" s="2" t="str" cm="1">
        <f t="array" ref="AB8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1" spans="1:32" ht="15" hidden="1" customHeight="1" x14ac:dyDescent="0.35">
      <c r="A811" s="1">
        <v>1309</v>
      </c>
      <c r="B811" s="1">
        <v>4</v>
      </c>
      <c r="C811" s="11">
        <v>-8.5040449486803507</v>
      </c>
      <c r="D811" s="10">
        <v>40.198144273961098</v>
      </c>
      <c r="E811" s="1">
        <v>3677</v>
      </c>
      <c r="F811" s="2" t="s">
        <v>999</v>
      </c>
      <c r="G811" s="1"/>
      <c r="H811" s="2" t="s">
        <v>18</v>
      </c>
      <c r="I811" s="2" t="s">
        <v>600</v>
      </c>
      <c r="J811" s="2" t="s">
        <v>600</v>
      </c>
      <c r="K811" s="1">
        <v>-31584</v>
      </c>
      <c r="L811" s="1">
        <v>58901</v>
      </c>
      <c r="M811" s="2" t="s">
        <v>20</v>
      </c>
      <c r="N811" s="1">
        <v>1982</v>
      </c>
      <c r="O811" s="1" t="str" cm="1">
        <f t="array" ref="O8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11" s="1" t="str" cm="1">
        <f t="array" ref="P8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11" s="2" t="s">
        <v>57</v>
      </c>
      <c r="R811" s="2" t="str" cm="1">
        <f t="array" ref="R8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11" s="2" t="str">
        <f>IF(Esta[[#This Row],[TEC - Tipo de Estrutura 2]]="Pórtico","Vãos Multiplos",Esta[[#This Row],[TEC - Tipo de Estrutura 2]])</f>
        <v>Vãos Multiplos</v>
      </c>
      <c r="T811" s="1">
        <v>1</v>
      </c>
      <c r="U811" s="1">
        <v>6.37</v>
      </c>
      <c r="V811" s="1">
        <v>28.9</v>
      </c>
      <c r="W811" s="1">
        <v>6.37</v>
      </c>
      <c r="X811" s="7"/>
      <c r="Y811" s="8"/>
      <c r="Z811" s="1" t="s">
        <v>41</v>
      </c>
      <c r="AA811" s="2" t="s">
        <v>23</v>
      </c>
      <c r="AB811" s="2" t="str" cm="1">
        <f t="array" ref="AB8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2" spans="1:32" ht="15" hidden="1" customHeight="1" x14ac:dyDescent="0.35">
      <c r="A812" s="1">
        <v>1310</v>
      </c>
      <c r="B812" s="1">
        <v>4</v>
      </c>
      <c r="C812" s="11">
        <v>-8.5359819860423407</v>
      </c>
      <c r="D812" s="10">
        <v>40.297929589330103</v>
      </c>
      <c r="E812" s="1">
        <v>3678</v>
      </c>
      <c r="F812" s="2" t="s">
        <v>976</v>
      </c>
      <c r="G812" s="1"/>
      <c r="H812" s="2" t="s">
        <v>18</v>
      </c>
      <c r="I812" s="2" t="s">
        <v>600</v>
      </c>
      <c r="J812" s="2" t="s">
        <v>994</v>
      </c>
      <c r="K812" s="1">
        <v>-34253</v>
      </c>
      <c r="L812" s="1">
        <v>69993</v>
      </c>
      <c r="M812" s="2" t="s">
        <v>20</v>
      </c>
      <c r="N812" s="1">
        <v>1996</v>
      </c>
      <c r="O812" s="1" t="str" cm="1">
        <f t="array" ref="O8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2" s="1" t="str" cm="1">
        <f t="array" ref="P8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2" s="2" t="s">
        <v>154</v>
      </c>
      <c r="R812" s="2" t="str" cm="1">
        <f t="array" ref="R8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12" s="2" t="str">
        <f>IF(Esta[[#This Row],[TEC - Tipo de Estrutura 2]]="Pórtico","Vãos Multiplos",Esta[[#This Row],[TEC - Tipo de Estrutura 2]])</f>
        <v>Arco</v>
      </c>
      <c r="T812" s="1">
        <v>1</v>
      </c>
      <c r="U812" s="1">
        <v>13.15</v>
      </c>
      <c r="V812" s="1">
        <v>17.5</v>
      </c>
      <c r="W812" s="1">
        <v>13.15</v>
      </c>
      <c r="X812" s="7"/>
      <c r="Y812" s="8"/>
      <c r="Z812" s="1" t="s">
        <v>41</v>
      </c>
      <c r="AA812" s="2" t="s">
        <v>23</v>
      </c>
      <c r="AB812" s="2" t="str" cm="1">
        <f t="array" ref="AB8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3" spans="1:32" ht="15" hidden="1" customHeight="1" x14ac:dyDescent="0.35">
      <c r="A813" s="1">
        <v>1311</v>
      </c>
      <c r="B813" s="1">
        <v>4</v>
      </c>
      <c r="C813" s="11">
        <v>-8.5013868072976102</v>
      </c>
      <c r="D813" s="10">
        <v>40.199593698003802</v>
      </c>
      <c r="E813" s="1">
        <v>3679</v>
      </c>
      <c r="F813" s="2" t="s">
        <v>976</v>
      </c>
      <c r="G813" s="1"/>
      <c r="H813" s="2" t="s">
        <v>18</v>
      </c>
      <c r="I813" s="2" t="s">
        <v>600</v>
      </c>
      <c r="J813" s="2" t="s">
        <v>600</v>
      </c>
      <c r="K813" s="1">
        <v>-31357</v>
      </c>
      <c r="L813" s="1">
        <v>59061</v>
      </c>
      <c r="M813" s="2" t="s">
        <v>20</v>
      </c>
      <c r="N813" s="1">
        <v>1982</v>
      </c>
      <c r="O813" s="1" t="str" cm="1">
        <f t="array" ref="O8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13" s="1" t="str" cm="1">
        <f t="array" ref="P8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13" s="2" t="s">
        <v>31</v>
      </c>
      <c r="R813" s="2" t="str" cm="1">
        <f t="array" ref="R8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3" s="2" t="str">
        <f>IF(Esta[[#This Row],[TEC - Tipo de Estrutura 2]]="Pórtico","Vãos Multiplos",Esta[[#This Row],[TEC - Tipo de Estrutura 2]])</f>
        <v>Vãos Multiplos</v>
      </c>
      <c r="T813" s="1">
        <v>3</v>
      </c>
      <c r="U813" s="1">
        <v>31.7</v>
      </c>
      <c r="V813" s="1">
        <v>43</v>
      </c>
      <c r="W813" s="1">
        <v>12.5</v>
      </c>
      <c r="X813" s="1">
        <v>6.15</v>
      </c>
      <c r="Y813" s="8"/>
      <c r="Z813" s="1" t="s">
        <v>41</v>
      </c>
      <c r="AA813" s="2" t="s">
        <v>23</v>
      </c>
      <c r="AB813" s="2" t="str" cm="1">
        <f t="array" ref="AB8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4" spans="1:32" ht="15" hidden="1" customHeight="1" x14ac:dyDescent="0.35">
      <c r="A814" s="1">
        <v>1312</v>
      </c>
      <c r="B814" s="1">
        <v>4</v>
      </c>
      <c r="C814" s="11">
        <v>-8.5400200607472296</v>
      </c>
      <c r="D814" s="10">
        <v>40.3005271091439</v>
      </c>
      <c r="E814" s="1">
        <v>3680</v>
      </c>
      <c r="F814" s="2" t="s">
        <v>948</v>
      </c>
      <c r="G814" s="1"/>
      <c r="H814" s="2" t="s">
        <v>34</v>
      </c>
      <c r="I814" s="2" t="s">
        <v>600</v>
      </c>
      <c r="J814" s="2" t="s">
        <v>994</v>
      </c>
      <c r="K814" s="1">
        <v>-34595</v>
      </c>
      <c r="L814" s="1">
        <v>70283</v>
      </c>
      <c r="M814" s="2" t="s">
        <v>20</v>
      </c>
      <c r="N814" s="1">
        <v>1996</v>
      </c>
      <c r="O814" s="1" t="str" cm="1">
        <f t="array" ref="O8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4" s="1" t="str" cm="1">
        <f t="array" ref="P8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4" s="2" t="s">
        <v>31</v>
      </c>
      <c r="R814" s="2" t="str" cm="1">
        <f t="array" ref="R8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4" s="2" t="str">
        <f>IF(Esta[[#This Row],[TEC - Tipo de Estrutura 2]]="Pórtico","Vãos Multiplos",Esta[[#This Row],[TEC - Tipo de Estrutura 2]])</f>
        <v>Vãos Multiplos</v>
      </c>
      <c r="T814" s="1">
        <v>3</v>
      </c>
      <c r="U814" s="1">
        <v>34.950000000000003</v>
      </c>
      <c r="V814" s="1">
        <v>7</v>
      </c>
      <c r="W814" s="1">
        <v>15.95</v>
      </c>
      <c r="X814" s="1">
        <v>6.15</v>
      </c>
      <c r="Y814" s="8"/>
      <c r="Z814" s="1" t="s">
        <v>41</v>
      </c>
      <c r="AA814" s="2" t="s">
        <v>23</v>
      </c>
      <c r="AB814" s="2" t="str" cm="1">
        <f t="array" ref="AB8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5" spans="1:32" ht="15" hidden="1" customHeight="1" x14ac:dyDescent="0.35">
      <c r="A815" s="1">
        <v>1317</v>
      </c>
      <c r="B815" s="1">
        <v>2</v>
      </c>
      <c r="C815" s="11">
        <v>-7.8714221259373298</v>
      </c>
      <c r="D815" s="10">
        <v>40.307034592619303</v>
      </c>
      <c r="E815" s="1">
        <v>3692</v>
      </c>
      <c r="F815" s="2" t="s">
        <v>1001</v>
      </c>
      <c r="G815" s="1"/>
      <c r="H815" s="2" t="s">
        <v>25</v>
      </c>
      <c r="I815" s="2" t="s">
        <v>600</v>
      </c>
      <c r="J815" s="2" t="s">
        <v>968</v>
      </c>
      <c r="K815" s="1">
        <v>22246</v>
      </c>
      <c r="L815" s="1">
        <v>70959</v>
      </c>
      <c r="M815" s="2" t="s">
        <v>20</v>
      </c>
      <c r="N815" s="1">
        <v>1790</v>
      </c>
      <c r="O815" s="1" t="str" cm="1">
        <f t="array" ref="O8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15" s="1" t="str" cm="1">
        <f t="array" ref="P8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15" s="2" t="s">
        <v>28</v>
      </c>
      <c r="R815" s="2" t="str" cm="1">
        <f t="array" ref="R8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15" s="2" t="str">
        <f>IF(Esta[[#This Row],[TEC - Tipo de Estrutura 2]]="Pórtico","Vãos Multiplos",Esta[[#This Row],[TEC - Tipo de Estrutura 2]])</f>
        <v>Arco</v>
      </c>
      <c r="T815" s="1">
        <v>4</v>
      </c>
      <c r="U815" s="1">
        <v>70.849999999999994</v>
      </c>
      <c r="V815" s="1">
        <v>6.6</v>
      </c>
      <c r="W815" s="1">
        <v>28.6</v>
      </c>
      <c r="X815" s="1">
        <v>2</v>
      </c>
      <c r="Y815" s="8"/>
      <c r="Z815" s="1" t="s">
        <v>41</v>
      </c>
      <c r="AA815" s="2" t="s">
        <v>32</v>
      </c>
      <c r="AB815" s="2" t="str" cm="1">
        <f t="array" ref="AB8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8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816" spans="1:32" ht="15" hidden="1" customHeight="1" x14ac:dyDescent="0.35">
      <c r="A816" s="1">
        <v>1319</v>
      </c>
      <c r="B816" s="1">
        <v>4</v>
      </c>
      <c r="C816" s="11">
        <v>-8.8415502211035299</v>
      </c>
      <c r="D816" s="10">
        <v>40.155372925858302</v>
      </c>
      <c r="E816" s="1">
        <v>3697</v>
      </c>
      <c r="F816" s="2" t="s">
        <v>1002</v>
      </c>
      <c r="G816" s="1"/>
      <c r="H816" s="2" t="s">
        <v>18</v>
      </c>
      <c r="I816" s="2" t="s">
        <v>600</v>
      </c>
      <c r="J816" s="2" t="s">
        <v>982</v>
      </c>
      <c r="K816" s="1">
        <v>-60359.51</v>
      </c>
      <c r="L816" s="1">
        <v>54326.41</v>
      </c>
      <c r="M816" s="2" t="s">
        <v>20</v>
      </c>
      <c r="N816" s="1">
        <v>2009</v>
      </c>
      <c r="O816" s="1" t="str" cm="1">
        <f t="array" ref="O8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6" s="1" t="str" cm="1">
        <f t="array" ref="P8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6" s="2" t="s">
        <v>31</v>
      </c>
      <c r="R816" s="2" t="str" cm="1">
        <f t="array" ref="R8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6" s="2" t="str">
        <f>IF(Esta[[#This Row],[TEC - Tipo de Estrutura 2]]="Pórtico","Vãos Multiplos",Esta[[#This Row],[TEC - Tipo de Estrutura 2]])</f>
        <v>Vãos Multiplos</v>
      </c>
      <c r="T816" s="1">
        <v>3</v>
      </c>
      <c r="U816" s="1">
        <v>31.2</v>
      </c>
      <c r="V816" s="1">
        <v>24.9</v>
      </c>
      <c r="W816" s="1">
        <v>12.05</v>
      </c>
      <c r="X816" s="1">
        <v>5.73</v>
      </c>
      <c r="Y816" s="8"/>
      <c r="Z816" s="1" t="s">
        <v>41</v>
      </c>
      <c r="AA816" s="2" t="s">
        <v>23</v>
      </c>
      <c r="AB816" s="2" t="str" cm="1">
        <f t="array" ref="AB8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7" spans="1:31" ht="15" hidden="1" customHeight="1" x14ac:dyDescent="0.35">
      <c r="A817" s="1">
        <v>1320</v>
      </c>
      <c r="B817" s="1">
        <v>3</v>
      </c>
      <c r="C817" s="11">
        <v>-8.84135383645323</v>
      </c>
      <c r="D817" s="10">
        <v>40.156771293011502</v>
      </c>
      <c r="E817" s="1">
        <v>3699</v>
      </c>
      <c r="F817" s="2" t="s">
        <v>18</v>
      </c>
      <c r="G817" s="1"/>
      <c r="H817" s="2" t="s">
        <v>18</v>
      </c>
      <c r="I817" s="2" t="s">
        <v>600</v>
      </c>
      <c r="J817" s="2" t="s">
        <v>982</v>
      </c>
      <c r="K817" s="1">
        <v>-60341.54</v>
      </c>
      <c r="L817" s="1">
        <v>54481.55</v>
      </c>
      <c r="M817" s="2" t="s">
        <v>20</v>
      </c>
      <c r="N817" s="1">
        <v>2009</v>
      </c>
      <c r="O817" s="1" t="str" cm="1">
        <f t="array" ref="O8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7" s="1" t="str" cm="1">
        <f t="array" ref="P8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7" s="2" t="s">
        <v>31</v>
      </c>
      <c r="R817" s="2" t="str" cm="1">
        <f t="array" ref="R8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7" s="2" t="str">
        <f>IF(Esta[[#This Row],[TEC - Tipo de Estrutura 2]]="Pórtico","Vãos Multiplos",Esta[[#This Row],[TEC - Tipo de Estrutura 2]])</f>
        <v>Vãos Multiplos</v>
      </c>
      <c r="T817" s="1">
        <v>3</v>
      </c>
      <c r="U817" s="1">
        <v>29.97</v>
      </c>
      <c r="V817" s="1">
        <v>25.4</v>
      </c>
      <c r="W817" s="1">
        <v>12</v>
      </c>
      <c r="X817" s="1">
        <v>5.53</v>
      </c>
      <c r="Y817" s="8"/>
      <c r="Z817" s="1" t="s">
        <v>41</v>
      </c>
      <c r="AA817" s="2" t="s">
        <v>23</v>
      </c>
      <c r="AB817" s="2" t="str" cm="1">
        <f t="array" ref="AB8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8" spans="1:31" ht="15" hidden="1" customHeight="1" x14ac:dyDescent="0.35">
      <c r="A818" s="1">
        <v>1321</v>
      </c>
      <c r="B818" s="1">
        <v>4</v>
      </c>
      <c r="C818" s="11">
        <v>-8.5329101498039694</v>
      </c>
      <c r="D818" s="10">
        <v>40.289600962879902</v>
      </c>
      <c r="E818" s="1">
        <v>3708</v>
      </c>
      <c r="F818" s="2" t="s">
        <v>1003</v>
      </c>
      <c r="G818" s="1"/>
      <c r="H818" s="2" t="s">
        <v>34</v>
      </c>
      <c r="I818" s="2" t="s">
        <v>600</v>
      </c>
      <c r="J818" s="2" t="s">
        <v>994</v>
      </c>
      <c r="K818" s="1">
        <v>-33996</v>
      </c>
      <c r="L818" s="1">
        <v>69067</v>
      </c>
      <c r="M818" s="2" t="s">
        <v>20</v>
      </c>
      <c r="N818" s="1">
        <v>1996</v>
      </c>
      <c r="O818" s="1" t="str" cm="1">
        <f t="array" ref="O8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8" s="1" t="str" cm="1">
        <f t="array" ref="P8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8" s="2" t="s">
        <v>31</v>
      </c>
      <c r="R818" s="2" t="str" cm="1">
        <f t="array" ref="R8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18" s="2" t="str">
        <f>IF(Esta[[#This Row],[TEC - Tipo de Estrutura 2]]="Pórtico","Vãos Multiplos",Esta[[#This Row],[TEC - Tipo de Estrutura 2]])</f>
        <v>Vãos Multiplos</v>
      </c>
      <c r="T818" s="1">
        <v>3</v>
      </c>
      <c r="U818" s="1">
        <v>34.979999999999997</v>
      </c>
      <c r="V818" s="1">
        <v>7</v>
      </c>
      <c r="W818" s="1">
        <v>15.95</v>
      </c>
      <c r="X818" s="1">
        <v>6.33</v>
      </c>
      <c r="Y818" s="8"/>
      <c r="Z818" s="1" t="s">
        <v>41</v>
      </c>
      <c r="AA818" s="2" t="s">
        <v>23</v>
      </c>
      <c r="AB818" s="2" t="str" cm="1">
        <f t="array" ref="AB8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19" spans="1:31" ht="15" hidden="1" customHeight="1" x14ac:dyDescent="0.35">
      <c r="A819" s="1">
        <v>1322</v>
      </c>
      <c r="B819" s="1">
        <v>4</v>
      </c>
      <c r="C819" s="11">
        <v>-9.10597361024635</v>
      </c>
      <c r="D819" s="10">
        <v>38.605252115639402</v>
      </c>
      <c r="E819" s="1">
        <v>3712</v>
      </c>
      <c r="F819" s="2" t="s">
        <v>1004</v>
      </c>
      <c r="G819" s="1"/>
      <c r="H819" s="2" t="s">
        <v>18</v>
      </c>
      <c r="I819" s="2" t="s">
        <v>411</v>
      </c>
      <c r="J819" s="2" t="s">
        <v>427</v>
      </c>
      <c r="K819" s="1">
        <v>-84743</v>
      </c>
      <c r="L819" s="1">
        <v>-117564</v>
      </c>
      <c r="M819" s="2" t="s">
        <v>20</v>
      </c>
      <c r="N819" s="1">
        <v>2001</v>
      </c>
      <c r="O819" s="1" t="str" cm="1">
        <f t="array" ref="O8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9" s="1" t="str" cm="1">
        <f t="array" ref="P8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19" s="2" t="s">
        <v>57</v>
      </c>
      <c r="R819" s="2" t="str" cm="1">
        <f t="array" ref="R8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19" s="2" t="str">
        <f>IF(Esta[[#This Row],[TEC - Tipo de Estrutura 2]]="Pórtico","Vãos Multiplos",Esta[[#This Row],[TEC - Tipo de Estrutura 2]])</f>
        <v>Vãos Multiplos</v>
      </c>
      <c r="T819" s="1">
        <v>1</v>
      </c>
      <c r="U819" s="1">
        <v>18.86</v>
      </c>
      <c r="V819" s="1">
        <v>14.72</v>
      </c>
      <c r="W819" s="1">
        <v>18.86</v>
      </c>
      <c r="X819" s="7"/>
      <c r="Y819" s="8"/>
      <c r="Z819" s="1" t="s">
        <v>29</v>
      </c>
      <c r="AA819" s="2" t="s">
        <v>23</v>
      </c>
      <c r="AB819" s="2" t="str" cm="1">
        <f t="array" ref="AB8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0" spans="1:31" ht="15" hidden="1" customHeight="1" x14ac:dyDescent="0.35">
      <c r="A820" s="1">
        <v>1324</v>
      </c>
      <c r="B820" s="1">
        <v>3</v>
      </c>
      <c r="C820" s="11">
        <v>-8.4970631133196495</v>
      </c>
      <c r="D820" s="10">
        <v>40.201480590284298</v>
      </c>
      <c r="E820" s="1">
        <v>3716</v>
      </c>
      <c r="F820" s="2" t="s">
        <v>18</v>
      </c>
      <c r="G820" s="1"/>
      <c r="H820" s="2" t="s">
        <v>18</v>
      </c>
      <c r="I820" s="2" t="s">
        <v>600</v>
      </c>
      <c r="J820" s="2" t="s">
        <v>600</v>
      </c>
      <c r="K820" s="1">
        <v>-30988</v>
      </c>
      <c r="L820" s="1">
        <v>59269</v>
      </c>
      <c r="M820" s="2" t="s">
        <v>20</v>
      </c>
      <c r="N820" s="1">
        <v>1982</v>
      </c>
      <c r="O820" s="1" t="str" cm="1">
        <f t="array" ref="O8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0" s="1" t="str" cm="1">
        <f t="array" ref="P8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0" s="2" t="s">
        <v>57</v>
      </c>
      <c r="R820" s="2" t="str" cm="1">
        <f t="array" ref="R8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0" s="2" t="str">
        <f>IF(Esta[[#This Row],[TEC - Tipo de Estrutura 2]]="Pórtico","Vãos Multiplos",Esta[[#This Row],[TEC - Tipo de Estrutura 2]])</f>
        <v>Vãos Multiplos</v>
      </c>
      <c r="T820" s="1">
        <v>1</v>
      </c>
      <c r="U820" s="1">
        <v>3.75</v>
      </c>
      <c r="V820" s="1">
        <v>32.6</v>
      </c>
      <c r="W820" s="1">
        <v>3.75</v>
      </c>
      <c r="X820" s="7"/>
      <c r="Y820" s="8"/>
      <c r="Z820" s="1" t="s">
        <v>41</v>
      </c>
      <c r="AA820" s="2" t="s">
        <v>23</v>
      </c>
      <c r="AB820" s="2" t="str" cm="1">
        <f t="array" ref="AB8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1" spans="1:31" ht="15" hidden="1" customHeight="1" x14ac:dyDescent="0.35">
      <c r="A821" s="1">
        <v>1325</v>
      </c>
      <c r="B821" s="1">
        <v>4</v>
      </c>
      <c r="C821" s="11">
        <v>-8.4920498394071</v>
      </c>
      <c r="D821" s="10">
        <v>40.201829460125701</v>
      </c>
      <c r="E821" s="1">
        <v>3719</v>
      </c>
      <c r="F821" s="2" t="s">
        <v>1005</v>
      </c>
      <c r="G821" s="1"/>
      <c r="H821" s="2" t="s">
        <v>18</v>
      </c>
      <c r="I821" s="2" t="s">
        <v>600</v>
      </c>
      <c r="J821" s="2" t="s">
        <v>600</v>
      </c>
      <c r="K821" s="1">
        <v>-30561</v>
      </c>
      <c r="L821" s="1">
        <v>59306</v>
      </c>
      <c r="M821" s="2" t="s">
        <v>20</v>
      </c>
      <c r="N821" s="1">
        <v>1982</v>
      </c>
      <c r="O821" s="1" t="str" cm="1">
        <f t="array" ref="O8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1" s="1" t="str" cm="1">
        <f t="array" ref="P8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1" s="2" t="s">
        <v>31</v>
      </c>
      <c r="R821" s="2" t="str" cm="1">
        <f t="array" ref="R8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1" s="2" t="str">
        <f>IF(Esta[[#This Row],[TEC - Tipo de Estrutura 2]]="Pórtico","Vãos Multiplos",Esta[[#This Row],[TEC - Tipo de Estrutura 2]])</f>
        <v>Vãos Multiplos</v>
      </c>
      <c r="T821" s="1">
        <v>3</v>
      </c>
      <c r="U821" s="1">
        <v>30.55</v>
      </c>
      <c r="V821" s="1">
        <v>32</v>
      </c>
      <c r="W821" s="1">
        <v>12.45</v>
      </c>
      <c r="X821" s="1">
        <v>5.0599999999999996</v>
      </c>
      <c r="Y821" s="8"/>
      <c r="Z821" s="1" t="s">
        <v>41</v>
      </c>
      <c r="AA821" s="2" t="s">
        <v>23</v>
      </c>
      <c r="AB821" s="2" t="str" cm="1">
        <f t="array" ref="AB8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2" spans="1:31" ht="15" hidden="1" customHeight="1" x14ac:dyDescent="0.35">
      <c r="A822" s="1">
        <v>1327</v>
      </c>
      <c r="B822" s="1">
        <v>4</v>
      </c>
      <c r="C822" s="11">
        <v>-8.4785019040452099</v>
      </c>
      <c r="D822" s="10">
        <v>40.130814662160397</v>
      </c>
      <c r="E822" s="1">
        <v>3728</v>
      </c>
      <c r="F822" s="2" t="s">
        <v>976</v>
      </c>
      <c r="G822" s="1"/>
      <c r="H822" s="2" t="s">
        <v>18</v>
      </c>
      <c r="I822" s="2" t="s">
        <v>600</v>
      </c>
      <c r="J822" s="2" t="s">
        <v>600</v>
      </c>
      <c r="K822" s="1">
        <v>-29438.16</v>
      </c>
      <c r="L822" s="1">
        <v>51416.07</v>
      </c>
      <c r="M822" s="2" t="s">
        <v>20</v>
      </c>
      <c r="N822" s="1">
        <v>2000</v>
      </c>
      <c r="O822" s="1" t="str" cm="1">
        <f t="array" ref="O8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2" s="1" t="str" cm="1">
        <f t="array" ref="P8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2" s="2" t="s">
        <v>57</v>
      </c>
      <c r="R822" s="2" t="str" cm="1">
        <f t="array" ref="R8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2" s="2" t="str">
        <f>IF(Esta[[#This Row],[TEC - Tipo de Estrutura 2]]="Pórtico","Vãos Multiplos",Esta[[#This Row],[TEC - Tipo de Estrutura 2]])</f>
        <v>Vãos Multiplos</v>
      </c>
      <c r="T822" s="1">
        <v>1</v>
      </c>
      <c r="U822" s="1">
        <v>12.36</v>
      </c>
      <c r="V822" s="1">
        <v>22.44</v>
      </c>
      <c r="W822" s="1">
        <v>12.36</v>
      </c>
      <c r="X822" s="7"/>
      <c r="Y822" s="8"/>
      <c r="Z822" s="1" t="s">
        <v>41</v>
      </c>
      <c r="AA822" s="2" t="s">
        <v>23</v>
      </c>
      <c r="AB822" s="2" t="str" cm="1">
        <f t="array" ref="AB8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3" spans="1:31" ht="15" hidden="1" customHeight="1" x14ac:dyDescent="0.35">
      <c r="A823" s="1">
        <v>1328</v>
      </c>
      <c r="B823" s="1">
        <v>4</v>
      </c>
      <c r="C823" s="11">
        <v>-8.4738122976613308</v>
      </c>
      <c r="D823" s="10">
        <v>40.133705779508396</v>
      </c>
      <c r="E823" s="1">
        <v>3730</v>
      </c>
      <c r="F823" s="2" t="s">
        <v>948</v>
      </c>
      <c r="G823" s="1"/>
      <c r="H823" s="2" t="s">
        <v>34</v>
      </c>
      <c r="I823" s="2" t="s">
        <v>600</v>
      </c>
      <c r="J823" s="2" t="s">
        <v>600</v>
      </c>
      <c r="K823" s="1">
        <v>-29037.23</v>
      </c>
      <c r="L823" s="1">
        <v>51735.55</v>
      </c>
      <c r="M823" s="2" t="s">
        <v>20</v>
      </c>
      <c r="N823" s="1">
        <v>1999</v>
      </c>
      <c r="O823" s="1" t="str" cm="1">
        <f t="array" ref="O8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3" s="1" t="str" cm="1">
        <f t="array" ref="P8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3" s="2" t="s">
        <v>31</v>
      </c>
      <c r="R823" s="2" t="str" cm="1">
        <f t="array" ref="R8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3" s="2" t="str">
        <f>IF(Esta[[#This Row],[TEC - Tipo de Estrutura 2]]="Pórtico","Vãos Multiplos",Esta[[#This Row],[TEC - Tipo de Estrutura 2]])</f>
        <v>Vãos Multiplos</v>
      </c>
      <c r="T823" s="1">
        <v>3</v>
      </c>
      <c r="U823" s="1">
        <v>37.5</v>
      </c>
      <c r="V823" s="1">
        <v>10.8</v>
      </c>
      <c r="W823" s="1">
        <v>20.2</v>
      </c>
      <c r="X823" s="1">
        <v>5.19</v>
      </c>
      <c r="Y823" s="8"/>
      <c r="Z823" s="1" t="s">
        <v>41</v>
      </c>
      <c r="AA823" s="2" t="s">
        <v>35</v>
      </c>
      <c r="AB823" s="2" t="str" cm="1">
        <f t="array" ref="AB8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4" spans="1:31" ht="15" hidden="1" customHeight="1" x14ac:dyDescent="0.35">
      <c r="A824" s="1">
        <v>1330</v>
      </c>
      <c r="B824" s="1">
        <v>4</v>
      </c>
      <c r="C824" s="11">
        <v>-8.5054043589298391</v>
      </c>
      <c r="D824" s="10">
        <v>40.108386025386999</v>
      </c>
      <c r="E824" s="1">
        <v>3734</v>
      </c>
      <c r="F824" s="2" t="s">
        <v>948</v>
      </c>
      <c r="G824" s="1"/>
      <c r="H824" s="2" t="s">
        <v>34</v>
      </c>
      <c r="I824" s="2" t="s">
        <v>600</v>
      </c>
      <c r="J824" s="2" t="s">
        <v>944</v>
      </c>
      <c r="K824" s="1">
        <v>-31741.51</v>
      </c>
      <c r="L824" s="1">
        <v>48934.91</v>
      </c>
      <c r="M824" s="2" t="s">
        <v>20</v>
      </c>
      <c r="N824" s="1">
        <v>1996</v>
      </c>
      <c r="O824" s="1" t="str" cm="1">
        <f t="array" ref="O8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4" s="1" t="str" cm="1">
        <f t="array" ref="P8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4" s="2" t="s">
        <v>31</v>
      </c>
      <c r="R824" s="2" t="str" cm="1">
        <f t="array" ref="R8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4" s="2" t="str">
        <f>IF(Esta[[#This Row],[TEC - Tipo de Estrutura 2]]="Pórtico","Vãos Multiplos",Esta[[#This Row],[TEC - Tipo de Estrutura 2]])</f>
        <v>Vãos Multiplos</v>
      </c>
      <c r="T824" s="1">
        <v>3</v>
      </c>
      <c r="U824" s="1">
        <v>38.5</v>
      </c>
      <c r="V824" s="1">
        <v>10.15</v>
      </c>
      <c r="W824" s="1">
        <v>19.09</v>
      </c>
      <c r="X824" s="1">
        <v>5.15</v>
      </c>
      <c r="Y824" s="8"/>
      <c r="Z824" s="1" t="s">
        <v>41</v>
      </c>
      <c r="AA824" s="2" t="s">
        <v>23</v>
      </c>
      <c r="AB824" s="2" t="str" cm="1">
        <f t="array" ref="AB8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5" spans="1:31" ht="15" hidden="1" customHeight="1" x14ac:dyDescent="0.35">
      <c r="A825" s="1">
        <v>1331</v>
      </c>
      <c r="B825" s="1">
        <v>4</v>
      </c>
      <c r="C825" s="11">
        <v>-8.4852447128641</v>
      </c>
      <c r="D825" s="10">
        <v>40.2009137517582</v>
      </c>
      <c r="E825" s="1">
        <v>3738</v>
      </c>
      <c r="F825" s="2" t="s">
        <v>1006</v>
      </c>
      <c r="G825" s="1"/>
      <c r="H825" s="2" t="s">
        <v>34</v>
      </c>
      <c r="I825" s="2" t="s">
        <v>600</v>
      </c>
      <c r="J825" s="2" t="s">
        <v>600</v>
      </c>
      <c r="K825" s="1">
        <v>-29982</v>
      </c>
      <c r="L825" s="1">
        <v>59202</v>
      </c>
      <c r="M825" s="2" t="s">
        <v>20</v>
      </c>
      <c r="N825" s="1">
        <v>1982</v>
      </c>
      <c r="O825" s="1" t="str" cm="1">
        <f t="array" ref="O8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5" s="1" t="str" cm="1">
        <f t="array" ref="P8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5" s="2" t="s">
        <v>31</v>
      </c>
      <c r="R825" s="2" t="str" cm="1">
        <f t="array" ref="R8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5" s="2" t="str">
        <f>IF(Esta[[#This Row],[TEC - Tipo de Estrutura 2]]="Pórtico","Vãos Multiplos",Esta[[#This Row],[TEC - Tipo de Estrutura 2]])</f>
        <v>Vãos Multiplos</v>
      </c>
      <c r="T825" s="1">
        <v>3</v>
      </c>
      <c r="U825" s="1">
        <v>52.9</v>
      </c>
      <c r="V825" s="1">
        <v>12.2</v>
      </c>
      <c r="W825" s="1">
        <v>29.9</v>
      </c>
      <c r="X825" s="1">
        <v>5.87</v>
      </c>
      <c r="Y825" s="8"/>
      <c r="Z825" s="1" t="s">
        <v>41</v>
      </c>
      <c r="AA825" s="2" t="s">
        <v>23</v>
      </c>
      <c r="AB825" s="2" t="str" cm="1">
        <f t="array" ref="AB8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6" spans="1:31" ht="15" hidden="1" customHeight="1" x14ac:dyDescent="0.35">
      <c r="A826" s="1">
        <v>1333</v>
      </c>
      <c r="B826" s="1">
        <v>4</v>
      </c>
      <c r="C826" s="11">
        <v>-8.4811615568202807</v>
      </c>
      <c r="D826" s="10">
        <v>40.201709609867102</v>
      </c>
      <c r="E826" s="1">
        <v>3741</v>
      </c>
      <c r="F826" s="2" t="s">
        <v>1007</v>
      </c>
      <c r="G826" s="1"/>
      <c r="H826" s="2" t="s">
        <v>18</v>
      </c>
      <c r="I826" s="2" t="s">
        <v>600</v>
      </c>
      <c r="J826" s="2" t="s">
        <v>600</v>
      </c>
      <c r="K826" s="1">
        <v>-29634</v>
      </c>
      <c r="L826" s="1">
        <v>59289</v>
      </c>
      <c r="M826" s="2" t="s">
        <v>20</v>
      </c>
      <c r="N826" s="1">
        <v>1982</v>
      </c>
      <c r="O826" s="1" t="str" cm="1">
        <f t="array" ref="O8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6" s="1" t="str" cm="1">
        <f t="array" ref="P8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6" s="2" t="s">
        <v>57</v>
      </c>
      <c r="R826" s="2" t="str" cm="1">
        <f t="array" ref="R8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6" s="2" t="str">
        <f>IF(Esta[[#This Row],[TEC - Tipo de Estrutura 2]]="Pórtico","Vãos Multiplos",Esta[[#This Row],[TEC - Tipo de Estrutura 2]])</f>
        <v>Vãos Multiplos</v>
      </c>
      <c r="T826" s="1">
        <v>1</v>
      </c>
      <c r="U826" s="1">
        <v>3.75</v>
      </c>
      <c r="V826" s="1">
        <v>31.18</v>
      </c>
      <c r="W826" s="1">
        <v>3.75</v>
      </c>
      <c r="X826" s="7"/>
      <c r="Y826" s="8"/>
      <c r="Z826" s="1" t="s">
        <v>41</v>
      </c>
      <c r="AA826" s="2" t="s">
        <v>23</v>
      </c>
      <c r="AB826" s="2" t="str" cm="1">
        <f t="array" ref="AB8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7" spans="1:31" ht="15" hidden="1" customHeight="1" x14ac:dyDescent="0.35">
      <c r="A827" s="1">
        <v>1334</v>
      </c>
      <c r="B827" s="1">
        <v>7</v>
      </c>
      <c r="C827" s="11">
        <v>-7.7807590183134803</v>
      </c>
      <c r="D827" s="10">
        <v>41.155986395284899</v>
      </c>
      <c r="E827" s="1">
        <v>3745</v>
      </c>
      <c r="F827" s="2" t="s">
        <v>1008</v>
      </c>
      <c r="G827" s="1"/>
      <c r="H827" s="2" t="s">
        <v>25</v>
      </c>
      <c r="I827" s="2" t="s">
        <v>185</v>
      </c>
      <c r="J827" s="2" t="s">
        <v>861</v>
      </c>
      <c r="K827" s="1">
        <v>29575</v>
      </c>
      <c r="L827" s="1">
        <v>165261</v>
      </c>
      <c r="M827" s="2" t="s">
        <v>20</v>
      </c>
      <c r="N827" s="1">
        <v>1872</v>
      </c>
      <c r="O827" s="1" t="str" cm="1">
        <f t="array" ref="O8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27" s="1" t="str" cm="1">
        <f t="array" ref="P8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27" s="2" t="s">
        <v>21</v>
      </c>
      <c r="R827" s="2" t="str" cm="1">
        <f t="array" ref="R8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27" s="2" t="str">
        <f>IF(Esta[[#This Row],[TEC - Tipo de Estrutura 2]]="Pórtico","Vãos Multiplos",Esta[[#This Row],[TEC - Tipo de Estrutura 2]])</f>
        <v>Tabuleiro simples/apoiado</v>
      </c>
      <c r="T827" s="1">
        <v>5</v>
      </c>
      <c r="U827" s="1">
        <v>272.8</v>
      </c>
      <c r="V827" s="1">
        <v>7.14</v>
      </c>
      <c r="W827" s="1">
        <v>79.2</v>
      </c>
      <c r="X827" s="1">
        <v>26.2</v>
      </c>
      <c r="Y827" s="8"/>
      <c r="Z827" s="1" t="s">
        <v>37</v>
      </c>
      <c r="AA827" s="2" t="s">
        <v>441</v>
      </c>
      <c r="AB827" s="2" t="str" cm="1">
        <f t="array" ref="AB8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27" s="2" t="s">
        <v>1009</v>
      </c>
      <c r="AE827" s="2" t="s">
        <v>489</v>
      </c>
    </row>
    <row r="828" spans="1:31" ht="15" hidden="1" customHeight="1" x14ac:dyDescent="0.35">
      <c r="A828" s="1">
        <v>1336</v>
      </c>
      <c r="B828" s="1">
        <v>6</v>
      </c>
      <c r="C828" s="11">
        <v>-8.6687431352397102</v>
      </c>
      <c r="D828" s="10">
        <v>40.174008715520102</v>
      </c>
      <c r="E828" s="1">
        <v>3750</v>
      </c>
      <c r="F828" s="2" t="s">
        <v>1011</v>
      </c>
      <c r="G828" s="1"/>
      <c r="H828" s="2" t="s">
        <v>25</v>
      </c>
      <c r="I828" s="2" t="s">
        <v>600</v>
      </c>
      <c r="J828" s="2" t="s">
        <v>1012</v>
      </c>
      <c r="K828" s="1">
        <v>-45623.72</v>
      </c>
      <c r="L828" s="1">
        <v>56292.62</v>
      </c>
      <c r="M828" s="2" t="s">
        <v>20</v>
      </c>
      <c r="N828" s="1">
        <v>2002</v>
      </c>
      <c r="O828" s="1" t="str" cm="1">
        <f t="array" ref="O8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8" s="1" t="str" cm="1">
        <f t="array" ref="P8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8" s="2" t="s">
        <v>31</v>
      </c>
      <c r="R828" s="2" t="str" cm="1">
        <f t="array" ref="R8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28" s="2" t="str">
        <f>IF(Esta[[#This Row],[TEC - Tipo de Estrutura 2]]="Pórtico","Vãos Multiplos",Esta[[#This Row],[TEC - Tipo de Estrutura 2]])</f>
        <v>Vãos Multiplos</v>
      </c>
      <c r="T828" s="1">
        <v>3</v>
      </c>
      <c r="U828" s="1">
        <v>152.5</v>
      </c>
      <c r="V828" s="1">
        <v>10</v>
      </c>
      <c r="W828" s="1">
        <v>63.5</v>
      </c>
      <c r="X828" s="1">
        <v>4.55</v>
      </c>
      <c r="Y828" s="8"/>
      <c r="Z828" s="1" t="s">
        <v>41</v>
      </c>
      <c r="AA828" s="2" t="s">
        <v>35</v>
      </c>
      <c r="AB828" s="2" t="str" cm="1">
        <f t="array" ref="AB8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29" spans="1:31" ht="15" hidden="1" customHeight="1" x14ac:dyDescent="0.35">
      <c r="A829" s="1">
        <v>1337</v>
      </c>
      <c r="B829" s="1">
        <v>4</v>
      </c>
      <c r="C829" s="11">
        <v>-8.6070180409527701</v>
      </c>
      <c r="D829" s="10">
        <v>39.915329561359997</v>
      </c>
      <c r="E829" s="1">
        <v>3756</v>
      </c>
      <c r="F829" s="2" t="s">
        <v>1013</v>
      </c>
      <c r="G829" s="1"/>
      <c r="H829" s="2" t="s">
        <v>18</v>
      </c>
      <c r="I829" s="2" t="s">
        <v>99</v>
      </c>
      <c r="J829" s="2" t="s">
        <v>140</v>
      </c>
      <c r="K829" s="1">
        <v>-40519</v>
      </c>
      <c r="L829" s="1">
        <v>27540</v>
      </c>
      <c r="M829" s="2" t="s">
        <v>20</v>
      </c>
      <c r="N829" s="1">
        <v>1999</v>
      </c>
      <c r="O829" s="1" t="str" cm="1">
        <f t="array" ref="O8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9" s="1" t="str" cm="1">
        <f t="array" ref="P8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29" s="2" t="s">
        <v>57</v>
      </c>
      <c r="R829" s="2" t="str" cm="1">
        <f t="array" ref="R8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29" s="2" t="str">
        <f>IF(Esta[[#This Row],[TEC - Tipo de Estrutura 2]]="Pórtico","Vãos Multiplos",Esta[[#This Row],[TEC - Tipo de Estrutura 2]])</f>
        <v>Vãos Multiplos</v>
      </c>
      <c r="T829" s="1">
        <v>1</v>
      </c>
      <c r="U829" s="1">
        <v>15.9</v>
      </c>
      <c r="V829" s="1">
        <v>18.5</v>
      </c>
      <c r="W829" s="1">
        <v>15.9</v>
      </c>
      <c r="X829" s="7"/>
      <c r="Y829" s="8"/>
      <c r="Z829" s="1" t="s">
        <v>22</v>
      </c>
      <c r="AA829" s="2" t="s">
        <v>23</v>
      </c>
      <c r="AB829" s="2" t="str" cm="1">
        <f t="array" ref="AB8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0" spans="1:31" ht="15" hidden="1" customHeight="1" x14ac:dyDescent="0.35">
      <c r="A830" s="1">
        <v>1338</v>
      </c>
      <c r="B830" s="1">
        <v>4</v>
      </c>
      <c r="C830" s="11">
        <v>-8.6279230022938709</v>
      </c>
      <c r="D830" s="10">
        <v>39.9338041353381</v>
      </c>
      <c r="E830" s="1">
        <v>3757</v>
      </c>
      <c r="F830" s="2" t="s">
        <v>1014</v>
      </c>
      <c r="G830" s="1"/>
      <c r="H830" s="2" t="s">
        <v>34</v>
      </c>
      <c r="I830" s="2" t="s">
        <v>99</v>
      </c>
      <c r="J830" s="2" t="s">
        <v>140</v>
      </c>
      <c r="K830" s="1">
        <v>-42295</v>
      </c>
      <c r="L830" s="1">
        <v>29601</v>
      </c>
      <c r="M830" s="2" t="s">
        <v>20</v>
      </c>
      <c r="N830" s="1">
        <v>1999</v>
      </c>
      <c r="O830" s="1" t="str" cm="1">
        <f t="array" ref="O8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0" s="1" t="str" cm="1">
        <f t="array" ref="P8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0" s="2" t="s">
        <v>31</v>
      </c>
      <c r="R830" s="2" t="str" cm="1">
        <f t="array" ref="R8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0" s="2" t="str">
        <f>IF(Esta[[#This Row],[TEC - Tipo de Estrutura 2]]="Pórtico","Vãos Multiplos",Esta[[#This Row],[TEC - Tipo de Estrutura 2]])</f>
        <v>Vãos Multiplos</v>
      </c>
      <c r="T830" s="1">
        <v>3</v>
      </c>
      <c r="U830" s="1">
        <v>54.05</v>
      </c>
      <c r="V830" s="1">
        <v>16.600000000000001</v>
      </c>
      <c r="W830" s="1">
        <v>23.65</v>
      </c>
      <c r="X830" s="1">
        <v>7.3</v>
      </c>
      <c r="Y830" s="8"/>
      <c r="Z830" s="1" t="s">
        <v>22</v>
      </c>
      <c r="AA830" s="2" t="s">
        <v>35</v>
      </c>
      <c r="AB830" s="2" t="str" cm="1">
        <f t="array" ref="AB8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1" spans="1:31" ht="15" hidden="1" customHeight="1" x14ac:dyDescent="0.35">
      <c r="A831" s="1">
        <v>1339</v>
      </c>
      <c r="B831" s="1">
        <v>4</v>
      </c>
      <c r="C831" s="11">
        <v>-8.4686407483350603</v>
      </c>
      <c r="D831" s="10">
        <v>40.137219244359301</v>
      </c>
      <c r="E831" s="1">
        <v>3759</v>
      </c>
      <c r="F831" s="2" t="s">
        <v>976</v>
      </c>
      <c r="G831" s="1"/>
      <c r="H831" s="2" t="s">
        <v>18</v>
      </c>
      <c r="I831" s="2" t="s">
        <v>600</v>
      </c>
      <c r="J831" s="2" t="s">
        <v>600</v>
      </c>
      <c r="K831" s="1">
        <v>-28595</v>
      </c>
      <c r="L831" s="1">
        <v>52124</v>
      </c>
      <c r="M831" s="2" t="s">
        <v>20</v>
      </c>
      <c r="N831" s="1">
        <v>2000</v>
      </c>
      <c r="O831" s="1" t="str" cm="1">
        <f t="array" ref="O8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1" s="1" t="str" cm="1">
        <f t="array" ref="P8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1" s="2" t="s">
        <v>57</v>
      </c>
      <c r="R831" s="2" t="str" cm="1">
        <f t="array" ref="R8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31" s="2" t="str">
        <f>IF(Esta[[#This Row],[TEC - Tipo de Estrutura 2]]="Pórtico","Vãos Multiplos",Esta[[#This Row],[TEC - Tipo de Estrutura 2]])</f>
        <v>Vãos Multiplos</v>
      </c>
      <c r="T831" s="1">
        <v>1</v>
      </c>
      <c r="U831" s="1">
        <v>5.25</v>
      </c>
      <c r="V831" s="1">
        <v>16</v>
      </c>
      <c r="W831" s="1">
        <v>5.25</v>
      </c>
      <c r="X831" s="7"/>
      <c r="Y831" s="8"/>
      <c r="Z831" s="1" t="s">
        <v>41</v>
      </c>
      <c r="AA831" s="2" t="s">
        <v>23</v>
      </c>
      <c r="AB831" s="2" t="str" cm="1">
        <f t="array" ref="AB8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2" spans="1:31" ht="15" hidden="1" customHeight="1" x14ac:dyDescent="0.35">
      <c r="A832" s="1">
        <v>1340</v>
      </c>
      <c r="B832" s="1">
        <v>9</v>
      </c>
      <c r="C832" s="11">
        <v>-8.6115631534718506</v>
      </c>
      <c r="D832" s="10">
        <v>39.9214238126075</v>
      </c>
      <c r="E832" s="1">
        <v>3760</v>
      </c>
      <c r="F832" s="2" t="s">
        <v>1015</v>
      </c>
      <c r="G832" s="1"/>
      <c r="H832" s="2" t="s">
        <v>55</v>
      </c>
      <c r="I832" s="2" t="s">
        <v>99</v>
      </c>
      <c r="J832" s="2" t="s">
        <v>140</v>
      </c>
      <c r="K832" s="1">
        <v>-40903.980000000003</v>
      </c>
      <c r="L832" s="1">
        <v>28218.74</v>
      </c>
      <c r="M832" s="2" t="s">
        <v>20</v>
      </c>
      <c r="N832" s="1">
        <v>1999</v>
      </c>
      <c r="O832" s="1" t="str" cm="1">
        <f t="array" ref="O8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2" s="1" t="str" cm="1">
        <f t="array" ref="P8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2" s="2" t="s">
        <v>31</v>
      </c>
      <c r="R832" s="2" t="str" cm="1">
        <f t="array" ref="R8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2" s="2" t="str">
        <f>IF(Esta[[#This Row],[TEC - Tipo de Estrutura 2]]="Pórtico","Vãos Multiplos",Esta[[#This Row],[TEC - Tipo de Estrutura 2]])</f>
        <v>Vãos Multiplos</v>
      </c>
      <c r="T832" s="1">
        <v>11</v>
      </c>
      <c r="U832" s="1">
        <v>290.2</v>
      </c>
      <c r="V832" s="1">
        <v>15</v>
      </c>
      <c r="W832" s="1">
        <v>27.9</v>
      </c>
      <c r="X832" s="1">
        <v>12.4</v>
      </c>
      <c r="Y832" s="8"/>
      <c r="Z832" s="1" t="s">
        <v>22</v>
      </c>
      <c r="AA832" s="2" t="s">
        <v>35</v>
      </c>
      <c r="AB832" s="2" t="str" cm="1">
        <f t="array" ref="AB8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3" spans="1:30" ht="15" hidden="1" customHeight="1" x14ac:dyDescent="0.35">
      <c r="A833" s="1">
        <v>1341</v>
      </c>
      <c r="B833" s="1">
        <v>4</v>
      </c>
      <c r="C833" s="11">
        <v>-8.6092262004527793</v>
      </c>
      <c r="D833" s="10">
        <v>39.917267041765101</v>
      </c>
      <c r="E833" s="1">
        <v>3762</v>
      </c>
      <c r="F833" s="2" t="s">
        <v>1016</v>
      </c>
      <c r="G833" s="1"/>
      <c r="H833" s="2" t="s">
        <v>34</v>
      </c>
      <c r="I833" s="2" t="s">
        <v>99</v>
      </c>
      <c r="J833" s="2" t="s">
        <v>140</v>
      </c>
      <c r="K833" s="1">
        <v>-40706.65</v>
      </c>
      <c r="L833" s="1">
        <v>27756.13</v>
      </c>
      <c r="M833" s="2" t="s">
        <v>20</v>
      </c>
      <c r="N833" s="1">
        <v>1999</v>
      </c>
      <c r="O833" s="1" t="str" cm="1">
        <f t="array" ref="O8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3" s="1" t="str" cm="1">
        <f t="array" ref="P8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3" s="2" t="s">
        <v>31</v>
      </c>
      <c r="R833" s="2" t="str" cm="1">
        <f t="array" ref="R8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3" s="2" t="str">
        <f>IF(Esta[[#This Row],[TEC - Tipo de Estrutura 2]]="Pórtico","Vãos Multiplos",Esta[[#This Row],[TEC - Tipo de Estrutura 2]])</f>
        <v>Vãos Multiplos</v>
      </c>
      <c r="T833" s="1">
        <v>3</v>
      </c>
      <c r="U833" s="1">
        <v>39.1</v>
      </c>
      <c r="V833" s="1">
        <v>10.7</v>
      </c>
      <c r="W833" s="1">
        <v>17</v>
      </c>
      <c r="X833" s="1">
        <v>8.9</v>
      </c>
      <c r="Y833" s="8"/>
      <c r="Z833" s="1" t="s">
        <v>22</v>
      </c>
      <c r="AA833" s="2" t="s">
        <v>35</v>
      </c>
      <c r="AB833" s="2" t="str" cm="1">
        <f t="array" ref="AB8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4" spans="1:30" ht="15" hidden="1" customHeight="1" x14ac:dyDescent="0.35">
      <c r="A834" s="1">
        <v>1342</v>
      </c>
      <c r="B834" s="1">
        <v>4</v>
      </c>
      <c r="C834" s="11">
        <v>-8.4670342568927808</v>
      </c>
      <c r="D834" s="10">
        <v>40.140455495166002</v>
      </c>
      <c r="E834" s="1">
        <v>3764</v>
      </c>
      <c r="F834" s="2" t="s">
        <v>976</v>
      </c>
      <c r="G834" s="1"/>
      <c r="H834" s="2" t="s">
        <v>18</v>
      </c>
      <c r="I834" s="2" t="s">
        <v>600</v>
      </c>
      <c r="J834" s="2" t="s">
        <v>600</v>
      </c>
      <c r="K834" s="1">
        <v>-28456.74</v>
      </c>
      <c r="L834" s="1">
        <v>52482.83</v>
      </c>
      <c r="M834" s="2" t="s">
        <v>20</v>
      </c>
      <c r="N834" s="1">
        <v>2000</v>
      </c>
      <c r="O834" s="1" t="str" cm="1">
        <f t="array" ref="O8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4" s="1" t="str" cm="1">
        <f t="array" ref="P8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4" s="2" t="s">
        <v>57</v>
      </c>
      <c r="R834" s="2" t="str" cm="1">
        <f t="array" ref="R8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34" s="2" t="str">
        <f>IF(Esta[[#This Row],[TEC - Tipo de Estrutura 2]]="Pórtico","Vãos Multiplos",Esta[[#This Row],[TEC - Tipo de Estrutura 2]])</f>
        <v>Vãos Multiplos</v>
      </c>
      <c r="T834" s="1">
        <v>1</v>
      </c>
      <c r="U834" s="1">
        <v>10.28</v>
      </c>
      <c r="V834" s="1">
        <v>24.4</v>
      </c>
      <c r="W834" s="1">
        <v>10.28</v>
      </c>
      <c r="X834" s="7"/>
      <c r="Y834" s="8"/>
      <c r="Z834" s="1" t="s">
        <v>41</v>
      </c>
      <c r="AA834" s="2" t="s">
        <v>23</v>
      </c>
      <c r="AB834" s="2" t="str" cm="1">
        <f t="array" ref="AB8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5" spans="1:30" ht="15" hidden="1" customHeight="1" x14ac:dyDescent="0.35">
      <c r="A835" s="1">
        <v>1343</v>
      </c>
      <c r="B835" s="1">
        <v>4</v>
      </c>
      <c r="C835" s="11">
        <v>-8.4645260248817493</v>
      </c>
      <c r="D835" s="10">
        <v>40.145264403291101</v>
      </c>
      <c r="E835" s="1">
        <v>3772</v>
      </c>
      <c r="F835" s="2" t="s">
        <v>976</v>
      </c>
      <c r="G835" s="1"/>
      <c r="H835" s="2" t="s">
        <v>18</v>
      </c>
      <c r="I835" s="2" t="s">
        <v>600</v>
      </c>
      <c r="J835" s="2" t="s">
        <v>600</v>
      </c>
      <c r="K835" s="1">
        <v>-28241</v>
      </c>
      <c r="L835" s="1">
        <v>53016</v>
      </c>
      <c r="M835" s="2" t="s">
        <v>20</v>
      </c>
      <c r="N835" s="1">
        <v>1999</v>
      </c>
      <c r="O835" s="1" t="str" cm="1">
        <f t="array" ref="O8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5" s="1" t="str" cm="1">
        <f t="array" ref="P8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5" s="2" t="s">
        <v>57</v>
      </c>
      <c r="R835" s="2" t="str" cm="1">
        <f t="array" ref="R8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35" s="2" t="str">
        <f>IF(Esta[[#This Row],[TEC - Tipo de Estrutura 2]]="Pórtico","Vãos Multiplos",Esta[[#This Row],[TEC - Tipo de Estrutura 2]])</f>
        <v>Vãos Multiplos</v>
      </c>
      <c r="T835" s="1">
        <v>1</v>
      </c>
      <c r="U835" s="1">
        <v>11.21</v>
      </c>
      <c r="V835" s="1">
        <v>21.4</v>
      </c>
      <c r="W835" s="1">
        <v>11.21</v>
      </c>
      <c r="X835" s="7"/>
      <c r="Y835" s="8"/>
      <c r="Z835" s="1" t="s">
        <v>41</v>
      </c>
      <c r="AA835" s="2" t="s">
        <v>23</v>
      </c>
      <c r="AB835" s="2" t="str" cm="1">
        <f t="array" ref="AB8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6" spans="1:30" ht="15" hidden="1" customHeight="1" x14ac:dyDescent="0.35">
      <c r="A836" s="1">
        <v>1344</v>
      </c>
      <c r="B836" s="1">
        <v>2</v>
      </c>
      <c r="C836" s="11">
        <v>-7.7407968284299802</v>
      </c>
      <c r="D836" s="10">
        <v>41.2970321988116</v>
      </c>
      <c r="E836" s="1">
        <v>3776</v>
      </c>
      <c r="F836" s="2" t="s">
        <v>1017</v>
      </c>
      <c r="G836" s="1"/>
      <c r="H836" s="2" t="s">
        <v>25</v>
      </c>
      <c r="I836" s="2" t="s">
        <v>185</v>
      </c>
      <c r="J836" s="2" t="s">
        <v>185</v>
      </c>
      <c r="K836" s="1">
        <v>32858.61</v>
      </c>
      <c r="L836" s="1">
        <v>180939.7</v>
      </c>
      <c r="M836" s="2" t="s">
        <v>20</v>
      </c>
      <c r="N836" s="1">
        <v>1904</v>
      </c>
      <c r="O836" s="1" t="str" cm="1">
        <f t="array" ref="O8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36" s="1" t="str" cm="1">
        <f t="array" ref="P8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36" s="2" t="s">
        <v>31</v>
      </c>
      <c r="R836" s="2" t="str" cm="1">
        <f t="array" ref="R8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6" s="2" t="str">
        <f>IF(Esta[[#This Row],[TEC - Tipo de Estrutura 2]]="Pórtico","Vãos Multiplos",Esta[[#This Row],[TEC - Tipo de Estrutura 2]])</f>
        <v>Vãos Multiplos</v>
      </c>
      <c r="T836" s="1">
        <v>3</v>
      </c>
      <c r="U836" s="1">
        <v>109.1</v>
      </c>
      <c r="V836" s="1">
        <v>13.5</v>
      </c>
      <c r="W836" s="1">
        <v>45.3</v>
      </c>
      <c r="X836" s="1">
        <v>30.2</v>
      </c>
      <c r="Y836" s="8"/>
      <c r="Z836" s="1" t="s">
        <v>37</v>
      </c>
      <c r="AA836" s="2" t="s">
        <v>221</v>
      </c>
      <c r="AB836" s="2" t="str" cm="1">
        <f t="array" ref="AB8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36" s="2" t="s">
        <v>23</v>
      </c>
    </row>
    <row r="837" spans="1:30" ht="15" hidden="1" customHeight="1" x14ac:dyDescent="0.35">
      <c r="A837" s="1">
        <v>1346</v>
      </c>
      <c r="B837" s="1">
        <v>4</v>
      </c>
      <c r="C837" s="11">
        <v>-8.2909590803978599</v>
      </c>
      <c r="D837" s="10">
        <v>42.103267234327298</v>
      </c>
      <c r="E837" s="1">
        <v>3791</v>
      </c>
      <c r="F837" s="2" t="s">
        <v>1018</v>
      </c>
      <c r="G837" s="1"/>
      <c r="H837" s="2" t="s">
        <v>18</v>
      </c>
      <c r="I837" s="2" t="s">
        <v>262</v>
      </c>
      <c r="J837" s="2" t="s">
        <v>1010</v>
      </c>
      <c r="K837" s="1">
        <v>-13056.89</v>
      </c>
      <c r="L837" s="1">
        <v>270424</v>
      </c>
      <c r="M837" s="2" t="s">
        <v>20</v>
      </c>
      <c r="N837" s="1">
        <v>1995</v>
      </c>
      <c r="O837" s="1" t="str" cm="1">
        <f t="array" ref="O8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7" s="1" t="str" cm="1">
        <f t="array" ref="P8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37" s="2" t="s">
        <v>31</v>
      </c>
      <c r="R837" s="2" t="str" cm="1">
        <f t="array" ref="R8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7" s="2" t="str">
        <f>IF(Esta[[#This Row],[TEC - Tipo de Estrutura 2]]="Pórtico","Vãos Multiplos",Esta[[#This Row],[TEC - Tipo de Estrutura 2]])</f>
        <v>Vãos Multiplos</v>
      </c>
      <c r="T837" s="1">
        <v>3</v>
      </c>
      <c r="U837" s="1">
        <v>33.54</v>
      </c>
      <c r="V837" s="1">
        <v>21.77</v>
      </c>
      <c r="W837" s="1">
        <v>13.09</v>
      </c>
      <c r="X837" s="1">
        <v>7.5</v>
      </c>
      <c r="Y837" s="8"/>
      <c r="Z837" s="1" t="s">
        <v>37</v>
      </c>
      <c r="AA837" s="2" t="s">
        <v>23</v>
      </c>
      <c r="AB837" s="2" t="str" cm="1">
        <f t="array" ref="AB8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8" spans="1:30" ht="15" hidden="1" customHeight="1" x14ac:dyDescent="0.35">
      <c r="A838" s="1">
        <v>1347</v>
      </c>
      <c r="B838" s="1">
        <v>4</v>
      </c>
      <c r="C838" s="11">
        <v>-8.4785490804463599</v>
      </c>
      <c r="D838" s="10">
        <v>40.203023284256503</v>
      </c>
      <c r="E838" s="1">
        <v>3794</v>
      </c>
      <c r="F838" s="2" t="s">
        <v>18</v>
      </c>
      <c r="G838" s="1"/>
      <c r="H838" s="2" t="s">
        <v>18</v>
      </c>
      <c r="I838" s="2" t="s">
        <v>600</v>
      </c>
      <c r="J838" s="2" t="s">
        <v>600</v>
      </c>
      <c r="K838" s="1">
        <v>-29411</v>
      </c>
      <c r="L838" s="1">
        <v>59434</v>
      </c>
      <c r="M838" s="2" t="s">
        <v>20</v>
      </c>
      <c r="N838" s="1">
        <v>1982</v>
      </c>
      <c r="O838" s="1" t="str" cm="1">
        <f t="array" ref="O8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38" s="1" t="str" cm="1">
        <f t="array" ref="P8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38" s="2" t="s">
        <v>31</v>
      </c>
      <c r="R838" s="2" t="str" cm="1">
        <f t="array" ref="R8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8" s="2" t="str">
        <f>IF(Esta[[#This Row],[TEC - Tipo de Estrutura 2]]="Pórtico","Vãos Multiplos",Esta[[#This Row],[TEC - Tipo de Estrutura 2]])</f>
        <v>Vãos Multiplos</v>
      </c>
      <c r="T838" s="1">
        <v>3</v>
      </c>
      <c r="U838" s="1">
        <v>31</v>
      </c>
      <c r="V838" s="1">
        <v>31</v>
      </c>
      <c r="W838" s="1">
        <v>12.4</v>
      </c>
      <c r="X838" s="1">
        <v>3.96</v>
      </c>
      <c r="Y838" s="8"/>
      <c r="Z838" s="1" t="s">
        <v>41</v>
      </c>
      <c r="AA838" s="2" t="s">
        <v>23</v>
      </c>
      <c r="AB838" s="2" t="str" cm="1">
        <f t="array" ref="AB8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39" spans="1:30" ht="15" hidden="1" customHeight="1" x14ac:dyDescent="0.35">
      <c r="A839" s="1">
        <v>1348</v>
      </c>
      <c r="B839" s="1">
        <v>4</v>
      </c>
      <c r="C839" s="11">
        <v>-8.4720144672459892</v>
      </c>
      <c r="D839" s="10">
        <v>40.206888098864198</v>
      </c>
      <c r="E839" s="1">
        <v>3795</v>
      </c>
      <c r="F839" s="2" t="s">
        <v>1019</v>
      </c>
      <c r="G839" s="1"/>
      <c r="H839" s="2" t="s">
        <v>34</v>
      </c>
      <c r="I839" s="2" t="s">
        <v>600</v>
      </c>
      <c r="J839" s="2" t="s">
        <v>600</v>
      </c>
      <c r="K839" s="1">
        <v>-28853</v>
      </c>
      <c r="L839" s="1">
        <v>59861</v>
      </c>
      <c r="M839" s="2" t="s">
        <v>20</v>
      </c>
      <c r="N839" s="1">
        <v>1982</v>
      </c>
      <c r="O839" s="1" t="str" cm="1">
        <f t="array" ref="O8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39" s="1" t="str" cm="1">
        <f t="array" ref="P8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39" s="2" t="s">
        <v>31</v>
      </c>
      <c r="R839" s="2" t="str" cm="1">
        <f t="array" ref="R8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39" s="2" t="str">
        <f>IF(Esta[[#This Row],[TEC - Tipo de Estrutura 2]]="Pórtico","Vãos Multiplos",Esta[[#This Row],[TEC - Tipo de Estrutura 2]])</f>
        <v>Vãos Multiplos</v>
      </c>
      <c r="T839" s="1">
        <v>3</v>
      </c>
      <c r="U839" s="1">
        <v>52.55</v>
      </c>
      <c r="V839" s="1">
        <v>8.4499999999999993</v>
      </c>
      <c r="W839" s="1">
        <v>30.05</v>
      </c>
      <c r="X839" s="1">
        <v>5.04</v>
      </c>
      <c r="Y839" s="8"/>
      <c r="Z839" s="1" t="s">
        <v>41</v>
      </c>
      <c r="AA839" s="2" t="s">
        <v>23</v>
      </c>
      <c r="AB839" s="2" t="str" cm="1">
        <f t="array" ref="AB8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0" spans="1:30" ht="15" hidden="1" customHeight="1" x14ac:dyDescent="0.35">
      <c r="A840" s="1">
        <v>1349</v>
      </c>
      <c r="B840" s="1">
        <v>3</v>
      </c>
      <c r="C840" s="11">
        <v>-8.6739115270647495</v>
      </c>
      <c r="D840" s="10">
        <v>38.577994924562198</v>
      </c>
      <c r="E840" s="1">
        <v>3796</v>
      </c>
      <c r="F840" s="2" t="s">
        <v>1020</v>
      </c>
      <c r="G840" s="1"/>
      <c r="H840" s="2" t="s">
        <v>25</v>
      </c>
      <c r="I840" s="2" t="s">
        <v>411</v>
      </c>
      <c r="J840" s="2" t="s">
        <v>690</v>
      </c>
      <c r="K840" s="1">
        <v>-47125</v>
      </c>
      <c r="L840" s="1">
        <v>-120900</v>
      </c>
      <c r="M840" s="2" t="s">
        <v>20</v>
      </c>
      <c r="N840" s="1">
        <v>1988</v>
      </c>
      <c r="O840" s="1" t="str" cm="1">
        <f t="array" ref="O8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0" s="1" t="str" cm="1">
        <f t="array" ref="P8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0" s="2" t="s">
        <v>31</v>
      </c>
      <c r="R840" s="2" t="str" cm="1">
        <f t="array" ref="R8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0" s="2" t="str">
        <f>IF(Esta[[#This Row],[TEC - Tipo de Estrutura 2]]="Pórtico","Vãos Multiplos",Esta[[#This Row],[TEC - Tipo de Estrutura 2]])</f>
        <v>Vãos Multiplos</v>
      </c>
      <c r="T840" s="1">
        <v>14</v>
      </c>
      <c r="U840" s="1">
        <v>334.04</v>
      </c>
      <c r="V840" s="1">
        <v>16.149999999999999</v>
      </c>
      <c r="W840" s="1">
        <v>24.77</v>
      </c>
      <c r="X840" s="1">
        <v>6.71</v>
      </c>
      <c r="Y840" s="8"/>
      <c r="Z840" s="1" t="s">
        <v>29</v>
      </c>
      <c r="AA840" s="2" t="s">
        <v>35</v>
      </c>
      <c r="AB840" s="2" t="str" cm="1">
        <f t="array" ref="AB8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1" spans="1:30" ht="15" hidden="1" customHeight="1" x14ac:dyDescent="0.35">
      <c r="A841" s="1">
        <v>1350</v>
      </c>
      <c r="B841" s="1">
        <v>4</v>
      </c>
      <c r="C841" s="11">
        <v>-8.4629800004827995</v>
      </c>
      <c r="D841" s="10">
        <v>40.211354079525798</v>
      </c>
      <c r="E841" s="1">
        <v>3797</v>
      </c>
      <c r="F841" s="2" t="s">
        <v>1021</v>
      </c>
      <c r="G841" s="1"/>
      <c r="H841" s="2" t="s">
        <v>34</v>
      </c>
      <c r="I841" s="2" t="s">
        <v>600</v>
      </c>
      <c r="J841" s="2" t="s">
        <v>600</v>
      </c>
      <c r="K841" s="1">
        <v>-28082</v>
      </c>
      <c r="L841" s="1">
        <v>60354</v>
      </c>
      <c r="M841" s="2" t="s">
        <v>20</v>
      </c>
      <c r="N841" s="1">
        <v>1982</v>
      </c>
      <c r="O841" s="1" t="str" cm="1">
        <f t="array" ref="O8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1" s="1" t="str" cm="1">
        <f t="array" ref="P8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41" s="2" t="s">
        <v>31</v>
      </c>
      <c r="R841" s="2" t="str" cm="1">
        <f t="array" ref="R8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1" s="2" t="str">
        <f>IF(Esta[[#This Row],[TEC - Tipo de Estrutura 2]]="Pórtico","Vãos Multiplos",Esta[[#This Row],[TEC - Tipo de Estrutura 2]])</f>
        <v>Vãos Multiplos</v>
      </c>
      <c r="T841" s="1">
        <v>3</v>
      </c>
      <c r="U841" s="1">
        <v>53.67</v>
      </c>
      <c r="V841" s="1">
        <v>12.5</v>
      </c>
      <c r="W841" s="1">
        <v>30.5</v>
      </c>
      <c r="X841" s="1">
        <v>5.97</v>
      </c>
      <c r="Y841" s="8"/>
      <c r="Z841" s="1" t="s">
        <v>41</v>
      </c>
      <c r="AA841" s="2" t="s">
        <v>35</v>
      </c>
      <c r="AB841" s="2" t="str" cm="1">
        <f t="array" ref="AB8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2" spans="1:30" ht="15" hidden="1" customHeight="1" x14ac:dyDescent="0.35">
      <c r="A842" s="1">
        <v>1351</v>
      </c>
      <c r="B842" s="1">
        <v>4</v>
      </c>
      <c r="C842" s="11">
        <v>-8.4583895577497206</v>
      </c>
      <c r="D842" s="10">
        <v>41.608841123513102</v>
      </c>
      <c r="E842" s="1">
        <v>3804</v>
      </c>
      <c r="F842" s="2" t="s">
        <v>1022</v>
      </c>
      <c r="G842" s="1"/>
      <c r="H842" s="2" t="s">
        <v>34</v>
      </c>
      <c r="I842" s="2" t="s">
        <v>151</v>
      </c>
      <c r="J842" s="2" t="s">
        <v>979</v>
      </c>
      <c r="K842" s="1">
        <v>-27114.23</v>
      </c>
      <c r="L842" s="1">
        <v>215546.9</v>
      </c>
      <c r="M842" s="2" t="s">
        <v>20</v>
      </c>
      <c r="N842" s="1">
        <v>1999</v>
      </c>
      <c r="O842" s="1" t="str" cm="1">
        <f t="array" ref="O8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2" s="1" t="str" cm="1">
        <f t="array" ref="P8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2" s="2" t="s">
        <v>31</v>
      </c>
      <c r="R842" s="2" t="str" cm="1">
        <f t="array" ref="R8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2" s="2" t="str">
        <f>IF(Esta[[#This Row],[TEC - Tipo de Estrutura 2]]="Pórtico","Vãos Multiplos",Esta[[#This Row],[TEC - Tipo de Estrutura 2]])</f>
        <v>Vãos Multiplos</v>
      </c>
      <c r="T842" s="1">
        <v>3</v>
      </c>
      <c r="U842" s="1">
        <v>47.5</v>
      </c>
      <c r="V842" s="1">
        <v>11.4</v>
      </c>
      <c r="W842" s="1">
        <v>24.1</v>
      </c>
      <c r="X842" s="1">
        <v>4.9000000000000004</v>
      </c>
      <c r="Y842" s="8"/>
      <c r="Z842" s="1" t="s">
        <v>37</v>
      </c>
      <c r="AA842" s="2" t="s">
        <v>35</v>
      </c>
      <c r="AB842" s="2" t="str" cm="1">
        <f t="array" ref="AB8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3" spans="1:30" ht="15" hidden="1" customHeight="1" x14ac:dyDescent="0.35">
      <c r="A843" s="1">
        <v>1352</v>
      </c>
      <c r="B843" s="1">
        <v>4</v>
      </c>
      <c r="C843" s="11">
        <v>-8.4623146916552496</v>
      </c>
      <c r="D843" s="10">
        <v>40.149071219420499</v>
      </c>
      <c r="E843" s="1">
        <v>3805</v>
      </c>
      <c r="F843" s="2" t="s">
        <v>976</v>
      </c>
      <c r="G843" s="1"/>
      <c r="H843" s="2" t="s">
        <v>18</v>
      </c>
      <c r="I843" s="2" t="s">
        <v>600</v>
      </c>
      <c r="J843" s="2" t="s">
        <v>600</v>
      </c>
      <c r="K843" s="1">
        <v>-28051</v>
      </c>
      <c r="L843" s="1">
        <v>53438</v>
      </c>
      <c r="M843" s="2" t="s">
        <v>20</v>
      </c>
      <c r="N843" s="1">
        <v>1999</v>
      </c>
      <c r="O843" s="1" t="str" cm="1">
        <f t="array" ref="O8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3" s="1" t="str" cm="1">
        <f t="array" ref="P8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3" s="2" t="s">
        <v>57</v>
      </c>
      <c r="R843" s="2" t="str" cm="1">
        <f t="array" ref="R8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43" s="2" t="str">
        <f>IF(Esta[[#This Row],[TEC - Tipo de Estrutura 2]]="Pórtico","Vãos Multiplos",Esta[[#This Row],[TEC - Tipo de Estrutura 2]])</f>
        <v>Vãos Multiplos</v>
      </c>
      <c r="T843" s="1">
        <v>1</v>
      </c>
      <c r="U843" s="1">
        <v>3.18</v>
      </c>
      <c r="V843" s="1">
        <v>15.8</v>
      </c>
      <c r="W843" s="1">
        <v>3.18</v>
      </c>
      <c r="X843" s="7"/>
      <c r="Y843" s="8"/>
      <c r="Z843" s="1" t="s">
        <v>41</v>
      </c>
      <c r="AA843" s="2" t="s">
        <v>23</v>
      </c>
      <c r="AB843" s="2" t="str" cm="1">
        <f t="array" ref="AB8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4" spans="1:30" ht="15" hidden="1" customHeight="1" x14ac:dyDescent="0.35">
      <c r="A844" s="1">
        <v>1353</v>
      </c>
      <c r="B844" s="1">
        <v>4</v>
      </c>
      <c r="C844" s="11">
        <v>-8.4475590912174603</v>
      </c>
      <c r="D844" s="10">
        <v>40.214440973178903</v>
      </c>
      <c r="E844" s="1">
        <v>3806</v>
      </c>
      <c r="F844" s="2" t="s">
        <v>1007</v>
      </c>
      <c r="G844" s="1"/>
      <c r="H844" s="2" t="s">
        <v>18</v>
      </c>
      <c r="I844" s="2" t="s">
        <v>600</v>
      </c>
      <c r="J844" s="2" t="s">
        <v>600</v>
      </c>
      <c r="K844" s="1">
        <v>-26768</v>
      </c>
      <c r="L844" s="1">
        <v>60692</v>
      </c>
      <c r="M844" s="2" t="s">
        <v>20</v>
      </c>
      <c r="N844" s="1">
        <v>1982</v>
      </c>
      <c r="O844" s="1" t="str" cm="1">
        <f t="array" ref="O8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4" s="1" t="str" cm="1">
        <f t="array" ref="P8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44" s="2" t="s">
        <v>57</v>
      </c>
      <c r="R844" s="2" t="str" cm="1">
        <f t="array" ref="R8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44" s="2" t="str">
        <f>IF(Esta[[#This Row],[TEC - Tipo de Estrutura 2]]="Pórtico","Vãos Multiplos",Esta[[#This Row],[TEC - Tipo de Estrutura 2]])</f>
        <v>Vãos Multiplos</v>
      </c>
      <c r="T844" s="1">
        <v>1</v>
      </c>
      <c r="U844" s="1">
        <v>6.35</v>
      </c>
      <c r="V844" s="1">
        <v>28.7</v>
      </c>
      <c r="W844" s="1">
        <v>6.35</v>
      </c>
      <c r="X844" s="7"/>
      <c r="Y844" s="8"/>
      <c r="Z844" s="1" t="s">
        <v>41</v>
      </c>
      <c r="AA844" s="2" t="s">
        <v>23</v>
      </c>
      <c r="AB844" s="2" t="str" cm="1">
        <f t="array" ref="AB8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5" spans="1:30" ht="15" hidden="1" customHeight="1" x14ac:dyDescent="0.35">
      <c r="A845" s="1">
        <v>1354</v>
      </c>
      <c r="B845" s="1">
        <v>4</v>
      </c>
      <c r="C845" s="11">
        <v>-8.4602453762551306</v>
      </c>
      <c r="D845" s="10">
        <v>40.153174785836796</v>
      </c>
      <c r="E845" s="1">
        <v>3809</v>
      </c>
      <c r="F845" s="2" t="s">
        <v>948</v>
      </c>
      <c r="G845" s="1"/>
      <c r="H845" s="2" t="s">
        <v>34</v>
      </c>
      <c r="I845" s="2" t="s">
        <v>600</v>
      </c>
      <c r="J845" s="2" t="s">
        <v>600</v>
      </c>
      <c r="K845" s="1">
        <v>-27873</v>
      </c>
      <c r="L845" s="1">
        <v>53893</v>
      </c>
      <c r="M845" s="2" t="s">
        <v>20</v>
      </c>
      <c r="N845" s="1">
        <v>1999</v>
      </c>
      <c r="O845" s="1" t="str" cm="1">
        <f t="array" ref="O8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5" s="1" t="str" cm="1">
        <f t="array" ref="P8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5" s="2" t="s">
        <v>31</v>
      </c>
      <c r="R845" s="2" t="str" cm="1">
        <f t="array" ref="R8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5" s="2" t="str">
        <f>IF(Esta[[#This Row],[TEC - Tipo de Estrutura 2]]="Pórtico","Vãos Multiplos",Esta[[#This Row],[TEC - Tipo de Estrutura 2]])</f>
        <v>Vãos Multiplos</v>
      </c>
      <c r="T845" s="1">
        <v>3</v>
      </c>
      <c r="U845" s="1">
        <v>37.5</v>
      </c>
      <c r="V845" s="1">
        <v>14.79</v>
      </c>
      <c r="W845" s="1">
        <v>18.2</v>
      </c>
      <c r="X845" s="1">
        <v>5.55</v>
      </c>
      <c r="Y845" s="8"/>
      <c r="Z845" s="1" t="s">
        <v>41</v>
      </c>
      <c r="AA845" s="2" t="s">
        <v>35</v>
      </c>
      <c r="AB845" s="2" t="str" cm="1">
        <f t="array" ref="AB8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6" spans="1:30" ht="15" hidden="1" customHeight="1" x14ac:dyDescent="0.35">
      <c r="A846" s="1">
        <v>1355</v>
      </c>
      <c r="B846" s="1">
        <v>5</v>
      </c>
      <c r="C846" s="11">
        <v>-8.4550943430940304</v>
      </c>
      <c r="D846" s="10">
        <v>41.605783751273201</v>
      </c>
      <c r="E846" s="1">
        <v>3810</v>
      </c>
      <c r="F846" s="2" t="s">
        <v>1023</v>
      </c>
      <c r="G846" s="1"/>
      <c r="H846" s="2" t="s">
        <v>34</v>
      </c>
      <c r="I846" s="2" t="s">
        <v>151</v>
      </c>
      <c r="J846" s="2" t="s">
        <v>979</v>
      </c>
      <c r="K846" s="1">
        <v>-26840.82</v>
      </c>
      <c r="L846" s="1">
        <v>215206.3</v>
      </c>
      <c r="M846" s="2" t="s">
        <v>20</v>
      </c>
      <c r="N846" s="1">
        <v>1999</v>
      </c>
      <c r="O846" s="1" t="str" cm="1">
        <f t="array" ref="O8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6" s="1" t="str" cm="1">
        <f t="array" ref="P8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6" s="2" t="s">
        <v>31</v>
      </c>
      <c r="R846" s="2" t="str" cm="1">
        <f t="array" ref="R8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6" s="2" t="str">
        <f>IF(Esta[[#This Row],[TEC - Tipo de Estrutura 2]]="Pórtico","Vãos Multiplos",Esta[[#This Row],[TEC - Tipo de Estrutura 2]])</f>
        <v>Vãos Multiplos</v>
      </c>
      <c r="T846" s="1">
        <v>4</v>
      </c>
      <c r="U846" s="1">
        <v>47.35</v>
      </c>
      <c r="V846" s="1">
        <v>11.25</v>
      </c>
      <c r="W846" s="1">
        <v>14.85</v>
      </c>
      <c r="X846" s="1">
        <v>5.55</v>
      </c>
      <c r="Y846" s="8"/>
      <c r="Z846" s="1" t="s">
        <v>37</v>
      </c>
      <c r="AA846" s="2" t="s">
        <v>35</v>
      </c>
      <c r="AB846" s="2" t="str" cm="1">
        <f t="array" ref="AB8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7" spans="1:30" ht="15" hidden="1" customHeight="1" x14ac:dyDescent="0.35">
      <c r="A847" s="1">
        <v>1356</v>
      </c>
      <c r="B847" s="1">
        <v>4</v>
      </c>
      <c r="C847" s="11">
        <v>-8.4439312996419797</v>
      </c>
      <c r="D847" s="10">
        <v>41.597297896758903</v>
      </c>
      <c r="E847" s="1">
        <v>3811</v>
      </c>
      <c r="F847" s="2" t="s">
        <v>1024</v>
      </c>
      <c r="G847" s="1"/>
      <c r="H847" s="2" t="s">
        <v>34</v>
      </c>
      <c r="I847" s="2" t="s">
        <v>151</v>
      </c>
      <c r="J847" s="2" t="s">
        <v>151</v>
      </c>
      <c r="K847" s="1">
        <v>-25913.66</v>
      </c>
      <c r="L847" s="1">
        <v>214260.4</v>
      </c>
      <c r="M847" s="2" t="s">
        <v>20</v>
      </c>
      <c r="N847" s="1">
        <v>1999</v>
      </c>
      <c r="O847" s="1" t="str" cm="1">
        <f t="array" ref="O8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7" s="1" t="str" cm="1">
        <f t="array" ref="P8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7" s="2" t="s">
        <v>31</v>
      </c>
      <c r="R847" s="2" t="str" cm="1">
        <f t="array" ref="R8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47" s="2" t="str">
        <f>IF(Esta[[#This Row],[TEC - Tipo de Estrutura 2]]="Pórtico","Vãos Multiplos",Esta[[#This Row],[TEC - Tipo de Estrutura 2]])</f>
        <v>Vãos Multiplos</v>
      </c>
      <c r="T847" s="1">
        <v>3</v>
      </c>
      <c r="U847" s="1">
        <v>55.7</v>
      </c>
      <c r="V847" s="1">
        <v>7.55</v>
      </c>
      <c r="W847" s="1">
        <v>27.2</v>
      </c>
      <c r="X847" s="1">
        <v>5.9</v>
      </c>
      <c r="Y847" s="8"/>
      <c r="Z847" s="1" t="s">
        <v>37</v>
      </c>
      <c r="AA847" s="2" t="s">
        <v>35</v>
      </c>
      <c r="AB847" s="2" t="str" cm="1">
        <f t="array" ref="AB8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48" spans="1:30" ht="15" hidden="1" customHeight="1" x14ac:dyDescent="0.35">
      <c r="A848" s="1">
        <v>1357</v>
      </c>
      <c r="B848" s="1">
        <v>1</v>
      </c>
      <c r="C848" s="11">
        <v>-8.4318254839786295</v>
      </c>
      <c r="D848" s="10">
        <v>38.310722647268598</v>
      </c>
      <c r="E848" s="1">
        <v>3817</v>
      </c>
      <c r="F848" s="2" t="s">
        <v>1025</v>
      </c>
      <c r="G848" s="1"/>
      <c r="H848" s="2" t="s">
        <v>25</v>
      </c>
      <c r="I848" s="2" t="s">
        <v>411</v>
      </c>
      <c r="J848" s="2" t="s">
        <v>888</v>
      </c>
      <c r="K848" s="1">
        <v>-26126</v>
      </c>
      <c r="L848" s="1">
        <v>-150665</v>
      </c>
      <c r="M848" s="2" t="s">
        <v>20</v>
      </c>
      <c r="N848" s="1">
        <v>2011</v>
      </c>
      <c r="O848" s="1" t="str" cm="1">
        <f t="array" ref="O8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848" s="1" t="str" cm="1">
        <f t="array" ref="P8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8" s="2" t="s">
        <v>28</v>
      </c>
      <c r="R848" s="2" t="str" cm="1">
        <f t="array" ref="R8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48" s="2" t="str">
        <f>IF(Esta[[#This Row],[TEC - Tipo de Estrutura 2]]="Pórtico","Vãos Multiplos",Esta[[#This Row],[TEC - Tipo de Estrutura 2]])</f>
        <v>Arco</v>
      </c>
      <c r="T848" s="1">
        <v>1</v>
      </c>
      <c r="U848" s="1">
        <v>9.9</v>
      </c>
      <c r="V848" s="1">
        <v>5.22</v>
      </c>
      <c r="X848" s="7"/>
      <c r="Y848" s="8"/>
      <c r="Z848" s="1" t="s">
        <v>29</v>
      </c>
      <c r="AA848" s="2" t="s">
        <v>61</v>
      </c>
      <c r="AB848" s="2" t="str" cm="1">
        <f t="array" ref="AB8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8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849" spans="1:29" ht="15" hidden="1" customHeight="1" x14ac:dyDescent="0.35">
      <c r="A849" s="1">
        <v>1358</v>
      </c>
      <c r="B849" s="1">
        <v>4</v>
      </c>
      <c r="C849" s="11">
        <v>-8.4536675434462296</v>
      </c>
      <c r="D849" s="10">
        <v>40.172015558223698</v>
      </c>
      <c r="E849" s="1">
        <v>3818</v>
      </c>
      <c r="F849" s="2" t="s">
        <v>976</v>
      </c>
      <c r="G849" s="1"/>
      <c r="H849" s="2" t="s">
        <v>18</v>
      </c>
      <c r="I849" s="2" t="s">
        <v>600</v>
      </c>
      <c r="J849" s="2" t="s">
        <v>600</v>
      </c>
      <c r="K849" s="1">
        <v>-27305</v>
      </c>
      <c r="L849" s="1">
        <v>55983</v>
      </c>
      <c r="M849" s="2" t="s">
        <v>20</v>
      </c>
      <c r="N849" s="1">
        <v>1999</v>
      </c>
      <c r="O849" s="1" t="str" cm="1">
        <f t="array" ref="O8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9" s="1" t="str" cm="1">
        <f t="array" ref="P8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49" s="2" t="s">
        <v>57</v>
      </c>
      <c r="R849" s="2" t="str" cm="1">
        <f t="array" ref="R8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49" s="2" t="str">
        <f>IF(Esta[[#This Row],[TEC - Tipo de Estrutura 2]]="Pórtico","Vãos Multiplos",Esta[[#This Row],[TEC - Tipo de Estrutura 2]])</f>
        <v>Vãos Multiplos</v>
      </c>
      <c r="T849" s="1">
        <v>1</v>
      </c>
      <c r="U849" s="1">
        <v>8.7200000000000006</v>
      </c>
      <c r="V849" s="1">
        <v>21.4</v>
      </c>
      <c r="W849" s="1">
        <v>8.7200000000000006</v>
      </c>
      <c r="X849" s="7"/>
      <c r="Y849" s="8"/>
      <c r="Z849" s="1" t="s">
        <v>41</v>
      </c>
      <c r="AA849" s="2" t="s">
        <v>23</v>
      </c>
      <c r="AB849" s="2" t="str" cm="1">
        <f t="array" ref="AB8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0" spans="1:29" ht="15" hidden="1" customHeight="1" x14ac:dyDescent="0.35">
      <c r="A850" s="1">
        <v>1360</v>
      </c>
      <c r="B850" s="1">
        <v>4</v>
      </c>
      <c r="C850" s="11">
        <v>-8.4292383979500602</v>
      </c>
      <c r="D850" s="10">
        <v>40.188597432638502</v>
      </c>
      <c r="E850" s="1">
        <v>3821</v>
      </c>
      <c r="F850" s="2" t="s">
        <v>976</v>
      </c>
      <c r="G850" s="1"/>
      <c r="H850" s="2" t="s">
        <v>18</v>
      </c>
      <c r="I850" s="2" t="s">
        <v>600</v>
      </c>
      <c r="J850" s="2" t="s">
        <v>600</v>
      </c>
      <c r="K850" s="1">
        <v>-25218</v>
      </c>
      <c r="L850" s="1">
        <v>57817</v>
      </c>
      <c r="M850" s="2" t="s">
        <v>20</v>
      </c>
      <c r="N850" s="1">
        <v>1998</v>
      </c>
      <c r="O850" s="1" t="str" cm="1">
        <f t="array" ref="O8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0" s="1" t="str" cm="1">
        <f t="array" ref="P8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0" s="2" t="s">
        <v>154</v>
      </c>
      <c r="R850" s="2" t="str" cm="1">
        <f t="array" ref="R8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50" s="2" t="str">
        <f>IF(Esta[[#This Row],[TEC - Tipo de Estrutura 2]]="Pórtico","Vãos Multiplos",Esta[[#This Row],[TEC - Tipo de Estrutura 2]])</f>
        <v>Arco</v>
      </c>
      <c r="T850" s="1">
        <v>1</v>
      </c>
      <c r="U850" s="1">
        <v>10</v>
      </c>
      <c r="V850" s="1">
        <v>25</v>
      </c>
      <c r="W850" s="1">
        <v>10</v>
      </c>
      <c r="X850" s="7"/>
      <c r="Y850" s="8"/>
      <c r="Z850" s="1" t="s">
        <v>41</v>
      </c>
      <c r="AA850" s="2" t="s">
        <v>23</v>
      </c>
      <c r="AB850" s="2" t="str" cm="1">
        <f t="array" ref="AB8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1" spans="1:29" ht="15" hidden="1" customHeight="1" x14ac:dyDescent="0.35">
      <c r="A851" s="1">
        <v>1361</v>
      </c>
      <c r="B851" s="1">
        <v>4</v>
      </c>
      <c r="C851" s="11">
        <v>-8.4360321015488999</v>
      </c>
      <c r="D851" s="10">
        <v>40.226442177497098</v>
      </c>
      <c r="E851" s="1">
        <v>3826</v>
      </c>
      <c r="F851" s="2" t="s">
        <v>976</v>
      </c>
      <c r="G851" s="1"/>
      <c r="H851" s="2" t="s">
        <v>18</v>
      </c>
      <c r="I851" s="2" t="s">
        <v>600</v>
      </c>
      <c r="J851" s="2" t="s">
        <v>600</v>
      </c>
      <c r="K851" s="1">
        <v>-25782.2</v>
      </c>
      <c r="L851" s="1">
        <v>62021.19</v>
      </c>
      <c r="M851" s="2" t="s">
        <v>20</v>
      </c>
      <c r="N851" s="1">
        <v>1991</v>
      </c>
      <c r="O851" s="1" t="str" cm="1">
        <f t="array" ref="O8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1" s="1" t="str" cm="1">
        <f t="array" ref="P8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1" s="2" t="s">
        <v>31</v>
      </c>
      <c r="R851" s="2" t="str" cm="1">
        <f t="array" ref="R8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1" s="2" t="str">
        <f>IF(Esta[[#This Row],[TEC - Tipo de Estrutura 2]]="Pórtico","Vãos Multiplos",Esta[[#This Row],[TEC - Tipo de Estrutura 2]])</f>
        <v>Vãos Multiplos</v>
      </c>
      <c r="T851" s="1">
        <v>3</v>
      </c>
      <c r="U851" s="1">
        <v>38.9</v>
      </c>
      <c r="V851" s="1">
        <v>31</v>
      </c>
      <c r="W851" s="1">
        <v>16.2</v>
      </c>
      <c r="X851" s="1">
        <v>6.88</v>
      </c>
      <c r="Y851" s="8"/>
      <c r="Z851" s="1" t="s">
        <v>41</v>
      </c>
      <c r="AA851" s="2" t="s">
        <v>35</v>
      </c>
      <c r="AB851" s="2" t="str" cm="1">
        <f t="array" ref="AB8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2" spans="1:29" ht="15" hidden="1" customHeight="1" x14ac:dyDescent="0.35">
      <c r="A852" s="1">
        <v>1362</v>
      </c>
      <c r="B852" s="1">
        <v>5</v>
      </c>
      <c r="C852" s="11">
        <v>-8.4355631352115807</v>
      </c>
      <c r="D852" s="10">
        <v>40.232215594325801</v>
      </c>
      <c r="E852" s="1">
        <v>3828</v>
      </c>
      <c r="F852" s="2" t="s">
        <v>1026</v>
      </c>
      <c r="G852" s="1"/>
      <c r="H852" s="2" t="s">
        <v>55</v>
      </c>
      <c r="I852" s="2" t="s">
        <v>600</v>
      </c>
      <c r="J852" s="2" t="s">
        <v>600</v>
      </c>
      <c r="K852" s="1">
        <v>-25740.1</v>
      </c>
      <c r="L852" s="1">
        <v>62662.13</v>
      </c>
      <c r="M852" s="2" t="s">
        <v>20</v>
      </c>
      <c r="N852" s="1">
        <v>1991</v>
      </c>
      <c r="O852" s="1" t="str" cm="1">
        <f t="array" ref="O8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2" s="1" t="str" cm="1">
        <f t="array" ref="P8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2" s="2" t="s">
        <v>31</v>
      </c>
      <c r="R852" s="2" t="str" cm="1">
        <f t="array" ref="R8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2" s="2" t="str">
        <f>IF(Esta[[#This Row],[TEC - Tipo de Estrutura 2]]="Pórtico","Vãos Multiplos",Esta[[#This Row],[TEC - Tipo de Estrutura 2]])</f>
        <v>Vãos Multiplos</v>
      </c>
      <c r="T852" s="1">
        <v>6</v>
      </c>
      <c r="U852" s="1">
        <v>136</v>
      </c>
      <c r="V852" s="1">
        <v>14.2</v>
      </c>
      <c r="W852" s="1">
        <v>24</v>
      </c>
      <c r="X852" s="1">
        <v>15</v>
      </c>
      <c r="Y852" s="8"/>
      <c r="Z852" s="1" t="s">
        <v>41</v>
      </c>
      <c r="AA852" s="2" t="s">
        <v>23</v>
      </c>
      <c r="AB852" s="2" t="str" cm="1">
        <f t="array" ref="AB8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3" spans="1:29" ht="15" hidden="1" customHeight="1" x14ac:dyDescent="0.35">
      <c r="A853" s="1">
        <v>1363</v>
      </c>
      <c r="B853" s="1">
        <v>1</v>
      </c>
      <c r="C853" s="11">
        <v>-8.4354332636453098</v>
      </c>
      <c r="D853" s="10">
        <v>40.232340844295997</v>
      </c>
      <c r="E853" s="1">
        <v>3828</v>
      </c>
      <c r="F853" s="2" t="s">
        <v>1027</v>
      </c>
      <c r="G853" s="1"/>
      <c r="H853" s="2" t="s">
        <v>55</v>
      </c>
      <c r="I853" s="2" t="s">
        <v>600</v>
      </c>
      <c r="J853" s="2" t="s">
        <v>600</v>
      </c>
      <c r="K853" s="1">
        <v>-25729</v>
      </c>
      <c r="L853" s="1">
        <v>62676</v>
      </c>
      <c r="M853" s="2" t="s">
        <v>20</v>
      </c>
      <c r="N853" s="1">
        <v>1991</v>
      </c>
      <c r="O853" s="1" t="str" cm="1">
        <f t="array" ref="O8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3" s="1" t="str" cm="1">
        <f t="array" ref="P8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3" s="2" t="s">
        <v>31</v>
      </c>
      <c r="R853" s="2" t="str" cm="1">
        <f t="array" ref="R8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3" s="2" t="str">
        <f>IF(Esta[[#This Row],[TEC - Tipo de Estrutura 2]]="Pórtico","Vãos Multiplos",Esta[[#This Row],[TEC - Tipo de Estrutura 2]])</f>
        <v>Vãos Multiplos</v>
      </c>
      <c r="T853" s="1">
        <v>6</v>
      </c>
      <c r="U853" s="1">
        <v>136.01</v>
      </c>
      <c r="V853" s="1">
        <v>14.2</v>
      </c>
      <c r="W853" s="1">
        <v>23.95</v>
      </c>
      <c r="X853" s="1">
        <v>14.75</v>
      </c>
      <c r="Y853" s="8"/>
      <c r="Z853" s="1" t="s">
        <v>41</v>
      </c>
      <c r="AA853" s="2" t="s">
        <v>35</v>
      </c>
      <c r="AB853" s="2" t="str" cm="1">
        <f t="array" ref="AB8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4" spans="1:29" ht="15" hidden="1" customHeight="1" x14ac:dyDescent="0.35">
      <c r="A854" s="1">
        <v>1364</v>
      </c>
      <c r="B854" s="1">
        <v>4</v>
      </c>
      <c r="C854" s="11">
        <v>-8.6260054404571491</v>
      </c>
      <c r="D854" s="10">
        <v>39.935586532574099</v>
      </c>
      <c r="E854" s="1">
        <v>3829</v>
      </c>
      <c r="F854" s="2" t="s">
        <v>1028</v>
      </c>
      <c r="G854" s="1"/>
      <c r="H854" s="2" t="s">
        <v>34</v>
      </c>
      <c r="I854" s="2" t="s">
        <v>99</v>
      </c>
      <c r="J854" s="2" t="s">
        <v>140</v>
      </c>
      <c r="K854" s="1">
        <v>-42130</v>
      </c>
      <c r="L854" s="1">
        <v>29798</v>
      </c>
      <c r="M854" s="2" t="s">
        <v>20</v>
      </c>
      <c r="N854" s="1">
        <v>1999</v>
      </c>
      <c r="O854" s="1" t="str" cm="1">
        <f t="array" ref="O8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4" s="1" t="str" cm="1">
        <f t="array" ref="P8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4" s="2" t="s">
        <v>31</v>
      </c>
      <c r="R854" s="2" t="str" cm="1">
        <f t="array" ref="R8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4" s="2" t="str">
        <f>IF(Esta[[#This Row],[TEC - Tipo de Estrutura 2]]="Pórtico","Vãos Multiplos",Esta[[#This Row],[TEC - Tipo de Estrutura 2]])</f>
        <v>Vãos Multiplos</v>
      </c>
      <c r="T854" s="1">
        <v>3</v>
      </c>
      <c r="U854" s="1">
        <v>53.5</v>
      </c>
      <c r="V854" s="1">
        <v>15.3</v>
      </c>
      <c r="W854" s="1">
        <v>23.9</v>
      </c>
      <c r="X854" s="1">
        <v>7.8</v>
      </c>
      <c r="Y854" s="8"/>
      <c r="Z854" s="1" t="s">
        <v>22</v>
      </c>
      <c r="AA854" s="2" t="s">
        <v>35</v>
      </c>
      <c r="AB854" s="2" t="str" cm="1">
        <f t="array" ref="AB8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5" spans="1:29" ht="15" hidden="1" customHeight="1" x14ac:dyDescent="0.35">
      <c r="A855" s="1">
        <v>1365</v>
      </c>
      <c r="B855" s="1">
        <v>4</v>
      </c>
      <c r="C855" s="11">
        <v>-8.4371933399676902</v>
      </c>
      <c r="D855" s="10">
        <v>40.238591579343797</v>
      </c>
      <c r="E855" s="1">
        <v>3833</v>
      </c>
      <c r="F855" s="2" t="s">
        <v>948</v>
      </c>
      <c r="G855" s="1"/>
      <c r="H855" s="2" t="s">
        <v>34</v>
      </c>
      <c r="I855" s="2" t="s">
        <v>600</v>
      </c>
      <c r="J855" s="2" t="s">
        <v>600</v>
      </c>
      <c r="K855" s="1">
        <v>-25876.41</v>
      </c>
      <c r="L855" s="1">
        <v>63370.59</v>
      </c>
      <c r="M855" s="2" t="s">
        <v>20</v>
      </c>
      <c r="N855" s="1">
        <v>1991</v>
      </c>
      <c r="O855" s="1" t="str" cm="1">
        <f t="array" ref="O8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5" s="1" t="str" cm="1">
        <f t="array" ref="P8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5" s="2" t="s">
        <v>31</v>
      </c>
      <c r="R855" s="2" t="str" cm="1">
        <f t="array" ref="R8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5" s="2" t="str">
        <f>IF(Esta[[#This Row],[TEC - Tipo de Estrutura 2]]="Pórtico","Vãos Multiplos",Esta[[#This Row],[TEC - Tipo de Estrutura 2]])</f>
        <v>Vãos Multiplos</v>
      </c>
      <c r="T855" s="1">
        <v>3</v>
      </c>
      <c r="U855" s="1">
        <v>53</v>
      </c>
      <c r="V855" s="1">
        <v>15.8</v>
      </c>
      <c r="W855" s="1">
        <v>30.82</v>
      </c>
      <c r="X855" s="1">
        <v>5.3</v>
      </c>
      <c r="Y855" s="8"/>
      <c r="Z855" s="1" t="s">
        <v>41</v>
      </c>
      <c r="AA855" s="2" t="s">
        <v>35</v>
      </c>
      <c r="AB855" s="2" t="str" cm="1">
        <f t="array" ref="AB8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6" spans="1:29" ht="15" hidden="1" customHeight="1" x14ac:dyDescent="0.35">
      <c r="A856" s="1">
        <v>1366</v>
      </c>
      <c r="B856" s="1">
        <v>4</v>
      </c>
      <c r="C856" s="11">
        <v>-8.6728143099882793</v>
      </c>
      <c r="D856" s="10">
        <v>39.941502322347802</v>
      </c>
      <c r="E856" s="1">
        <v>3841</v>
      </c>
      <c r="F856" s="2" t="s">
        <v>1029</v>
      </c>
      <c r="G856" s="1"/>
      <c r="H856" s="2" t="s">
        <v>18</v>
      </c>
      <c r="I856" s="2" t="s">
        <v>99</v>
      </c>
      <c r="J856" s="2" t="s">
        <v>140</v>
      </c>
      <c r="K856" s="1">
        <v>-46127</v>
      </c>
      <c r="L856" s="1">
        <v>30478</v>
      </c>
      <c r="M856" s="2" t="s">
        <v>20</v>
      </c>
      <c r="N856" s="1">
        <v>1999</v>
      </c>
      <c r="O856" s="1" t="str" cm="1">
        <f t="array" ref="O8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6" s="1" t="str" cm="1">
        <f t="array" ref="P8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6" s="2" t="s">
        <v>31</v>
      </c>
      <c r="R856" s="2" t="str" cm="1">
        <f t="array" ref="R8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6" s="2" t="str">
        <f>IF(Esta[[#This Row],[TEC - Tipo de Estrutura 2]]="Pórtico","Vãos Multiplos",Esta[[#This Row],[TEC - Tipo de Estrutura 2]])</f>
        <v>Vãos Multiplos</v>
      </c>
      <c r="T856" s="1">
        <v>3</v>
      </c>
      <c r="U856" s="1">
        <v>69.05</v>
      </c>
      <c r="V856" s="1">
        <v>25</v>
      </c>
      <c r="W856" s="1">
        <v>30.15</v>
      </c>
      <c r="X856" s="1">
        <v>5.8</v>
      </c>
      <c r="Y856" s="8"/>
      <c r="Z856" s="1" t="s">
        <v>22</v>
      </c>
      <c r="AA856" s="2" t="s">
        <v>35</v>
      </c>
      <c r="AB856" s="2" t="str" cm="1">
        <f t="array" ref="AB8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7" spans="1:29" ht="15" hidden="1" customHeight="1" x14ac:dyDescent="0.35">
      <c r="A857" s="1">
        <v>1368</v>
      </c>
      <c r="B857" s="1">
        <v>4</v>
      </c>
      <c r="C857" s="11">
        <v>-8.6660038844153107</v>
      </c>
      <c r="D857" s="10">
        <v>39.938381647370498</v>
      </c>
      <c r="E857" s="1">
        <v>3843</v>
      </c>
      <c r="F857" s="2" t="s">
        <v>1030</v>
      </c>
      <c r="G857" s="1"/>
      <c r="H857" s="2" t="s">
        <v>34</v>
      </c>
      <c r="I857" s="2" t="s">
        <v>99</v>
      </c>
      <c r="J857" s="2" t="s">
        <v>140</v>
      </c>
      <c r="K857" s="1">
        <v>-45547</v>
      </c>
      <c r="L857" s="1">
        <v>30128</v>
      </c>
      <c r="M857" s="2" t="s">
        <v>20</v>
      </c>
      <c r="N857" s="1">
        <v>1999</v>
      </c>
      <c r="O857" s="1" t="str" cm="1">
        <f t="array" ref="O8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7" s="1" t="str" cm="1">
        <f t="array" ref="P8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7" s="2" t="s">
        <v>31</v>
      </c>
      <c r="R857" s="2" t="str" cm="1">
        <f t="array" ref="R8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7" s="2" t="str">
        <f>IF(Esta[[#This Row],[TEC - Tipo de Estrutura 2]]="Pórtico","Vãos Multiplos",Esta[[#This Row],[TEC - Tipo de Estrutura 2]])</f>
        <v>Vãos Multiplos</v>
      </c>
      <c r="T857" s="1">
        <v>3</v>
      </c>
      <c r="U857" s="1">
        <v>81.2</v>
      </c>
      <c r="V857" s="1">
        <v>11.45</v>
      </c>
      <c r="W857" s="1">
        <v>35</v>
      </c>
      <c r="X857" s="1">
        <v>6</v>
      </c>
      <c r="Y857" s="8"/>
      <c r="Z857" s="1" t="s">
        <v>22</v>
      </c>
      <c r="AA857" s="2" t="s">
        <v>35</v>
      </c>
      <c r="AB857" s="2" t="str" cm="1">
        <f t="array" ref="AB8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8" spans="1:29" ht="15" hidden="1" customHeight="1" x14ac:dyDescent="0.35">
      <c r="A858" s="1">
        <v>1370</v>
      </c>
      <c r="B858" s="1">
        <v>4</v>
      </c>
      <c r="C858" s="11">
        <v>-8.6596936777646203</v>
      </c>
      <c r="D858" s="10">
        <v>39.937861099137002</v>
      </c>
      <c r="E858" s="1">
        <v>3847</v>
      </c>
      <c r="F858" s="2" t="s">
        <v>1031</v>
      </c>
      <c r="G858" s="1"/>
      <c r="H858" s="2" t="s">
        <v>34</v>
      </c>
      <c r="I858" s="2" t="s">
        <v>99</v>
      </c>
      <c r="J858" s="2" t="s">
        <v>140</v>
      </c>
      <c r="K858" s="1">
        <v>-45008</v>
      </c>
      <c r="L858" s="1">
        <v>30067</v>
      </c>
      <c r="M858" s="2" t="s">
        <v>20</v>
      </c>
      <c r="N858" s="1">
        <v>1999</v>
      </c>
      <c r="O858" s="1" t="str" cm="1">
        <f t="array" ref="O8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8" s="1" t="str" cm="1">
        <f t="array" ref="P8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8" s="2" t="s">
        <v>31</v>
      </c>
      <c r="R858" s="2" t="str" cm="1">
        <f t="array" ref="R8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8" s="2" t="str">
        <f>IF(Esta[[#This Row],[TEC - Tipo de Estrutura 2]]="Pórtico","Vãos Multiplos",Esta[[#This Row],[TEC - Tipo de Estrutura 2]])</f>
        <v>Vãos Multiplos</v>
      </c>
      <c r="T858" s="1">
        <v>3</v>
      </c>
      <c r="U858" s="1">
        <v>71.2</v>
      </c>
      <c r="V858" s="1">
        <v>12.2</v>
      </c>
      <c r="W858" s="1">
        <v>31</v>
      </c>
      <c r="X858" s="1">
        <v>6.5</v>
      </c>
      <c r="Y858" s="8"/>
      <c r="Z858" s="1" t="s">
        <v>22</v>
      </c>
      <c r="AA858" s="2" t="s">
        <v>35</v>
      </c>
      <c r="AB858" s="2" t="str" cm="1">
        <f t="array" ref="AB8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59" spans="1:29" ht="15" hidden="1" customHeight="1" x14ac:dyDescent="0.35">
      <c r="A859" s="1">
        <v>1371</v>
      </c>
      <c r="B859" s="1">
        <v>4</v>
      </c>
      <c r="C859" s="11">
        <v>-8.4426009251066603</v>
      </c>
      <c r="D859" s="10">
        <v>40.250396541511002</v>
      </c>
      <c r="E859" s="1">
        <v>3849</v>
      </c>
      <c r="F859" s="2" t="s">
        <v>976</v>
      </c>
      <c r="G859" s="1"/>
      <c r="H859" s="2" t="s">
        <v>18</v>
      </c>
      <c r="I859" s="2" t="s">
        <v>600</v>
      </c>
      <c r="J859" s="2" t="s">
        <v>600</v>
      </c>
      <c r="K859" s="1">
        <v>-26332</v>
      </c>
      <c r="L859" s="1">
        <v>64683</v>
      </c>
      <c r="M859" s="2" t="s">
        <v>20</v>
      </c>
      <c r="N859" s="1">
        <v>1991</v>
      </c>
      <c r="O859" s="1" t="str" cm="1">
        <f t="array" ref="O8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9" s="1" t="str" cm="1">
        <f t="array" ref="P8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59" s="2" t="s">
        <v>31</v>
      </c>
      <c r="R859" s="2" t="str" cm="1">
        <f t="array" ref="R8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59" s="2" t="str">
        <f>IF(Esta[[#This Row],[TEC - Tipo de Estrutura 2]]="Pórtico","Vãos Multiplos",Esta[[#This Row],[TEC - Tipo de Estrutura 2]])</f>
        <v>Vãos Multiplos</v>
      </c>
      <c r="T859" s="1">
        <v>3</v>
      </c>
      <c r="U859" s="1">
        <v>37.700000000000003</v>
      </c>
      <c r="V859" s="1">
        <v>30.36</v>
      </c>
      <c r="W859" s="1">
        <v>15.96</v>
      </c>
      <c r="X859" s="1">
        <v>4.96</v>
      </c>
      <c r="Y859" s="8"/>
      <c r="Z859" s="1" t="s">
        <v>41</v>
      </c>
      <c r="AA859" s="2" t="s">
        <v>23</v>
      </c>
      <c r="AB859" s="2" t="str" cm="1">
        <f t="array" ref="AB8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0" spans="1:29" ht="15" hidden="1" customHeight="1" x14ac:dyDescent="0.35">
      <c r="A860" s="1">
        <v>1372</v>
      </c>
      <c r="B860" s="1">
        <v>4</v>
      </c>
      <c r="C860" s="11">
        <v>-8.6424722301264705</v>
      </c>
      <c r="D860" s="10">
        <v>39.934785854647401</v>
      </c>
      <c r="E860" s="1">
        <v>3850</v>
      </c>
      <c r="F860" s="2" t="s">
        <v>1032</v>
      </c>
      <c r="G860" s="1"/>
      <c r="H860" s="2" t="s">
        <v>18</v>
      </c>
      <c r="I860" s="2" t="s">
        <v>99</v>
      </c>
      <c r="J860" s="2" t="s">
        <v>140</v>
      </c>
      <c r="K860" s="1">
        <v>-43538</v>
      </c>
      <c r="L860" s="1">
        <v>29717</v>
      </c>
      <c r="M860" s="2" t="s">
        <v>20</v>
      </c>
      <c r="N860" s="1">
        <v>1999</v>
      </c>
      <c r="O860" s="1" t="str" cm="1">
        <f t="array" ref="O8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0" s="1" t="str" cm="1">
        <f t="array" ref="P8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0" s="2" t="s">
        <v>96</v>
      </c>
      <c r="R860" s="2" t="str" cm="1">
        <f t="array" ref="R8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60" s="2" t="str">
        <f>IF(Esta[[#This Row],[TEC - Tipo de Estrutura 2]]="Pórtico","Vãos Multiplos",Esta[[#This Row],[TEC - Tipo de Estrutura 2]])</f>
        <v>Vãos Multiplos</v>
      </c>
      <c r="T860" s="1">
        <v>1</v>
      </c>
      <c r="U860" s="1">
        <v>8.5</v>
      </c>
      <c r="V860" s="1">
        <v>26</v>
      </c>
      <c r="W860" s="1">
        <v>8.5</v>
      </c>
      <c r="X860" s="7"/>
      <c r="Y860" s="8"/>
      <c r="Z860" s="1" t="s">
        <v>22</v>
      </c>
      <c r="AA860" s="2" t="s">
        <v>23</v>
      </c>
      <c r="AB860" s="2" t="str" cm="1">
        <f t="array" ref="AB8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1" spans="1:29" ht="15" hidden="1" customHeight="1" x14ac:dyDescent="0.35">
      <c r="A861" s="1">
        <v>1373</v>
      </c>
      <c r="B861" s="1">
        <v>4</v>
      </c>
      <c r="C861" s="11">
        <v>-8.4433428059741509</v>
      </c>
      <c r="D861" s="10">
        <v>40.258427710978097</v>
      </c>
      <c r="E861" s="1">
        <v>3851</v>
      </c>
      <c r="F861" s="2" t="s">
        <v>1033</v>
      </c>
      <c r="G861" s="1"/>
      <c r="H861" s="2" t="s">
        <v>18</v>
      </c>
      <c r="I861" s="2" t="s">
        <v>600</v>
      </c>
      <c r="J861" s="2" t="s">
        <v>600</v>
      </c>
      <c r="K861" s="1">
        <v>-26392</v>
      </c>
      <c r="L861" s="1">
        <v>65575</v>
      </c>
      <c r="M861" s="2" t="s">
        <v>20</v>
      </c>
      <c r="N861" s="1">
        <v>1991</v>
      </c>
      <c r="O861" s="1" t="str" cm="1">
        <f t="array" ref="O8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1" s="1" t="str" cm="1">
        <f t="array" ref="P8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1" s="2" t="s">
        <v>21</v>
      </c>
      <c r="R861" s="2" t="str" cm="1">
        <f t="array" ref="R8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61" s="2" t="str">
        <f>IF(Esta[[#This Row],[TEC - Tipo de Estrutura 2]]="Pórtico","Vãos Multiplos",Esta[[#This Row],[TEC - Tipo de Estrutura 2]])</f>
        <v>Tabuleiro simples/apoiado</v>
      </c>
      <c r="T861" s="1">
        <v>3</v>
      </c>
      <c r="U861" s="1">
        <v>54.62</v>
      </c>
      <c r="V861" s="1">
        <v>85</v>
      </c>
      <c r="W861" s="1">
        <v>22.45</v>
      </c>
      <c r="X861" s="1">
        <v>9</v>
      </c>
      <c r="Y861" s="8"/>
      <c r="Z861" s="1" t="s">
        <v>41</v>
      </c>
      <c r="AA861" s="2" t="s">
        <v>35</v>
      </c>
      <c r="AB861" s="2" t="str" cm="1">
        <f t="array" ref="AB8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2" spans="1:29" ht="15" hidden="1" customHeight="1" x14ac:dyDescent="0.35">
      <c r="A862" s="1">
        <v>1374</v>
      </c>
      <c r="B862" s="1">
        <v>4</v>
      </c>
      <c r="C862" s="11">
        <v>-8.6404933934493098</v>
      </c>
      <c r="D862" s="10">
        <v>39.934560368990503</v>
      </c>
      <c r="E862" s="1">
        <v>3853</v>
      </c>
      <c r="F862" s="2" t="s">
        <v>1034</v>
      </c>
      <c r="G862" s="1"/>
      <c r="H862" s="2" t="s">
        <v>18</v>
      </c>
      <c r="I862" s="2" t="s">
        <v>99</v>
      </c>
      <c r="J862" s="2" t="s">
        <v>140</v>
      </c>
      <c r="K862" s="1">
        <v>-43369</v>
      </c>
      <c r="L862" s="1">
        <v>29691</v>
      </c>
      <c r="M862" s="2" t="s">
        <v>20</v>
      </c>
      <c r="N862" s="1">
        <v>1999</v>
      </c>
      <c r="O862" s="1" t="str" cm="1">
        <f t="array" ref="O8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2" s="1" t="str" cm="1">
        <f t="array" ref="P8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2" s="2" t="s">
        <v>31</v>
      </c>
      <c r="R862" s="2" t="str" cm="1">
        <f t="array" ref="R8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2" s="2" t="str">
        <f>IF(Esta[[#This Row],[TEC - Tipo de Estrutura 2]]="Pórtico","Vãos Multiplos",Esta[[#This Row],[TEC - Tipo de Estrutura 2]])</f>
        <v>Vãos Multiplos</v>
      </c>
      <c r="T862" s="1">
        <v>3</v>
      </c>
      <c r="U862" s="1">
        <v>22.7</v>
      </c>
      <c r="V862" s="1">
        <v>27</v>
      </c>
      <c r="W862" s="1">
        <v>10</v>
      </c>
      <c r="X862" s="1">
        <v>8.1</v>
      </c>
      <c r="Y862" s="8"/>
      <c r="Z862" s="1" t="s">
        <v>22</v>
      </c>
      <c r="AA862" s="2" t="s">
        <v>35</v>
      </c>
      <c r="AB862" s="2" t="str" cm="1">
        <f t="array" ref="AB8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3" spans="1:29" ht="15" hidden="1" customHeight="1" x14ac:dyDescent="0.35">
      <c r="A863" s="1">
        <v>1376</v>
      </c>
      <c r="B863" s="1">
        <v>4</v>
      </c>
      <c r="C863" s="11">
        <v>-8.6354541889254595</v>
      </c>
      <c r="D863" s="10">
        <v>39.934159378635002</v>
      </c>
      <c r="E863" s="1">
        <v>3855</v>
      </c>
      <c r="F863" s="2" t="s">
        <v>1035</v>
      </c>
      <c r="G863" s="1"/>
      <c r="H863" s="2" t="s">
        <v>55</v>
      </c>
      <c r="I863" s="2" t="s">
        <v>99</v>
      </c>
      <c r="J863" s="2" t="s">
        <v>140</v>
      </c>
      <c r="K863" s="1">
        <v>-42938.52</v>
      </c>
      <c r="L863" s="1">
        <v>29644.04</v>
      </c>
      <c r="M863" s="2" t="s">
        <v>20</v>
      </c>
      <c r="N863" s="1">
        <v>1999</v>
      </c>
      <c r="O863" s="1" t="str" cm="1">
        <f t="array" ref="O8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3" s="1" t="str" cm="1">
        <f t="array" ref="P8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3" s="2" t="s">
        <v>31</v>
      </c>
      <c r="R863" s="2" t="str" cm="1">
        <f t="array" ref="R8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3" s="2" t="str">
        <f>IF(Esta[[#This Row],[TEC - Tipo de Estrutura 2]]="Pórtico","Vãos Multiplos",Esta[[#This Row],[TEC - Tipo de Estrutura 2]])</f>
        <v>Vãos Multiplos</v>
      </c>
      <c r="T863" s="1">
        <v>12</v>
      </c>
      <c r="U863" s="1">
        <v>368.9</v>
      </c>
      <c r="V863" s="1">
        <v>24.9</v>
      </c>
      <c r="W863" s="1">
        <v>31.8</v>
      </c>
      <c r="X863" s="1">
        <v>10.5</v>
      </c>
      <c r="Y863" s="8"/>
      <c r="Z863" s="1" t="s">
        <v>22</v>
      </c>
      <c r="AA863" s="2" t="s">
        <v>35</v>
      </c>
      <c r="AB863" s="2" t="str" cm="1">
        <f t="array" ref="AB8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4" spans="1:29" ht="15" hidden="1" customHeight="1" x14ac:dyDescent="0.35">
      <c r="A864" s="1">
        <v>1377</v>
      </c>
      <c r="B864" s="1">
        <v>6</v>
      </c>
      <c r="C864" s="11">
        <v>-8.6312072637682906</v>
      </c>
      <c r="D864" s="10">
        <v>39.934721227890201</v>
      </c>
      <c r="E864" s="1">
        <v>3855</v>
      </c>
      <c r="F864" s="2" t="s">
        <v>1035</v>
      </c>
      <c r="G864" s="1"/>
      <c r="H864" s="2" t="s">
        <v>55</v>
      </c>
      <c r="I864" s="2" t="s">
        <v>99</v>
      </c>
      <c r="J864" s="2" t="s">
        <v>140</v>
      </c>
      <c r="K864" s="1">
        <v>-42575.16</v>
      </c>
      <c r="L864" s="1">
        <v>29704.39</v>
      </c>
      <c r="M864" s="2" t="s">
        <v>20</v>
      </c>
      <c r="N864" s="1">
        <v>1999</v>
      </c>
      <c r="O864" s="1" t="str" cm="1">
        <f t="array" ref="O8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4" s="1" t="str" cm="1">
        <f t="array" ref="P8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4" s="2" t="s">
        <v>31</v>
      </c>
      <c r="R864" s="2" t="str" cm="1">
        <f t="array" ref="R8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4" s="2" t="str">
        <f>IF(Esta[[#This Row],[TEC - Tipo de Estrutura 2]]="Pórtico","Vãos Multiplos",Esta[[#This Row],[TEC - Tipo de Estrutura 2]])</f>
        <v>Vãos Multiplos</v>
      </c>
      <c r="T864" s="1">
        <v>10</v>
      </c>
      <c r="U864" s="1">
        <v>304.39999999999998</v>
      </c>
      <c r="V864" s="1">
        <v>25</v>
      </c>
      <c r="W864" s="1">
        <v>31.9</v>
      </c>
      <c r="X864" s="1">
        <v>11</v>
      </c>
      <c r="Y864" s="8"/>
      <c r="Z864" s="1" t="s">
        <v>22</v>
      </c>
      <c r="AA864" s="2" t="s">
        <v>35</v>
      </c>
      <c r="AB864" s="2" t="str" cm="1">
        <f t="array" ref="AB8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5" spans="1:30" ht="15" hidden="1" customHeight="1" x14ac:dyDescent="0.35">
      <c r="A865" s="1">
        <v>1378</v>
      </c>
      <c r="B865" s="1">
        <v>5</v>
      </c>
      <c r="C865" s="11">
        <v>-8.4433213392948403</v>
      </c>
      <c r="D865" s="10">
        <v>40.266595999635697</v>
      </c>
      <c r="E865" s="1">
        <v>3858</v>
      </c>
      <c r="F865" s="2" t="s">
        <v>948</v>
      </c>
      <c r="G865" s="1"/>
      <c r="H865" s="2" t="s">
        <v>34</v>
      </c>
      <c r="I865" s="2" t="s">
        <v>600</v>
      </c>
      <c r="J865" s="2" t="s">
        <v>600</v>
      </c>
      <c r="K865" s="1">
        <v>-26387</v>
      </c>
      <c r="L865" s="1">
        <v>66482</v>
      </c>
      <c r="M865" s="2" t="s">
        <v>20</v>
      </c>
      <c r="N865" s="1">
        <v>1991</v>
      </c>
      <c r="O865" s="1" t="str" cm="1">
        <f t="array" ref="O8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5" s="1" t="str" cm="1">
        <f t="array" ref="P8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5" s="2" t="s">
        <v>31</v>
      </c>
      <c r="R865" s="2" t="str" cm="1">
        <f t="array" ref="R8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5" s="2" t="str">
        <f>IF(Esta[[#This Row],[TEC - Tipo de Estrutura 2]]="Pórtico","Vãos Multiplos",Esta[[#This Row],[TEC - Tipo de Estrutura 2]])</f>
        <v>Vãos Multiplos</v>
      </c>
      <c r="T865" s="1">
        <v>3</v>
      </c>
      <c r="U865" s="1">
        <v>83</v>
      </c>
      <c r="V865" s="1">
        <v>11.9</v>
      </c>
      <c r="W865" s="1">
        <v>31.67</v>
      </c>
      <c r="X865" s="1">
        <v>5.46</v>
      </c>
      <c r="Y865" s="8"/>
      <c r="Z865" s="1" t="s">
        <v>41</v>
      </c>
      <c r="AA865" s="2" t="s">
        <v>23</v>
      </c>
      <c r="AB865" s="2" t="str" cm="1">
        <f t="array" ref="AB8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6" spans="1:30" ht="15" hidden="1" customHeight="1" x14ac:dyDescent="0.35">
      <c r="A866" s="1">
        <v>1379</v>
      </c>
      <c r="B866" s="1">
        <v>2</v>
      </c>
      <c r="C866" s="11">
        <v>-8.5065328068279005</v>
      </c>
      <c r="D866" s="10">
        <v>38.370197161026098</v>
      </c>
      <c r="E866" s="1">
        <v>3859</v>
      </c>
      <c r="F866" s="2" t="s">
        <v>1036</v>
      </c>
      <c r="G866" s="1"/>
      <c r="H866" s="2" t="s">
        <v>25</v>
      </c>
      <c r="I866" s="2" t="s">
        <v>411</v>
      </c>
      <c r="J866" s="2" t="s">
        <v>888</v>
      </c>
      <c r="K866" s="1">
        <v>-32633.279600000002</v>
      </c>
      <c r="L866" s="1">
        <v>-144039.36300000001</v>
      </c>
      <c r="M866" s="2" t="s">
        <v>20</v>
      </c>
      <c r="N866" s="1">
        <v>1945</v>
      </c>
      <c r="O866" s="1" t="str" cm="1">
        <f t="array" ref="O8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66" s="1" t="str" cm="1">
        <f t="array" ref="P8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66" s="2" t="s">
        <v>28</v>
      </c>
      <c r="R866" s="2" t="str" cm="1">
        <f t="array" ref="R8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66" s="2" t="str">
        <f>IF(Esta[[#This Row],[TEC - Tipo de Estrutura 2]]="Pórtico","Vãos Multiplos",Esta[[#This Row],[TEC - Tipo de Estrutura 2]])</f>
        <v>Arco</v>
      </c>
      <c r="T866" s="1">
        <v>3</v>
      </c>
      <c r="U866" s="1">
        <v>98.4</v>
      </c>
      <c r="V866" s="1">
        <v>9.82</v>
      </c>
      <c r="W866" s="1">
        <v>42.2</v>
      </c>
      <c r="X866" s="1">
        <v>5.6</v>
      </c>
      <c r="Y866" s="8"/>
      <c r="Z866" s="1" t="s">
        <v>29</v>
      </c>
      <c r="AA866" s="2" t="s">
        <v>221</v>
      </c>
      <c r="AB866" s="2" t="str" cm="1">
        <f t="array" ref="AB8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66" s="2" t="s">
        <v>23</v>
      </c>
    </row>
    <row r="867" spans="1:30" ht="15" hidden="1" customHeight="1" x14ac:dyDescent="0.35">
      <c r="A867" s="1">
        <v>1380</v>
      </c>
      <c r="B867" s="1">
        <v>4</v>
      </c>
      <c r="C867" s="11">
        <v>-8.4444936633666003</v>
      </c>
      <c r="D867" s="10">
        <v>40.276129943988003</v>
      </c>
      <c r="E867" s="1">
        <v>3862</v>
      </c>
      <c r="F867" s="2" t="s">
        <v>976</v>
      </c>
      <c r="G867" s="1"/>
      <c r="H867" s="2" t="s">
        <v>18</v>
      </c>
      <c r="I867" s="2" t="s">
        <v>600</v>
      </c>
      <c r="J867" s="2" t="s">
        <v>600</v>
      </c>
      <c r="K867" s="1">
        <v>-26483</v>
      </c>
      <c r="L867" s="1">
        <v>67541</v>
      </c>
      <c r="M867" s="2" t="s">
        <v>20</v>
      </c>
      <c r="N867" s="1">
        <v>1991</v>
      </c>
      <c r="O867" s="1" t="str" cm="1">
        <f t="array" ref="O8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7" s="1" t="str" cm="1">
        <f t="array" ref="P8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7" s="2" t="s">
        <v>154</v>
      </c>
      <c r="R867" s="2" t="str" cm="1">
        <f t="array" ref="R8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867" s="2" t="str">
        <f>IF(Esta[[#This Row],[TEC - Tipo de Estrutura 2]]="Pórtico","Vãos Multiplos",Esta[[#This Row],[TEC - Tipo de Estrutura 2]])</f>
        <v>Arco</v>
      </c>
      <c r="T867" s="1">
        <v>1</v>
      </c>
      <c r="U867" s="1">
        <v>8.7200000000000006</v>
      </c>
      <c r="V867" s="1">
        <v>35</v>
      </c>
      <c r="W867" s="1">
        <v>8.7200000000000006</v>
      </c>
      <c r="X867" s="7"/>
      <c r="Y867" s="8"/>
      <c r="Z867" s="1" t="s">
        <v>41</v>
      </c>
      <c r="AA867" s="2" t="s">
        <v>23</v>
      </c>
      <c r="AB867" s="2" t="str" cm="1">
        <f t="array" ref="AB8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8" spans="1:30" ht="15" hidden="1" customHeight="1" x14ac:dyDescent="0.35">
      <c r="A868" s="1">
        <v>1382</v>
      </c>
      <c r="B868" s="1">
        <v>4</v>
      </c>
      <c r="C868" s="11">
        <v>-8.5168434779776607</v>
      </c>
      <c r="D868" s="10">
        <v>38.4033910507301</v>
      </c>
      <c r="E868" s="1">
        <v>3881</v>
      </c>
      <c r="F868" s="2" t="s">
        <v>1037</v>
      </c>
      <c r="G868" s="1"/>
      <c r="H868" s="2" t="s">
        <v>34</v>
      </c>
      <c r="I868" s="2" t="s">
        <v>411</v>
      </c>
      <c r="J868" s="2" t="s">
        <v>888</v>
      </c>
      <c r="K868" s="1">
        <v>-33519</v>
      </c>
      <c r="L868" s="1">
        <v>-140351</v>
      </c>
      <c r="M868" s="2" t="s">
        <v>20</v>
      </c>
      <c r="N868" s="1">
        <v>1992</v>
      </c>
      <c r="O868" s="1" t="str" cm="1">
        <f t="array" ref="O8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8" s="1" t="str" cm="1">
        <f t="array" ref="P8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68" s="2" t="s">
        <v>31</v>
      </c>
      <c r="R868" s="2" t="str" cm="1">
        <f t="array" ref="R8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8" s="2" t="str">
        <f>IF(Esta[[#This Row],[TEC - Tipo de Estrutura 2]]="Pórtico","Vãos Multiplos",Esta[[#This Row],[TEC - Tipo de Estrutura 2]])</f>
        <v>Vãos Multiplos</v>
      </c>
      <c r="T868" s="1">
        <v>3</v>
      </c>
      <c r="U868" s="1">
        <v>45.01</v>
      </c>
      <c r="V868" s="1">
        <v>8.65</v>
      </c>
      <c r="W868" s="1">
        <v>21.97</v>
      </c>
      <c r="X868" s="1">
        <v>6.68</v>
      </c>
      <c r="Y868" s="8"/>
      <c r="Z868" s="1" t="s">
        <v>29</v>
      </c>
      <c r="AA868" s="2" t="s">
        <v>23</v>
      </c>
      <c r="AB868" s="2" t="str" cm="1">
        <f t="array" ref="AB8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69" spans="1:30" ht="15" hidden="1" customHeight="1" x14ac:dyDescent="0.35">
      <c r="A869" s="1">
        <v>1383</v>
      </c>
      <c r="B869" s="1">
        <v>4</v>
      </c>
      <c r="C869" s="11">
        <v>-8.3245478878778698</v>
      </c>
      <c r="D869" s="10">
        <v>37.416358357287699</v>
      </c>
      <c r="E869" s="1">
        <v>3884</v>
      </c>
      <c r="F869" s="2" t="s">
        <v>1038</v>
      </c>
      <c r="G869" s="1"/>
      <c r="H869" s="2" t="s">
        <v>34</v>
      </c>
      <c r="I869" s="2" t="s">
        <v>59</v>
      </c>
      <c r="J869" s="2" t="s">
        <v>940</v>
      </c>
      <c r="K869" s="1">
        <v>-16947</v>
      </c>
      <c r="L869" s="1">
        <v>-249959</v>
      </c>
      <c r="M869" s="2" t="s">
        <v>20</v>
      </c>
      <c r="N869" s="1">
        <v>1973</v>
      </c>
      <c r="O869" s="1" t="str" cm="1">
        <f t="array" ref="O8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69" s="1" t="str" cm="1">
        <f t="array" ref="P8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69" s="2" t="s">
        <v>31</v>
      </c>
      <c r="R869" s="2" t="str" cm="1">
        <f t="array" ref="R8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69" s="2" t="str">
        <f>IF(Esta[[#This Row],[TEC - Tipo de Estrutura 2]]="Pórtico","Vãos Multiplos",Esta[[#This Row],[TEC - Tipo de Estrutura 2]])</f>
        <v>Vãos Multiplos</v>
      </c>
      <c r="T869" s="1">
        <v>3</v>
      </c>
      <c r="U869" s="1">
        <v>35.200000000000003</v>
      </c>
      <c r="V869" s="1">
        <v>11.3</v>
      </c>
      <c r="W869" s="1">
        <v>17.899999999999999</v>
      </c>
      <c r="X869" s="1">
        <v>6.3</v>
      </c>
      <c r="Y869" s="8"/>
      <c r="Z869" s="1" t="s">
        <v>29</v>
      </c>
      <c r="AA869" s="2" t="s">
        <v>23</v>
      </c>
      <c r="AB869" s="2" t="str" cm="1">
        <f t="array" ref="AB8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0" spans="1:30" ht="15" hidden="1" customHeight="1" x14ac:dyDescent="0.35">
      <c r="A870" s="1">
        <v>1385</v>
      </c>
      <c r="B870" s="1">
        <v>3</v>
      </c>
      <c r="C870" s="11">
        <v>-8.2887025729536106</v>
      </c>
      <c r="D870" s="10">
        <v>42.104449695759797</v>
      </c>
      <c r="E870" s="1">
        <v>3891</v>
      </c>
      <c r="F870" s="2" t="s">
        <v>1018</v>
      </c>
      <c r="G870" s="1"/>
      <c r="H870" s="2" t="s">
        <v>18</v>
      </c>
      <c r="I870" s="2" t="s">
        <v>262</v>
      </c>
      <c r="J870" s="2" t="s">
        <v>1010</v>
      </c>
      <c r="K870" s="1">
        <v>-12870</v>
      </c>
      <c r="L870" s="1">
        <v>270555</v>
      </c>
      <c r="M870" s="2" t="s">
        <v>20</v>
      </c>
      <c r="N870" s="1">
        <v>1995</v>
      </c>
      <c r="O870" s="1" t="str" cm="1">
        <f t="array" ref="O8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0" s="1" t="str" cm="1">
        <f t="array" ref="P8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0" s="2" t="s">
        <v>205</v>
      </c>
      <c r="R870" s="2" t="str" cm="1">
        <f t="array" ref="R8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870" s="2" t="str">
        <f>IF(Esta[[#This Row],[TEC - Tipo de Estrutura 2]]="Pórtico","Vãos Multiplos",Esta[[#This Row],[TEC - Tipo de Estrutura 2]])</f>
        <v>Outro</v>
      </c>
      <c r="T870" s="1">
        <v>1</v>
      </c>
      <c r="U870" s="1">
        <v>3.66</v>
      </c>
      <c r="V870" s="1">
        <v>20.9</v>
      </c>
      <c r="W870" s="1">
        <v>3.66</v>
      </c>
      <c r="X870" s="7"/>
      <c r="Y870" s="8"/>
      <c r="Z870" s="1" t="s">
        <v>37</v>
      </c>
      <c r="AA870" s="2" t="s">
        <v>221</v>
      </c>
      <c r="AB870" s="2" t="str" cm="1">
        <f t="array" ref="AB8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70" s="2" t="s">
        <v>206</v>
      </c>
    </row>
    <row r="871" spans="1:30" ht="15" hidden="1" customHeight="1" x14ac:dyDescent="0.35">
      <c r="A871" s="1">
        <v>1386</v>
      </c>
      <c r="B871" s="1">
        <v>8</v>
      </c>
      <c r="C871" s="11">
        <v>-8.2849876295944291</v>
      </c>
      <c r="D871" s="10">
        <v>42.106870149579798</v>
      </c>
      <c r="E871" s="1">
        <v>3892</v>
      </c>
      <c r="F871" s="2" t="s">
        <v>1039</v>
      </c>
      <c r="G871" s="1"/>
      <c r="H871" s="2" t="s">
        <v>25</v>
      </c>
      <c r="I871" s="2" t="s">
        <v>262</v>
      </c>
      <c r="J871" s="2" t="s">
        <v>1010</v>
      </c>
      <c r="K871" s="1">
        <v>-12562.24</v>
      </c>
      <c r="L871" s="1">
        <v>270823.3</v>
      </c>
      <c r="M871" s="2" t="s">
        <v>20</v>
      </c>
      <c r="N871" s="1">
        <v>1995</v>
      </c>
      <c r="O871" s="1" t="str" cm="1">
        <f t="array" ref="O8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1" s="1" t="str" cm="1">
        <f t="array" ref="P8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1" s="2" t="s">
        <v>31</v>
      </c>
      <c r="R871" s="2" t="str" cm="1">
        <f t="array" ref="R8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1" s="2" t="str">
        <f>IF(Esta[[#This Row],[TEC - Tipo de Estrutura 2]]="Pórtico","Vãos Multiplos",Esta[[#This Row],[TEC - Tipo de Estrutura 2]])</f>
        <v>Vãos Multiplos</v>
      </c>
      <c r="T871" s="1">
        <v>8</v>
      </c>
      <c r="U871" s="1">
        <v>198</v>
      </c>
      <c r="V871" s="1">
        <v>11.9</v>
      </c>
      <c r="W871" s="1">
        <v>35</v>
      </c>
      <c r="X871" s="1">
        <v>11</v>
      </c>
      <c r="Y871" s="8"/>
      <c r="Z871" s="1" t="s">
        <v>37</v>
      </c>
      <c r="AA871" s="2" t="s">
        <v>23</v>
      </c>
      <c r="AB871" s="2" t="str" cm="1">
        <f t="array" ref="AB8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2" spans="1:30" ht="15" hidden="1" customHeight="1" x14ac:dyDescent="0.35">
      <c r="A872" s="1">
        <v>1387</v>
      </c>
      <c r="B872" s="1">
        <v>4</v>
      </c>
      <c r="C872" s="11">
        <v>-8.4385085378260101</v>
      </c>
      <c r="D872" s="10">
        <v>41.5912871615526</v>
      </c>
      <c r="E872" s="1">
        <v>3893</v>
      </c>
      <c r="F872" s="2" t="s">
        <v>1040</v>
      </c>
      <c r="G872" s="1"/>
      <c r="H872" s="2" t="s">
        <v>18</v>
      </c>
      <c r="I872" s="2" t="s">
        <v>151</v>
      </c>
      <c r="J872" s="2" t="s">
        <v>151</v>
      </c>
      <c r="K872" s="1">
        <v>-25463.919999999998</v>
      </c>
      <c r="L872" s="1">
        <v>213591.2</v>
      </c>
      <c r="M872" s="2" t="s">
        <v>20</v>
      </c>
      <c r="N872" s="1">
        <v>1999</v>
      </c>
      <c r="O872" s="1" t="str" cm="1">
        <f t="array" ref="O8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2" s="1" t="str" cm="1">
        <f t="array" ref="P8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2" s="2" t="s">
        <v>57</v>
      </c>
      <c r="R872" s="2" t="str" cm="1">
        <f t="array" ref="R8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72" s="2" t="str">
        <f>IF(Esta[[#This Row],[TEC - Tipo de Estrutura 2]]="Pórtico","Vãos Multiplos",Esta[[#This Row],[TEC - Tipo de Estrutura 2]])</f>
        <v>Vãos Multiplos</v>
      </c>
      <c r="T872" s="1">
        <v>1</v>
      </c>
      <c r="U872" s="1">
        <v>14.7</v>
      </c>
      <c r="V872" s="1">
        <v>35.5</v>
      </c>
      <c r="W872" s="1">
        <v>14.7</v>
      </c>
      <c r="X872" s="7"/>
      <c r="Y872" s="8"/>
      <c r="Z872" s="1" t="s">
        <v>37</v>
      </c>
      <c r="AA872" s="2" t="s">
        <v>23</v>
      </c>
      <c r="AB872" s="2" t="str" cm="1">
        <f t="array" ref="AB8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3" spans="1:30" ht="15" hidden="1" customHeight="1" x14ac:dyDescent="0.35">
      <c r="A873" s="1">
        <v>1388</v>
      </c>
      <c r="B873" s="1">
        <v>4</v>
      </c>
      <c r="C873" s="11">
        <v>-8.4357459692114904</v>
      </c>
      <c r="D873" s="10">
        <v>41.583043476613497</v>
      </c>
      <c r="E873" s="1">
        <v>3894</v>
      </c>
      <c r="F873" s="2" t="s">
        <v>1041</v>
      </c>
      <c r="G873" s="1"/>
      <c r="H873" s="2" t="s">
        <v>34</v>
      </c>
      <c r="I873" s="2" t="s">
        <v>151</v>
      </c>
      <c r="J873" s="2" t="s">
        <v>151</v>
      </c>
      <c r="K873" s="1">
        <v>-25236.79</v>
      </c>
      <c r="L873" s="1">
        <v>212674.8</v>
      </c>
      <c r="M873" s="2" t="s">
        <v>20</v>
      </c>
      <c r="N873" s="1">
        <v>1999</v>
      </c>
      <c r="O873" s="1" t="str" cm="1">
        <f t="array" ref="O8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3" s="1" t="str" cm="1">
        <f t="array" ref="P8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3" s="2" t="s">
        <v>31</v>
      </c>
      <c r="R873" s="2" t="str" cm="1">
        <f t="array" ref="R8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3" s="2" t="str">
        <f>IF(Esta[[#This Row],[TEC - Tipo de Estrutura 2]]="Pórtico","Vãos Multiplos",Esta[[#This Row],[TEC - Tipo de Estrutura 2]])</f>
        <v>Vãos Multiplos</v>
      </c>
      <c r="T873" s="1">
        <v>3</v>
      </c>
      <c r="U873" s="1">
        <v>56.15</v>
      </c>
      <c r="V873" s="1">
        <v>9</v>
      </c>
      <c r="W873" s="1">
        <v>27.4</v>
      </c>
      <c r="X873" s="1">
        <v>5.45</v>
      </c>
      <c r="Y873" s="8"/>
      <c r="Z873" s="1" t="s">
        <v>37</v>
      </c>
      <c r="AA873" s="2" t="s">
        <v>35</v>
      </c>
      <c r="AB873" s="2" t="str" cm="1">
        <f t="array" ref="AB8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4" spans="1:30" ht="15" hidden="1" customHeight="1" x14ac:dyDescent="0.35">
      <c r="A874" s="1">
        <v>1389</v>
      </c>
      <c r="B874" s="1">
        <v>4</v>
      </c>
      <c r="C874" s="11">
        <v>-8.2798978819682105</v>
      </c>
      <c r="D874" s="10">
        <v>42.108215503329703</v>
      </c>
      <c r="E874" s="1">
        <v>3895</v>
      </c>
      <c r="F874" s="2" t="s">
        <v>1042</v>
      </c>
      <c r="G874" s="1"/>
      <c r="H874" s="2" t="s">
        <v>34</v>
      </c>
      <c r="I874" s="2" t="s">
        <v>262</v>
      </c>
      <c r="J874" s="2" t="s">
        <v>1010</v>
      </c>
      <c r="K874" s="1">
        <v>-12141</v>
      </c>
      <c r="L874" s="1">
        <v>270972</v>
      </c>
      <c r="M874" s="2" t="s">
        <v>20</v>
      </c>
      <c r="N874" s="1">
        <v>1995</v>
      </c>
      <c r="O874" s="1" t="str" cm="1">
        <f t="array" ref="O8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4" s="1" t="str" cm="1">
        <f t="array" ref="P8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4" s="2" t="s">
        <v>31</v>
      </c>
      <c r="R874" s="2" t="str" cm="1">
        <f t="array" ref="R8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4" s="2" t="str">
        <f>IF(Esta[[#This Row],[TEC - Tipo de Estrutura 2]]="Pórtico","Vãos Multiplos",Esta[[#This Row],[TEC - Tipo de Estrutura 2]])</f>
        <v>Vãos Multiplos</v>
      </c>
      <c r="T874" s="1">
        <v>3</v>
      </c>
      <c r="U874" s="1">
        <v>24.53</v>
      </c>
      <c r="V874" s="1">
        <v>7.76</v>
      </c>
      <c r="W874" s="1">
        <v>14.4</v>
      </c>
      <c r="X874" s="1">
        <v>4.8499999999999996</v>
      </c>
      <c r="Y874" s="8"/>
      <c r="Z874" s="1" t="s">
        <v>37</v>
      </c>
      <c r="AA874" s="2" t="s">
        <v>23</v>
      </c>
      <c r="AB874" s="2" t="str" cm="1">
        <f t="array" ref="AB8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5" spans="1:30" ht="15" hidden="1" customHeight="1" x14ac:dyDescent="0.35">
      <c r="A875" s="1">
        <v>1390</v>
      </c>
      <c r="B875" s="1">
        <v>2</v>
      </c>
      <c r="C875" s="11">
        <v>-8.2779775026584108</v>
      </c>
      <c r="D875" s="10">
        <v>42.109091224224201</v>
      </c>
      <c r="E875" s="1">
        <v>3896</v>
      </c>
      <c r="F875" s="2" t="s">
        <v>1043</v>
      </c>
      <c r="G875" s="1"/>
      <c r="H875" s="2" t="s">
        <v>18</v>
      </c>
      <c r="I875" s="2" t="s">
        <v>262</v>
      </c>
      <c r="J875" s="2" t="s">
        <v>1010</v>
      </c>
      <c r="K875" s="1">
        <v>-11982</v>
      </c>
      <c r="L875" s="1">
        <v>271069</v>
      </c>
      <c r="M875" s="2" t="s">
        <v>20</v>
      </c>
      <c r="N875" s="1">
        <v>1995</v>
      </c>
      <c r="O875" s="1" t="str" cm="1">
        <f t="array" ref="O8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5" s="1" t="str" cm="1">
        <f t="array" ref="P8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5" s="2" t="s">
        <v>205</v>
      </c>
      <c r="R875" s="2" t="str" cm="1">
        <f t="array" ref="R8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875" s="2" t="str">
        <f>IF(Esta[[#This Row],[TEC - Tipo de Estrutura 2]]="Pórtico","Vãos Multiplos",Esta[[#This Row],[TEC - Tipo de Estrutura 2]])</f>
        <v>Outro</v>
      </c>
      <c r="T875" s="1">
        <v>1</v>
      </c>
      <c r="U875" s="1">
        <v>4.78</v>
      </c>
      <c r="V875" s="1">
        <v>47.25</v>
      </c>
      <c r="W875" s="1">
        <v>4.78</v>
      </c>
      <c r="X875" s="7"/>
      <c r="Y875" s="8"/>
      <c r="Z875" s="1" t="s">
        <v>37</v>
      </c>
      <c r="AA875" s="2" t="s">
        <v>221</v>
      </c>
      <c r="AB875" s="2" t="str" cm="1">
        <f t="array" ref="AB8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75" s="2" t="s">
        <v>206</v>
      </c>
    </row>
    <row r="876" spans="1:30" ht="15" hidden="1" customHeight="1" x14ac:dyDescent="0.35">
      <c r="A876" s="1">
        <v>1391</v>
      </c>
      <c r="B876" s="1">
        <v>4</v>
      </c>
      <c r="C876" s="11">
        <v>-8.4187487171839592</v>
      </c>
      <c r="D876" s="10">
        <v>41.562976244108398</v>
      </c>
      <c r="E876" s="1">
        <v>3897</v>
      </c>
      <c r="F876" s="2" t="s">
        <v>1044</v>
      </c>
      <c r="G876" s="1"/>
      <c r="H876" s="2" t="s">
        <v>18</v>
      </c>
      <c r="I876" s="2" t="s">
        <v>151</v>
      </c>
      <c r="J876" s="2" t="s">
        <v>151</v>
      </c>
      <c r="K876" s="1">
        <v>-23826.77</v>
      </c>
      <c r="L876" s="1">
        <v>210441.2</v>
      </c>
      <c r="M876" s="2" t="s">
        <v>20</v>
      </c>
      <c r="N876" s="1">
        <v>1999</v>
      </c>
      <c r="O876" s="1" t="str" cm="1">
        <f t="array" ref="O8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6" s="1" t="str" cm="1">
        <f t="array" ref="P8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6" s="2" t="s">
        <v>57</v>
      </c>
      <c r="R876" s="2" t="str" cm="1">
        <f t="array" ref="R8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76" s="2" t="str">
        <f>IF(Esta[[#This Row],[TEC - Tipo de Estrutura 2]]="Pórtico","Vãos Multiplos",Esta[[#This Row],[TEC - Tipo de Estrutura 2]])</f>
        <v>Vãos Multiplos</v>
      </c>
      <c r="T876" s="1">
        <v>1</v>
      </c>
      <c r="U876" s="1">
        <v>16.5</v>
      </c>
      <c r="V876" s="1">
        <v>32.299999999999997</v>
      </c>
      <c r="W876" s="1">
        <v>16.5</v>
      </c>
      <c r="X876" s="7"/>
      <c r="Y876" s="8"/>
      <c r="Z876" s="1" t="s">
        <v>37</v>
      </c>
      <c r="AA876" s="2" t="s">
        <v>23</v>
      </c>
      <c r="AB876" s="2" t="str" cm="1">
        <f t="array" ref="AB8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7" spans="1:30" ht="15" hidden="1" customHeight="1" x14ac:dyDescent="0.35">
      <c r="A877" s="1">
        <v>1392</v>
      </c>
      <c r="B877" s="1">
        <v>4</v>
      </c>
      <c r="C877" s="11">
        <v>-8.45227520121521</v>
      </c>
      <c r="D877" s="10">
        <v>41.605091126851399</v>
      </c>
      <c r="E877" s="1">
        <v>3899</v>
      </c>
      <c r="F877" s="2" t="s">
        <v>1045</v>
      </c>
      <c r="G877" s="1"/>
      <c r="H877" s="2" t="s">
        <v>25</v>
      </c>
      <c r="I877" s="2" t="s">
        <v>151</v>
      </c>
      <c r="J877" s="2" t="s">
        <v>151</v>
      </c>
      <c r="K877" s="1">
        <v>-26606.1</v>
      </c>
      <c r="L877" s="1">
        <v>215128.5</v>
      </c>
      <c r="M877" s="2" t="s">
        <v>20</v>
      </c>
      <c r="N877" s="1">
        <v>1999</v>
      </c>
      <c r="O877" s="1" t="str" cm="1">
        <f t="array" ref="O8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7" s="1" t="str" cm="1">
        <f t="array" ref="P8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7" s="2" t="s">
        <v>31</v>
      </c>
      <c r="R877" s="2" t="str" cm="1">
        <f t="array" ref="R8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7" s="2" t="str">
        <f>IF(Esta[[#This Row],[TEC - Tipo de Estrutura 2]]="Pórtico","Vãos Multiplos",Esta[[#This Row],[TEC - Tipo de Estrutura 2]])</f>
        <v>Vãos Multiplos</v>
      </c>
      <c r="T877" s="1">
        <v>20</v>
      </c>
      <c r="U877" s="1">
        <v>634.85</v>
      </c>
      <c r="V877" s="1">
        <v>27.2</v>
      </c>
      <c r="W877" s="1">
        <v>64.400000000000006</v>
      </c>
      <c r="X877" s="1">
        <v>13.5</v>
      </c>
      <c r="Y877" s="8"/>
      <c r="Z877" s="1" t="s">
        <v>37</v>
      </c>
      <c r="AA877" s="2" t="s">
        <v>35</v>
      </c>
      <c r="AB877" s="2" t="str" cm="1">
        <f t="array" ref="AB8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78" spans="1:30" ht="15" hidden="1" customHeight="1" x14ac:dyDescent="0.35">
      <c r="A878" s="1">
        <v>1394</v>
      </c>
      <c r="B878" s="1">
        <v>4</v>
      </c>
      <c r="C878" s="11">
        <v>-8.2619893290696904</v>
      </c>
      <c r="D878" s="10">
        <v>42.106895583218503</v>
      </c>
      <c r="E878" s="1">
        <v>3902</v>
      </c>
      <c r="F878" s="2" t="s">
        <v>1046</v>
      </c>
      <c r="G878" s="1"/>
      <c r="H878" s="2" t="s">
        <v>18</v>
      </c>
      <c r="I878" s="2" t="s">
        <v>262</v>
      </c>
      <c r="J878" s="2" t="s">
        <v>1010</v>
      </c>
      <c r="K878" s="1">
        <v>-10660</v>
      </c>
      <c r="L878" s="1">
        <v>270823</v>
      </c>
      <c r="M878" s="2" t="s">
        <v>20</v>
      </c>
      <c r="N878" s="1">
        <v>1995</v>
      </c>
      <c r="O878" s="1" t="str" cm="1">
        <f t="array" ref="O8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8" s="1" t="str" cm="1">
        <f t="array" ref="P8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8" s="2" t="s">
        <v>205</v>
      </c>
      <c r="R878" s="2" t="str" cm="1">
        <f t="array" ref="R8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878" s="2" t="str">
        <f>IF(Esta[[#This Row],[TEC - Tipo de Estrutura 2]]="Pórtico","Vãos Multiplos",Esta[[#This Row],[TEC - Tipo de Estrutura 2]])</f>
        <v>Outro</v>
      </c>
      <c r="T878" s="1">
        <v>1</v>
      </c>
      <c r="U878" s="1">
        <v>4.7699999999999996</v>
      </c>
      <c r="V878" s="1">
        <v>17.25</v>
      </c>
      <c r="W878" s="1">
        <v>4.7699999999999996</v>
      </c>
      <c r="X878" s="7"/>
      <c r="Y878" s="8"/>
      <c r="Z878" s="1" t="s">
        <v>37</v>
      </c>
      <c r="AA878" s="2" t="s">
        <v>221</v>
      </c>
      <c r="AB878" s="2" t="str" cm="1">
        <f t="array" ref="AB8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78" s="2" t="s">
        <v>206</v>
      </c>
    </row>
    <row r="879" spans="1:30" ht="15" hidden="1" customHeight="1" x14ac:dyDescent="0.35">
      <c r="A879" s="1">
        <v>1395</v>
      </c>
      <c r="B879" s="1">
        <v>4</v>
      </c>
      <c r="C879" s="11">
        <v>-8.2565419753864795</v>
      </c>
      <c r="D879" s="10">
        <v>42.106949287303898</v>
      </c>
      <c r="E879" s="1">
        <v>3903</v>
      </c>
      <c r="F879" s="2" t="s">
        <v>1047</v>
      </c>
      <c r="G879" s="1"/>
      <c r="H879" s="2" t="s">
        <v>18</v>
      </c>
      <c r="I879" s="2" t="s">
        <v>262</v>
      </c>
      <c r="J879" s="2" t="s">
        <v>1010</v>
      </c>
      <c r="K879" s="1">
        <v>-10209.43</v>
      </c>
      <c r="L879" s="1">
        <v>270828.3</v>
      </c>
      <c r="M879" s="2" t="s">
        <v>20</v>
      </c>
      <c r="N879" s="1">
        <v>1995</v>
      </c>
      <c r="O879" s="1" t="str" cm="1">
        <f t="array" ref="O8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9" s="1" t="str" cm="1">
        <f t="array" ref="P8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79" s="2" t="s">
        <v>31</v>
      </c>
      <c r="R879" s="2" t="str" cm="1">
        <f t="array" ref="R8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79" s="2" t="str">
        <f>IF(Esta[[#This Row],[TEC - Tipo de Estrutura 2]]="Pórtico","Vãos Multiplos",Esta[[#This Row],[TEC - Tipo de Estrutura 2]])</f>
        <v>Vãos Multiplos</v>
      </c>
      <c r="T879" s="1">
        <v>3</v>
      </c>
      <c r="U879" s="1">
        <v>33.67</v>
      </c>
      <c r="V879" s="1">
        <v>25.5</v>
      </c>
      <c r="W879" s="1">
        <v>14.76</v>
      </c>
      <c r="X879" s="1">
        <v>7.98</v>
      </c>
      <c r="Y879" s="8"/>
      <c r="Z879" s="1" t="s">
        <v>37</v>
      </c>
      <c r="AA879" s="2" t="s">
        <v>23</v>
      </c>
      <c r="AB879" s="2" t="str" cm="1">
        <f t="array" ref="AB8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0" spans="1:30" ht="15" hidden="1" customHeight="1" x14ac:dyDescent="0.35">
      <c r="A880" s="1">
        <v>1396</v>
      </c>
      <c r="B880" s="1">
        <v>4</v>
      </c>
      <c r="C880" s="11">
        <v>-8.2522870812248907</v>
      </c>
      <c r="D880" s="10">
        <v>42.110174119728001</v>
      </c>
      <c r="E880" s="1">
        <v>3904</v>
      </c>
      <c r="F880" s="2" t="s">
        <v>669</v>
      </c>
      <c r="G880" s="1"/>
      <c r="H880" s="2" t="s">
        <v>34</v>
      </c>
      <c r="I880" s="2" t="s">
        <v>262</v>
      </c>
      <c r="J880" s="2" t="s">
        <v>1010</v>
      </c>
      <c r="K880" s="1">
        <v>-9857</v>
      </c>
      <c r="L880" s="1">
        <v>271186</v>
      </c>
      <c r="M880" s="2" t="s">
        <v>20</v>
      </c>
      <c r="N880" s="1">
        <v>1995</v>
      </c>
      <c r="O880" s="1" t="str" cm="1">
        <f t="array" ref="O8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0" s="1" t="str" cm="1">
        <f t="array" ref="P8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0" s="2" t="s">
        <v>31</v>
      </c>
      <c r="R880" s="2" t="str" cm="1">
        <f t="array" ref="R8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0" s="2" t="str">
        <f>IF(Esta[[#This Row],[TEC - Tipo de Estrutura 2]]="Pórtico","Vãos Multiplos",Esta[[#This Row],[TEC - Tipo de Estrutura 2]])</f>
        <v>Vãos Multiplos</v>
      </c>
      <c r="T880" s="1">
        <v>3</v>
      </c>
      <c r="U880" s="1">
        <v>28.47</v>
      </c>
      <c r="V880" s="1">
        <v>7.8</v>
      </c>
      <c r="W880" s="1">
        <v>14.57</v>
      </c>
      <c r="X880" s="1">
        <v>9.56</v>
      </c>
      <c r="Y880" s="8"/>
      <c r="Z880" s="1" t="s">
        <v>37</v>
      </c>
      <c r="AA880" s="2" t="s">
        <v>23</v>
      </c>
      <c r="AB880" s="2" t="str" cm="1">
        <f t="array" ref="AB8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1" spans="1:30" ht="15" hidden="1" customHeight="1" x14ac:dyDescent="0.35">
      <c r="A881" s="1">
        <v>1398</v>
      </c>
      <c r="B881" s="1">
        <v>4</v>
      </c>
      <c r="C881" s="11">
        <v>-8.2476415109047494</v>
      </c>
      <c r="D881" s="10">
        <v>42.115382518427801</v>
      </c>
      <c r="E881" s="1">
        <v>3907</v>
      </c>
      <c r="F881" s="2" t="s">
        <v>1048</v>
      </c>
      <c r="G881" s="1"/>
      <c r="H881" s="2" t="s">
        <v>34</v>
      </c>
      <c r="I881" s="2" t="s">
        <v>262</v>
      </c>
      <c r="J881" s="2" t="s">
        <v>1010</v>
      </c>
      <c r="K881" s="1">
        <v>-9472</v>
      </c>
      <c r="L881" s="1">
        <v>271764</v>
      </c>
      <c r="M881" s="2" t="s">
        <v>20</v>
      </c>
      <c r="N881" s="1">
        <v>1995</v>
      </c>
      <c r="O881" s="1" t="str" cm="1">
        <f t="array" ref="O8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1" s="1" t="str" cm="1">
        <f t="array" ref="P8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1" s="2" t="s">
        <v>31</v>
      </c>
      <c r="R881" s="2" t="str" cm="1">
        <f t="array" ref="R8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1" s="2" t="str">
        <f>IF(Esta[[#This Row],[TEC - Tipo de Estrutura 2]]="Pórtico","Vãos Multiplos",Esta[[#This Row],[TEC - Tipo de Estrutura 2]])</f>
        <v>Vãos Multiplos</v>
      </c>
      <c r="T881" s="1">
        <v>3</v>
      </c>
      <c r="U881" s="1">
        <v>31.82</v>
      </c>
      <c r="V881" s="1">
        <v>8</v>
      </c>
      <c r="W881" s="1">
        <v>15.93</v>
      </c>
      <c r="X881" s="1">
        <v>6.18</v>
      </c>
      <c r="Y881" s="8"/>
      <c r="Z881" s="1" t="s">
        <v>37</v>
      </c>
      <c r="AA881" s="2" t="s">
        <v>23</v>
      </c>
      <c r="AB881" s="2" t="str" cm="1">
        <f t="array" ref="AB8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2" spans="1:30" ht="15" hidden="1" customHeight="1" x14ac:dyDescent="0.35">
      <c r="A882" s="1">
        <v>1399</v>
      </c>
      <c r="B882" s="1">
        <v>1</v>
      </c>
      <c r="C882" s="11">
        <v>-8.4636130296896894</v>
      </c>
      <c r="D882" s="10">
        <v>40.252518471267301</v>
      </c>
      <c r="E882" s="1">
        <v>3910</v>
      </c>
      <c r="F882" s="2" t="s">
        <v>1049</v>
      </c>
      <c r="G882" s="1"/>
      <c r="H882" s="2" t="s">
        <v>25</v>
      </c>
      <c r="I882" s="2" t="s">
        <v>600</v>
      </c>
      <c r="J882" s="2" t="s">
        <v>600</v>
      </c>
      <c r="K882" s="1">
        <v>-28118.86</v>
      </c>
      <c r="L882" s="1">
        <v>64925.07</v>
      </c>
      <c r="M882" s="2" t="s">
        <v>20</v>
      </c>
      <c r="N882" s="1">
        <v>2005</v>
      </c>
      <c r="O882" s="1" t="str" cm="1">
        <f t="array" ref="O8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2" s="1" t="str" cm="1">
        <f t="array" ref="P8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2" s="2" t="s">
        <v>21</v>
      </c>
      <c r="R882" s="2" t="str" cm="1">
        <f t="array" ref="R8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82" s="2" t="str">
        <f>IF(Esta[[#This Row],[TEC - Tipo de Estrutura 2]]="Pórtico","Vãos Multiplos",Esta[[#This Row],[TEC - Tipo de Estrutura 2]])</f>
        <v>Tabuleiro simples/apoiado</v>
      </c>
      <c r="T882" s="1">
        <v>1</v>
      </c>
      <c r="U882" s="1">
        <v>23.5</v>
      </c>
      <c r="V882" s="1">
        <v>12.75</v>
      </c>
      <c r="W882" s="1">
        <v>23.5</v>
      </c>
      <c r="X882" s="7"/>
      <c r="Y882" s="8"/>
      <c r="Z882" s="1" t="s">
        <v>41</v>
      </c>
      <c r="AA882" s="2" t="s">
        <v>35</v>
      </c>
      <c r="AB882" s="2" t="str" cm="1">
        <f t="array" ref="AB8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3" spans="1:30" ht="15" hidden="1" customHeight="1" x14ac:dyDescent="0.35">
      <c r="A883" s="1">
        <v>1401</v>
      </c>
      <c r="B883" s="1">
        <v>3</v>
      </c>
      <c r="C883" s="11">
        <v>-8.5201438071329996</v>
      </c>
      <c r="D883" s="10">
        <v>38.395817452222303</v>
      </c>
      <c r="E883" s="1">
        <v>3925</v>
      </c>
      <c r="F883" s="2" t="s">
        <v>1050</v>
      </c>
      <c r="G883" s="1"/>
      <c r="H883" s="2" t="s">
        <v>34</v>
      </c>
      <c r="I883" s="2" t="s">
        <v>411</v>
      </c>
      <c r="J883" s="2" t="s">
        <v>888</v>
      </c>
      <c r="K883" s="1">
        <v>-33810.81</v>
      </c>
      <c r="L883" s="1">
        <v>-141190.5</v>
      </c>
      <c r="M883" s="2" t="s">
        <v>20</v>
      </c>
      <c r="N883" s="1">
        <v>1992</v>
      </c>
      <c r="O883" s="1" t="str" cm="1">
        <f t="array" ref="O8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3" s="1" t="str" cm="1">
        <f t="array" ref="P8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3" s="2" t="s">
        <v>31</v>
      </c>
      <c r="R883" s="2" t="str" cm="1">
        <f t="array" ref="R8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3" s="2" t="str">
        <f>IF(Esta[[#This Row],[TEC - Tipo de Estrutura 2]]="Pórtico","Vãos Multiplos",Esta[[#This Row],[TEC - Tipo de Estrutura 2]])</f>
        <v>Vãos Multiplos</v>
      </c>
      <c r="T883" s="1">
        <v>3</v>
      </c>
      <c r="U883" s="1">
        <v>50.44</v>
      </c>
      <c r="V883" s="1">
        <v>7.45</v>
      </c>
      <c r="W883" s="1">
        <v>25.36</v>
      </c>
      <c r="X883" s="1">
        <v>6.98</v>
      </c>
      <c r="Y883" s="8"/>
      <c r="Z883" s="1" t="s">
        <v>29</v>
      </c>
      <c r="AA883" s="2" t="s">
        <v>35</v>
      </c>
      <c r="AB883" s="2" t="str" cm="1">
        <f t="array" ref="AB8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4" spans="1:30" ht="15" hidden="1" customHeight="1" x14ac:dyDescent="0.35">
      <c r="A884" s="1">
        <v>1403</v>
      </c>
      <c r="B884" s="1">
        <v>4</v>
      </c>
      <c r="C884" s="11">
        <v>-8.5256290155238208</v>
      </c>
      <c r="D884" s="10">
        <v>38.380975481424699</v>
      </c>
      <c r="E884" s="1">
        <v>3929</v>
      </c>
      <c r="F884" s="2" t="s">
        <v>1051</v>
      </c>
      <c r="G884" s="1"/>
      <c r="H884" s="2" t="s">
        <v>34</v>
      </c>
      <c r="I884" s="2" t="s">
        <v>411</v>
      </c>
      <c r="J884" s="2" t="s">
        <v>888</v>
      </c>
      <c r="K884" s="1">
        <v>-34297</v>
      </c>
      <c r="L884" s="1">
        <v>-142836</v>
      </c>
      <c r="M884" s="2" t="s">
        <v>20</v>
      </c>
      <c r="N884" s="1">
        <v>1992</v>
      </c>
      <c r="O884" s="1" t="str" cm="1">
        <f t="array" ref="O8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4" s="1" t="str" cm="1">
        <f t="array" ref="P8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4" s="2" t="s">
        <v>31</v>
      </c>
      <c r="R884" s="2" t="str" cm="1">
        <f t="array" ref="R8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4" s="2" t="str">
        <f>IF(Esta[[#This Row],[TEC - Tipo de Estrutura 2]]="Pórtico","Vãos Multiplos",Esta[[#This Row],[TEC - Tipo de Estrutura 2]])</f>
        <v>Vãos Multiplos</v>
      </c>
      <c r="T884" s="1">
        <v>3</v>
      </c>
      <c r="U884" s="1">
        <v>39.549999999999997</v>
      </c>
      <c r="V884" s="1">
        <v>10.86</v>
      </c>
      <c r="W884" s="1">
        <v>20.11</v>
      </c>
      <c r="X884" s="1">
        <v>6.17</v>
      </c>
      <c r="Y884" s="8"/>
      <c r="Z884" s="1" t="s">
        <v>29</v>
      </c>
      <c r="AA884" s="2" t="s">
        <v>35</v>
      </c>
      <c r="AB884" s="2" t="str" cm="1">
        <f t="array" ref="AB8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5" spans="1:30" ht="15" hidden="1" customHeight="1" x14ac:dyDescent="0.35">
      <c r="A885" s="1">
        <v>1405</v>
      </c>
      <c r="B885" s="1">
        <v>4</v>
      </c>
      <c r="C885" s="11">
        <v>-8.3575737892697202</v>
      </c>
      <c r="D885" s="10">
        <v>37.376934697896701</v>
      </c>
      <c r="E885" s="1">
        <v>3937</v>
      </c>
      <c r="F885" s="2" t="s">
        <v>1052</v>
      </c>
      <c r="G885" s="1"/>
      <c r="H885" s="2" t="s">
        <v>18</v>
      </c>
      <c r="I885" s="2" t="s">
        <v>59</v>
      </c>
      <c r="J885" s="2" t="s">
        <v>940</v>
      </c>
      <c r="K885" s="1">
        <v>-19881</v>
      </c>
      <c r="L885" s="1">
        <v>-254328</v>
      </c>
      <c r="M885" s="2" t="s">
        <v>20</v>
      </c>
      <c r="N885" s="1">
        <v>1973</v>
      </c>
      <c r="O885" s="1" t="str" cm="1">
        <f t="array" ref="O8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5" s="1" t="str" cm="1">
        <f t="array" ref="P8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85" s="2" t="s">
        <v>57</v>
      </c>
      <c r="R885" s="2" t="str" cm="1">
        <f t="array" ref="R8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85" s="2" t="str">
        <f>IF(Esta[[#This Row],[TEC - Tipo de Estrutura 2]]="Pórtico","Vãos Multiplos",Esta[[#This Row],[TEC - Tipo de Estrutura 2]])</f>
        <v>Vãos Multiplos</v>
      </c>
      <c r="T885" s="1">
        <v>1</v>
      </c>
      <c r="U885" s="1">
        <v>3.95</v>
      </c>
      <c r="V885" s="1">
        <v>27.6</v>
      </c>
      <c r="W885" s="1">
        <v>3.95</v>
      </c>
      <c r="X885" s="7"/>
      <c r="Y885" s="8"/>
      <c r="Z885" s="1" t="s">
        <v>29</v>
      </c>
      <c r="AA885" s="2" t="s">
        <v>23</v>
      </c>
      <c r="AB885" s="2" t="str" cm="1">
        <f t="array" ref="AB8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6" spans="1:30" ht="15" hidden="1" customHeight="1" x14ac:dyDescent="0.35">
      <c r="A886" s="1">
        <v>1406</v>
      </c>
      <c r="B886" s="1">
        <v>2</v>
      </c>
      <c r="C886" s="11">
        <v>-8.3470952681233097</v>
      </c>
      <c r="D886" s="10">
        <v>37.3845317220878</v>
      </c>
      <c r="E886" s="1">
        <v>3941</v>
      </c>
      <c r="F886" s="2" t="s">
        <v>1053</v>
      </c>
      <c r="G886" s="1"/>
      <c r="H886" s="2" t="s">
        <v>34</v>
      </c>
      <c r="I886" s="2" t="s">
        <v>59</v>
      </c>
      <c r="J886" s="2" t="s">
        <v>940</v>
      </c>
      <c r="K886" s="1">
        <v>-18951</v>
      </c>
      <c r="L886" s="1">
        <v>-253487</v>
      </c>
      <c r="M886" s="2" t="s">
        <v>20</v>
      </c>
      <c r="N886" s="1">
        <v>1973</v>
      </c>
      <c r="O886" s="1" t="str" cm="1">
        <f t="array" ref="O8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6" s="1" t="str" cm="1">
        <f t="array" ref="P8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86" s="2" t="s">
        <v>31</v>
      </c>
      <c r="R886" s="2" t="str" cm="1">
        <f t="array" ref="R8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6" s="2" t="str">
        <f>IF(Esta[[#This Row],[TEC - Tipo de Estrutura 2]]="Pórtico","Vãos Multiplos",Esta[[#This Row],[TEC - Tipo de Estrutura 2]])</f>
        <v>Vãos Multiplos</v>
      </c>
      <c r="T886" s="1">
        <v>3</v>
      </c>
      <c r="U886" s="1">
        <v>34.700000000000003</v>
      </c>
      <c r="V886" s="1">
        <v>10.88</v>
      </c>
      <c r="W886" s="1">
        <v>18.100000000000001</v>
      </c>
      <c r="X886" s="1">
        <v>5.4</v>
      </c>
      <c r="Y886" s="8"/>
      <c r="Z886" s="1" t="s">
        <v>29</v>
      </c>
      <c r="AA886" s="2" t="s">
        <v>23</v>
      </c>
      <c r="AB886" s="2" t="str" cm="1">
        <f t="array" ref="AB8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7" spans="1:30" ht="15" hidden="1" customHeight="1" x14ac:dyDescent="0.35">
      <c r="A887" s="1">
        <v>1407</v>
      </c>
      <c r="B887" s="1">
        <v>4</v>
      </c>
      <c r="C887" s="11">
        <v>-8.8172561458287699</v>
      </c>
      <c r="D887" s="10">
        <v>40.021425735611402</v>
      </c>
      <c r="E887" s="1">
        <v>3945</v>
      </c>
      <c r="F887" s="2" t="s">
        <v>1054</v>
      </c>
      <c r="G887" s="1"/>
      <c r="H887" s="2" t="s">
        <v>18</v>
      </c>
      <c r="I887" s="2" t="s">
        <v>600</v>
      </c>
      <c r="J887" s="2" t="s">
        <v>982</v>
      </c>
      <c r="K887" s="1">
        <v>-58404</v>
      </c>
      <c r="L887" s="1">
        <v>39437</v>
      </c>
      <c r="M887" s="2" t="s">
        <v>20</v>
      </c>
      <c r="N887" s="1">
        <v>1980</v>
      </c>
      <c r="O887" s="1" t="str" cm="1">
        <f t="array" ref="O8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7" s="1" t="str" cm="1">
        <f t="array" ref="P8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87" s="2" t="s">
        <v>21</v>
      </c>
      <c r="R887" s="2" t="str" cm="1">
        <f t="array" ref="R8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887" s="2" t="str">
        <f>IF(Esta[[#This Row],[TEC - Tipo de Estrutura 2]]="Pórtico","Vãos Multiplos",Esta[[#This Row],[TEC - Tipo de Estrutura 2]])</f>
        <v>Tabuleiro simples/apoiado</v>
      </c>
      <c r="T887" s="1">
        <v>1</v>
      </c>
      <c r="U887" s="1">
        <v>13.6</v>
      </c>
      <c r="V887" s="1">
        <v>19.47</v>
      </c>
      <c r="W887" s="1">
        <v>13.6</v>
      </c>
      <c r="X887" s="7"/>
      <c r="Y887" s="8"/>
      <c r="Z887" s="1" t="s">
        <v>41</v>
      </c>
      <c r="AA887" s="2" t="s">
        <v>23</v>
      </c>
      <c r="AB887" s="2" t="str" cm="1">
        <f t="array" ref="AB8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88" spans="1:30" ht="15" hidden="1" customHeight="1" x14ac:dyDescent="0.35">
      <c r="A888" s="1">
        <v>1408</v>
      </c>
      <c r="B888" s="1">
        <v>6</v>
      </c>
      <c r="C888" s="11">
        <v>-8.5319109093928294</v>
      </c>
      <c r="D888" s="10">
        <v>37.139944053820997</v>
      </c>
      <c r="E888" s="1">
        <v>3954</v>
      </c>
      <c r="F888" s="2" t="s">
        <v>1055</v>
      </c>
      <c r="G888" s="1"/>
      <c r="H888" s="2" t="s">
        <v>25</v>
      </c>
      <c r="I888" s="2" t="s">
        <v>59</v>
      </c>
      <c r="J888" s="2" t="s">
        <v>1056</v>
      </c>
      <c r="K888" s="1">
        <v>-35433</v>
      </c>
      <c r="L888" s="1">
        <v>-280579</v>
      </c>
      <c r="M888" s="2" t="s">
        <v>20</v>
      </c>
      <c r="N888" s="1">
        <v>1873</v>
      </c>
      <c r="O888" s="1" t="str" cm="1">
        <f t="array" ref="O8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88" s="1" t="str" cm="1">
        <f t="array" ref="P8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88" s="2" t="s">
        <v>31</v>
      </c>
      <c r="R888" s="2" t="str" cm="1">
        <f t="array" ref="R8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8" s="2" t="str">
        <f>IF(Esta[[#This Row],[TEC - Tipo de Estrutura 2]]="Pórtico","Vãos Multiplos",Esta[[#This Row],[TEC - Tipo de Estrutura 2]])</f>
        <v>Vãos Multiplos</v>
      </c>
      <c r="T888" s="1">
        <v>9</v>
      </c>
      <c r="U888" s="1">
        <v>331.43</v>
      </c>
      <c r="V888" s="1">
        <v>7.74</v>
      </c>
      <c r="W888" s="1">
        <v>46.99</v>
      </c>
      <c r="X888" s="1">
        <v>8.1999999999999993</v>
      </c>
      <c r="Y888" s="8"/>
      <c r="Z888" s="1" t="s">
        <v>29</v>
      </c>
      <c r="AA888" s="2" t="s">
        <v>221</v>
      </c>
      <c r="AB888" s="2" t="str" cm="1">
        <f t="array" ref="AB8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8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888" s="2" t="s">
        <v>23</v>
      </c>
    </row>
    <row r="889" spans="1:30" ht="15" hidden="1" customHeight="1" x14ac:dyDescent="0.35">
      <c r="A889" s="1">
        <v>1409</v>
      </c>
      <c r="B889" s="1">
        <v>4</v>
      </c>
      <c r="C889" s="11">
        <v>-8.5809049512434807</v>
      </c>
      <c r="D889" s="10">
        <v>40.341894578992402</v>
      </c>
      <c r="E889" s="1">
        <v>3957</v>
      </c>
      <c r="F889" s="2" t="s">
        <v>55</v>
      </c>
      <c r="G889" s="1"/>
      <c r="H889" s="2" t="s">
        <v>55</v>
      </c>
      <c r="I889" s="2" t="s">
        <v>600</v>
      </c>
      <c r="J889" s="2" t="s">
        <v>994</v>
      </c>
      <c r="K889" s="1">
        <v>-38047.75</v>
      </c>
      <c r="L889" s="1">
        <v>74893.27</v>
      </c>
      <c r="M889" s="2" t="s">
        <v>20</v>
      </c>
      <c r="N889" s="1">
        <v>1996</v>
      </c>
      <c r="O889" s="1" t="str" cm="1">
        <f t="array" ref="O8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9" s="1" t="str" cm="1">
        <f t="array" ref="P8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89" s="2" t="s">
        <v>31</v>
      </c>
      <c r="R889" s="2" t="str" cm="1">
        <f t="array" ref="R8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89" s="2" t="str">
        <f>IF(Esta[[#This Row],[TEC - Tipo de Estrutura 2]]="Pórtico","Vãos Multiplos",Esta[[#This Row],[TEC - Tipo de Estrutura 2]])</f>
        <v>Vãos Multiplos</v>
      </c>
      <c r="T889" s="1">
        <v>4</v>
      </c>
      <c r="U889" s="1">
        <v>47</v>
      </c>
      <c r="V889" s="1">
        <v>20.85</v>
      </c>
      <c r="W889" s="1">
        <v>13.6</v>
      </c>
      <c r="X889" s="1">
        <v>7.23</v>
      </c>
      <c r="Y889" s="8"/>
      <c r="Z889" s="1" t="s">
        <v>41</v>
      </c>
      <c r="AA889" s="2" t="s">
        <v>23</v>
      </c>
      <c r="AB889" s="2" t="str" cm="1">
        <f t="array" ref="AB8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0" spans="1:30" ht="15" hidden="1" customHeight="1" x14ac:dyDescent="0.35">
      <c r="A890" s="1">
        <v>1410</v>
      </c>
      <c r="B890" s="1">
        <v>3</v>
      </c>
      <c r="C890" s="11">
        <v>-8.4311667950229996</v>
      </c>
      <c r="D890" s="10">
        <v>40.205280363363798</v>
      </c>
      <c r="E890" s="1">
        <v>3961</v>
      </c>
      <c r="F890" s="2" t="s">
        <v>1057</v>
      </c>
      <c r="G890" s="1"/>
      <c r="H890" s="2" t="s">
        <v>25</v>
      </c>
      <c r="I890" s="2" t="s">
        <v>600</v>
      </c>
      <c r="J890" s="2" t="s">
        <v>600</v>
      </c>
      <c r="K890" s="1">
        <v>-25376</v>
      </c>
      <c r="L890" s="1">
        <v>59670</v>
      </c>
      <c r="M890" s="2" t="s">
        <v>20</v>
      </c>
      <c r="N890" s="1">
        <v>1954</v>
      </c>
      <c r="O890" s="1" t="str" cm="1">
        <f t="array" ref="O8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90" s="1" t="str" cm="1">
        <f t="array" ref="P8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890" s="2" t="s">
        <v>31</v>
      </c>
      <c r="R890" s="2" t="str" cm="1">
        <f t="array" ref="R8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0" s="2" t="str">
        <f>IF(Esta[[#This Row],[TEC - Tipo de Estrutura 2]]="Pórtico","Vãos Multiplos",Esta[[#This Row],[TEC - Tipo de Estrutura 2]])</f>
        <v>Vãos Multiplos</v>
      </c>
      <c r="T890" s="1">
        <v>5</v>
      </c>
      <c r="U890" s="1">
        <v>190</v>
      </c>
      <c r="V890" s="1">
        <v>19</v>
      </c>
      <c r="W890" s="1">
        <v>40</v>
      </c>
      <c r="X890" s="1">
        <v>6.48</v>
      </c>
      <c r="Y890" s="8"/>
      <c r="Z890" s="1" t="s">
        <v>41</v>
      </c>
      <c r="AA890" s="2" t="s">
        <v>35</v>
      </c>
      <c r="AB890" s="2" t="str" cm="1">
        <f t="array" ref="AB8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1" spans="1:30" ht="15" hidden="1" customHeight="1" x14ac:dyDescent="0.35">
      <c r="A891" s="1">
        <v>1411</v>
      </c>
      <c r="B891" s="1">
        <v>4</v>
      </c>
      <c r="C891" s="11">
        <v>-8.4592025765775496</v>
      </c>
      <c r="D891" s="10">
        <v>40.160904814512399</v>
      </c>
      <c r="E891" s="1">
        <v>3962</v>
      </c>
      <c r="F891" s="2" t="s">
        <v>1058</v>
      </c>
      <c r="G891" s="1"/>
      <c r="H891" s="2" t="s">
        <v>18</v>
      </c>
      <c r="I891" s="2" t="s">
        <v>600</v>
      </c>
      <c r="J891" s="2" t="s">
        <v>600</v>
      </c>
      <c r="K891" s="1">
        <v>-27781</v>
      </c>
      <c r="L891" s="1">
        <v>54751</v>
      </c>
      <c r="M891" s="2" t="s">
        <v>20</v>
      </c>
      <c r="N891" s="1">
        <v>1999</v>
      </c>
      <c r="O891" s="1" t="str" cm="1">
        <f t="array" ref="O8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1" s="1" t="str" cm="1">
        <f t="array" ref="P8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1" s="2" t="s">
        <v>57</v>
      </c>
      <c r="R891" s="2" t="str" cm="1">
        <f t="array" ref="R8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91" s="2" t="str">
        <f>IF(Esta[[#This Row],[TEC - Tipo de Estrutura 2]]="Pórtico","Vãos Multiplos",Esta[[#This Row],[TEC - Tipo de Estrutura 2]])</f>
        <v>Vãos Multiplos</v>
      </c>
      <c r="T891" s="1">
        <v>1</v>
      </c>
      <c r="U891" s="1">
        <v>11.53</v>
      </c>
      <c r="V891" s="1">
        <v>21.3</v>
      </c>
      <c r="W891" s="1">
        <v>11.53</v>
      </c>
      <c r="X891" s="7"/>
      <c r="Y891" s="8"/>
      <c r="Z891" s="1" t="s">
        <v>41</v>
      </c>
      <c r="AA891" s="2" t="s">
        <v>23</v>
      </c>
      <c r="AB891" s="2" t="str" cm="1">
        <f t="array" ref="AB8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2" spans="1:30" ht="15" hidden="1" customHeight="1" x14ac:dyDescent="0.35">
      <c r="A892" s="1">
        <v>1412</v>
      </c>
      <c r="B892" s="1">
        <v>4</v>
      </c>
      <c r="C892" s="11">
        <v>-7.4540455862309303</v>
      </c>
      <c r="D892" s="10">
        <v>37.241425778522903</v>
      </c>
      <c r="E892" s="1">
        <v>3964</v>
      </c>
      <c r="F892" s="2" t="s">
        <v>1059</v>
      </c>
      <c r="G892" s="1"/>
      <c r="H892" s="2" t="s">
        <v>34</v>
      </c>
      <c r="I892" s="2" t="s">
        <v>59</v>
      </c>
      <c r="J892" s="2" t="s">
        <v>450</v>
      </c>
      <c r="K892" s="1">
        <v>60253.25</v>
      </c>
      <c r="L892" s="1">
        <v>-269174.8</v>
      </c>
      <c r="M892" s="2" t="s">
        <v>20</v>
      </c>
      <c r="N892" s="1">
        <v>2002</v>
      </c>
      <c r="O892" s="1" t="str" cm="1">
        <f t="array" ref="O8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2" s="1" t="str" cm="1">
        <f t="array" ref="P8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2" s="2" t="s">
        <v>31</v>
      </c>
      <c r="R892" s="2" t="str" cm="1">
        <f t="array" ref="R8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2" s="2" t="str">
        <f>IF(Esta[[#This Row],[TEC - Tipo de Estrutura 2]]="Pórtico","Vãos Multiplos",Esta[[#This Row],[TEC - Tipo de Estrutura 2]])</f>
        <v>Vãos Multiplos</v>
      </c>
      <c r="T892" s="1">
        <v>3</v>
      </c>
      <c r="U892" s="1">
        <v>56.9</v>
      </c>
      <c r="V892" s="1">
        <v>11.2</v>
      </c>
      <c r="W892" s="1">
        <v>32.1</v>
      </c>
      <c r="X892" s="1">
        <v>5.4</v>
      </c>
      <c r="Y892" s="8"/>
      <c r="Z892" s="1" t="s">
        <v>29</v>
      </c>
      <c r="AA892" s="2" t="s">
        <v>23</v>
      </c>
      <c r="AB892" s="2" t="str" cm="1">
        <f t="array" ref="AB8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3" spans="1:30" ht="15" hidden="1" customHeight="1" x14ac:dyDescent="0.35">
      <c r="A893" s="1">
        <v>1413</v>
      </c>
      <c r="B893" s="1">
        <v>4</v>
      </c>
      <c r="C893" s="11">
        <v>-8.2281569807944592</v>
      </c>
      <c r="D893" s="10">
        <v>40.3330568042593</v>
      </c>
      <c r="E893" s="1">
        <v>3972</v>
      </c>
      <c r="F893" s="2" t="s">
        <v>1060</v>
      </c>
      <c r="G893" s="1"/>
      <c r="H893" s="2" t="s">
        <v>25</v>
      </c>
      <c r="I893" s="2" t="s">
        <v>600</v>
      </c>
      <c r="J893" s="2" t="s">
        <v>871</v>
      </c>
      <c r="K893" s="1">
        <v>-8077</v>
      </c>
      <c r="L893" s="1">
        <v>73820</v>
      </c>
      <c r="M893" s="2" t="s">
        <v>20</v>
      </c>
      <c r="N893" s="1">
        <v>1991</v>
      </c>
      <c r="O893" s="1" t="str" cm="1">
        <f t="array" ref="O8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3" s="1" t="str" cm="1">
        <f t="array" ref="P8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3" s="2" t="s">
        <v>31</v>
      </c>
      <c r="R893" s="2" t="str" cm="1">
        <f t="array" ref="R8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3" s="2" t="str">
        <f>IF(Esta[[#This Row],[TEC - Tipo de Estrutura 2]]="Pórtico","Vãos Multiplos",Esta[[#This Row],[TEC - Tipo de Estrutura 2]])</f>
        <v>Vãos Multiplos</v>
      </c>
      <c r="T893" s="1">
        <v>5</v>
      </c>
      <c r="U893" s="1">
        <v>180</v>
      </c>
      <c r="V893" s="1">
        <v>15.2</v>
      </c>
      <c r="W893" s="1">
        <v>40</v>
      </c>
      <c r="X893" s="1">
        <v>27</v>
      </c>
      <c r="Y893" s="8"/>
      <c r="Z893" s="1" t="s">
        <v>41</v>
      </c>
      <c r="AA893" s="2" t="s">
        <v>35</v>
      </c>
      <c r="AB893" s="2" t="str" cm="1">
        <f t="array" ref="AB8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4" spans="1:30" ht="15" hidden="1" customHeight="1" x14ac:dyDescent="0.35">
      <c r="A894" s="1">
        <v>1414</v>
      </c>
      <c r="B894" s="1">
        <v>4</v>
      </c>
      <c r="C894" s="11">
        <v>-8.2547640383169298</v>
      </c>
      <c r="D894" s="10">
        <v>40.2937399833109</v>
      </c>
      <c r="E894" s="1">
        <v>3973</v>
      </c>
      <c r="F894" s="2" t="s">
        <v>1061</v>
      </c>
      <c r="G894" s="1"/>
      <c r="H894" s="2" t="s">
        <v>18</v>
      </c>
      <c r="I894" s="2" t="s">
        <v>600</v>
      </c>
      <c r="J894" s="2" t="s">
        <v>871</v>
      </c>
      <c r="K894" s="1">
        <v>-10344</v>
      </c>
      <c r="L894" s="1">
        <v>69457</v>
      </c>
      <c r="M894" s="2" t="s">
        <v>20</v>
      </c>
      <c r="N894" s="1">
        <v>1991</v>
      </c>
      <c r="O894" s="1" t="str" cm="1">
        <f t="array" ref="O8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4" s="1" t="str" cm="1">
        <f t="array" ref="P8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4" s="2" t="s">
        <v>57</v>
      </c>
      <c r="R894" s="2" t="str" cm="1">
        <f t="array" ref="R8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894" s="2" t="str">
        <f>IF(Esta[[#This Row],[TEC - Tipo de Estrutura 2]]="Pórtico","Vãos Multiplos",Esta[[#This Row],[TEC - Tipo de Estrutura 2]])</f>
        <v>Vãos Multiplos</v>
      </c>
      <c r="T894" s="1">
        <v>1</v>
      </c>
      <c r="U894" s="1">
        <v>11.23</v>
      </c>
      <c r="V894" s="1">
        <v>14.2</v>
      </c>
      <c r="W894" s="1">
        <v>11.23</v>
      </c>
      <c r="X894" s="7"/>
      <c r="Y894" s="8"/>
      <c r="Z894" s="1" t="s">
        <v>41</v>
      </c>
      <c r="AA894" s="2" t="s">
        <v>23</v>
      </c>
      <c r="AB894" s="2" t="str" cm="1">
        <f t="array" ref="AB8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5" spans="1:30" ht="15" hidden="1" customHeight="1" x14ac:dyDescent="0.35">
      <c r="A895" s="1">
        <v>1415</v>
      </c>
      <c r="B895" s="1">
        <v>6</v>
      </c>
      <c r="C895" s="11">
        <v>-7.4777463094524803</v>
      </c>
      <c r="D895" s="10">
        <v>37.252812269707697</v>
      </c>
      <c r="E895" s="1">
        <v>3976</v>
      </c>
      <c r="F895" s="2" t="s">
        <v>1062</v>
      </c>
      <c r="G895" s="1"/>
      <c r="H895" s="2" t="s">
        <v>55</v>
      </c>
      <c r="I895" s="2" t="s">
        <v>59</v>
      </c>
      <c r="J895" s="2" t="s">
        <v>450</v>
      </c>
      <c r="K895" s="1">
        <v>58141.51</v>
      </c>
      <c r="L895" s="1">
        <v>-267925.90000000002</v>
      </c>
      <c r="M895" s="2" t="s">
        <v>20</v>
      </c>
      <c r="N895" s="1">
        <v>2002</v>
      </c>
      <c r="O895" s="1" t="str" cm="1">
        <f t="array" ref="O8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5" s="1" t="str" cm="1">
        <f t="array" ref="P8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5" s="2" t="s">
        <v>31</v>
      </c>
      <c r="R895" s="2" t="str" cm="1">
        <f t="array" ref="R8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5" s="2" t="str">
        <f>IF(Esta[[#This Row],[TEC - Tipo de Estrutura 2]]="Pórtico","Vãos Multiplos",Esta[[#This Row],[TEC - Tipo de Estrutura 2]])</f>
        <v>Vãos Multiplos</v>
      </c>
      <c r="T895" s="1">
        <v>6</v>
      </c>
      <c r="U895" s="1">
        <v>218.5</v>
      </c>
      <c r="V895" s="1">
        <v>14.5</v>
      </c>
      <c r="W895" s="1">
        <v>40.299999999999997</v>
      </c>
      <c r="X895" s="1">
        <v>13</v>
      </c>
      <c r="Y895" s="8"/>
      <c r="Z895" s="1" t="s">
        <v>29</v>
      </c>
      <c r="AA895" s="2" t="s">
        <v>23</v>
      </c>
      <c r="AB895" s="2" t="str" cm="1">
        <f t="array" ref="AB8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6" spans="1:30" ht="15" hidden="1" customHeight="1" x14ac:dyDescent="0.35">
      <c r="A896" s="1">
        <v>1416</v>
      </c>
      <c r="B896" s="1">
        <v>5</v>
      </c>
      <c r="C896" s="11">
        <v>-8.2287133478124108</v>
      </c>
      <c r="D896" s="10">
        <v>40.318701278284401</v>
      </c>
      <c r="E896" s="1">
        <v>3978</v>
      </c>
      <c r="F896" s="2" t="s">
        <v>1063</v>
      </c>
      <c r="G896" s="1"/>
      <c r="H896" s="2" t="s">
        <v>25</v>
      </c>
      <c r="I896" s="2" t="s">
        <v>600</v>
      </c>
      <c r="J896" s="2" t="s">
        <v>871</v>
      </c>
      <c r="K896" s="1">
        <v>-8126</v>
      </c>
      <c r="L896" s="1">
        <v>72226</v>
      </c>
      <c r="M896" s="2" t="s">
        <v>20</v>
      </c>
      <c r="N896" s="1">
        <v>1991</v>
      </c>
      <c r="O896" s="1" t="str" cm="1">
        <f t="array" ref="O8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6" s="1" t="str" cm="1">
        <f t="array" ref="P8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6" s="2" t="s">
        <v>31</v>
      </c>
      <c r="R896" s="2" t="str" cm="1">
        <f t="array" ref="R8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6" s="2" t="str">
        <f>IF(Esta[[#This Row],[TEC - Tipo de Estrutura 2]]="Pórtico","Vãos Multiplos",Esta[[#This Row],[TEC - Tipo de Estrutura 2]])</f>
        <v>Vãos Multiplos</v>
      </c>
      <c r="T896" s="1">
        <v>9</v>
      </c>
      <c r="U896" s="1">
        <v>341</v>
      </c>
      <c r="V896" s="1">
        <v>14.6</v>
      </c>
      <c r="W896" s="1">
        <v>40</v>
      </c>
      <c r="X896" s="1">
        <v>9.4</v>
      </c>
      <c r="Y896" s="8"/>
      <c r="Z896" s="1" t="s">
        <v>41</v>
      </c>
      <c r="AA896" s="2" t="s">
        <v>35</v>
      </c>
      <c r="AB896" s="2" t="str" cm="1">
        <f t="array" ref="AB8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7" spans="1:30" ht="15" hidden="1" customHeight="1" x14ac:dyDescent="0.35">
      <c r="A897" s="1">
        <v>1417</v>
      </c>
      <c r="B897" s="1">
        <v>4</v>
      </c>
      <c r="C897" s="11">
        <v>-7.4877277668190203</v>
      </c>
      <c r="D897" s="10">
        <v>37.293542986614398</v>
      </c>
      <c r="E897" s="1">
        <v>3982</v>
      </c>
      <c r="F897" s="2" t="s">
        <v>1064</v>
      </c>
      <c r="G897" s="1"/>
      <c r="H897" s="2" t="s">
        <v>34</v>
      </c>
      <c r="I897" s="2" t="s">
        <v>59</v>
      </c>
      <c r="J897" s="2" t="s">
        <v>450</v>
      </c>
      <c r="K897" s="1">
        <v>57225.14</v>
      </c>
      <c r="L897" s="1">
        <v>-263411.5</v>
      </c>
      <c r="M897" s="2" t="s">
        <v>20</v>
      </c>
      <c r="N897" s="1">
        <v>2002</v>
      </c>
      <c r="O897" s="1" t="str" cm="1">
        <f t="array" ref="O8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7" s="1" t="str" cm="1">
        <f t="array" ref="P8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7" s="2" t="s">
        <v>31</v>
      </c>
      <c r="R897" s="2" t="str" cm="1">
        <f t="array" ref="R8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7" s="2" t="str">
        <f>IF(Esta[[#This Row],[TEC - Tipo de Estrutura 2]]="Pórtico","Vãos Multiplos",Esta[[#This Row],[TEC - Tipo de Estrutura 2]])</f>
        <v>Vãos Multiplos</v>
      </c>
      <c r="T897" s="1">
        <v>3</v>
      </c>
      <c r="U897" s="1">
        <v>76.8</v>
      </c>
      <c r="V897" s="1">
        <v>13.6</v>
      </c>
      <c r="W897" s="1">
        <v>42.8</v>
      </c>
      <c r="X897" s="1">
        <v>5.75</v>
      </c>
      <c r="Y897" s="8"/>
      <c r="Z897" s="1" t="s">
        <v>29</v>
      </c>
      <c r="AA897" s="2" t="s">
        <v>23</v>
      </c>
      <c r="AB897" s="2" t="str" cm="1">
        <f t="array" ref="AB8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8" spans="1:30" ht="15" hidden="1" customHeight="1" x14ac:dyDescent="0.35">
      <c r="A898" s="1">
        <v>1418</v>
      </c>
      <c r="B898" s="1">
        <v>4</v>
      </c>
      <c r="C898" s="11">
        <v>-8.2353884954015708</v>
      </c>
      <c r="D898" s="10">
        <v>40.309156094091598</v>
      </c>
      <c r="E898" s="1">
        <v>3985</v>
      </c>
      <c r="F898" s="2" t="s">
        <v>1065</v>
      </c>
      <c r="G898" s="1"/>
      <c r="H898" s="2" t="s">
        <v>34</v>
      </c>
      <c r="I898" s="2" t="s">
        <v>600</v>
      </c>
      <c r="J898" s="2" t="s">
        <v>871</v>
      </c>
      <c r="K898" s="1">
        <v>-8694.5820000000003</v>
      </c>
      <c r="L898" s="1">
        <v>71166.73</v>
      </c>
      <c r="M898" s="2" t="s">
        <v>20</v>
      </c>
      <c r="N898" s="1">
        <v>1997</v>
      </c>
      <c r="O898" s="1" t="str" cm="1">
        <f t="array" ref="O8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8" s="1" t="str" cm="1">
        <f t="array" ref="P8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8" s="2" t="s">
        <v>31</v>
      </c>
      <c r="R898" s="2" t="str" cm="1">
        <f t="array" ref="R8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8" s="2" t="str">
        <f>IF(Esta[[#This Row],[TEC - Tipo de Estrutura 2]]="Pórtico","Vãos Multiplos",Esta[[#This Row],[TEC - Tipo de Estrutura 2]])</f>
        <v>Vãos Multiplos</v>
      </c>
      <c r="T898" s="1">
        <v>3</v>
      </c>
      <c r="U898" s="1">
        <v>59.7</v>
      </c>
      <c r="V898" s="1">
        <v>16.8</v>
      </c>
      <c r="W898" s="1">
        <v>27.9</v>
      </c>
      <c r="X898" s="1">
        <v>11.44</v>
      </c>
      <c r="Y898" s="8"/>
      <c r="Z898" s="1" t="s">
        <v>41</v>
      </c>
      <c r="AA898" s="2" t="s">
        <v>23</v>
      </c>
      <c r="AB898" s="2" t="str" cm="1">
        <f t="array" ref="AB8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899" spans="1:30" ht="15" hidden="1" customHeight="1" x14ac:dyDescent="0.35">
      <c r="A899" s="1">
        <v>1419</v>
      </c>
      <c r="B899" s="1">
        <v>4</v>
      </c>
      <c r="C899" s="11">
        <v>-7.4903697199112997</v>
      </c>
      <c r="D899" s="10">
        <v>37.306635689743302</v>
      </c>
      <c r="E899" s="1">
        <v>3988</v>
      </c>
      <c r="F899" s="2" t="s">
        <v>1066</v>
      </c>
      <c r="G899" s="1"/>
      <c r="H899" s="2" t="s">
        <v>34</v>
      </c>
      <c r="I899" s="2" t="s">
        <v>59</v>
      </c>
      <c r="J899" s="2" t="s">
        <v>450</v>
      </c>
      <c r="K899" s="1">
        <v>56981</v>
      </c>
      <c r="L899" s="1">
        <v>-261960</v>
      </c>
      <c r="M899" s="2" t="s">
        <v>20</v>
      </c>
      <c r="N899" s="1">
        <v>2002</v>
      </c>
      <c r="O899" s="1" t="str" cm="1">
        <f t="array" ref="O8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9" s="1" t="str" cm="1">
        <f t="array" ref="P8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899" s="2" t="s">
        <v>31</v>
      </c>
      <c r="R899" s="2" t="str" cm="1">
        <f t="array" ref="R8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899" s="2" t="str">
        <f>IF(Esta[[#This Row],[TEC - Tipo de Estrutura 2]]="Pórtico","Vãos Multiplos",Esta[[#This Row],[TEC - Tipo de Estrutura 2]])</f>
        <v>Vãos Multiplos</v>
      </c>
      <c r="T899" s="1">
        <v>3</v>
      </c>
      <c r="U899" s="1">
        <v>30.2</v>
      </c>
      <c r="V899" s="1">
        <v>7.2</v>
      </c>
      <c r="W899" s="1">
        <v>17</v>
      </c>
      <c r="X899" s="1">
        <v>6.2</v>
      </c>
      <c r="Y899" s="8"/>
      <c r="Z899" s="1" t="s">
        <v>29</v>
      </c>
      <c r="AA899" s="2" t="s">
        <v>23</v>
      </c>
      <c r="AB899" s="2" t="str" cm="1">
        <f t="array" ref="AB8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8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0" spans="1:30" ht="15" hidden="1" customHeight="1" x14ac:dyDescent="0.35">
      <c r="A900" s="1">
        <v>1420</v>
      </c>
      <c r="B900" s="1">
        <v>4</v>
      </c>
      <c r="C900" s="11">
        <v>-7.4874876805852901</v>
      </c>
      <c r="D900" s="10">
        <v>37.315982496717801</v>
      </c>
      <c r="E900" s="1">
        <v>3993</v>
      </c>
      <c r="F900" s="2" t="s">
        <v>1067</v>
      </c>
      <c r="G900" s="1"/>
      <c r="H900" s="2" t="s">
        <v>34</v>
      </c>
      <c r="I900" s="2" t="s">
        <v>59</v>
      </c>
      <c r="J900" s="2" t="s">
        <v>450</v>
      </c>
      <c r="K900" s="1">
        <v>57229.42</v>
      </c>
      <c r="L900" s="1">
        <v>-260920.9</v>
      </c>
      <c r="M900" s="2" t="s">
        <v>20</v>
      </c>
      <c r="N900" s="1">
        <v>2002</v>
      </c>
      <c r="O900" s="1" t="str" cm="1">
        <f t="array" ref="O9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0" s="1" t="str" cm="1">
        <f t="array" ref="P9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0" s="2" t="s">
        <v>31</v>
      </c>
      <c r="R900" s="2" t="str" cm="1">
        <f t="array" ref="R9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0" s="2" t="str">
        <f>IF(Esta[[#This Row],[TEC - Tipo de Estrutura 2]]="Pórtico","Vãos Multiplos",Esta[[#This Row],[TEC - Tipo de Estrutura 2]])</f>
        <v>Vãos Multiplos</v>
      </c>
      <c r="T900" s="1">
        <v>3</v>
      </c>
      <c r="U900" s="1">
        <v>57.9</v>
      </c>
      <c r="V900" s="1">
        <v>11.2</v>
      </c>
      <c r="W900" s="1">
        <v>32.799999999999997</v>
      </c>
      <c r="X900" s="1">
        <v>6.8</v>
      </c>
      <c r="Y900" s="8"/>
      <c r="Z900" s="1" t="s">
        <v>29</v>
      </c>
      <c r="AA900" s="2" t="s">
        <v>23</v>
      </c>
      <c r="AB900" s="2" t="str" cm="1">
        <f t="array" ref="AB9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1" spans="1:30" ht="15" hidden="1" customHeight="1" x14ac:dyDescent="0.35">
      <c r="A901" s="1">
        <v>1421</v>
      </c>
      <c r="B901" s="1">
        <v>4</v>
      </c>
      <c r="C901" s="11">
        <v>-8.2316849468447302</v>
      </c>
      <c r="D901" s="10">
        <v>40.307153465896697</v>
      </c>
      <c r="E901" s="1">
        <v>3994</v>
      </c>
      <c r="F901" s="2" t="s">
        <v>976</v>
      </c>
      <c r="G901" s="1"/>
      <c r="H901" s="2" t="s">
        <v>18</v>
      </c>
      <c r="I901" s="2" t="s">
        <v>600</v>
      </c>
      <c r="J901" s="2" t="s">
        <v>871</v>
      </c>
      <c r="K901" s="1">
        <v>-8380</v>
      </c>
      <c r="L901" s="1">
        <v>70944</v>
      </c>
      <c r="M901" s="2" t="s">
        <v>20</v>
      </c>
      <c r="N901" s="1">
        <v>1991</v>
      </c>
      <c r="O901" s="1" t="str" cm="1">
        <f t="array" ref="O9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1" s="1" t="str" cm="1">
        <f t="array" ref="P9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1" s="2" t="s">
        <v>21</v>
      </c>
      <c r="R901" s="2" t="str" cm="1">
        <f t="array" ref="R9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01" s="2" t="str">
        <f>IF(Esta[[#This Row],[TEC - Tipo de Estrutura 2]]="Pórtico","Vãos Multiplos",Esta[[#This Row],[TEC - Tipo de Estrutura 2]])</f>
        <v>Tabuleiro simples/apoiado</v>
      </c>
      <c r="T901" s="1">
        <v>1</v>
      </c>
      <c r="U901" s="1">
        <v>19.2</v>
      </c>
      <c r="V901" s="1">
        <v>14.45</v>
      </c>
      <c r="W901" s="1">
        <v>19.2</v>
      </c>
      <c r="X901" s="7"/>
      <c r="Y901" s="8"/>
      <c r="Z901" s="1" t="s">
        <v>41</v>
      </c>
      <c r="AA901" s="2" t="s">
        <v>23</v>
      </c>
      <c r="AB901" s="2" t="str" cm="1">
        <f t="array" ref="AB9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2" spans="1:30" ht="15" hidden="1" customHeight="1" x14ac:dyDescent="0.35">
      <c r="A902" s="1">
        <v>1422</v>
      </c>
      <c r="B902" s="1">
        <v>4</v>
      </c>
      <c r="C902" s="11">
        <v>-8.2388445623679001</v>
      </c>
      <c r="D902" s="10">
        <v>42.125421063483202</v>
      </c>
      <c r="E902" s="1">
        <v>3997</v>
      </c>
      <c r="F902" s="2" t="s">
        <v>669</v>
      </c>
      <c r="G902" s="1"/>
      <c r="H902" s="2" t="s">
        <v>34</v>
      </c>
      <c r="I902" s="2" t="s">
        <v>262</v>
      </c>
      <c r="J902" s="2" t="s">
        <v>1010</v>
      </c>
      <c r="K902" s="1">
        <v>-8743.1039999999994</v>
      </c>
      <c r="L902" s="1">
        <v>272878.09999999998</v>
      </c>
      <c r="M902" s="2" t="s">
        <v>20</v>
      </c>
      <c r="N902" s="1">
        <v>1995</v>
      </c>
      <c r="O902" s="1" t="str" cm="1">
        <f t="array" ref="O9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2" s="1" t="str" cm="1">
        <f t="array" ref="P9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2" s="2" t="s">
        <v>31</v>
      </c>
      <c r="R902" s="2" t="str" cm="1">
        <f t="array" ref="R9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2" s="2" t="str">
        <f>IF(Esta[[#This Row],[TEC - Tipo de Estrutura 2]]="Pórtico","Vãos Multiplos",Esta[[#This Row],[TEC - Tipo de Estrutura 2]])</f>
        <v>Vãos Multiplos</v>
      </c>
      <c r="T902" s="1">
        <v>3</v>
      </c>
      <c r="U902" s="1">
        <v>34.01</v>
      </c>
      <c r="V902" s="1">
        <v>9.3000000000000007</v>
      </c>
      <c r="W902" s="1">
        <v>17.09</v>
      </c>
      <c r="X902" s="1">
        <v>5.55</v>
      </c>
      <c r="Y902" s="8"/>
      <c r="Z902" s="1" t="s">
        <v>37</v>
      </c>
      <c r="AA902" s="2" t="s">
        <v>23</v>
      </c>
      <c r="AB902" s="2" t="str" cm="1">
        <f t="array" ref="AB9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3" spans="1:30" ht="15" hidden="1" customHeight="1" x14ac:dyDescent="0.35">
      <c r="A903" s="1">
        <v>1423</v>
      </c>
      <c r="B903" s="1">
        <v>2</v>
      </c>
      <c r="C903" s="11">
        <v>-8.2297543147349206</v>
      </c>
      <c r="D903" s="10">
        <v>40.3061374486022</v>
      </c>
      <c r="E903" s="1">
        <v>3998</v>
      </c>
      <c r="F903" s="2" t="s">
        <v>1068</v>
      </c>
      <c r="G903" s="1"/>
      <c r="H903" s="2" t="s">
        <v>55</v>
      </c>
      <c r="I903" s="2" t="s">
        <v>600</v>
      </c>
      <c r="J903" s="2" t="s">
        <v>871</v>
      </c>
      <c r="K903" s="1">
        <v>-8216</v>
      </c>
      <c r="L903" s="1">
        <v>70831</v>
      </c>
      <c r="M903" s="2" t="s">
        <v>20</v>
      </c>
      <c r="N903" s="1">
        <v>1991</v>
      </c>
      <c r="O903" s="1" t="str" cm="1">
        <f t="array" ref="O9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3" s="1" t="str" cm="1">
        <f t="array" ref="P9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3" s="2" t="s">
        <v>31</v>
      </c>
      <c r="R903" s="2" t="str" cm="1">
        <f t="array" ref="R9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3" s="2" t="str">
        <f>IF(Esta[[#This Row],[TEC - Tipo de Estrutura 2]]="Pórtico","Vãos Multiplos",Esta[[#This Row],[TEC - Tipo de Estrutura 2]])</f>
        <v>Vãos Multiplos</v>
      </c>
      <c r="T903" s="1">
        <v>12</v>
      </c>
      <c r="U903" s="1">
        <v>68</v>
      </c>
      <c r="V903" s="1">
        <v>14.62</v>
      </c>
      <c r="W903" s="1">
        <v>5.7</v>
      </c>
      <c r="X903" s="1">
        <v>12.93</v>
      </c>
      <c r="Y903" s="8"/>
      <c r="Z903" s="1" t="s">
        <v>41</v>
      </c>
      <c r="AA903" s="2" t="s">
        <v>23</v>
      </c>
      <c r="AB903" s="2" t="str" cm="1">
        <f t="array" ref="AB9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4" spans="1:30" ht="15" hidden="1" customHeight="1" x14ac:dyDescent="0.35">
      <c r="A904" s="1">
        <v>1424</v>
      </c>
      <c r="B904" s="1">
        <v>4</v>
      </c>
      <c r="C904" s="11">
        <v>-8.2074625725935899</v>
      </c>
      <c r="D904" s="10">
        <v>42.1274254202417</v>
      </c>
      <c r="E904" s="1">
        <v>4007</v>
      </c>
      <c r="F904" s="2" t="s">
        <v>668</v>
      </c>
      <c r="G904" s="1"/>
      <c r="H904" s="2" t="s">
        <v>18</v>
      </c>
      <c r="I904" s="2" t="s">
        <v>262</v>
      </c>
      <c r="J904" s="2" t="s">
        <v>1010</v>
      </c>
      <c r="K904" s="1">
        <v>-6148</v>
      </c>
      <c r="L904" s="1">
        <v>273098</v>
      </c>
      <c r="M904" s="2" t="s">
        <v>20</v>
      </c>
      <c r="N904" s="1">
        <v>1995</v>
      </c>
      <c r="O904" s="1" t="str" cm="1">
        <f t="array" ref="O9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4" s="1" t="str" cm="1">
        <f t="array" ref="P9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4" s="2" t="s">
        <v>205</v>
      </c>
      <c r="R904" s="2" t="str" cm="1">
        <f t="array" ref="R9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04" s="2" t="str">
        <f>IF(Esta[[#This Row],[TEC - Tipo de Estrutura 2]]="Pórtico","Vãos Multiplos",Esta[[#This Row],[TEC - Tipo de Estrutura 2]])</f>
        <v>Outro</v>
      </c>
      <c r="T904" s="1">
        <v>1</v>
      </c>
      <c r="U904" s="1">
        <v>6.23</v>
      </c>
      <c r="V904" s="1">
        <v>27.3</v>
      </c>
      <c r="W904" s="1">
        <v>6.23</v>
      </c>
      <c r="X904" s="7"/>
      <c r="Y904" s="8"/>
      <c r="Z904" s="1" t="s">
        <v>37</v>
      </c>
      <c r="AA904" s="2" t="s">
        <v>221</v>
      </c>
      <c r="AB904" s="2" t="str" cm="1">
        <f t="array" ref="AB9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9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904" s="2" t="s">
        <v>206</v>
      </c>
    </row>
    <row r="905" spans="1:30" ht="15" hidden="1" customHeight="1" x14ac:dyDescent="0.35">
      <c r="A905" s="1">
        <v>1426</v>
      </c>
      <c r="B905" s="1">
        <v>6</v>
      </c>
      <c r="C905" s="11">
        <v>-8.2865687600916207</v>
      </c>
      <c r="D905" s="10">
        <v>40.2772864025413</v>
      </c>
      <c r="E905" s="1">
        <v>4022</v>
      </c>
      <c r="F905" s="2" t="s">
        <v>1069</v>
      </c>
      <c r="G905" s="1"/>
      <c r="H905" s="2" t="s">
        <v>25</v>
      </c>
      <c r="I905" s="2" t="s">
        <v>600</v>
      </c>
      <c r="J905" s="2" t="s">
        <v>871</v>
      </c>
      <c r="K905" s="1">
        <v>-13051.42</v>
      </c>
      <c r="L905" s="1">
        <v>67634.19</v>
      </c>
      <c r="M905" s="2" t="s">
        <v>20</v>
      </c>
      <c r="N905" s="1">
        <v>1991</v>
      </c>
      <c r="O905" s="1" t="str" cm="1">
        <f t="array" ref="O9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5" s="1" t="str" cm="1">
        <f t="array" ref="P9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5" s="2" t="s">
        <v>31</v>
      </c>
      <c r="R905" s="2" t="str" cm="1">
        <f t="array" ref="R9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5" s="2" t="str">
        <f>IF(Esta[[#This Row],[TEC - Tipo de Estrutura 2]]="Pórtico","Vãos Multiplos",Esta[[#This Row],[TEC - Tipo de Estrutura 2]])</f>
        <v>Vãos Multiplos</v>
      </c>
      <c r="T905" s="1">
        <v>5</v>
      </c>
      <c r="U905" s="1">
        <v>237.57</v>
      </c>
      <c r="V905" s="1">
        <v>14.13</v>
      </c>
      <c r="W905" s="1">
        <v>51.86</v>
      </c>
      <c r="X905" s="1">
        <v>28.67</v>
      </c>
      <c r="Y905" s="8"/>
      <c r="Z905" s="1" t="s">
        <v>41</v>
      </c>
      <c r="AA905" s="2" t="s">
        <v>35</v>
      </c>
      <c r="AB905" s="2" t="str" cm="1">
        <f t="array" ref="AB9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6" spans="1:30" ht="15" hidden="1" customHeight="1" x14ac:dyDescent="0.35">
      <c r="A906" s="1">
        <v>1427</v>
      </c>
      <c r="B906" s="1">
        <v>3</v>
      </c>
      <c r="C906" s="11">
        <v>-8.2460899871602908</v>
      </c>
      <c r="D906" s="10">
        <v>40.295220766255198</v>
      </c>
      <c r="E906" s="1">
        <v>4024</v>
      </c>
      <c r="F906" s="2" t="s">
        <v>1070</v>
      </c>
      <c r="G906" s="1"/>
      <c r="H906" s="2" t="s">
        <v>25</v>
      </c>
      <c r="I906" s="2" t="s">
        <v>600</v>
      </c>
      <c r="J906" s="2" t="s">
        <v>871</v>
      </c>
      <c r="K906" s="1">
        <v>-9606.2630000000008</v>
      </c>
      <c r="L906" s="1">
        <v>69620.45</v>
      </c>
      <c r="M906" s="2" t="s">
        <v>20</v>
      </c>
      <c r="N906" s="1">
        <v>1986</v>
      </c>
      <c r="O906" s="1" t="str" cm="1">
        <f t="array" ref="O9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6" s="1" t="str" cm="1">
        <f t="array" ref="P9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6" s="2" t="s">
        <v>31</v>
      </c>
      <c r="R906" s="2" t="str" cm="1">
        <f t="array" ref="R9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6" s="2" t="str">
        <f>IF(Esta[[#This Row],[TEC - Tipo de Estrutura 2]]="Pórtico","Vãos Multiplos",Esta[[#This Row],[TEC - Tipo de Estrutura 2]])</f>
        <v>Vãos Multiplos</v>
      </c>
      <c r="T906" s="1">
        <v>5</v>
      </c>
      <c r="U906" s="1">
        <v>116.35</v>
      </c>
      <c r="V906" s="1">
        <v>15.05</v>
      </c>
      <c r="W906" s="1">
        <v>25.1</v>
      </c>
      <c r="X906" s="1">
        <v>16.600000000000001</v>
      </c>
      <c r="Y906" s="8"/>
      <c r="Z906" s="1" t="s">
        <v>41</v>
      </c>
      <c r="AA906" s="2" t="s">
        <v>35</v>
      </c>
      <c r="AB906" s="2" t="str" cm="1">
        <f t="array" ref="AB9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7" spans="1:30" ht="15" hidden="1" customHeight="1" x14ac:dyDescent="0.35">
      <c r="A907" s="1">
        <v>1428</v>
      </c>
      <c r="B907" s="1">
        <v>5</v>
      </c>
      <c r="C907" s="11">
        <v>-8.2673438557857395</v>
      </c>
      <c r="D907" s="10">
        <v>40.282578670552901</v>
      </c>
      <c r="E907" s="1">
        <v>4025</v>
      </c>
      <c r="F907" s="2" t="s">
        <v>1000</v>
      </c>
      <c r="G907" s="1"/>
      <c r="H907" s="2" t="s">
        <v>25</v>
      </c>
      <c r="I907" s="2" t="s">
        <v>600</v>
      </c>
      <c r="J907" s="2" t="s">
        <v>871</v>
      </c>
      <c r="K907" s="1">
        <v>-11415.5</v>
      </c>
      <c r="L907" s="1">
        <v>68219.19</v>
      </c>
      <c r="M907" s="2" t="s">
        <v>20</v>
      </c>
      <c r="N907" s="1">
        <v>1991</v>
      </c>
      <c r="O907" s="1" t="str" cm="1">
        <f t="array" ref="O9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7" s="1" t="str" cm="1">
        <f t="array" ref="P9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7" s="2" t="s">
        <v>31</v>
      </c>
      <c r="R907" s="2" t="str" cm="1">
        <f t="array" ref="R9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7" s="2" t="str">
        <f>IF(Esta[[#This Row],[TEC - Tipo de Estrutura 2]]="Pórtico","Vãos Multiplos",Esta[[#This Row],[TEC - Tipo de Estrutura 2]])</f>
        <v>Vãos Multiplos</v>
      </c>
      <c r="T907" s="1">
        <v>5</v>
      </c>
      <c r="U907" s="1">
        <v>231</v>
      </c>
      <c r="V907" s="1">
        <v>14.7</v>
      </c>
      <c r="W907" s="1">
        <v>58.9</v>
      </c>
      <c r="X907" s="1">
        <v>26</v>
      </c>
      <c r="Y907" s="8"/>
      <c r="Z907" s="1" t="s">
        <v>41</v>
      </c>
      <c r="AA907" s="2" t="s">
        <v>35</v>
      </c>
      <c r="AB907" s="2" t="str" cm="1">
        <f t="array" ref="AB9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8" spans="1:30" ht="15" hidden="1" customHeight="1" x14ac:dyDescent="0.35">
      <c r="A908" s="1">
        <v>1429</v>
      </c>
      <c r="B908" s="1">
        <v>4</v>
      </c>
      <c r="C908" s="11">
        <v>-8.2975569629680805</v>
      </c>
      <c r="D908" s="10">
        <v>40.281844521322903</v>
      </c>
      <c r="E908" s="1">
        <v>4028</v>
      </c>
      <c r="F908" s="2" t="s">
        <v>1071</v>
      </c>
      <c r="G908" s="1"/>
      <c r="H908" s="2" t="s">
        <v>34</v>
      </c>
      <c r="I908" s="2" t="s">
        <v>600</v>
      </c>
      <c r="J908" s="2" t="s">
        <v>871</v>
      </c>
      <c r="K908" s="1">
        <v>-13985</v>
      </c>
      <c r="L908" s="1">
        <v>68142</v>
      </c>
      <c r="M908" s="2" t="s">
        <v>20</v>
      </c>
      <c r="N908" s="1">
        <v>1991</v>
      </c>
      <c r="O908" s="1" t="str" cm="1">
        <f t="array" ref="O9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8" s="1" t="str" cm="1">
        <f t="array" ref="P9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8" s="2" t="s">
        <v>31</v>
      </c>
      <c r="R908" s="2" t="str" cm="1">
        <f t="array" ref="R9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08" s="2" t="str">
        <f>IF(Esta[[#This Row],[TEC - Tipo de Estrutura 2]]="Pórtico","Vãos Multiplos",Esta[[#This Row],[TEC - Tipo de Estrutura 2]])</f>
        <v>Vãos Multiplos</v>
      </c>
      <c r="T908" s="1">
        <v>3</v>
      </c>
      <c r="U908" s="1">
        <v>34.47</v>
      </c>
      <c r="V908" s="1">
        <v>10.64</v>
      </c>
      <c r="W908" s="1">
        <v>17.3</v>
      </c>
      <c r="X908" s="1">
        <v>7.43</v>
      </c>
      <c r="Y908" s="8"/>
      <c r="Z908" s="1" t="s">
        <v>41</v>
      </c>
      <c r="AA908" s="2" t="s">
        <v>23</v>
      </c>
      <c r="AB908" s="2" t="str" cm="1">
        <f t="array" ref="AB9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09" spans="1:30" ht="15" hidden="1" customHeight="1" x14ac:dyDescent="0.35">
      <c r="A909" s="1">
        <v>1435</v>
      </c>
      <c r="B909" s="1">
        <v>4</v>
      </c>
      <c r="C909" s="11">
        <v>-8.2741145061118804</v>
      </c>
      <c r="D909" s="10">
        <v>37.255668315306501</v>
      </c>
      <c r="E909" s="1">
        <v>4054</v>
      </c>
      <c r="F909" s="2" t="s">
        <v>1072</v>
      </c>
      <c r="G909" s="1"/>
      <c r="H909" s="2" t="s">
        <v>18</v>
      </c>
      <c r="I909" s="2" t="s">
        <v>59</v>
      </c>
      <c r="J909" s="2" t="s">
        <v>940</v>
      </c>
      <c r="K909" s="1">
        <v>-12509.05</v>
      </c>
      <c r="L909" s="1">
        <v>-267800.90000000002</v>
      </c>
      <c r="M909" s="2" t="s">
        <v>20</v>
      </c>
      <c r="N909" s="1">
        <v>1986</v>
      </c>
      <c r="O909" s="1" t="str" cm="1">
        <f t="array" ref="O9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9" s="1" t="str" cm="1">
        <f t="array" ref="P9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09" s="2" t="s">
        <v>57</v>
      </c>
      <c r="R909" s="2" t="str" cm="1">
        <f t="array" ref="R9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09" s="2" t="str">
        <f>IF(Esta[[#This Row],[TEC - Tipo de Estrutura 2]]="Pórtico","Vãos Multiplos",Esta[[#This Row],[TEC - Tipo de Estrutura 2]])</f>
        <v>Vãos Multiplos</v>
      </c>
      <c r="T909" s="1">
        <v>1</v>
      </c>
      <c r="U909" s="1">
        <v>12.6</v>
      </c>
      <c r="V909" s="1">
        <v>14</v>
      </c>
      <c r="W909" s="1">
        <v>12.6</v>
      </c>
      <c r="X909" s="7"/>
      <c r="Y909" s="8"/>
      <c r="Z909" s="1" t="s">
        <v>29</v>
      </c>
      <c r="AA909" s="2" t="s">
        <v>23</v>
      </c>
      <c r="AB909" s="2" t="str" cm="1">
        <f t="array" ref="AB9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0" spans="1:30" ht="15" hidden="1" customHeight="1" x14ac:dyDescent="0.35">
      <c r="A910" s="1">
        <v>1436</v>
      </c>
      <c r="B910" s="1">
        <v>4</v>
      </c>
      <c r="C910" s="11">
        <v>-8.3668223777804904</v>
      </c>
      <c r="D910" s="10">
        <v>37.355652603244799</v>
      </c>
      <c r="E910" s="1">
        <v>4055</v>
      </c>
      <c r="F910" s="2" t="s">
        <v>1073</v>
      </c>
      <c r="G910" s="1"/>
      <c r="H910" s="2" t="s">
        <v>34</v>
      </c>
      <c r="I910" s="2" t="s">
        <v>59</v>
      </c>
      <c r="J910" s="2" t="s">
        <v>940</v>
      </c>
      <c r="K910" s="1">
        <v>-20706</v>
      </c>
      <c r="L910" s="1">
        <v>-256688</v>
      </c>
      <c r="M910" s="2" t="s">
        <v>20</v>
      </c>
      <c r="N910" s="1">
        <v>1973</v>
      </c>
      <c r="O910" s="1" t="str" cm="1">
        <f t="array" ref="O9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10" s="1" t="str" cm="1">
        <f t="array" ref="P9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10" s="2" t="s">
        <v>31</v>
      </c>
      <c r="R910" s="2" t="str" cm="1">
        <f t="array" ref="R9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0" s="2" t="str">
        <f>IF(Esta[[#This Row],[TEC - Tipo de Estrutura 2]]="Pórtico","Vãos Multiplos",Esta[[#This Row],[TEC - Tipo de Estrutura 2]])</f>
        <v>Vãos Multiplos</v>
      </c>
      <c r="T910" s="1">
        <v>3</v>
      </c>
      <c r="U910" s="1">
        <v>46.4</v>
      </c>
      <c r="V910" s="1">
        <v>11</v>
      </c>
      <c r="W910" s="1">
        <v>23.4</v>
      </c>
      <c r="X910" s="1">
        <v>6.55</v>
      </c>
      <c r="Y910" s="8"/>
      <c r="Z910" s="1" t="s">
        <v>29</v>
      </c>
      <c r="AA910" s="2" t="s">
        <v>23</v>
      </c>
      <c r="AB910" s="2" t="str" cm="1">
        <f t="array" ref="AB9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1" spans="1:30" ht="15" hidden="1" customHeight="1" x14ac:dyDescent="0.35">
      <c r="A911" s="1">
        <v>1439</v>
      </c>
      <c r="B911" s="1">
        <v>4</v>
      </c>
      <c r="C911" s="11">
        <v>-8.51840255463331</v>
      </c>
      <c r="D911" s="10">
        <v>38.347685329169302</v>
      </c>
      <c r="E911" s="1">
        <v>4083</v>
      </c>
      <c r="F911" s="2" t="s">
        <v>1074</v>
      </c>
      <c r="G911" s="1"/>
      <c r="H911" s="2" t="s">
        <v>34</v>
      </c>
      <c r="I911" s="2" t="s">
        <v>411</v>
      </c>
      <c r="J911" s="2" t="s">
        <v>888</v>
      </c>
      <c r="K911" s="1">
        <v>-33681</v>
      </c>
      <c r="L911" s="1">
        <v>-146534</v>
      </c>
      <c r="M911" s="2" t="s">
        <v>20</v>
      </c>
      <c r="N911" s="1">
        <v>1992</v>
      </c>
      <c r="O911" s="1" t="str" cm="1">
        <f t="array" ref="O9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1" s="1" t="str" cm="1">
        <f t="array" ref="P9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1" s="2" t="s">
        <v>31</v>
      </c>
      <c r="R911" s="2" t="str" cm="1">
        <f t="array" ref="R9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1" s="2" t="str">
        <f>IF(Esta[[#This Row],[TEC - Tipo de Estrutura 2]]="Pórtico","Vãos Multiplos",Esta[[#This Row],[TEC - Tipo de Estrutura 2]])</f>
        <v>Vãos Multiplos</v>
      </c>
      <c r="T911" s="1">
        <v>3</v>
      </c>
      <c r="U911" s="1">
        <v>45.41</v>
      </c>
      <c r="V911" s="1">
        <v>8.5</v>
      </c>
      <c r="W911" s="1">
        <v>22.04</v>
      </c>
      <c r="X911" s="1">
        <v>6.6</v>
      </c>
      <c r="Y911" s="8"/>
      <c r="Z911" s="1" t="s">
        <v>29</v>
      </c>
      <c r="AA911" s="2" t="s">
        <v>35</v>
      </c>
      <c r="AB911" s="2" t="str" cm="1">
        <f t="array" ref="AB9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2" spans="1:30" ht="15" hidden="1" customHeight="1" x14ac:dyDescent="0.35">
      <c r="A912" s="1">
        <v>1440</v>
      </c>
      <c r="B912" s="1">
        <v>4</v>
      </c>
      <c r="C912" s="11">
        <v>-8.6425445008661992</v>
      </c>
      <c r="D912" s="10">
        <v>40.619705585222299</v>
      </c>
      <c r="E912" s="1">
        <v>4089</v>
      </c>
      <c r="F912" s="2" t="s">
        <v>1075</v>
      </c>
      <c r="G912" s="1"/>
      <c r="H912" s="2" t="s">
        <v>18</v>
      </c>
      <c r="I912" s="2" t="s">
        <v>1076</v>
      </c>
      <c r="J912" s="2" t="s">
        <v>1076</v>
      </c>
      <c r="K912" s="1">
        <v>-43107</v>
      </c>
      <c r="L912" s="1">
        <v>105771</v>
      </c>
      <c r="M912" s="2" t="s">
        <v>20</v>
      </c>
      <c r="N912" s="1">
        <v>1991</v>
      </c>
      <c r="O912" s="1" t="str" cm="1">
        <f t="array" ref="O9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2" s="1" t="str" cm="1">
        <f t="array" ref="P9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2" s="2" t="s">
        <v>21</v>
      </c>
      <c r="R912" s="2" t="str" cm="1">
        <f t="array" ref="R9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12" s="2" t="str">
        <f>IF(Esta[[#This Row],[TEC - Tipo de Estrutura 2]]="Pórtico","Vãos Multiplos",Esta[[#This Row],[TEC - Tipo de Estrutura 2]])</f>
        <v>Tabuleiro simples/apoiado</v>
      </c>
      <c r="T912" s="1">
        <v>1</v>
      </c>
      <c r="U912" s="1">
        <v>14.8</v>
      </c>
      <c r="V912" s="1">
        <v>14.86</v>
      </c>
      <c r="W912" s="1">
        <v>14.8</v>
      </c>
      <c r="X912" s="7"/>
      <c r="Y912" s="8"/>
      <c r="Z912" s="1" t="s">
        <v>41</v>
      </c>
      <c r="AA912" s="2" t="s">
        <v>35</v>
      </c>
      <c r="AB912" s="2" t="str" cm="1">
        <f t="array" ref="AB9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3" spans="1:29" ht="15" hidden="1" customHeight="1" x14ac:dyDescent="0.35">
      <c r="A913" s="1">
        <v>1441</v>
      </c>
      <c r="B913" s="1">
        <v>4</v>
      </c>
      <c r="C913" s="11">
        <v>-8.2918082274271701</v>
      </c>
      <c r="D913" s="10">
        <v>37.254111446425298</v>
      </c>
      <c r="E913" s="1">
        <v>4096</v>
      </c>
      <c r="F913" s="2" t="s">
        <v>1077</v>
      </c>
      <c r="G913" s="1"/>
      <c r="H913" s="2" t="s">
        <v>18</v>
      </c>
      <c r="I913" s="2" t="s">
        <v>59</v>
      </c>
      <c r="J913" s="2" t="s">
        <v>940</v>
      </c>
      <c r="K913" s="1">
        <v>-14079</v>
      </c>
      <c r="L913" s="1">
        <v>-267971.20000000001</v>
      </c>
      <c r="M913" s="2" t="s">
        <v>20</v>
      </c>
      <c r="N913" s="1">
        <v>1986</v>
      </c>
      <c r="O913" s="1" t="str" cm="1">
        <f t="array" ref="O9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3" s="1" t="str" cm="1">
        <f t="array" ref="P9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3" s="2" t="s">
        <v>21</v>
      </c>
      <c r="R913" s="2" t="str" cm="1">
        <f t="array" ref="R9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13" s="2" t="str">
        <f>IF(Esta[[#This Row],[TEC - Tipo de Estrutura 2]]="Pórtico","Vãos Multiplos",Esta[[#This Row],[TEC - Tipo de Estrutura 2]])</f>
        <v>Tabuleiro simples/apoiado</v>
      </c>
      <c r="T913" s="1">
        <v>1</v>
      </c>
      <c r="U913" s="1">
        <v>10.9</v>
      </c>
      <c r="V913" s="1">
        <v>14.75</v>
      </c>
      <c r="W913" s="1">
        <v>10.9</v>
      </c>
      <c r="X913" s="7"/>
      <c r="Y913" s="8"/>
      <c r="Z913" s="1" t="s">
        <v>29</v>
      </c>
      <c r="AA913" s="2" t="s">
        <v>23</v>
      </c>
      <c r="AB913" s="2" t="str" cm="1">
        <f t="array" ref="AB9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4" spans="1:29" ht="15" hidden="1" customHeight="1" x14ac:dyDescent="0.35">
      <c r="A914" s="1">
        <v>1442</v>
      </c>
      <c r="B914" s="1">
        <v>4</v>
      </c>
      <c r="C914" s="11">
        <v>-8.6362276579539596</v>
      </c>
      <c r="D914" s="10">
        <v>40.615743980883501</v>
      </c>
      <c r="E914" s="1">
        <v>4112</v>
      </c>
      <c r="F914" s="2" t="s">
        <v>1078</v>
      </c>
      <c r="G914" s="1"/>
      <c r="H914" s="2" t="s">
        <v>34</v>
      </c>
      <c r="I914" s="2" t="s">
        <v>1076</v>
      </c>
      <c r="J914" s="2" t="s">
        <v>1076</v>
      </c>
      <c r="K914" s="1">
        <v>-42575</v>
      </c>
      <c r="L914" s="1">
        <v>105328</v>
      </c>
      <c r="M914" s="2" t="s">
        <v>20</v>
      </c>
      <c r="N914" s="1">
        <v>1991</v>
      </c>
      <c r="O914" s="1" t="str" cm="1">
        <f t="array" ref="O9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4" s="1" t="str" cm="1">
        <f t="array" ref="P9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4" s="2" t="s">
        <v>31</v>
      </c>
      <c r="R914" s="2" t="str" cm="1">
        <f t="array" ref="R9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4" s="2" t="str">
        <f>IF(Esta[[#This Row],[TEC - Tipo de Estrutura 2]]="Pórtico","Vãos Multiplos",Esta[[#This Row],[TEC - Tipo de Estrutura 2]])</f>
        <v>Vãos Multiplos</v>
      </c>
      <c r="T914" s="1">
        <v>3</v>
      </c>
      <c r="U914" s="1">
        <v>36</v>
      </c>
      <c r="V914" s="1">
        <v>9.3000000000000007</v>
      </c>
      <c r="W914" s="1">
        <v>15.2</v>
      </c>
      <c r="X914" s="1">
        <v>5.4</v>
      </c>
      <c r="Y914" s="8"/>
      <c r="Z914" s="1" t="s">
        <v>41</v>
      </c>
      <c r="AA914" s="2" t="s">
        <v>35</v>
      </c>
      <c r="AB914" s="2" t="str" cm="1">
        <f t="array" ref="AB9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5" spans="1:29" ht="15" hidden="1" customHeight="1" x14ac:dyDescent="0.35">
      <c r="A915" s="1">
        <v>1444</v>
      </c>
      <c r="B915" s="1">
        <v>4</v>
      </c>
      <c r="C915" s="11">
        <v>-8.6312065196522791</v>
      </c>
      <c r="D915" s="10">
        <v>40.611128072728498</v>
      </c>
      <c r="E915" s="1">
        <v>4120</v>
      </c>
      <c r="F915" s="2" t="s">
        <v>1079</v>
      </c>
      <c r="G915" s="1"/>
      <c r="H915" s="2" t="s">
        <v>34</v>
      </c>
      <c r="I915" s="2" t="s">
        <v>1076</v>
      </c>
      <c r="J915" s="2" t="s">
        <v>1076</v>
      </c>
      <c r="K915" s="1">
        <v>-42153</v>
      </c>
      <c r="L915" s="1">
        <v>104813</v>
      </c>
      <c r="M915" s="2" t="s">
        <v>20</v>
      </c>
      <c r="N915" s="1">
        <v>1991</v>
      </c>
      <c r="O915" s="1" t="str" cm="1">
        <f t="array" ref="O9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5" s="1" t="str" cm="1">
        <f t="array" ref="P9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5" s="2" t="s">
        <v>31</v>
      </c>
      <c r="R915" s="2" t="str" cm="1">
        <f t="array" ref="R9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5" s="2" t="str">
        <f>IF(Esta[[#This Row],[TEC - Tipo de Estrutura 2]]="Pórtico","Vãos Multiplos",Esta[[#This Row],[TEC - Tipo de Estrutura 2]])</f>
        <v>Vãos Multiplos</v>
      </c>
      <c r="T915" s="1">
        <v>3</v>
      </c>
      <c r="U915" s="1">
        <v>40.25</v>
      </c>
      <c r="V915" s="1">
        <v>9.3000000000000007</v>
      </c>
      <c r="W915" s="1">
        <v>20.75</v>
      </c>
      <c r="X915" s="1">
        <v>5.5</v>
      </c>
      <c r="Y915" s="8"/>
      <c r="Z915" s="1" t="s">
        <v>41</v>
      </c>
      <c r="AA915" s="2" t="s">
        <v>35</v>
      </c>
      <c r="AB915" s="2" t="str" cm="1">
        <f t="array" ref="AB9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6" spans="1:29" ht="15" hidden="1" customHeight="1" x14ac:dyDescent="0.35">
      <c r="A916" s="1">
        <v>1445</v>
      </c>
      <c r="B916" s="1">
        <v>4</v>
      </c>
      <c r="C916" s="11">
        <v>-8.6175423982446002</v>
      </c>
      <c r="D916" s="10">
        <v>40.6006221888087</v>
      </c>
      <c r="E916" s="1">
        <v>4124</v>
      </c>
      <c r="F916" s="2" t="s">
        <v>1080</v>
      </c>
      <c r="G916" s="1"/>
      <c r="H916" s="2" t="s">
        <v>18</v>
      </c>
      <c r="I916" s="2" t="s">
        <v>1076</v>
      </c>
      <c r="J916" s="2" t="s">
        <v>1076</v>
      </c>
      <c r="K916" s="1">
        <v>-41003.050000000003</v>
      </c>
      <c r="L916" s="1">
        <v>103639.9</v>
      </c>
      <c r="M916" s="2" t="s">
        <v>20</v>
      </c>
      <c r="N916" s="1">
        <v>1991</v>
      </c>
      <c r="O916" s="1" t="str" cm="1">
        <f t="array" ref="O9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6" s="1" t="str" cm="1">
        <f t="array" ref="P9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6" s="2" t="s">
        <v>57</v>
      </c>
      <c r="R916" s="2" t="str" cm="1">
        <f t="array" ref="R9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16" s="2" t="str">
        <f>IF(Esta[[#This Row],[TEC - Tipo de Estrutura 2]]="Pórtico","Vãos Multiplos",Esta[[#This Row],[TEC - Tipo de Estrutura 2]])</f>
        <v>Vãos Multiplos</v>
      </c>
      <c r="T916" s="1">
        <v>1</v>
      </c>
      <c r="U916" s="1">
        <v>8.8000000000000007</v>
      </c>
      <c r="V916" s="1">
        <v>20</v>
      </c>
      <c r="W916" s="1">
        <v>8.8000000000000007</v>
      </c>
      <c r="X916" s="7"/>
      <c r="Y916" s="8"/>
      <c r="Z916" s="1" t="s">
        <v>41</v>
      </c>
      <c r="AA916" s="2" t="s">
        <v>23</v>
      </c>
      <c r="AB916" s="2" t="str" cm="1">
        <f t="array" ref="AB9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7" spans="1:29" ht="15" hidden="1" customHeight="1" x14ac:dyDescent="0.35">
      <c r="A917" s="1">
        <v>1446</v>
      </c>
      <c r="B917" s="1">
        <v>4</v>
      </c>
      <c r="C917" s="11">
        <v>-8.5962440451210806</v>
      </c>
      <c r="D917" s="10">
        <v>40.583033187586402</v>
      </c>
      <c r="E917" s="1">
        <v>4127</v>
      </c>
      <c r="F917" s="2" t="s">
        <v>1081</v>
      </c>
      <c r="G917" s="1"/>
      <c r="H917" s="2" t="s">
        <v>34</v>
      </c>
      <c r="I917" s="2" t="s">
        <v>1076</v>
      </c>
      <c r="J917" s="2" t="s">
        <v>1076</v>
      </c>
      <c r="K917" s="1">
        <v>-39210.6</v>
      </c>
      <c r="L917" s="1">
        <v>101677</v>
      </c>
      <c r="M917" s="2" t="s">
        <v>20</v>
      </c>
      <c r="N917" s="1">
        <v>1991</v>
      </c>
      <c r="O917" s="1" t="str" cm="1">
        <f t="array" ref="O9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7" s="1" t="str" cm="1">
        <f t="array" ref="P9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7" s="2" t="s">
        <v>31</v>
      </c>
      <c r="R917" s="2" t="str" cm="1">
        <f t="array" ref="R9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7" s="2" t="str">
        <f>IF(Esta[[#This Row],[TEC - Tipo de Estrutura 2]]="Pórtico","Vãos Multiplos",Esta[[#This Row],[TEC - Tipo de Estrutura 2]])</f>
        <v>Vãos Multiplos</v>
      </c>
      <c r="T917" s="1">
        <v>3</v>
      </c>
      <c r="U917" s="1">
        <v>33.35</v>
      </c>
      <c r="V917" s="1">
        <v>9.1999999999999993</v>
      </c>
      <c r="W917" s="1">
        <v>16.95</v>
      </c>
      <c r="X917" s="1">
        <v>5.6</v>
      </c>
      <c r="Y917" s="8"/>
      <c r="Z917" s="1" t="s">
        <v>41</v>
      </c>
      <c r="AA917" s="2" t="s">
        <v>35</v>
      </c>
      <c r="AB917" s="2" t="str" cm="1">
        <f t="array" ref="AB9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8" spans="1:29" ht="15" hidden="1" customHeight="1" x14ac:dyDescent="0.35">
      <c r="A918" s="1">
        <v>1447</v>
      </c>
      <c r="B918" s="1">
        <v>5</v>
      </c>
      <c r="C918" s="11">
        <v>-8.4396250704886508</v>
      </c>
      <c r="D918" s="10">
        <v>40.221234644365197</v>
      </c>
      <c r="E918" s="1">
        <v>4129</v>
      </c>
      <c r="F918" s="2" t="s">
        <v>1082</v>
      </c>
      <c r="G918" s="1"/>
      <c r="H918" s="2" t="s">
        <v>55</v>
      </c>
      <c r="I918" s="2" t="s">
        <v>600</v>
      </c>
      <c r="J918" s="2" t="s">
        <v>600</v>
      </c>
      <c r="K918" s="1">
        <v>-26090</v>
      </c>
      <c r="L918" s="1">
        <v>61444</v>
      </c>
      <c r="M918" s="2" t="s">
        <v>20</v>
      </c>
      <c r="N918" s="1">
        <v>1991</v>
      </c>
      <c r="O918" s="1" t="str" cm="1">
        <f t="array" ref="O9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8" s="1" t="str" cm="1">
        <f t="array" ref="P9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8" s="2" t="s">
        <v>31</v>
      </c>
      <c r="R918" s="2" t="str" cm="1">
        <f t="array" ref="R9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8" s="2" t="str">
        <f>IF(Esta[[#This Row],[TEC - Tipo de Estrutura 2]]="Pórtico","Vãos Multiplos",Esta[[#This Row],[TEC - Tipo de Estrutura 2]])</f>
        <v>Vãos Multiplos</v>
      </c>
      <c r="T918" s="1">
        <v>6</v>
      </c>
      <c r="U918" s="1">
        <v>126.06</v>
      </c>
      <c r="V918" s="1">
        <v>10.199999999999999</v>
      </c>
      <c r="W918" s="1">
        <v>26.7</v>
      </c>
      <c r="X918" s="1">
        <v>7.6</v>
      </c>
      <c r="Y918" s="8"/>
      <c r="Z918" s="1" t="s">
        <v>41</v>
      </c>
      <c r="AA918" s="2" t="s">
        <v>23</v>
      </c>
      <c r="AB918" s="2" t="str" cm="1">
        <f t="array" ref="AB9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19" spans="1:29" ht="15" hidden="1" customHeight="1" x14ac:dyDescent="0.35">
      <c r="A919" s="1">
        <v>1448</v>
      </c>
      <c r="B919" s="1">
        <v>5</v>
      </c>
      <c r="C919" s="11">
        <v>-8.4425206910199098</v>
      </c>
      <c r="D919" s="10">
        <v>40.214697708401701</v>
      </c>
      <c r="E919" s="1">
        <v>4129</v>
      </c>
      <c r="F919" s="2" t="s">
        <v>1083</v>
      </c>
      <c r="G919" s="1"/>
      <c r="H919" s="2" t="s">
        <v>55</v>
      </c>
      <c r="I919" s="2" t="s">
        <v>600</v>
      </c>
      <c r="J919" s="2" t="s">
        <v>600</v>
      </c>
      <c r="K919" s="1">
        <v>-26339</v>
      </c>
      <c r="L919" s="1">
        <v>60719</v>
      </c>
      <c r="M919" s="2" t="s">
        <v>20</v>
      </c>
      <c r="N919" s="1">
        <v>1984</v>
      </c>
      <c r="O919" s="1" t="str" cm="1">
        <f t="array" ref="O9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9" s="1" t="str" cm="1">
        <f t="array" ref="P9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19" s="2" t="s">
        <v>31</v>
      </c>
      <c r="R919" s="2" t="str" cm="1">
        <f t="array" ref="R9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19" s="2" t="str">
        <f>IF(Esta[[#This Row],[TEC - Tipo de Estrutura 2]]="Pórtico","Vãos Multiplos",Esta[[#This Row],[TEC - Tipo de Estrutura 2]])</f>
        <v>Vãos Multiplos</v>
      </c>
      <c r="T919" s="1">
        <v>6</v>
      </c>
      <c r="U919" s="1">
        <v>122.5</v>
      </c>
      <c r="V919" s="1">
        <v>22.2</v>
      </c>
      <c r="W919" s="1">
        <v>25.2</v>
      </c>
      <c r="X919" s="1">
        <v>6.89</v>
      </c>
      <c r="Y919" s="8"/>
      <c r="Z919" s="1" t="s">
        <v>41</v>
      </c>
      <c r="AA919" s="2" t="s">
        <v>23</v>
      </c>
      <c r="AB919" s="2" t="str" cm="1">
        <f t="array" ref="AB9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0" spans="1:29" ht="15" hidden="1" customHeight="1" x14ac:dyDescent="0.35">
      <c r="A920" s="1">
        <v>1449</v>
      </c>
      <c r="B920" s="1">
        <v>6</v>
      </c>
      <c r="C920" s="11">
        <v>-8.4412713732619995</v>
      </c>
      <c r="D920" s="10">
        <v>40.213791451003502</v>
      </c>
      <c r="E920" s="1">
        <v>4129</v>
      </c>
      <c r="F920" s="2" t="s">
        <v>1084</v>
      </c>
      <c r="G920" s="1"/>
      <c r="H920" s="2" t="s">
        <v>55</v>
      </c>
      <c r="I920" s="2" t="s">
        <v>600</v>
      </c>
      <c r="J920" s="2" t="s">
        <v>600</v>
      </c>
      <c r="K920" s="1">
        <v>-26233</v>
      </c>
      <c r="L920" s="1">
        <v>60618</v>
      </c>
      <c r="M920" s="2" t="s">
        <v>20</v>
      </c>
      <c r="N920" s="1">
        <v>1984</v>
      </c>
      <c r="O920" s="1" t="str" cm="1">
        <f t="array" ref="O9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0" s="1" t="str" cm="1">
        <f t="array" ref="P9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0" s="2" t="s">
        <v>31</v>
      </c>
      <c r="R920" s="2" t="str" cm="1">
        <f t="array" ref="R9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0" s="2" t="str">
        <f>IF(Esta[[#This Row],[TEC - Tipo de Estrutura 2]]="Pórtico","Vãos Multiplos",Esta[[#This Row],[TEC - Tipo de Estrutura 2]])</f>
        <v>Vãos Multiplos</v>
      </c>
      <c r="T920" s="1">
        <v>6</v>
      </c>
      <c r="U920" s="1">
        <v>131</v>
      </c>
      <c r="V920" s="1">
        <v>9</v>
      </c>
      <c r="W920" s="1">
        <v>25.17</v>
      </c>
      <c r="X920" s="1">
        <v>6.9</v>
      </c>
      <c r="Y920" s="8"/>
      <c r="Z920" s="1" t="s">
        <v>41</v>
      </c>
      <c r="AA920" s="2" t="s">
        <v>23</v>
      </c>
      <c r="AB920" s="2" t="str" cm="1">
        <f t="array" ref="AB9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1" spans="1:29" ht="15" hidden="1" customHeight="1" x14ac:dyDescent="0.35">
      <c r="A921" s="1">
        <v>1450</v>
      </c>
      <c r="B921" s="1">
        <v>1</v>
      </c>
      <c r="C921" s="11">
        <v>-8.4410767295395406</v>
      </c>
      <c r="D921" s="10">
        <v>40.2149086935299</v>
      </c>
      <c r="E921" s="1">
        <v>4129</v>
      </c>
      <c r="F921" s="2" t="s">
        <v>1085</v>
      </c>
      <c r="G921" s="1"/>
      <c r="H921" s="2" t="s">
        <v>25</v>
      </c>
      <c r="I921" s="2" t="s">
        <v>600</v>
      </c>
      <c r="J921" s="2" t="s">
        <v>600</v>
      </c>
      <c r="K921" s="1">
        <v>-26216</v>
      </c>
      <c r="L921" s="1">
        <v>60742</v>
      </c>
      <c r="M921" s="2" t="s">
        <v>20</v>
      </c>
      <c r="N921" s="1">
        <v>1984</v>
      </c>
      <c r="O921" s="1" t="str" cm="1">
        <f t="array" ref="O9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1" s="1" t="str" cm="1">
        <f t="array" ref="P9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1" s="2" t="s">
        <v>31</v>
      </c>
      <c r="R921" s="2" t="str" cm="1">
        <f t="array" ref="R9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1" s="2" t="str">
        <f>IF(Esta[[#This Row],[TEC - Tipo de Estrutura 2]]="Pórtico","Vãos Multiplos",Esta[[#This Row],[TEC - Tipo de Estrutura 2]])</f>
        <v>Vãos Multiplos</v>
      </c>
      <c r="T921" s="1">
        <v>13</v>
      </c>
      <c r="U921" s="1">
        <v>213.5</v>
      </c>
      <c r="V921" s="1">
        <v>22.6</v>
      </c>
      <c r="W921" s="1">
        <v>18.5</v>
      </c>
      <c r="X921" s="1">
        <v>5.73</v>
      </c>
      <c r="Y921" s="8"/>
      <c r="Z921" s="1" t="s">
        <v>41</v>
      </c>
      <c r="AA921" s="2" t="s">
        <v>35</v>
      </c>
      <c r="AB921" s="2" t="str" cm="1">
        <f t="array" ref="AB9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2" spans="1:29" ht="15" hidden="1" customHeight="1" x14ac:dyDescent="0.35">
      <c r="A922" s="1">
        <v>1451</v>
      </c>
      <c r="B922" s="1">
        <v>3</v>
      </c>
      <c r="C922" s="11">
        <v>-8.4384241607425494</v>
      </c>
      <c r="D922" s="10">
        <v>40.216892952809403</v>
      </c>
      <c r="E922" s="1">
        <v>4129</v>
      </c>
      <c r="F922" s="2" t="s">
        <v>1086</v>
      </c>
      <c r="G922" s="1"/>
      <c r="H922" s="2" t="s">
        <v>55</v>
      </c>
      <c r="I922" s="2" t="s">
        <v>600</v>
      </c>
      <c r="J922" s="2" t="s">
        <v>600</v>
      </c>
      <c r="K922" s="1">
        <v>-25989.439999999999</v>
      </c>
      <c r="L922" s="1">
        <v>60961.55</v>
      </c>
      <c r="M922" s="2" t="s">
        <v>20</v>
      </c>
      <c r="N922" s="1">
        <v>1984</v>
      </c>
      <c r="O922" s="1" t="str" cm="1">
        <f t="array" ref="O9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2" s="1" t="str" cm="1">
        <f t="array" ref="P9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2" s="2" t="s">
        <v>31</v>
      </c>
      <c r="R922" s="2" t="str" cm="1">
        <f t="array" ref="R9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2" s="2" t="str">
        <f>IF(Esta[[#This Row],[TEC - Tipo de Estrutura 2]]="Pórtico","Vãos Multiplos",Esta[[#This Row],[TEC - Tipo de Estrutura 2]])</f>
        <v>Vãos Multiplos</v>
      </c>
      <c r="T922" s="1">
        <v>7</v>
      </c>
      <c r="U922" s="1">
        <v>166.62</v>
      </c>
      <c r="V922" s="1">
        <v>9.42</v>
      </c>
      <c r="W922" s="1">
        <v>25.2</v>
      </c>
      <c r="X922" s="1">
        <v>6.9</v>
      </c>
      <c r="Y922" s="8"/>
      <c r="Z922" s="1" t="s">
        <v>41</v>
      </c>
      <c r="AA922" s="2" t="s">
        <v>23</v>
      </c>
      <c r="AB922" s="2" t="str" cm="1">
        <f t="array" ref="AB9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3" spans="1:29" ht="15" hidden="1" customHeight="1" x14ac:dyDescent="0.35">
      <c r="A923" s="1">
        <v>1452</v>
      </c>
      <c r="B923" s="1">
        <v>5</v>
      </c>
      <c r="C923" s="11">
        <v>-8.4390849735927596</v>
      </c>
      <c r="D923" s="10">
        <v>40.216084734961299</v>
      </c>
      <c r="E923" s="1">
        <v>4129</v>
      </c>
      <c r="F923" s="2" t="s">
        <v>1087</v>
      </c>
      <c r="G923" s="1"/>
      <c r="H923" s="2" t="s">
        <v>55</v>
      </c>
      <c r="I923" s="2" t="s">
        <v>600</v>
      </c>
      <c r="J923" s="2" t="s">
        <v>600</v>
      </c>
      <c r="K923" s="1">
        <v>-26046</v>
      </c>
      <c r="L923" s="1">
        <v>60872</v>
      </c>
      <c r="M923" s="2" t="s">
        <v>20</v>
      </c>
      <c r="N923" s="1">
        <v>1991</v>
      </c>
      <c r="O923" s="1" t="str" cm="1">
        <f t="array" ref="O9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3" s="1" t="str" cm="1">
        <f t="array" ref="P9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3" s="2" t="s">
        <v>31</v>
      </c>
      <c r="R923" s="2" t="str" cm="1">
        <f t="array" ref="R9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3" s="2" t="str">
        <f>IF(Esta[[#This Row],[TEC - Tipo de Estrutura 2]]="Pórtico","Vãos Multiplos",Esta[[#This Row],[TEC - Tipo de Estrutura 2]])</f>
        <v>Vãos Multiplos</v>
      </c>
      <c r="T923" s="1">
        <v>36</v>
      </c>
      <c r="U923" s="1">
        <v>886.52</v>
      </c>
      <c r="V923" s="1">
        <v>23</v>
      </c>
      <c r="W923" s="1">
        <v>32.729999999999997</v>
      </c>
      <c r="X923" s="1">
        <v>9</v>
      </c>
      <c r="Y923" s="8"/>
      <c r="Z923" s="1" t="s">
        <v>41</v>
      </c>
      <c r="AA923" s="2" t="s">
        <v>23</v>
      </c>
      <c r="AB923" s="2" t="str" cm="1">
        <f t="array" ref="AB9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4" spans="1:29" ht="15" hidden="1" customHeight="1" x14ac:dyDescent="0.35">
      <c r="A924" s="1">
        <v>1453</v>
      </c>
      <c r="B924" s="1">
        <v>4</v>
      </c>
      <c r="C924" s="11">
        <v>-8.4389326219010403</v>
      </c>
      <c r="D924" s="10">
        <v>40.216166190147199</v>
      </c>
      <c r="E924" s="1">
        <v>4129</v>
      </c>
      <c r="F924" s="2" t="s">
        <v>1088</v>
      </c>
      <c r="G924" s="1"/>
      <c r="H924" s="2" t="s">
        <v>55</v>
      </c>
      <c r="I924" s="2" t="s">
        <v>600</v>
      </c>
      <c r="J924" s="2" t="s">
        <v>600</v>
      </c>
      <c r="K924" s="1">
        <v>-26033</v>
      </c>
      <c r="L924" s="1">
        <v>60881</v>
      </c>
      <c r="M924" s="2" t="s">
        <v>20</v>
      </c>
      <c r="N924" s="1">
        <v>1984</v>
      </c>
      <c r="O924" s="1" t="str" cm="1">
        <f t="array" ref="O9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4" s="1" t="str" cm="1">
        <f t="array" ref="P9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4" s="2" t="s">
        <v>31</v>
      </c>
      <c r="R924" s="2" t="str" cm="1">
        <f t="array" ref="R9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4" s="2" t="str">
        <f>IF(Esta[[#This Row],[TEC - Tipo de Estrutura 2]]="Pórtico","Vãos Multiplos",Esta[[#This Row],[TEC - Tipo de Estrutura 2]])</f>
        <v>Vãos Multiplos</v>
      </c>
      <c r="T924" s="1">
        <v>9</v>
      </c>
      <c r="U924" s="1">
        <v>175.63</v>
      </c>
      <c r="V924" s="1">
        <v>9</v>
      </c>
      <c r="W924" s="1">
        <v>22.2</v>
      </c>
      <c r="X924" s="1">
        <v>6.42</v>
      </c>
      <c r="Y924" s="8"/>
      <c r="Z924" s="1" t="s">
        <v>41</v>
      </c>
      <c r="AA924" s="2" t="s">
        <v>23</v>
      </c>
      <c r="AB924" s="2" t="str" cm="1">
        <f t="array" ref="AB9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5" spans="1:29" ht="15" hidden="1" customHeight="1" x14ac:dyDescent="0.35">
      <c r="A925" s="1">
        <v>1454</v>
      </c>
      <c r="B925" s="1">
        <v>4</v>
      </c>
      <c r="C925" s="11">
        <v>-8.4380645055522692</v>
      </c>
      <c r="D925" s="10">
        <v>40.217168038646797</v>
      </c>
      <c r="E925" s="1">
        <v>4129</v>
      </c>
      <c r="F925" s="2" t="s">
        <v>1089</v>
      </c>
      <c r="G925" s="1"/>
      <c r="H925" s="2" t="s">
        <v>55</v>
      </c>
      <c r="I925" s="2" t="s">
        <v>600</v>
      </c>
      <c r="J925" s="2" t="s">
        <v>600</v>
      </c>
      <c r="K925" s="1">
        <v>-25958.720000000001</v>
      </c>
      <c r="L925" s="1">
        <v>60991.99</v>
      </c>
      <c r="M925" s="2" t="s">
        <v>20</v>
      </c>
      <c r="N925" s="1">
        <v>1993</v>
      </c>
      <c r="O925" s="1" t="str" cm="1">
        <f t="array" ref="O9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5" s="1" t="str" cm="1">
        <f t="array" ref="P9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5" s="2" t="s">
        <v>31</v>
      </c>
      <c r="R925" s="2" t="str" cm="1">
        <f t="array" ref="R9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5" s="2" t="str">
        <f>IF(Esta[[#This Row],[TEC - Tipo de Estrutura 2]]="Pórtico","Vãos Multiplos",Esta[[#This Row],[TEC - Tipo de Estrutura 2]])</f>
        <v>Vãos Multiplos</v>
      </c>
      <c r="T925" s="1">
        <v>5</v>
      </c>
      <c r="U925" s="1">
        <v>76.180000000000007</v>
      </c>
      <c r="V925" s="1">
        <v>9.5</v>
      </c>
      <c r="W925" s="1">
        <v>20.46</v>
      </c>
      <c r="X925" s="1">
        <v>7.76</v>
      </c>
      <c r="Y925" s="8"/>
      <c r="Z925" s="1" t="s">
        <v>41</v>
      </c>
      <c r="AA925" s="2" t="s">
        <v>23</v>
      </c>
      <c r="AB925" s="2" t="str" cm="1">
        <f t="array" ref="AB9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6" spans="1:29" ht="15" hidden="1" customHeight="1" x14ac:dyDescent="0.35">
      <c r="A926" s="1">
        <v>1455</v>
      </c>
      <c r="B926" s="1">
        <v>3</v>
      </c>
      <c r="C926" s="11">
        <v>-8.4385900023366798</v>
      </c>
      <c r="D926" s="10">
        <v>40.2184807848299</v>
      </c>
      <c r="E926" s="1">
        <v>4129</v>
      </c>
      <c r="F926" s="2" t="s">
        <v>1090</v>
      </c>
      <c r="G926" s="1"/>
      <c r="H926" s="2" t="s">
        <v>55</v>
      </c>
      <c r="I926" s="2" t="s">
        <v>600</v>
      </c>
      <c r="J926" s="2" t="s">
        <v>600</v>
      </c>
      <c r="K926" s="1">
        <v>-26002.95</v>
      </c>
      <c r="L926" s="1">
        <v>61137.91</v>
      </c>
      <c r="M926" s="2" t="s">
        <v>20</v>
      </c>
      <c r="N926" s="1">
        <v>1993</v>
      </c>
      <c r="O926" s="1" t="str" cm="1">
        <f t="array" ref="O9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6" s="1" t="str" cm="1">
        <f t="array" ref="P9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6" s="2" t="s">
        <v>31</v>
      </c>
      <c r="R926" s="2" t="str" cm="1">
        <f t="array" ref="R9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6" s="2" t="str">
        <f>IF(Esta[[#This Row],[TEC - Tipo de Estrutura 2]]="Pórtico","Vãos Multiplos",Esta[[#This Row],[TEC - Tipo de Estrutura 2]])</f>
        <v>Vãos Multiplos</v>
      </c>
      <c r="T926" s="1">
        <v>3</v>
      </c>
      <c r="U926" s="1">
        <v>35.28</v>
      </c>
      <c r="V926" s="1">
        <v>9.5</v>
      </c>
      <c r="W926" s="1">
        <v>23.5</v>
      </c>
      <c r="X926" s="1">
        <v>6.8</v>
      </c>
      <c r="Y926" s="8"/>
      <c r="Z926" s="1" t="s">
        <v>41</v>
      </c>
      <c r="AA926" s="2" t="s">
        <v>23</v>
      </c>
      <c r="AB926" s="2" t="str" cm="1">
        <f t="array" ref="AB9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7" spans="1:29" ht="15" hidden="1" customHeight="1" x14ac:dyDescent="0.35">
      <c r="A927" s="1">
        <v>1456</v>
      </c>
      <c r="B927" s="1">
        <v>4</v>
      </c>
      <c r="C927" s="11">
        <v>-8.4382201754142798</v>
      </c>
      <c r="D927" s="10">
        <v>40.218192312663902</v>
      </c>
      <c r="E927" s="1">
        <v>4129</v>
      </c>
      <c r="F927" s="2" t="s">
        <v>1091</v>
      </c>
      <c r="G927" s="1"/>
      <c r="H927" s="2" t="s">
        <v>55</v>
      </c>
      <c r="I927" s="2" t="s">
        <v>600</v>
      </c>
      <c r="J927" s="2" t="s">
        <v>600</v>
      </c>
      <c r="K927" s="1">
        <v>-25971.58</v>
      </c>
      <c r="L927" s="1">
        <v>61105.77</v>
      </c>
      <c r="M927" s="2" t="s">
        <v>20</v>
      </c>
      <c r="N927" s="1">
        <v>1993</v>
      </c>
      <c r="O927" s="1" t="str" cm="1">
        <f t="array" ref="O9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7" s="1" t="str" cm="1">
        <f t="array" ref="P9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7" s="2" t="s">
        <v>31</v>
      </c>
      <c r="R927" s="2" t="str" cm="1">
        <f t="array" ref="R9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7" s="2" t="str">
        <f>IF(Esta[[#This Row],[TEC - Tipo de Estrutura 2]]="Pórtico","Vãos Multiplos",Esta[[#This Row],[TEC - Tipo de Estrutura 2]])</f>
        <v>Vãos Multiplos</v>
      </c>
      <c r="T927" s="1">
        <v>3</v>
      </c>
      <c r="U927" s="1">
        <v>58.5</v>
      </c>
      <c r="V927" s="1">
        <v>9.5</v>
      </c>
      <c r="W927" s="1">
        <v>21.36</v>
      </c>
      <c r="X927" s="1">
        <v>6.25</v>
      </c>
      <c r="Y927" s="8"/>
      <c r="Z927" s="1" t="s">
        <v>41</v>
      </c>
      <c r="AA927" s="2" t="s">
        <v>23</v>
      </c>
      <c r="AB927" s="2" t="str" cm="1">
        <f t="array" ref="AB9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8" spans="1:29" ht="15" hidden="1" customHeight="1" x14ac:dyDescent="0.35">
      <c r="A928" s="1">
        <v>1457</v>
      </c>
      <c r="B928" s="1">
        <v>6</v>
      </c>
      <c r="C928" s="11">
        <v>-8.4378251274690701</v>
      </c>
      <c r="D928" s="10">
        <v>40.217806462531499</v>
      </c>
      <c r="E928" s="1">
        <v>4129</v>
      </c>
      <c r="F928" s="2" t="s">
        <v>1092</v>
      </c>
      <c r="G928" s="1"/>
      <c r="H928" s="2" t="s">
        <v>55</v>
      </c>
      <c r="I928" s="2" t="s">
        <v>600</v>
      </c>
      <c r="J928" s="2" t="s">
        <v>600</v>
      </c>
      <c r="K928" s="1">
        <v>-25938.1</v>
      </c>
      <c r="L928" s="1">
        <v>61062.81</v>
      </c>
      <c r="M928" s="2" t="s">
        <v>20</v>
      </c>
      <c r="N928" s="1">
        <v>1993</v>
      </c>
      <c r="O928" s="1" t="str" cm="1">
        <f t="array" ref="O9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8" s="1" t="str" cm="1">
        <f t="array" ref="P9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8" s="2" t="s">
        <v>31</v>
      </c>
      <c r="R928" s="2" t="str" cm="1">
        <f t="array" ref="R9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8" s="2" t="str">
        <f>IF(Esta[[#This Row],[TEC - Tipo de Estrutura 2]]="Pórtico","Vãos Multiplos",Esta[[#This Row],[TEC - Tipo de Estrutura 2]])</f>
        <v>Vãos Multiplos</v>
      </c>
      <c r="T928" s="1">
        <v>3</v>
      </c>
      <c r="U928" s="1">
        <v>54.84</v>
      </c>
      <c r="V928" s="1">
        <v>9.5</v>
      </c>
      <c r="W928" s="1">
        <v>20.54</v>
      </c>
      <c r="X928" s="1">
        <v>6.78</v>
      </c>
      <c r="Y928" s="8"/>
      <c r="Z928" s="1" t="s">
        <v>41</v>
      </c>
      <c r="AA928" s="2" t="s">
        <v>23</v>
      </c>
      <c r="AB928" s="2" t="str" cm="1">
        <f t="array" ref="AB9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29" spans="1:31" ht="15" hidden="1" customHeight="1" x14ac:dyDescent="0.35">
      <c r="A929" s="1">
        <v>1458</v>
      </c>
      <c r="B929" s="1">
        <v>1</v>
      </c>
      <c r="C929" s="11">
        <v>-8.4374620516324299</v>
      </c>
      <c r="D929" s="10">
        <v>40.218237626627399</v>
      </c>
      <c r="E929" s="1">
        <v>4129</v>
      </c>
      <c r="F929" s="2" t="s">
        <v>1093</v>
      </c>
      <c r="G929" s="1"/>
      <c r="H929" s="2" t="s">
        <v>55</v>
      </c>
      <c r="I929" s="2" t="s">
        <v>600</v>
      </c>
      <c r="J929" s="2" t="s">
        <v>600</v>
      </c>
      <c r="K929" s="1">
        <v>-25907.03</v>
      </c>
      <c r="L929" s="1">
        <v>61110.58</v>
      </c>
      <c r="M929" s="2" t="s">
        <v>20</v>
      </c>
      <c r="N929" s="1">
        <v>1993</v>
      </c>
      <c r="O929" s="1" t="str" cm="1">
        <f t="array" ref="O9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9" s="1" t="str" cm="1">
        <f t="array" ref="P9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29" s="2" t="s">
        <v>31</v>
      </c>
      <c r="R929" s="2" t="str" cm="1">
        <f t="array" ref="R9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29" s="2" t="str">
        <f>IF(Esta[[#This Row],[TEC - Tipo de Estrutura 2]]="Pórtico","Vãos Multiplos",Esta[[#This Row],[TEC - Tipo de Estrutura 2]])</f>
        <v>Vãos Multiplos</v>
      </c>
      <c r="T929" s="1">
        <v>8</v>
      </c>
      <c r="U929" s="1">
        <v>154.5</v>
      </c>
      <c r="V929" s="1">
        <v>17.8</v>
      </c>
      <c r="W929" s="1">
        <v>25.11</v>
      </c>
      <c r="X929" s="1">
        <v>6.17</v>
      </c>
      <c r="Y929" s="8"/>
      <c r="Z929" s="1" t="s">
        <v>41</v>
      </c>
      <c r="AA929" s="2" t="s">
        <v>23</v>
      </c>
      <c r="AB929" s="2" t="str" cm="1">
        <f t="array" ref="AB9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0" spans="1:31" ht="15" hidden="1" customHeight="1" x14ac:dyDescent="0.35">
      <c r="A930" s="1">
        <v>1461</v>
      </c>
      <c r="B930" s="1">
        <v>2</v>
      </c>
      <c r="C930" s="11">
        <v>-8.39680238462687</v>
      </c>
      <c r="D930" s="10">
        <v>40.184938411966797</v>
      </c>
      <c r="E930" s="1">
        <v>4131</v>
      </c>
      <c r="F930" s="2" t="s">
        <v>1094</v>
      </c>
      <c r="G930" s="1" t="s">
        <v>1857</v>
      </c>
      <c r="H930" s="2" t="s">
        <v>25</v>
      </c>
      <c r="I930" s="2" t="s">
        <v>600</v>
      </c>
      <c r="J930" s="2" t="s">
        <v>600</v>
      </c>
      <c r="K930" s="1">
        <v>-22457</v>
      </c>
      <c r="L930" s="1">
        <v>57402</v>
      </c>
      <c r="M930" s="2" t="s">
        <v>20</v>
      </c>
      <c r="N930" s="1">
        <v>1873</v>
      </c>
      <c r="O930" s="1" t="str" cm="1">
        <f t="array" ref="O9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30" s="1" t="str" cm="1">
        <f t="array" ref="P9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30" s="2" t="s">
        <v>31</v>
      </c>
      <c r="R930" s="2" t="str" cm="1">
        <f t="array" ref="R9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0" s="2" t="str">
        <f>IF(Esta[[#This Row],[TEC - Tipo de Estrutura 2]]="Pórtico","Vãos Multiplos",Esta[[#This Row],[TEC - Tipo de Estrutura 2]])</f>
        <v>Vãos Multiplos</v>
      </c>
      <c r="T930" s="1">
        <v>4</v>
      </c>
      <c r="U930" s="1">
        <v>198.3</v>
      </c>
      <c r="V930" s="1">
        <v>10.17</v>
      </c>
      <c r="W930" s="1">
        <v>49.8</v>
      </c>
      <c r="X930" s="1">
        <v>10.199999999999999</v>
      </c>
      <c r="Y930" s="8"/>
      <c r="Z930" s="1" t="s">
        <v>41</v>
      </c>
      <c r="AA930" s="2" t="s">
        <v>441</v>
      </c>
      <c r="AB930" s="2" t="str" cm="1">
        <f t="array" ref="AB9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9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930" s="2" t="s">
        <v>45</v>
      </c>
      <c r="AE930" s="2" t="s">
        <v>35</v>
      </c>
    </row>
    <row r="931" spans="1:31" ht="15" hidden="1" customHeight="1" x14ac:dyDescent="0.35">
      <c r="A931" s="1">
        <v>1462</v>
      </c>
      <c r="B931" s="1">
        <v>4</v>
      </c>
      <c r="C931" s="11">
        <v>-8.6094476128288893</v>
      </c>
      <c r="D931" s="10">
        <v>40.590660960894702</v>
      </c>
      <c r="E931" s="1">
        <v>4132</v>
      </c>
      <c r="F931" s="2" t="s">
        <v>1095</v>
      </c>
      <c r="G931" s="1"/>
      <c r="H931" s="2" t="s">
        <v>18</v>
      </c>
      <c r="I931" s="2" t="s">
        <v>1076</v>
      </c>
      <c r="J931" s="2" t="s">
        <v>1076</v>
      </c>
      <c r="K931" s="1">
        <v>-40323.879999999997</v>
      </c>
      <c r="L931" s="1">
        <v>102530</v>
      </c>
      <c r="M931" s="2" t="s">
        <v>20</v>
      </c>
      <c r="N931" s="1">
        <v>1991</v>
      </c>
      <c r="O931" s="1" t="str" cm="1">
        <f t="array" ref="O9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1" s="1" t="str" cm="1">
        <f t="array" ref="P9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1" s="2" t="s">
        <v>57</v>
      </c>
      <c r="R931" s="2" t="str" cm="1">
        <f t="array" ref="R9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31" s="2" t="str">
        <f>IF(Esta[[#This Row],[TEC - Tipo de Estrutura 2]]="Pórtico","Vãos Multiplos",Esta[[#This Row],[TEC - Tipo de Estrutura 2]])</f>
        <v>Vãos Multiplos</v>
      </c>
      <c r="T931" s="1">
        <v>1</v>
      </c>
      <c r="U931" s="1">
        <v>8.5</v>
      </c>
      <c r="V931" s="1">
        <v>14.8</v>
      </c>
      <c r="W931" s="1">
        <v>8.5</v>
      </c>
      <c r="X931" s="7"/>
      <c r="Y931" s="8"/>
      <c r="Z931" s="1" t="s">
        <v>41</v>
      </c>
      <c r="AA931" s="2" t="s">
        <v>23</v>
      </c>
      <c r="AB931" s="2" t="str" cm="1">
        <f t="array" ref="AB9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2" spans="1:31" ht="15" hidden="1" customHeight="1" x14ac:dyDescent="0.35">
      <c r="A932" s="1">
        <v>1463</v>
      </c>
      <c r="B932" s="1">
        <v>7</v>
      </c>
      <c r="C932" s="11">
        <v>-8.4223038776237296</v>
      </c>
      <c r="D932" s="10">
        <v>40.192649598056398</v>
      </c>
      <c r="E932" s="1">
        <v>4133</v>
      </c>
      <c r="F932" s="2" t="s">
        <v>1096</v>
      </c>
      <c r="G932" s="1"/>
      <c r="H932" s="2" t="s">
        <v>55</v>
      </c>
      <c r="I932" s="2" t="s">
        <v>600</v>
      </c>
      <c r="J932" s="2" t="s">
        <v>600</v>
      </c>
      <c r="K932" s="1">
        <v>-24626</v>
      </c>
      <c r="L932" s="1">
        <v>58265</v>
      </c>
      <c r="M932" s="2" t="s">
        <v>20</v>
      </c>
      <c r="N932" s="1">
        <v>2004</v>
      </c>
      <c r="O932" s="1" t="str" cm="1">
        <f t="array" ref="O9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2" s="1" t="str" cm="1">
        <f t="array" ref="P9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2" s="2" t="s">
        <v>31</v>
      </c>
      <c r="R932" s="2" t="str" cm="1">
        <f t="array" ref="R9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2" s="2" t="str">
        <f>IF(Esta[[#This Row],[TEC - Tipo de Estrutura 2]]="Pórtico","Vãos Multiplos",Esta[[#This Row],[TEC - Tipo de Estrutura 2]])</f>
        <v>Vãos Multiplos</v>
      </c>
      <c r="T932" s="1">
        <v>10</v>
      </c>
      <c r="U932" s="1">
        <v>352.5</v>
      </c>
      <c r="V932" s="1">
        <v>34.299999999999997</v>
      </c>
      <c r="W932" s="1">
        <v>40</v>
      </c>
      <c r="X932" s="1">
        <v>14.45</v>
      </c>
      <c r="Y932" s="8"/>
      <c r="Z932" s="1" t="s">
        <v>41</v>
      </c>
      <c r="AA932" s="2" t="s">
        <v>35</v>
      </c>
      <c r="AB932" s="2" t="str" cm="1">
        <f t="array" ref="AB9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3" spans="1:31" ht="15" hidden="1" customHeight="1" x14ac:dyDescent="0.35">
      <c r="A933" s="1">
        <v>1464</v>
      </c>
      <c r="B933" s="1">
        <v>1</v>
      </c>
      <c r="C933" s="11">
        <v>-8.4317130220621301</v>
      </c>
      <c r="D933" s="10">
        <v>40.192334641058302</v>
      </c>
      <c r="E933" s="1">
        <v>4133</v>
      </c>
      <c r="F933" s="2" t="s">
        <v>1097</v>
      </c>
      <c r="G933" s="1"/>
      <c r="H933" s="2" t="s">
        <v>55</v>
      </c>
      <c r="I933" s="2" t="s">
        <v>600</v>
      </c>
      <c r="J933" s="2" t="s">
        <v>600</v>
      </c>
      <c r="K933" s="1">
        <v>-25427.34</v>
      </c>
      <c r="L933" s="1">
        <v>58232.68</v>
      </c>
      <c r="M933" s="2" t="s">
        <v>20</v>
      </c>
      <c r="N933" s="1">
        <v>2003</v>
      </c>
      <c r="O933" s="1" t="str" cm="1">
        <f t="array" ref="O9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3" s="1" t="str" cm="1">
        <f t="array" ref="P9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3" s="2" t="s">
        <v>31</v>
      </c>
      <c r="R933" s="2" t="str" cm="1">
        <f t="array" ref="R9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3" s="2" t="str">
        <f>IF(Esta[[#This Row],[TEC - Tipo de Estrutura 2]]="Pórtico","Vãos Multiplos",Esta[[#This Row],[TEC - Tipo de Estrutura 2]])</f>
        <v>Vãos Multiplos</v>
      </c>
      <c r="T933" s="1">
        <v>5</v>
      </c>
      <c r="U933" s="1">
        <v>123.83</v>
      </c>
      <c r="V933" s="1">
        <v>8</v>
      </c>
      <c r="W933" s="1">
        <v>31.6</v>
      </c>
      <c r="X933" s="1">
        <v>14.6</v>
      </c>
      <c r="Y933" s="8"/>
      <c r="Z933" s="1" t="s">
        <v>41</v>
      </c>
      <c r="AA933" s="2" t="s">
        <v>35</v>
      </c>
      <c r="AB933" s="2" t="str" cm="1">
        <f t="array" ref="AB9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4" spans="1:31" ht="15" hidden="1" customHeight="1" x14ac:dyDescent="0.35">
      <c r="A934" s="1">
        <v>1465</v>
      </c>
      <c r="B934" s="1">
        <v>5</v>
      </c>
      <c r="C934" s="11">
        <v>-8.4314172013217892</v>
      </c>
      <c r="D934" s="10">
        <v>40.191717330235001</v>
      </c>
      <c r="E934" s="1">
        <v>4133</v>
      </c>
      <c r="F934" s="2" t="s">
        <v>1098</v>
      </c>
      <c r="G934" s="1"/>
      <c r="H934" s="2" t="s">
        <v>55</v>
      </c>
      <c r="I934" s="2" t="s">
        <v>600</v>
      </c>
      <c r="J934" s="2" t="s">
        <v>600</v>
      </c>
      <c r="K934" s="1">
        <v>-25402.38</v>
      </c>
      <c r="L934" s="1">
        <v>58164.05</v>
      </c>
      <c r="M934" s="2" t="s">
        <v>20</v>
      </c>
      <c r="N934" s="1">
        <v>2003</v>
      </c>
      <c r="O934" s="1" t="str" cm="1">
        <f t="array" ref="O9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4" s="1" t="str" cm="1">
        <f t="array" ref="P9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4" s="2" t="s">
        <v>31</v>
      </c>
      <c r="R934" s="2" t="str" cm="1">
        <f t="array" ref="R9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4" s="2" t="str">
        <f>IF(Esta[[#This Row],[TEC - Tipo de Estrutura 2]]="Pórtico","Vãos Multiplos",Esta[[#This Row],[TEC - Tipo de Estrutura 2]])</f>
        <v>Vãos Multiplos</v>
      </c>
      <c r="T934" s="1">
        <v>2</v>
      </c>
      <c r="U934" s="1">
        <v>44.75</v>
      </c>
      <c r="V934" s="1">
        <v>12.5</v>
      </c>
      <c r="W934" s="1">
        <v>32.6</v>
      </c>
      <c r="X934" s="1">
        <v>7.7</v>
      </c>
      <c r="Y934" s="8"/>
      <c r="Z934" s="1" t="s">
        <v>41</v>
      </c>
      <c r="AA934" s="2" t="s">
        <v>35</v>
      </c>
      <c r="AB934" s="2" t="str" cm="1">
        <f t="array" ref="AB9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5" spans="1:31" ht="15" hidden="1" customHeight="1" x14ac:dyDescent="0.35">
      <c r="A935" s="1">
        <v>1466</v>
      </c>
      <c r="B935" s="1">
        <v>4</v>
      </c>
      <c r="C935" s="11">
        <v>-8.4305937058214493</v>
      </c>
      <c r="D935" s="10">
        <v>40.191678202338203</v>
      </c>
      <c r="E935" s="1">
        <v>4133</v>
      </c>
      <c r="F935" s="2" t="s">
        <v>1099</v>
      </c>
      <c r="G935" s="1"/>
      <c r="H935" s="2" t="s">
        <v>55</v>
      </c>
      <c r="I935" s="2" t="s">
        <v>600</v>
      </c>
      <c r="J935" s="2" t="s">
        <v>600</v>
      </c>
      <c r="K935" s="1">
        <v>-25332.27</v>
      </c>
      <c r="L935" s="1">
        <v>58159.47</v>
      </c>
      <c r="M935" s="2" t="s">
        <v>20</v>
      </c>
      <c r="N935" s="1">
        <v>2003</v>
      </c>
      <c r="O935" s="1" t="str" cm="1">
        <f t="array" ref="O9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5" s="1" t="str" cm="1">
        <f t="array" ref="P9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5" s="2" t="s">
        <v>31</v>
      </c>
      <c r="R935" s="2" t="str" cm="1">
        <f t="array" ref="R9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5" s="2" t="str">
        <f>IF(Esta[[#This Row],[TEC - Tipo de Estrutura 2]]="Pórtico","Vãos Multiplos",Esta[[#This Row],[TEC - Tipo de Estrutura 2]])</f>
        <v>Vãos Multiplos</v>
      </c>
      <c r="T935" s="1">
        <v>10</v>
      </c>
      <c r="U935" s="1">
        <v>307.5</v>
      </c>
      <c r="V935" s="1">
        <v>9.5</v>
      </c>
      <c r="W935" s="1">
        <v>35</v>
      </c>
      <c r="X935" s="1">
        <v>19.079999999999998</v>
      </c>
      <c r="Y935" s="8"/>
      <c r="Z935" s="1" t="s">
        <v>41</v>
      </c>
      <c r="AA935" s="2" t="s">
        <v>35</v>
      </c>
      <c r="AB935" s="2" t="str" cm="1">
        <f t="array" ref="AB9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6" spans="1:31" ht="15" hidden="1" customHeight="1" x14ac:dyDescent="0.35">
      <c r="A936" s="1">
        <v>1468</v>
      </c>
      <c r="B936" s="1">
        <v>1</v>
      </c>
      <c r="C936" s="11">
        <v>-8.4305240211953691</v>
      </c>
      <c r="D936" s="10">
        <v>40.191291128550098</v>
      </c>
      <c r="E936" s="1">
        <v>4133</v>
      </c>
      <c r="F936" s="2" t="s">
        <v>1100</v>
      </c>
      <c r="G936" s="1"/>
      <c r="H936" s="2" t="s">
        <v>55</v>
      </c>
      <c r="I936" s="2" t="s">
        <v>600</v>
      </c>
      <c r="J936" s="2" t="s">
        <v>600</v>
      </c>
      <c r="K936" s="1">
        <v>-25326.48</v>
      </c>
      <c r="L936" s="1">
        <v>58116.47</v>
      </c>
      <c r="M936" s="2" t="s">
        <v>20</v>
      </c>
      <c r="N936" s="1">
        <v>2003</v>
      </c>
      <c r="O936" s="1" t="str" cm="1">
        <f t="array" ref="O9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6" s="1" t="str" cm="1">
        <f t="array" ref="P9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6" s="2" t="s">
        <v>31</v>
      </c>
      <c r="R936" s="2" t="str" cm="1">
        <f t="array" ref="R9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6" s="2" t="str">
        <f>IF(Esta[[#This Row],[TEC - Tipo de Estrutura 2]]="Pórtico","Vãos Multiplos",Esta[[#This Row],[TEC - Tipo de Estrutura 2]])</f>
        <v>Vãos Multiplos</v>
      </c>
      <c r="T936" s="1">
        <v>3</v>
      </c>
      <c r="U936" s="1">
        <v>61.5</v>
      </c>
      <c r="V936" s="1">
        <v>12.5</v>
      </c>
      <c r="W936" s="1">
        <v>32.4</v>
      </c>
      <c r="X936" s="1">
        <v>11</v>
      </c>
      <c r="Y936" s="8"/>
      <c r="Z936" s="1" t="s">
        <v>41</v>
      </c>
      <c r="AA936" s="2" t="s">
        <v>35</v>
      </c>
      <c r="AB936" s="2" t="str" cm="1">
        <f t="array" ref="AB9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7" spans="1:31" ht="15" hidden="1" customHeight="1" x14ac:dyDescent="0.35">
      <c r="A937" s="1">
        <v>1470</v>
      </c>
      <c r="B937" s="1">
        <v>2</v>
      </c>
      <c r="C937" s="11">
        <v>-8.4303149225694192</v>
      </c>
      <c r="D937" s="10">
        <v>40.1911946722159</v>
      </c>
      <c r="E937" s="1">
        <v>4133</v>
      </c>
      <c r="F937" s="2" t="s">
        <v>1101</v>
      </c>
      <c r="G937" s="1"/>
      <c r="H937" s="2" t="s">
        <v>55</v>
      </c>
      <c r="I937" s="2" t="s">
        <v>600</v>
      </c>
      <c r="J937" s="2" t="s">
        <v>600</v>
      </c>
      <c r="K937" s="1">
        <v>-25308.71</v>
      </c>
      <c r="L937" s="1">
        <v>58105.7</v>
      </c>
      <c r="M937" s="2" t="s">
        <v>20</v>
      </c>
      <c r="N937" s="1">
        <v>2003</v>
      </c>
      <c r="O937" s="1" t="str" cm="1">
        <f t="array" ref="O9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7" s="1" t="str" cm="1">
        <f t="array" ref="P9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7" s="2" t="s">
        <v>31</v>
      </c>
      <c r="R937" s="2" t="str" cm="1">
        <f t="array" ref="R9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7" s="2" t="str">
        <f>IF(Esta[[#This Row],[TEC - Tipo de Estrutura 2]]="Pórtico","Vãos Multiplos",Esta[[#This Row],[TEC - Tipo de Estrutura 2]])</f>
        <v>Vãos Multiplos</v>
      </c>
      <c r="T937" s="1">
        <v>10</v>
      </c>
      <c r="U937" s="1">
        <v>307.77</v>
      </c>
      <c r="V937" s="1">
        <v>9</v>
      </c>
      <c r="W937" s="1">
        <v>35.25</v>
      </c>
      <c r="X937" s="1">
        <v>16.600000000000001</v>
      </c>
      <c r="Y937" s="8"/>
      <c r="Z937" s="1" t="s">
        <v>41</v>
      </c>
      <c r="AA937" s="2" t="s">
        <v>35</v>
      </c>
      <c r="AB937" s="2" t="str" cm="1">
        <f t="array" ref="AB9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8" spans="1:31" ht="15" hidden="1" customHeight="1" x14ac:dyDescent="0.35">
      <c r="A938" s="1">
        <v>1472</v>
      </c>
      <c r="B938" s="1">
        <v>4</v>
      </c>
      <c r="C938" s="11">
        <v>-8.4209279293053996</v>
      </c>
      <c r="D938" s="10">
        <v>40.192908163641597</v>
      </c>
      <c r="E938" s="1">
        <v>4133</v>
      </c>
      <c r="F938" s="2" t="s">
        <v>1102</v>
      </c>
      <c r="G938" s="1"/>
      <c r="H938" s="2" t="s">
        <v>55</v>
      </c>
      <c r="I938" s="2" t="s">
        <v>600</v>
      </c>
      <c r="J938" s="2" t="s">
        <v>600</v>
      </c>
      <c r="K938" s="1">
        <v>-24508.74</v>
      </c>
      <c r="L938" s="1">
        <v>58293.33</v>
      </c>
      <c r="M938" s="2" t="s">
        <v>20</v>
      </c>
      <c r="N938" s="1">
        <v>2003</v>
      </c>
      <c r="O938" s="1" t="str" cm="1">
        <f t="array" ref="O9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8" s="1" t="str" cm="1">
        <f t="array" ref="P9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8" s="2" t="s">
        <v>31</v>
      </c>
      <c r="R938" s="2" t="str" cm="1">
        <f t="array" ref="R9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8" s="2" t="str">
        <f>IF(Esta[[#This Row],[TEC - Tipo de Estrutura 2]]="Pórtico","Vãos Multiplos",Esta[[#This Row],[TEC - Tipo de Estrutura 2]])</f>
        <v>Vãos Multiplos</v>
      </c>
      <c r="T938" s="1">
        <v>2</v>
      </c>
      <c r="U938" s="1">
        <v>30.17</v>
      </c>
      <c r="V938" s="1">
        <v>8.9</v>
      </c>
      <c r="W938" s="1">
        <v>20.02</v>
      </c>
      <c r="X938" s="1">
        <v>4.3</v>
      </c>
      <c r="Y938" s="8"/>
      <c r="Z938" s="1" t="s">
        <v>41</v>
      </c>
      <c r="AA938" s="2" t="s">
        <v>35</v>
      </c>
      <c r="AB938" s="2" t="str" cm="1">
        <f t="array" ref="AB9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39" spans="1:31" ht="15" hidden="1" customHeight="1" x14ac:dyDescent="0.35">
      <c r="A939" s="1">
        <v>1474</v>
      </c>
      <c r="B939" s="1">
        <v>2</v>
      </c>
      <c r="C939" s="11">
        <v>-8.4208996907827505</v>
      </c>
      <c r="D939" s="10">
        <v>40.192256388291</v>
      </c>
      <c r="E939" s="1">
        <v>4133</v>
      </c>
      <c r="F939" s="2" t="s">
        <v>1103</v>
      </c>
      <c r="G939" s="1"/>
      <c r="H939" s="2" t="s">
        <v>55</v>
      </c>
      <c r="I939" s="2" t="s">
        <v>600</v>
      </c>
      <c r="J939" s="2" t="s">
        <v>600</v>
      </c>
      <c r="K939" s="1">
        <v>-24506.57</v>
      </c>
      <c r="L939" s="1">
        <v>58220.95</v>
      </c>
      <c r="M939" s="2" t="s">
        <v>20</v>
      </c>
      <c r="N939" s="1">
        <v>2003</v>
      </c>
      <c r="O939" s="1" t="str" cm="1">
        <f t="array" ref="O9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9" s="1" t="str" cm="1">
        <f t="array" ref="P9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39" s="2" t="s">
        <v>31</v>
      </c>
      <c r="R939" s="2" t="str" cm="1">
        <f t="array" ref="R9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39" s="2" t="str">
        <f>IF(Esta[[#This Row],[TEC - Tipo de Estrutura 2]]="Pórtico","Vãos Multiplos",Esta[[#This Row],[TEC - Tipo de Estrutura 2]])</f>
        <v>Vãos Multiplos</v>
      </c>
      <c r="T939" s="1">
        <v>2</v>
      </c>
      <c r="U939" s="1">
        <v>41.17</v>
      </c>
      <c r="V939" s="1">
        <v>7.3</v>
      </c>
      <c r="W939" s="1">
        <v>21.17</v>
      </c>
      <c r="X939" s="1">
        <v>7.45</v>
      </c>
      <c r="Y939" s="8"/>
      <c r="Z939" s="1" t="s">
        <v>41</v>
      </c>
      <c r="AA939" s="2" t="s">
        <v>35</v>
      </c>
      <c r="AB939" s="2" t="str" cm="1">
        <f t="array" ref="AB9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0" spans="1:31" ht="15" hidden="1" customHeight="1" x14ac:dyDescent="0.35">
      <c r="A940" s="1">
        <v>1478</v>
      </c>
      <c r="B940" s="1">
        <v>4</v>
      </c>
      <c r="C940" s="11">
        <v>-8.6103305824288991</v>
      </c>
      <c r="D940" s="10">
        <v>40.591636184581098</v>
      </c>
      <c r="E940" s="1">
        <v>4134</v>
      </c>
      <c r="F940" s="2" t="s">
        <v>1104</v>
      </c>
      <c r="G940" s="1"/>
      <c r="H940" s="2" t="s">
        <v>18</v>
      </c>
      <c r="I940" s="2" t="s">
        <v>1076</v>
      </c>
      <c r="J940" s="2" t="s">
        <v>1076</v>
      </c>
      <c r="K940" s="1">
        <v>-40398.04</v>
      </c>
      <c r="L940" s="1">
        <v>102638.7</v>
      </c>
      <c r="M940" s="2" t="s">
        <v>20</v>
      </c>
      <c r="N940" s="1">
        <v>1991</v>
      </c>
      <c r="O940" s="1" t="str" cm="1">
        <f t="array" ref="O9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0" s="1" t="str" cm="1">
        <f t="array" ref="P9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0" s="2" t="s">
        <v>21</v>
      </c>
      <c r="R940" s="2" t="str" cm="1">
        <f t="array" ref="R9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40" s="2" t="str">
        <f>IF(Esta[[#This Row],[TEC - Tipo de Estrutura 2]]="Pórtico","Vãos Multiplos",Esta[[#This Row],[TEC - Tipo de Estrutura 2]])</f>
        <v>Tabuleiro simples/apoiado</v>
      </c>
      <c r="T940" s="1">
        <v>1</v>
      </c>
      <c r="U940" s="1">
        <v>12</v>
      </c>
      <c r="V940" s="1">
        <v>14.1</v>
      </c>
      <c r="W940" s="1">
        <v>12</v>
      </c>
      <c r="X940" s="7"/>
      <c r="Y940" s="8"/>
      <c r="Z940" s="1" t="s">
        <v>41</v>
      </c>
      <c r="AA940" s="2" t="s">
        <v>35</v>
      </c>
      <c r="AB940" s="2" t="str" cm="1">
        <f t="array" ref="AB9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1" spans="1:31" ht="15" hidden="1" customHeight="1" x14ac:dyDescent="0.35">
      <c r="A941" s="1">
        <v>1479</v>
      </c>
      <c r="B941" s="1">
        <v>3</v>
      </c>
      <c r="C941" s="11">
        <v>-8.3969684892749399</v>
      </c>
      <c r="D941" s="10">
        <v>40.184714146975701</v>
      </c>
      <c r="E941" s="1">
        <v>4136</v>
      </c>
      <c r="F941" s="2" t="s">
        <v>1105</v>
      </c>
      <c r="G941" s="1"/>
      <c r="H941" s="2" t="s">
        <v>25</v>
      </c>
      <c r="I941" s="2" t="s">
        <v>600</v>
      </c>
      <c r="J941" s="2" t="s">
        <v>600</v>
      </c>
      <c r="K941" s="1">
        <v>-22471.22</v>
      </c>
      <c r="L941" s="1">
        <v>57377.14</v>
      </c>
      <c r="M941" s="2" t="s">
        <v>20</v>
      </c>
      <c r="N941" s="1">
        <v>2004</v>
      </c>
      <c r="O941" s="1" t="str" cm="1">
        <f t="array" ref="O9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1" s="1" t="str" cm="1">
        <f t="array" ref="P9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1" s="2" t="s">
        <v>31</v>
      </c>
      <c r="R941" s="2" t="str" cm="1">
        <f t="array" ref="R9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1" s="2" t="str">
        <f>IF(Esta[[#This Row],[TEC - Tipo de Estrutura 2]]="Pórtico","Vãos Multiplos",Esta[[#This Row],[TEC - Tipo de Estrutura 2]])</f>
        <v>Vãos Multiplos</v>
      </c>
      <c r="T941" s="1">
        <v>4</v>
      </c>
      <c r="U941" s="1">
        <v>191.3</v>
      </c>
      <c r="V941" s="1">
        <v>14.1</v>
      </c>
      <c r="W941" s="1">
        <v>50.2</v>
      </c>
      <c r="X941" s="1">
        <v>15.22</v>
      </c>
      <c r="Y941" s="8"/>
      <c r="Z941" s="1" t="s">
        <v>41</v>
      </c>
      <c r="AA941" s="2" t="s">
        <v>67</v>
      </c>
      <c r="AB941" s="2" t="str" cm="1">
        <f t="array" ref="AB9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2" spans="1:31" ht="15" hidden="1" customHeight="1" x14ac:dyDescent="0.35">
      <c r="A942" s="1">
        <v>1480</v>
      </c>
      <c r="B942" s="1">
        <v>4</v>
      </c>
      <c r="C942" s="11">
        <v>-8.6122551648554797</v>
      </c>
      <c r="D942" s="10">
        <v>40.594881804608498</v>
      </c>
      <c r="E942" s="1">
        <v>4138</v>
      </c>
      <c r="F942" s="2" t="s">
        <v>1106</v>
      </c>
      <c r="G942" s="1"/>
      <c r="H942" s="2" t="s">
        <v>18</v>
      </c>
      <c r="I942" s="2" t="s">
        <v>1076</v>
      </c>
      <c r="J942" s="2" t="s">
        <v>1076</v>
      </c>
      <c r="K942" s="1">
        <v>-40559</v>
      </c>
      <c r="L942" s="1">
        <v>103000</v>
      </c>
      <c r="M942" s="2" t="s">
        <v>20</v>
      </c>
      <c r="N942" s="1">
        <v>1991</v>
      </c>
      <c r="O942" s="1" t="str" cm="1">
        <f t="array" ref="O9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2" s="1" t="str" cm="1">
        <f t="array" ref="P9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2" s="2" t="s">
        <v>57</v>
      </c>
      <c r="R942" s="2" t="str" cm="1">
        <f t="array" ref="R9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42" s="2" t="str">
        <f>IF(Esta[[#This Row],[TEC - Tipo de Estrutura 2]]="Pórtico","Vãos Multiplos",Esta[[#This Row],[TEC - Tipo de Estrutura 2]])</f>
        <v>Vãos Multiplos</v>
      </c>
      <c r="T942" s="1">
        <v>1</v>
      </c>
      <c r="U942" s="1">
        <v>8.5</v>
      </c>
      <c r="V942" s="1">
        <v>15.05</v>
      </c>
      <c r="W942" s="1">
        <v>8.5</v>
      </c>
      <c r="X942" s="7"/>
      <c r="Y942" s="8"/>
      <c r="Z942" s="1" t="s">
        <v>41</v>
      </c>
      <c r="AA942" s="2" t="s">
        <v>23</v>
      </c>
      <c r="AB942" s="2" t="str" cm="1">
        <f t="array" ref="AB9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3" spans="1:31" ht="15" hidden="1" customHeight="1" x14ac:dyDescent="0.35">
      <c r="A943" s="1">
        <v>1486</v>
      </c>
      <c r="B943" s="1">
        <v>4</v>
      </c>
      <c r="C943" s="11">
        <v>-8.4558480791979402</v>
      </c>
      <c r="D943" s="10">
        <v>40.706215202581802</v>
      </c>
      <c r="E943" s="1">
        <v>4159</v>
      </c>
      <c r="F943" s="2" t="s">
        <v>1109</v>
      </c>
      <c r="G943" s="1"/>
      <c r="H943" s="2" t="s">
        <v>25</v>
      </c>
      <c r="I943" s="2" t="s">
        <v>1076</v>
      </c>
      <c r="J943" s="2" t="s">
        <v>1110</v>
      </c>
      <c r="K943" s="1">
        <v>-27274</v>
      </c>
      <c r="L943" s="1">
        <v>115303</v>
      </c>
      <c r="M943" s="2" t="s">
        <v>20</v>
      </c>
      <c r="N943" s="1">
        <v>1989</v>
      </c>
      <c r="O943" s="1" t="str" cm="1">
        <f t="array" ref="O9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3" s="1" t="str" cm="1">
        <f t="array" ref="P9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3" s="2" t="s">
        <v>31</v>
      </c>
      <c r="R943" s="2" t="str" cm="1">
        <f t="array" ref="R9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3" s="2" t="str">
        <f>IF(Esta[[#This Row],[TEC - Tipo de Estrutura 2]]="Pórtico","Vãos Multiplos",Esta[[#This Row],[TEC - Tipo de Estrutura 2]])</f>
        <v>Vãos Multiplos</v>
      </c>
      <c r="T943" s="1">
        <v>4</v>
      </c>
      <c r="U943" s="1">
        <v>84</v>
      </c>
      <c r="V943" s="1">
        <v>10.8</v>
      </c>
      <c r="W943" s="1">
        <v>23</v>
      </c>
      <c r="X943" s="1">
        <v>5.9</v>
      </c>
      <c r="Y943" s="8"/>
      <c r="Z943" s="1" t="s">
        <v>41</v>
      </c>
      <c r="AA943" s="2" t="s">
        <v>35</v>
      </c>
      <c r="AB943" s="2" t="str" cm="1">
        <f t="array" ref="AB9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4" spans="1:31" ht="15" hidden="1" customHeight="1" x14ac:dyDescent="0.35">
      <c r="A944" s="1">
        <v>1487</v>
      </c>
      <c r="B944" s="1">
        <v>4</v>
      </c>
      <c r="C944" s="11">
        <v>-6.8561010164091396</v>
      </c>
      <c r="D944" s="10">
        <v>41.625600232188901</v>
      </c>
      <c r="E944" s="1">
        <v>4182</v>
      </c>
      <c r="F944" s="2" t="s">
        <v>1111</v>
      </c>
      <c r="G944" s="1"/>
      <c r="H944" s="2" t="s">
        <v>25</v>
      </c>
      <c r="I944" s="2" t="s">
        <v>1112</v>
      </c>
      <c r="J944" s="2" t="s">
        <v>1112</v>
      </c>
      <c r="K944" s="1">
        <v>106420</v>
      </c>
      <c r="L944" s="1">
        <v>218145</v>
      </c>
      <c r="M944" s="2" t="s">
        <v>20</v>
      </c>
      <c r="N944" s="1">
        <v>1987</v>
      </c>
      <c r="O944" s="1" t="str" cm="1">
        <f t="array" ref="O9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4" s="1" t="str" cm="1">
        <f t="array" ref="P9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4" s="2" t="s">
        <v>31</v>
      </c>
      <c r="R944" s="2" t="str" cm="1">
        <f t="array" ref="R9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4" s="2" t="str">
        <f>IF(Esta[[#This Row],[TEC - Tipo de Estrutura 2]]="Pórtico","Vãos Multiplos",Esta[[#This Row],[TEC - Tipo de Estrutura 2]])</f>
        <v>Vãos Multiplos</v>
      </c>
      <c r="T944" s="1">
        <v>3</v>
      </c>
      <c r="U944" s="1">
        <v>59.45</v>
      </c>
      <c r="V944" s="1">
        <v>14.9</v>
      </c>
      <c r="W944" s="1">
        <v>23.7</v>
      </c>
      <c r="X944" s="1">
        <v>10.3</v>
      </c>
      <c r="Y944" s="8"/>
      <c r="Z944" s="1" t="s">
        <v>37</v>
      </c>
      <c r="AA944" s="2" t="s">
        <v>35</v>
      </c>
      <c r="AB944" s="2" t="str" cm="1">
        <f t="array" ref="AB9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5" spans="1:29" ht="15" hidden="1" customHeight="1" x14ac:dyDescent="0.35">
      <c r="A945" s="1">
        <v>1488</v>
      </c>
      <c r="B945" s="1">
        <v>4</v>
      </c>
      <c r="C945" s="11">
        <v>-8.6715227682435092</v>
      </c>
      <c r="D945" s="10">
        <v>40.788927388269101</v>
      </c>
      <c r="E945" s="1">
        <v>4187</v>
      </c>
      <c r="F945" s="2" t="s">
        <v>1113</v>
      </c>
      <c r="G945" s="1"/>
      <c r="H945" s="2" t="s">
        <v>25</v>
      </c>
      <c r="I945" s="2" t="s">
        <v>1076</v>
      </c>
      <c r="J945" s="2" t="s">
        <v>1114</v>
      </c>
      <c r="K945" s="1">
        <v>-45443.9</v>
      </c>
      <c r="L945" s="1">
        <v>124577.5</v>
      </c>
      <c r="M945" s="2" t="s">
        <v>20</v>
      </c>
      <c r="N945" s="1">
        <v>1964</v>
      </c>
      <c r="O945" s="1" t="str" cm="1">
        <f t="array" ref="O9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45" s="1" t="str" cm="1">
        <f t="array" ref="P9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45" s="2" t="s">
        <v>31</v>
      </c>
      <c r="R945" s="2" t="str" cm="1">
        <f t="array" ref="R9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5" s="2" t="str">
        <f>IF(Esta[[#This Row],[TEC - Tipo de Estrutura 2]]="Pórtico","Vãos Multiplos",Esta[[#This Row],[TEC - Tipo de Estrutura 2]])</f>
        <v>Vãos Multiplos</v>
      </c>
      <c r="T945" s="1">
        <v>10</v>
      </c>
      <c r="U945" s="1">
        <v>308</v>
      </c>
      <c r="V945" s="1">
        <v>12.5</v>
      </c>
      <c r="W945" s="1">
        <v>30.8</v>
      </c>
      <c r="X945" s="1">
        <v>119</v>
      </c>
      <c r="Y945" s="8"/>
      <c r="Z945" s="1" t="s">
        <v>41</v>
      </c>
      <c r="AA945" s="2" t="s">
        <v>35</v>
      </c>
      <c r="AB945" s="2" t="str" cm="1">
        <f t="array" ref="AB9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6" spans="1:29" ht="15" hidden="1" customHeight="1" x14ac:dyDescent="0.35">
      <c r="A946" s="1">
        <v>1489</v>
      </c>
      <c r="B946" s="1">
        <v>4</v>
      </c>
      <c r="C946" s="11">
        <v>-6.7930173835489596</v>
      </c>
      <c r="D946" s="10">
        <v>41.812639714049297</v>
      </c>
      <c r="E946" s="1">
        <v>4193</v>
      </c>
      <c r="F946" s="2" t="s">
        <v>1115</v>
      </c>
      <c r="G946" s="1"/>
      <c r="H946" s="2" t="s">
        <v>34</v>
      </c>
      <c r="I946" s="2" t="s">
        <v>1112</v>
      </c>
      <c r="J946" s="2" t="s">
        <v>1112</v>
      </c>
      <c r="K946" s="1">
        <v>111353.8</v>
      </c>
      <c r="L946" s="1">
        <v>238999.5</v>
      </c>
      <c r="M946" s="2" t="s">
        <v>20</v>
      </c>
      <c r="N946" s="1">
        <v>1995</v>
      </c>
      <c r="O946" s="1" t="str" cm="1">
        <f t="array" ref="O9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6" s="1" t="str" cm="1">
        <f t="array" ref="P9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6" s="2" t="s">
        <v>31</v>
      </c>
      <c r="R946" s="2" t="str" cm="1">
        <f t="array" ref="R9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6" s="2" t="str">
        <f>IF(Esta[[#This Row],[TEC - Tipo de Estrutura 2]]="Pórtico","Vãos Multiplos",Esta[[#This Row],[TEC - Tipo de Estrutura 2]])</f>
        <v>Vãos Multiplos</v>
      </c>
      <c r="T946" s="1">
        <v>3</v>
      </c>
      <c r="U946" s="1">
        <v>36.9</v>
      </c>
      <c r="V946" s="1">
        <v>10.4</v>
      </c>
      <c r="W946" s="1">
        <v>18.100000000000001</v>
      </c>
      <c r="X946" s="1">
        <v>6.25</v>
      </c>
      <c r="Y946" s="8"/>
      <c r="Z946" s="1" t="s">
        <v>37</v>
      </c>
      <c r="AA946" s="2" t="s">
        <v>35</v>
      </c>
      <c r="AB946" s="2" t="str" cm="1">
        <f t="array" ref="AB9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7" spans="1:29" ht="15" hidden="1" customHeight="1" x14ac:dyDescent="0.35">
      <c r="A947" s="1">
        <v>1490</v>
      </c>
      <c r="B947" s="1">
        <v>2</v>
      </c>
      <c r="C947" s="11">
        <v>-6.7866251973328504</v>
      </c>
      <c r="D947" s="10">
        <v>41.8161238691889</v>
      </c>
      <c r="E947" s="1">
        <v>4194</v>
      </c>
      <c r="F947" s="2" t="s">
        <v>34</v>
      </c>
      <c r="G947" s="1"/>
      <c r="H947" s="2" t="s">
        <v>34</v>
      </c>
      <c r="I947" s="2" t="s">
        <v>1112</v>
      </c>
      <c r="J947" s="2" t="s">
        <v>1112</v>
      </c>
      <c r="K947" s="1">
        <v>111878.9</v>
      </c>
      <c r="L947" s="1">
        <v>239394.8</v>
      </c>
      <c r="M947" s="2" t="s">
        <v>20</v>
      </c>
      <c r="N947" s="1">
        <v>1995</v>
      </c>
      <c r="O947" s="1" t="str" cm="1">
        <f t="array" ref="O9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7" s="1" t="str" cm="1">
        <f t="array" ref="P9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7" s="2" t="s">
        <v>31</v>
      </c>
      <c r="R947" s="2" t="str" cm="1">
        <f t="array" ref="R9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7" s="2" t="str">
        <f>IF(Esta[[#This Row],[TEC - Tipo de Estrutura 2]]="Pórtico","Vãos Multiplos",Esta[[#This Row],[TEC - Tipo de Estrutura 2]])</f>
        <v>Vãos Multiplos</v>
      </c>
      <c r="T947" s="1">
        <v>3</v>
      </c>
      <c r="U947" s="1">
        <v>33.799999999999997</v>
      </c>
      <c r="V947" s="1">
        <v>7.5</v>
      </c>
      <c r="W947" s="1">
        <v>18.100000000000001</v>
      </c>
      <c r="X947" s="1">
        <v>7.1</v>
      </c>
      <c r="Y947" s="8"/>
      <c r="Z947" s="1" t="s">
        <v>37</v>
      </c>
      <c r="AA947" s="2" t="s">
        <v>35</v>
      </c>
      <c r="AB947" s="2" t="str" cm="1">
        <f t="array" ref="AB9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8" spans="1:29" ht="15" hidden="1" customHeight="1" x14ac:dyDescent="0.35">
      <c r="A948" s="1">
        <v>1491</v>
      </c>
      <c r="B948" s="1">
        <v>4</v>
      </c>
      <c r="C948" s="11">
        <v>-7.4288618332630998</v>
      </c>
      <c r="D948" s="10">
        <v>37.237591676985097</v>
      </c>
      <c r="E948" s="1">
        <v>4197</v>
      </c>
      <c r="F948" s="2" t="s">
        <v>1116</v>
      </c>
      <c r="G948" s="1"/>
      <c r="H948" s="2" t="s">
        <v>55</v>
      </c>
      <c r="I948" s="2" t="s">
        <v>59</v>
      </c>
      <c r="J948" s="2" t="s">
        <v>450</v>
      </c>
      <c r="K948" s="1">
        <v>62491</v>
      </c>
      <c r="L948" s="1">
        <v>-269584</v>
      </c>
      <c r="M948" s="2" t="s">
        <v>20</v>
      </c>
      <c r="N948" s="1">
        <v>1991</v>
      </c>
      <c r="O948" s="1" t="str" cm="1">
        <f t="array" ref="O9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8" s="1" t="str" cm="1">
        <f t="array" ref="P9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8" s="2" t="s">
        <v>31</v>
      </c>
      <c r="R948" s="2" t="str" cm="1">
        <f t="array" ref="R9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8" s="2" t="str">
        <f>IF(Esta[[#This Row],[TEC - Tipo de Estrutura 2]]="Pórtico","Vãos Multiplos",Esta[[#This Row],[TEC - Tipo de Estrutura 2]])</f>
        <v>Vãos Multiplos</v>
      </c>
      <c r="T948" s="1">
        <v>10</v>
      </c>
      <c r="U948" s="1">
        <v>297.5</v>
      </c>
      <c r="V948" s="1">
        <v>21</v>
      </c>
      <c r="W948" s="1">
        <v>30</v>
      </c>
      <c r="X948" s="1">
        <v>8.6</v>
      </c>
      <c r="Y948" s="8"/>
      <c r="Z948" s="1" t="s">
        <v>29</v>
      </c>
      <c r="AA948" s="2" t="s">
        <v>35</v>
      </c>
      <c r="AB948" s="2" t="str" cm="1">
        <f t="array" ref="AB9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49" spans="1:29" ht="15" hidden="1" customHeight="1" x14ac:dyDescent="0.35">
      <c r="A949" s="1">
        <v>1493</v>
      </c>
      <c r="B949" s="1">
        <v>4</v>
      </c>
      <c r="C949" s="11">
        <v>-6.7757120252951504</v>
      </c>
      <c r="D949" s="10">
        <v>41.820734621942698</v>
      </c>
      <c r="E949" s="1">
        <v>4201</v>
      </c>
      <c r="F949" s="2" t="s">
        <v>34</v>
      </c>
      <c r="G949" s="1"/>
      <c r="H949" s="2" t="s">
        <v>34</v>
      </c>
      <c r="I949" s="2" t="s">
        <v>1112</v>
      </c>
      <c r="J949" s="2" t="s">
        <v>1112</v>
      </c>
      <c r="K949" s="1">
        <v>112777.60000000001</v>
      </c>
      <c r="L949" s="1">
        <v>239921.2</v>
      </c>
      <c r="M949" s="2" t="s">
        <v>20</v>
      </c>
      <c r="N949" s="1">
        <v>1995</v>
      </c>
      <c r="O949" s="1" t="str" cm="1">
        <f t="array" ref="O9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9" s="1" t="str" cm="1">
        <f t="array" ref="P9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49" s="2" t="s">
        <v>31</v>
      </c>
      <c r="R949" s="2" t="str" cm="1">
        <f t="array" ref="R9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49" s="2" t="str">
        <f>IF(Esta[[#This Row],[TEC - Tipo de Estrutura 2]]="Pórtico","Vãos Multiplos",Esta[[#This Row],[TEC - Tipo de Estrutura 2]])</f>
        <v>Vãos Multiplos</v>
      </c>
      <c r="T949" s="1">
        <v>3</v>
      </c>
      <c r="U949" s="1">
        <v>33.799999999999997</v>
      </c>
      <c r="V949" s="1">
        <v>35.200000000000003</v>
      </c>
      <c r="W949" s="1">
        <v>18.100000000000001</v>
      </c>
      <c r="X949" s="1">
        <v>5.8</v>
      </c>
      <c r="Y949" s="8"/>
      <c r="Z949" s="1" t="s">
        <v>37</v>
      </c>
      <c r="AA949" s="2" t="s">
        <v>35</v>
      </c>
      <c r="AB949" s="2" t="str" cm="1">
        <f t="array" ref="AB9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0" spans="1:29" ht="15" hidden="1" customHeight="1" x14ac:dyDescent="0.35">
      <c r="A950" s="1">
        <v>1494</v>
      </c>
      <c r="B950" s="1">
        <v>4</v>
      </c>
      <c r="C950" s="11">
        <v>-6.7615036043102501</v>
      </c>
      <c r="D950" s="10">
        <v>41.820517197831698</v>
      </c>
      <c r="E950" s="1">
        <v>4203</v>
      </c>
      <c r="F950" s="2" t="s">
        <v>18</v>
      </c>
      <c r="G950" s="1"/>
      <c r="H950" s="2" t="s">
        <v>18</v>
      </c>
      <c r="I950" s="2" t="s">
        <v>1112</v>
      </c>
      <c r="J950" s="2" t="s">
        <v>1112</v>
      </c>
      <c r="K950" s="1">
        <v>113958.5</v>
      </c>
      <c r="L950" s="1">
        <v>239915.8</v>
      </c>
      <c r="M950" s="2" t="s">
        <v>20</v>
      </c>
      <c r="N950" s="1">
        <v>1995</v>
      </c>
      <c r="O950" s="1" t="str" cm="1">
        <f t="array" ref="O9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0" s="1" t="str" cm="1">
        <f t="array" ref="P9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0" s="2" t="s">
        <v>57</v>
      </c>
      <c r="R950" s="2" t="str" cm="1">
        <f t="array" ref="R9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50" s="2" t="str">
        <f>IF(Esta[[#This Row],[TEC - Tipo de Estrutura 2]]="Pórtico","Vãos Multiplos",Esta[[#This Row],[TEC - Tipo de Estrutura 2]])</f>
        <v>Vãos Multiplos</v>
      </c>
      <c r="T950" s="1">
        <v>1</v>
      </c>
      <c r="U950" s="1">
        <v>11.3</v>
      </c>
      <c r="V950" s="1">
        <v>16</v>
      </c>
      <c r="W950" s="1">
        <v>11.3</v>
      </c>
      <c r="X950" s="7"/>
      <c r="Y950" s="8"/>
      <c r="Z950" s="1" t="s">
        <v>37</v>
      </c>
      <c r="AA950" s="2" t="s">
        <v>35</v>
      </c>
      <c r="AB950" s="2" t="str" cm="1">
        <f t="array" ref="AB9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1" spans="1:29" ht="15" hidden="1" customHeight="1" x14ac:dyDescent="0.35">
      <c r="A951" s="1">
        <v>1495</v>
      </c>
      <c r="B951" s="1">
        <v>4</v>
      </c>
      <c r="C951" s="11">
        <v>-6.7543596776497603</v>
      </c>
      <c r="D951" s="10">
        <v>41.820550498192397</v>
      </c>
      <c r="E951" s="1">
        <v>4205</v>
      </c>
      <c r="F951" s="2" t="s">
        <v>18</v>
      </c>
      <c r="G951" s="1"/>
      <c r="H951" s="2" t="s">
        <v>18</v>
      </c>
      <c r="I951" s="2" t="s">
        <v>1112</v>
      </c>
      <c r="J951" s="2" t="s">
        <v>1112</v>
      </c>
      <c r="K951" s="1">
        <v>114552</v>
      </c>
      <c r="L951" s="1">
        <v>239929</v>
      </c>
      <c r="M951" s="2" t="s">
        <v>20</v>
      </c>
      <c r="N951" s="1">
        <v>1995</v>
      </c>
      <c r="O951" s="1" t="str" cm="1">
        <f t="array" ref="O9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1" s="1" t="str" cm="1">
        <f t="array" ref="P9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1" s="2" t="s">
        <v>31</v>
      </c>
      <c r="R951" s="2" t="str" cm="1">
        <f t="array" ref="R9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1" s="2" t="str">
        <f>IF(Esta[[#This Row],[TEC - Tipo de Estrutura 2]]="Pórtico","Vãos Multiplos",Esta[[#This Row],[TEC - Tipo de Estrutura 2]])</f>
        <v>Vãos Multiplos</v>
      </c>
      <c r="T951" s="1">
        <v>3</v>
      </c>
      <c r="U951" s="1">
        <v>40.65</v>
      </c>
      <c r="V951" s="1">
        <v>26.9</v>
      </c>
      <c r="W951" s="1">
        <v>20.350000000000001</v>
      </c>
      <c r="X951" s="1">
        <v>6.5</v>
      </c>
      <c r="Y951" s="8"/>
      <c r="Z951" s="1" t="s">
        <v>37</v>
      </c>
      <c r="AA951" s="2" t="s">
        <v>35</v>
      </c>
      <c r="AB951" s="2" t="str" cm="1">
        <f t="array" ref="AB9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2" spans="1:29" ht="15" hidden="1" customHeight="1" x14ac:dyDescent="0.35">
      <c r="A952" s="1">
        <v>1496</v>
      </c>
      <c r="B952" s="1">
        <v>4</v>
      </c>
      <c r="C952" s="11">
        <v>-6.7496970242720202</v>
      </c>
      <c r="D952" s="10">
        <v>41.820215334137103</v>
      </c>
      <c r="E952" s="1">
        <v>4207</v>
      </c>
      <c r="F952" s="2" t="s">
        <v>34</v>
      </c>
      <c r="G952" s="1"/>
      <c r="H952" s="2" t="s">
        <v>34</v>
      </c>
      <c r="I952" s="2" t="s">
        <v>1112</v>
      </c>
      <c r="J952" s="2" t="s">
        <v>1112</v>
      </c>
      <c r="K952" s="1">
        <v>114940</v>
      </c>
      <c r="L952" s="1">
        <v>239898</v>
      </c>
      <c r="M952" s="2" t="s">
        <v>20</v>
      </c>
      <c r="N952" s="1">
        <v>2002</v>
      </c>
      <c r="O952" s="1" t="str" cm="1">
        <f t="array" ref="O9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2" s="1" t="str" cm="1">
        <f t="array" ref="P9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2" s="2" t="s">
        <v>31</v>
      </c>
      <c r="R952" s="2" t="str" cm="1">
        <f t="array" ref="R9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2" s="2" t="str">
        <f>IF(Esta[[#This Row],[TEC - Tipo de Estrutura 2]]="Pórtico","Vãos Multiplos",Esta[[#This Row],[TEC - Tipo de Estrutura 2]])</f>
        <v>Vãos Multiplos</v>
      </c>
      <c r="T952" s="1">
        <v>3</v>
      </c>
      <c r="U952" s="1">
        <v>37.25</v>
      </c>
      <c r="V952" s="1">
        <v>11.4</v>
      </c>
      <c r="W952" s="1">
        <v>21</v>
      </c>
      <c r="X952" s="1">
        <v>5</v>
      </c>
      <c r="Y952" s="8"/>
      <c r="Z952" s="1" t="s">
        <v>37</v>
      </c>
      <c r="AA952" s="2" t="s">
        <v>35</v>
      </c>
      <c r="AB952" s="2" t="str" cm="1">
        <f t="array" ref="AB9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3" spans="1:29" ht="15" hidden="1" customHeight="1" x14ac:dyDescent="0.35">
      <c r="A953" s="1">
        <v>1497</v>
      </c>
      <c r="B953" s="1">
        <v>4</v>
      </c>
      <c r="C953" s="11">
        <v>-6.7450659617718403</v>
      </c>
      <c r="D953" s="10">
        <v>41.817751140780402</v>
      </c>
      <c r="E953" s="1">
        <v>4208</v>
      </c>
      <c r="F953" s="2" t="s">
        <v>34</v>
      </c>
      <c r="G953" s="1"/>
      <c r="H953" s="2" t="s">
        <v>34</v>
      </c>
      <c r="I953" s="2" t="s">
        <v>1112</v>
      </c>
      <c r="J953" s="2" t="s">
        <v>1112</v>
      </c>
      <c r="K953" s="1">
        <v>115329.2</v>
      </c>
      <c r="L953" s="1">
        <v>239630.5</v>
      </c>
      <c r="M953" s="2" t="s">
        <v>20</v>
      </c>
      <c r="N953" s="1">
        <v>1995</v>
      </c>
      <c r="O953" s="1" t="str" cm="1">
        <f t="array" ref="O9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3" s="1" t="str" cm="1">
        <f t="array" ref="P9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3" s="2" t="s">
        <v>31</v>
      </c>
      <c r="R953" s="2" t="str" cm="1">
        <f t="array" ref="R9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3" s="2" t="str">
        <f>IF(Esta[[#This Row],[TEC - Tipo de Estrutura 2]]="Pórtico","Vãos Multiplos",Esta[[#This Row],[TEC - Tipo de Estrutura 2]])</f>
        <v>Vãos Multiplos</v>
      </c>
      <c r="T953" s="1">
        <v>3</v>
      </c>
      <c r="U953" s="1">
        <v>33.200000000000003</v>
      </c>
      <c r="V953" s="1">
        <v>7</v>
      </c>
      <c r="W953" s="1">
        <v>18.100000000000001</v>
      </c>
      <c r="X953" s="1">
        <v>6.15</v>
      </c>
      <c r="Y953" s="8"/>
      <c r="Z953" s="1" t="s">
        <v>37</v>
      </c>
      <c r="AA953" s="2" t="s">
        <v>35</v>
      </c>
      <c r="AB953" s="2" t="str" cm="1">
        <f t="array" ref="AB9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4" spans="1:29" ht="15" hidden="1" customHeight="1" x14ac:dyDescent="0.35">
      <c r="A954" s="1">
        <v>1498</v>
      </c>
      <c r="B954" s="1">
        <v>4</v>
      </c>
      <c r="C954" s="11">
        <v>-6.7401529740385104</v>
      </c>
      <c r="D954" s="10">
        <v>41.814817883746002</v>
      </c>
      <c r="E954" s="1">
        <v>4209</v>
      </c>
      <c r="F954" s="2" t="s">
        <v>1117</v>
      </c>
      <c r="G954" s="1"/>
      <c r="H954" s="2" t="s">
        <v>18</v>
      </c>
      <c r="I954" s="2" t="s">
        <v>1112</v>
      </c>
      <c r="J954" s="2" t="s">
        <v>1112</v>
      </c>
      <c r="K954" s="1">
        <v>115742.7</v>
      </c>
      <c r="L954" s="1">
        <v>239311.3</v>
      </c>
      <c r="M954" s="2" t="s">
        <v>20</v>
      </c>
      <c r="N954" s="1">
        <v>1995</v>
      </c>
      <c r="O954" s="1" t="str" cm="1">
        <f t="array" ref="O9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4" s="1" t="str" cm="1">
        <f t="array" ref="P9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4" s="2" t="s">
        <v>31</v>
      </c>
      <c r="R954" s="2" t="str" cm="1">
        <f t="array" ref="R9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4" s="2" t="str">
        <f>IF(Esta[[#This Row],[TEC - Tipo de Estrutura 2]]="Pórtico","Vãos Multiplos",Esta[[#This Row],[TEC - Tipo de Estrutura 2]])</f>
        <v>Vãos Multiplos</v>
      </c>
      <c r="T954" s="1">
        <v>3</v>
      </c>
      <c r="U954" s="1">
        <v>45.1</v>
      </c>
      <c r="V954" s="1">
        <v>27.5</v>
      </c>
      <c r="W954" s="1">
        <v>22.8</v>
      </c>
      <c r="X954" s="1">
        <v>6.35</v>
      </c>
      <c r="Y954" s="8"/>
      <c r="Z954" s="1" t="s">
        <v>37</v>
      </c>
      <c r="AA954" s="2" t="s">
        <v>35</v>
      </c>
      <c r="AB954" s="2" t="str" cm="1">
        <f t="array" ref="AB9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5" spans="1:29" ht="15" hidden="1" customHeight="1" x14ac:dyDescent="0.35">
      <c r="A955" s="1">
        <v>1499</v>
      </c>
      <c r="B955" s="1">
        <v>4</v>
      </c>
      <c r="C955" s="11">
        <v>-6.7390047143370202</v>
      </c>
      <c r="D955" s="10">
        <v>41.811551146598397</v>
      </c>
      <c r="E955" s="1">
        <v>4210</v>
      </c>
      <c r="F955" s="2" t="s">
        <v>18</v>
      </c>
      <c r="G955" s="1"/>
      <c r="H955" s="2" t="s">
        <v>18</v>
      </c>
      <c r="I955" s="2" t="s">
        <v>1112</v>
      </c>
      <c r="J955" s="2" t="s">
        <v>1112</v>
      </c>
      <c r="K955" s="1">
        <v>115844</v>
      </c>
      <c r="L955" s="1">
        <v>238950</v>
      </c>
      <c r="M955" s="2" t="s">
        <v>20</v>
      </c>
      <c r="N955" s="1">
        <v>1995</v>
      </c>
      <c r="O955" s="1" t="str" cm="1">
        <f t="array" ref="O9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5" s="1" t="str" cm="1">
        <f t="array" ref="P9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5" s="2" t="s">
        <v>57</v>
      </c>
      <c r="R955" s="2" t="str" cm="1">
        <f t="array" ref="R9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55" s="2" t="str">
        <f>IF(Esta[[#This Row],[TEC - Tipo de Estrutura 2]]="Pórtico","Vãos Multiplos",Esta[[#This Row],[TEC - Tipo de Estrutura 2]])</f>
        <v>Vãos Multiplos</v>
      </c>
      <c r="T955" s="1">
        <v>1</v>
      </c>
      <c r="U955" s="1">
        <v>11.05</v>
      </c>
      <c r="V955" s="1">
        <v>37</v>
      </c>
      <c r="W955" s="1">
        <v>11.05</v>
      </c>
      <c r="X955" s="7"/>
      <c r="Y955" s="8"/>
      <c r="Z955" s="1" t="s">
        <v>37</v>
      </c>
      <c r="AA955" s="2" t="s">
        <v>35</v>
      </c>
      <c r="AB955" s="2" t="str" cm="1">
        <f t="array" ref="AB9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6" spans="1:29" ht="15" hidden="1" customHeight="1" x14ac:dyDescent="0.35">
      <c r="A956" s="1">
        <v>1500</v>
      </c>
      <c r="B956" s="1">
        <v>4</v>
      </c>
      <c r="C956" s="11">
        <v>-6.7378962430091098</v>
      </c>
      <c r="D956" s="10">
        <v>41.809394957699297</v>
      </c>
      <c r="E956" s="1">
        <v>4211</v>
      </c>
      <c r="F956" s="2" t="s">
        <v>18</v>
      </c>
      <c r="G956" s="1"/>
      <c r="H956" s="2" t="s">
        <v>18</v>
      </c>
      <c r="I956" s="2" t="s">
        <v>1112</v>
      </c>
      <c r="J956" s="2" t="s">
        <v>1112</v>
      </c>
      <c r="K956" s="1">
        <v>115940</v>
      </c>
      <c r="L956" s="1">
        <v>238712</v>
      </c>
      <c r="M956" s="2" t="s">
        <v>20</v>
      </c>
      <c r="N956" s="1">
        <v>1995</v>
      </c>
      <c r="O956" s="1" t="str" cm="1">
        <f t="array" ref="O9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6" s="1" t="str" cm="1">
        <f t="array" ref="P9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6" s="2" t="s">
        <v>57</v>
      </c>
      <c r="R956" s="2" t="str" cm="1">
        <f t="array" ref="R9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56" s="2" t="str">
        <f>IF(Esta[[#This Row],[TEC - Tipo de Estrutura 2]]="Pórtico","Vãos Multiplos",Esta[[#This Row],[TEC - Tipo de Estrutura 2]])</f>
        <v>Vãos Multiplos</v>
      </c>
      <c r="T956" s="1">
        <v>1</v>
      </c>
      <c r="U956" s="1">
        <v>10.8</v>
      </c>
      <c r="V956" s="1">
        <v>24.5</v>
      </c>
      <c r="W956" s="1">
        <v>10.8</v>
      </c>
      <c r="X956" s="7"/>
      <c r="Y956" s="8"/>
      <c r="Z956" s="1" t="s">
        <v>37</v>
      </c>
      <c r="AA956" s="2" t="s">
        <v>35</v>
      </c>
      <c r="AB956" s="2" t="str" cm="1">
        <f t="array" ref="AB9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7" spans="1:29" ht="15" hidden="1" customHeight="1" x14ac:dyDescent="0.35">
      <c r="A957" s="1">
        <v>1501</v>
      </c>
      <c r="B957" s="1">
        <v>4</v>
      </c>
      <c r="C957" s="11">
        <v>-6.7334924735589397</v>
      </c>
      <c r="D957" s="10">
        <v>41.804947881600498</v>
      </c>
      <c r="E957" s="1">
        <v>4212</v>
      </c>
      <c r="F957" s="2" t="s">
        <v>34</v>
      </c>
      <c r="G957" s="1"/>
      <c r="H957" s="2" t="s">
        <v>34</v>
      </c>
      <c r="I957" s="2" t="s">
        <v>1112</v>
      </c>
      <c r="J957" s="2" t="s">
        <v>1112</v>
      </c>
      <c r="K957" s="1">
        <v>116314</v>
      </c>
      <c r="L957" s="1">
        <v>238224</v>
      </c>
      <c r="M957" s="2" t="s">
        <v>20</v>
      </c>
      <c r="N957" s="1">
        <v>1995</v>
      </c>
      <c r="O957" s="1" t="str" cm="1">
        <f t="array" ref="O9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7" s="1" t="str" cm="1">
        <f t="array" ref="P9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7" s="2" t="s">
        <v>31</v>
      </c>
      <c r="R957" s="2" t="str" cm="1">
        <f t="array" ref="R9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7" s="2" t="str">
        <f>IF(Esta[[#This Row],[TEC - Tipo de Estrutura 2]]="Pórtico","Vãos Multiplos",Esta[[#This Row],[TEC - Tipo de Estrutura 2]])</f>
        <v>Vãos Multiplos</v>
      </c>
      <c r="T957" s="1">
        <v>3</v>
      </c>
      <c r="U957" s="1">
        <v>31.65</v>
      </c>
      <c r="V957" s="1">
        <v>10.3</v>
      </c>
      <c r="W957" s="1">
        <v>16.45</v>
      </c>
      <c r="X957" s="1">
        <v>6.45</v>
      </c>
      <c r="Y957" s="8"/>
      <c r="Z957" s="1" t="s">
        <v>37</v>
      </c>
      <c r="AA957" s="2" t="s">
        <v>35</v>
      </c>
      <c r="AB957" s="2" t="str" cm="1">
        <f t="array" ref="AB9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8" spans="1:29" ht="15" hidden="1" customHeight="1" x14ac:dyDescent="0.35">
      <c r="A958" s="1">
        <v>1503</v>
      </c>
      <c r="B958" s="1">
        <v>4</v>
      </c>
      <c r="C958" s="11">
        <v>-6.7280105561762999</v>
      </c>
      <c r="D958" s="10">
        <v>41.798659826859797</v>
      </c>
      <c r="E958" s="1">
        <v>4216</v>
      </c>
      <c r="F958" s="2" t="s">
        <v>34</v>
      </c>
      <c r="G958" s="1"/>
      <c r="H958" s="2" t="s">
        <v>34</v>
      </c>
      <c r="I958" s="2" t="s">
        <v>1112</v>
      </c>
      <c r="J958" s="2" t="s">
        <v>1112</v>
      </c>
      <c r="K958" s="1">
        <v>116781</v>
      </c>
      <c r="L958" s="1">
        <v>237533</v>
      </c>
      <c r="M958" s="2" t="s">
        <v>20</v>
      </c>
      <c r="N958" s="1">
        <v>1995</v>
      </c>
      <c r="O958" s="1" t="str" cm="1">
        <f t="array" ref="O9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8" s="1" t="str" cm="1">
        <f t="array" ref="P9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8" s="2" t="s">
        <v>31</v>
      </c>
      <c r="R958" s="2" t="str" cm="1">
        <f t="array" ref="R9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8" s="2" t="str">
        <f>IF(Esta[[#This Row],[TEC - Tipo de Estrutura 2]]="Pórtico","Vãos Multiplos",Esta[[#This Row],[TEC - Tipo de Estrutura 2]])</f>
        <v>Vãos Multiplos</v>
      </c>
      <c r="T958" s="1">
        <v>3</v>
      </c>
      <c r="U958" s="1">
        <v>34.1</v>
      </c>
      <c r="V958" s="1">
        <v>17.2</v>
      </c>
      <c r="W958" s="1">
        <v>18.5</v>
      </c>
      <c r="X958" s="1">
        <v>5.75</v>
      </c>
      <c r="Y958" s="8"/>
      <c r="Z958" s="1" t="s">
        <v>37</v>
      </c>
      <c r="AA958" s="2" t="s">
        <v>35</v>
      </c>
      <c r="AB958" s="2" t="str" cm="1">
        <f t="array" ref="AB9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59" spans="1:29" ht="15" hidden="1" customHeight="1" x14ac:dyDescent="0.35">
      <c r="A959" s="1">
        <v>1504</v>
      </c>
      <c r="B959" s="1">
        <v>4</v>
      </c>
      <c r="C959" s="11">
        <v>-6.7254651806750401</v>
      </c>
      <c r="D959" s="10">
        <v>41.794568272444103</v>
      </c>
      <c r="E959" s="1">
        <v>4217</v>
      </c>
      <c r="F959" s="2" t="s">
        <v>34</v>
      </c>
      <c r="G959" s="1"/>
      <c r="H959" s="2" t="s">
        <v>34</v>
      </c>
      <c r="I959" s="2" t="s">
        <v>1112</v>
      </c>
      <c r="J959" s="2" t="s">
        <v>1112</v>
      </c>
      <c r="K959" s="1">
        <v>117000</v>
      </c>
      <c r="L959" s="1">
        <v>237082</v>
      </c>
      <c r="M959" s="2" t="s">
        <v>20</v>
      </c>
      <c r="N959" s="1">
        <v>1995</v>
      </c>
      <c r="O959" s="1" t="str" cm="1">
        <f t="array" ref="O9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9" s="1" t="str" cm="1">
        <f t="array" ref="P9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59" s="2" t="s">
        <v>31</v>
      </c>
      <c r="R959" s="2" t="str" cm="1">
        <f t="array" ref="R9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59" s="2" t="str">
        <f>IF(Esta[[#This Row],[TEC - Tipo de Estrutura 2]]="Pórtico","Vãos Multiplos",Esta[[#This Row],[TEC - Tipo de Estrutura 2]])</f>
        <v>Vãos Multiplos</v>
      </c>
      <c r="T959" s="1">
        <v>3</v>
      </c>
      <c r="U959" s="1">
        <v>31.4</v>
      </c>
      <c r="V959" s="1">
        <v>9.8000000000000007</v>
      </c>
      <c r="W959" s="1">
        <v>16.5</v>
      </c>
      <c r="X959" s="1">
        <v>6.7</v>
      </c>
      <c r="Y959" s="8"/>
      <c r="Z959" s="1" t="s">
        <v>37</v>
      </c>
      <c r="AA959" s="2" t="s">
        <v>35</v>
      </c>
      <c r="AB959" s="2" t="str" cm="1">
        <f t="array" ref="AB9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0" spans="1:29" ht="15" hidden="1" customHeight="1" x14ac:dyDescent="0.35">
      <c r="A960" s="1">
        <v>1506</v>
      </c>
      <c r="B960" s="1">
        <v>4</v>
      </c>
      <c r="C960" s="11">
        <v>-7.4961570055688602</v>
      </c>
      <c r="D960" s="10">
        <v>37.273127290029301</v>
      </c>
      <c r="E960" s="1">
        <v>4225</v>
      </c>
      <c r="F960" s="2" t="s">
        <v>1118</v>
      </c>
      <c r="G960" s="1"/>
      <c r="H960" s="2" t="s">
        <v>55</v>
      </c>
      <c r="I960" s="2" t="s">
        <v>59</v>
      </c>
      <c r="J960" s="2" t="s">
        <v>450</v>
      </c>
      <c r="K960" s="1">
        <v>56492.98</v>
      </c>
      <c r="L960" s="1">
        <v>-265682.40000000002</v>
      </c>
      <c r="M960" s="2" t="s">
        <v>20</v>
      </c>
      <c r="N960" s="1">
        <v>2002</v>
      </c>
      <c r="O960" s="1" t="str" cm="1">
        <f t="array" ref="O9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0" s="1" t="str" cm="1">
        <f t="array" ref="P9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0" s="2" t="s">
        <v>31</v>
      </c>
      <c r="R960" s="2" t="str" cm="1">
        <f t="array" ref="R9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0" s="2" t="str">
        <f>IF(Esta[[#This Row],[TEC - Tipo de Estrutura 2]]="Pórtico","Vãos Multiplos",Esta[[#This Row],[TEC - Tipo de Estrutura 2]])</f>
        <v>Vãos Multiplos</v>
      </c>
      <c r="T960" s="1">
        <v>9</v>
      </c>
      <c r="U960" s="1">
        <v>338.4</v>
      </c>
      <c r="V960" s="1">
        <v>14.5</v>
      </c>
      <c r="W960" s="1">
        <v>40.1</v>
      </c>
      <c r="X960" s="1">
        <v>21</v>
      </c>
      <c r="Y960" s="8"/>
      <c r="Z960" s="1" t="s">
        <v>29</v>
      </c>
      <c r="AA960" s="2" t="s">
        <v>23</v>
      </c>
      <c r="AB960" s="2" t="str" cm="1">
        <f t="array" ref="AB9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1" spans="1:30" ht="15" hidden="1" customHeight="1" x14ac:dyDescent="0.35">
      <c r="A961" s="1">
        <v>1507</v>
      </c>
      <c r="B961" s="1">
        <v>8</v>
      </c>
      <c r="C961" s="11">
        <v>-8.8380944186369206</v>
      </c>
      <c r="D961" s="10">
        <v>40.150914421602501</v>
      </c>
      <c r="E961" s="1">
        <v>4229</v>
      </c>
      <c r="F961" s="2" t="s">
        <v>1119</v>
      </c>
      <c r="G961" s="1"/>
      <c r="H961" s="2" t="s">
        <v>55</v>
      </c>
      <c r="I961" s="2" t="s">
        <v>600</v>
      </c>
      <c r="J961" s="2" t="s">
        <v>982</v>
      </c>
      <c r="K961" s="1">
        <v>-60069</v>
      </c>
      <c r="L961" s="1">
        <v>53829</v>
      </c>
      <c r="M961" s="2" t="s">
        <v>20</v>
      </c>
      <c r="N961" s="1">
        <v>1991</v>
      </c>
      <c r="O961" s="1" t="str" cm="1">
        <f t="array" ref="O9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1" s="1" t="str" cm="1">
        <f t="array" ref="P9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1" s="2" t="s">
        <v>31</v>
      </c>
      <c r="R961" s="2" t="str" cm="1">
        <f t="array" ref="R9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1" s="2" t="str">
        <f>IF(Esta[[#This Row],[TEC - Tipo de Estrutura 2]]="Pórtico","Vãos Multiplos",Esta[[#This Row],[TEC - Tipo de Estrutura 2]])</f>
        <v>Vãos Multiplos</v>
      </c>
      <c r="T961" s="1">
        <v>6</v>
      </c>
      <c r="U961" s="1">
        <v>177.41</v>
      </c>
      <c r="V961" s="1">
        <v>20.85</v>
      </c>
      <c r="W961" s="1">
        <v>32</v>
      </c>
      <c r="X961" s="1">
        <v>17</v>
      </c>
      <c r="Y961" s="8"/>
      <c r="Z961" s="1" t="s">
        <v>41</v>
      </c>
      <c r="AA961" s="2" t="s">
        <v>35</v>
      </c>
      <c r="AB961" s="2" t="str" cm="1">
        <f t="array" ref="AB9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2" spans="1:30" ht="15" hidden="1" customHeight="1" x14ac:dyDescent="0.35">
      <c r="A962" s="1">
        <v>1508</v>
      </c>
      <c r="B962" s="1">
        <v>4</v>
      </c>
      <c r="C962" s="11">
        <v>-6.7924518402970699</v>
      </c>
      <c r="D962" s="10">
        <v>41.764605985745803</v>
      </c>
      <c r="E962" s="1">
        <v>4240</v>
      </c>
      <c r="F962" s="2" t="s">
        <v>34</v>
      </c>
      <c r="G962" s="1"/>
      <c r="H962" s="2" t="s">
        <v>34</v>
      </c>
      <c r="I962" s="2" t="s">
        <v>1112</v>
      </c>
      <c r="J962" s="2" t="s">
        <v>1112</v>
      </c>
      <c r="K962" s="1">
        <v>111484</v>
      </c>
      <c r="L962" s="1">
        <v>233665</v>
      </c>
      <c r="M962" s="2" t="s">
        <v>20</v>
      </c>
      <c r="N962" s="1">
        <v>1988</v>
      </c>
      <c r="O962" s="1" t="str" cm="1">
        <f t="array" ref="O9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2" s="1" t="str" cm="1">
        <f t="array" ref="P9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2" s="2" t="s">
        <v>31</v>
      </c>
      <c r="R962" s="2" t="str" cm="1">
        <f t="array" ref="R9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2" s="2" t="str">
        <f>IF(Esta[[#This Row],[TEC - Tipo de Estrutura 2]]="Pórtico","Vãos Multiplos",Esta[[#This Row],[TEC - Tipo de Estrutura 2]])</f>
        <v>Vãos Multiplos</v>
      </c>
      <c r="T962" s="1">
        <v>3</v>
      </c>
      <c r="U962" s="1">
        <v>45.2</v>
      </c>
      <c r="V962" s="1">
        <v>7.3</v>
      </c>
      <c r="W962" s="1">
        <v>20.7</v>
      </c>
      <c r="X962" s="1">
        <v>5.7</v>
      </c>
      <c r="Y962" s="8"/>
      <c r="Z962" s="1" t="s">
        <v>37</v>
      </c>
      <c r="AA962" s="2" t="s">
        <v>35</v>
      </c>
      <c r="AB962" s="2" t="str" cm="1">
        <f t="array" ref="AB9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3" spans="1:30" ht="15" hidden="1" customHeight="1" x14ac:dyDescent="0.35">
      <c r="A963" s="1">
        <v>1509</v>
      </c>
      <c r="B963" s="1">
        <v>4</v>
      </c>
      <c r="C963" s="11">
        <v>-6.7928324428255697</v>
      </c>
      <c r="D963" s="10">
        <v>41.769834054087802</v>
      </c>
      <c r="E963" s="1">
        <v>4241</v>
      </c>
      <c r="F963" s="2" t="s">
        <v>18</v>
      </c>
      <c r="G963" s="1"/>
      <c r="H963" s="2" t="s">
        <v>18</v>
      </c>
      <c r="I963" s="2" t="s">
        <v>1112</v>
      </c>
      <c r="J963" s="2" t="s">
        <v>1112</v>
      </c>
      <c r="K963" s="1">
        <v>111443.3</v>
      </c>
      <c r="L963" s="1">
        <v>234245.2</v>
      </c>
      <c r="M963" s="2" t="s">
        <v>20</v>
      </c>
      <c r="N963" s="1">
        <v>1988</v>
      </c>
      <c r="O963" s="1" t="str" cm="1">
        <f t="array" ref="O9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3" s="1" t="str" cm="1">
        <f t="array" ref="P9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3" s="2" t="s">
        <v>57</v>
      </c>
      <c r="R963" s="2" t="str" cm="1">
        <f t="array" ref="R9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63" s="2" t="str">
        <f>IF(Esta[[#This Row],[TEC - Tipo de Estrutura 2]]="Pórtico","Vãos Multiplos",Esta[[#This Row],[TEC - Tipo de Estrutura 2]])</f>
        <v>Vãos Multiplos</v>
      </c>
      <c r="T963" s="1">
        <v>1</v>
      </c>
      <c r="U963" s="1">
        <v>11.6</v>
      </c>
      <c r="V963" s="1">
        <v>19.2</v>
      </c>
      <c r="W963" s="1">
        <v>11.6</v>
      </c>
      <c r="X963" s="7"/>
      <c r="Y963" s="8"/>
      <c r="Z963" s="1" t="s">
        <v>37</v>
      </c>
      <c r="AA963" s="2" t="s">
        <v>23</v>
      </c>
      <c r="AB963" s="2" t="str" cm="1">
        <f t="array" ref="AB9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4" spans="1:30" ht="15" hidden="1" customHeight="1" x14ac:dyDescent="0.35">
      <c r="A964" s="1">
        <v>1510</v>
      </c>
      <c r="B964" s="1">
        <v>4</v>
      </c>
      <c r="C964" s="11">
        <v>-6.7990188635092501</v>
      </c>
      <c r="D964" s="10">
        <v>41.794951872584299</v>
      </c>
      <c r="E964" s="1">
        <v>4245</v>
      </c>
      <c r="F964" s="2" t="s">
        <v>1120</v>
      </c>
      <c r="G964" s="1"/>
      <c r="H964" s="2" t="s">
        <v>18</v>
      </c>
      <c r="I964" s="2" t="s">
        <v>1112</v>
      </c>
      <c r="J964" s="2" t="s">
        <v>1112</v>
      </c>
      <c r="K964" s="1">
        <v>110885.6</v>
      </c>
      <c r="L964" s="1">
        <v>237027.1</v>
      </c>
      <c r="M964" s="2" t="s">
        <v>20</v>
      </c>
      <c r="N964" s="1">
        <v>1988</v>
      </c>
      <c r="O964" s="1" t="str" cm="1">
        <f t="array" ref="O9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4" s="1" t="str" cm="1">
        <f t="array" ref="P9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4" s="2" t="s">
        <v>57</v>
      </c>
      <c r="R964" s="2" t="str" cm="1">
        <f t="array" ref="R9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64" s="2" t="str">
        <f>IF(Esta[[#This Row],[TEC - Tipo de Estrutura 2]]="Pórtico","Vãos Multiplos",Esta[[#This Row],[TEC - Tipo de Estrutura 2]])</f>
        <v>Vãos Multiplos</v>
      </c>
      <c r="T964" s="1">
        <v>1</v>
      </c>
      <c r="U964" s="1">
        <v>10.6</v>
      </c>
      <c r="V964" s="1">
        <v>16.7</v>
      </c>
      <c r="W964" s="1">
        <v>10.6</v>
      </c>
      <c r="X964" s="7"/>
      <c r="Y964" s="8"/>
      <c r="Z964" s="1" t="s">
        <v>37</v>
      </c>
      <c r="AA964" s="2" t="s">
        <v>23</v>
      </c>
      <c r="AB964" s="2" t="str" cm="1">
        <f t="array" ref="AB9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5" spans="1:30" ht="15" hidden="1" customHeight="1" x14ac:dyDescent="0.35">
      <c r="A965" s="1">
        <v>1511</v>
      </c>
      <c r="B965" s="1">
        <v>3</v>
      </c>
      <c r="C965" s="11">
        <v>-8.4971817596538397</v>
      </c>
      <c r="D965" s="10">
        <v>42.077824204509398</v>
      </c>
      <c r="E965" s="1">
        <v>4247</v>
      </c>
      <c r="F965" s="2" t="s">
        <v>1121</v>
      </c>
      <c r="G965" s="1"/>
      <c r="H965" s="2" t="s">
        <v>25</v>
      </c>
      <c r="I965" s="2" t="s">
        <v>262</v>
      </c>
      <c r="J965" s="2" t="s">
        <v>674</v>
      </c>
      <c r="K965" s="1">
        <v>-30127</v>
      </c>
      <c r="L965" s="1">
        <v>267650</v>
      </c>
      <c r="M965" s="2" t="s">
        <v>20</v>
      </c>
      <c r="N965" s="1">
        <v>1995</v>
      </c>
      <c r="O965" s="1" t="str" cm="1">
        <f t="array" ref="O9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5" s="1" t="str" cm="1">
        <f t="array" ref="P9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5" s="2" t="s">
        <v>31</v>
      </c>
      <c r="R965" s="2" t="str" cm="1">
        <f t="array" ref="R9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5" s="2" t="str">
        <f>IF(Esta[[#This Row],[TEC - Tipo de Estrutura 2]]="Pórtico","Vãos Multiplos",Esta[[#This Row],[TEC - Tipo de Estrutura 2]])</f>
        <v>Vãos Multiplos</v>
      </c>
      <c r="T965" s="1">
        <v>3</v>
      </c>
      <c r="U965" s="1">
        <v>217</v>
      </c>
      <c r="V965" s="1">
        <v>12</v>
      </c>
      <c r="W965" s="1">
        <v>101</v>
      </c>
      <c r="X965" s="1">
        <v>9</v>
      </c>
      <c r="Y965" s="8"/>
      <c r="Z965" s="1" t="s">
        <v>37</v>
      </c>
      <c r="AA965" s="2" t="s">
        <v>35</v>
      </c>
      <c r="AB965" s="2" t="str" cm="1">
        <f t="array" ref="AB9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6" spans="1:30" ht="15" hidden="1" customHeight="1" x14ac:dyDescent="0.35">
      <c r="A966" s="1">
        <v>1512</v>
      </c>
      <c r="B966" s="1">
        <v>4</v>
      </c>
      <c r="C966" s="11">
        <v>-6.8026854535341501</v>
      </c>
      <c r="D966" s="10">
        <v>41.812653078617402</v>
      </c>
      <c r="E966" s="1">
        <v>4248</v>
      </c>
      <c r="F966" s="2" t="s">
        <v>34</v>
      </c>
      <c r="G966" s="1"/>
      <c r="H966" s="2" t="s">
        <v>34</v>
      </c>
      <c r="I966" s="2" t="s">
        <v>1112</v>
      </c>
      <c r="J966" s="2" t="s">
        <v>1112</v>
      </c>
      <c r="K966" s="1">
        <v>110550.39999999999</v>
      </c>
      <c r="L966" s="1">
        <v>238988.5</v>
      </c>
      <c r="M966" s="2" t="s">
        <v>20</v>
      </c>
      <c r="N966" s="1">
        <v>1995</v>
      </c>
      <c r="O966" s="1" t="str" cm="1">
        <f t="array" ref="O9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6" s="1" t="str" cm="1">
        <f t="array" ref="P9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66" s="2" t="s">
        <v>31</v>
      </c>
      <c r="R966" s="2" t="str" cm="1">
        <f t="array" ref="R9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6" s="2" t="str">
        <f>IF(Esta[[#This Row],[TEC - Tipo de Estrutura 2]]="Pórtico","Vãos Multiplos",Esta[[#This Row],[TEC - Tipo de Estrutura 2]])</f>
        <v>Vãos Multiplos</v>
      </c>
      <c r="T966" s="1">
        <v>3</v>
      </c>
      <c r="U966" s="1">
        <v>41.45</v>
      </c>
      <c r="V966" s="1">
        <v>42.05</v>
      </c>
      <c r="W966" s="1">
        <v>21.8</v>
      </c>
      <c r="X966" s="1">
        <v>5.5</v>
      </c>
      <c r="Y966" s="8"/>
      <c r="Z966" s="1" t="s">
        <v>37</v>
      </c>
      <c r="AA966" s="2" t="s">
        <v>35</v>
      </c>
      <c r="AB966" s="2" t="str" cm="1">
        <f t="array" ref="AB9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7" spans="1:30" ht="15" hidden="1" customHeight="1" x14ac:dyDescent="0.35">
      <c r="A967" s="1">
        <v>1513</v>
      </c>
      <c r="B967" s="1">
        <v>4</v>
      </c>
      <c r="C967" s="11">
        <v>-8.6186797274833307</v>
      </c>
      <c r="D967" s="10">
        <v>40.879765027367803</v>
      </c>
      <c r="E967" s="1">
        <v>4259</v>
      </c>
      <c r="F967" s="2" t="s">
        <v>1122</v>
      </c>
      <c r="G967" s="1"/>
      <c r="H967" s="2" t="s">
        <v>18</v>
      </c>
      <c r="I967" s="2" t="s">
        <v>1076</v>
      </c>
      <c r="J967" s="2" t="s">
        <v>1123</v>
      </c>
      <c r="K967" s="1">
        <v>-40927.86</v>
      </c>
      <c r="L967" s="1">
        <v>134639.1</v>
      </c>
      <c r="M967" s="2" t="s">
        <v>20</v>
      </c>
      <c r="N967" s="1">
        <v>1971</v>
      </c>
      <c r="O967" s="1" t="str" cm="1">
        <f t="array" ref="O9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67" s="1" t="str" cm="1">
        <f t="array" ref="P9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67" s="2" t="s">
        <v>31</v>
      </c>
      <c r="R967" s="2" t="str" cm="1">
        <f t="array" ref="R9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67" s="2" t="str">
        <f>IF(Esta[[#This Row],[TEC - Tipo de Estrutura 2]]="Pórtico","Vãos Multiplos",Esta[[#This Row],[TEC - Tipo de Estrutura 2]])</f>
        <v>Vãos Multiplos</v>
      </c>
      <c r="T967" s="1">
        <v>3</v>
      </c>
      <c r="U967" s="1">
        <v>29.62</v>
      </c>
      <c r="V967" s="1">
        <v>15.58</v>
      </c>
      <c r="W967" s="1">
        <v>10.1</v>
      </c>
      <c r="X967" s="1">
        <v>6.77</v>
      </c>
      <c r="Y967" s="8"/>
      <c r="Z967" s="1" t="s">
        <v>41</v>
      </c>
      <c r="AA967" s="2" t="s">
        <v>23</v>
      </c>
      <c r="AB967" s="2" t="str" cm="1">
        <f t="array" ref="AB9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8" spans="1:30" ht="15" hidden="1" customHeight="1" x14ac:dyDescent="0.35">
      <c r="A968" s="1">
        <v>1516</v>
      </c>
      <c r="B968" s="1">
        <v>4</v>
      </c>
      <c r="C968" s="11">
        <v>-8.4399615483787596</v>
      </c>
      <c r="D968" s="10">
        <v>40.879837762790999</v>
      </c>
      <c r="E968" s="1">
        <v>4267</v>
      </c>
      <c r="F968" s="2" t="s">
        <v>1125</v>
      </c>
      <c r="G968" s="1"/>
      <c r="H968" s="2" t="s">
        <v>18</v>
      </c>
      <c r="I968" s="2" t="s">
        <v>1076</v>
      </c>
      <c r="J968" s="2" t="s">
        <v>1124</v>
      </c>
      <c r="K968" s="1">
        <v>-25864</v>
      </c>
      <c r="L968" s="1">
        <v>134579</v>
      </c>
      <c r="M968" s="2" t="s">
        <v>20</v>
      </c>
      <c r="N968" s="1">
        <v>1940</v>
      </c>
      <c r="O968" s="1" t="str" cm="1">
        <f t="array" ref="O9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68" s="1" t="str" cm="1">
        <f t="array" ref="P9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68" s="2" t="s">
        <v>57</v>
      </c>
      <c r="R968" s="2" t="str" cm="1">
        <f t="array" ref="R9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68" s="2" t="str">
        <f>IF(Esta[[#This Row],[TEC - Tipo de Estrutura 2]]="Pórtico","Vãos Multiplos",Esta[[#This Row],[TEC - Tipo de Estrutura 2]])</f>
        <v>Vãos Multiplos</v>
      </c>
      <c r="T968" s="1">
        <v>1</v>
      </c>
      <c r="U968" s="1">
        <v>5</v>
      </c>
      <c r="V968" s="1">
        <v>15</v>
      </c>
      <c r="W968" s="1">
        <v>5</v>
      </c>
      <c r="X968" s="7"/>
      <c r="Y968" s="8"/>
      <c r="Z968" s="1" t="s">
        <v>41</v>
      </c>
      <c r="AA968" s="2" t="s">
        <v>23</v>
      </c>
      <c r="AB968" s="2" t="str" cm="1">
        <f t="array" ref="AB9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69" spans="1:30" ht="15" hidden="1" customHeight="1" x14ac:dyDescent="0.35">
      <c r="A969" s="1">
        <v>1518</v>
      </c>
      <c r="B969" s="1">
        <v>2</v>
      </c>
      <c r="C969" s="11">
        <v>-8.2565311718803205</v>
      </c>
      <c r="D969" s="10">
        <v>40.795777999210998</v>
      </c>
      <c r="E969" s="1">
        <v>4274</v>
      </c>
      <c r="F969" s="2" t="s">
        <v>1126</v>
      </c>
      <c r="G969" s="1"/>
      <c r="H969" s="2" t="s">
        <v>25</v>
      </c>
      <c r="I969" s="2" t="s">
        <v>1076</v>
      </c>
      <c r="J969" s="2" t="s">
        <v>1127</v>
      </c>
      <c r="K969" s="1">
        <v>-10416.19</v>
      </c>
      <c r="L969" s="1">
        <v>125206.1</v>
      </c>
      <c r="M969" s="2" t="s">
        <v>20</v>
      </c>
      <c r="N969" s="1">
        <v>1934</v>
      </c>
      <c r="O969" s="1" t="str" cm="1">
        <f t="array" ref="O9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69" s="1" t="str" cm="1">
        <f t="array" ref="P9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69" s="2" t="s">
        <v>28</v>
      </c>
      <c r="R969" s="2" t="str" cm="1">
        <f t="array" ref="R9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69" s="2" t="str">
        <f>IF(Esta[[#This Row],[TEC - Tipo de Estrutura 2]]="Pórtico","Vãos Multiplos",Esta[[#This Row],[TEC - Tipo de Estrutura 2]])</f>
        <v>Arco</v>
      </c>
      <c r="T969" s="1">
        <v>1</v>
      </c>
      <c r="U969" s="1">
        <v>16</v>
      </c>
      <c r="V969" s="1">
        <v>8.25</v>
      </c>
      <c r="W969" s="1">
        <v>16</v>
      </c>
      <c r="X969" s="7"/>
      <c r="Y969" s="8"/>
      <c r="Z969" s="1" t="s">
        <v>41</v>
      </c>
      <c r="AA969" s="2" t="s">
        <v>32</v>
      </c>
      <c r="AB969" s="2" t="str" cm="1">
        <f t="array" ref="AB9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970" spans="1:30" ht="15" hidden="1" customHeight="1" x14ac:dyDescent="0.35">
      <c r="A970" s="1">
        <v>1519</v>
      </c>
      <c r="B970" s="1">
        <v>2</v>
      </c>
      <c r="C970" s="11">
        <v>-8.35781102329641</v>
      </c>
      <c r="D970" s="10">
        <v>40.709187000166303</v>
      </c>
      <c r="E970" s="1">
        <v>4276</v>
      </c>
      <c r="F970" s="2" t="s">
        <v>1128</v>
      </c>
      <c r="G970" s="1"/>
      <c r="H970" s="2" t="s">
        <v>25</v>
      </c>
      <c r="I970" s="2" t="s">
        <v>1076</v>
      </c>
      <c r="J970" s="2" t="s">
        <v>1127</v>
      </c>
      <c r="K970" s="1">
        <v>-18988.259999999998</v>
      </c>
      <c r="L970" s="1">
        <v>115607.2</v>
      </c>
      <c r="M970" s="2" t="s">
        <v>20</v>
      </c>
      <c r="N970" s="1">
        <v>1940</v>
      </c>
      <c r="O970" s="1" t="str" cm="1">
        <f t="array" ref="O9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0" s="1" t="str" cm="1">
        <f t="array" ref="P9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0" s="2" t="s">
        <v>28</v>
      </c>
      <c r="R970" s="2" t="str" cm="1">
        <f t="array" ref="R9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70" s="2" t="str">
        <f>IF(Esta[[#This Row],[TEC - Tipo de Estrutura 2]]="Pórtico","Vãos Multiplos",Esta[[#This Row],[TEC - Tipo de Estrutura 2]])</f>
        <v>Arco</v>
      </c>
      <c r="T970" s="1">
        <v>3</v>
      </c>
      <c r="U970" s="1">
        <v>42.55</v>
      </c>
      <c r="V970" s="1">
        <v>7.6</v>
      </c>
      <c r="W970" s="1">
        <v>21.6</v>
      </c>
      <c r="X970" s="1">
        <v>3</v>
      </c>
      <c r="Y970" s="8"/>
      <c r="Z970" s="1" t="s">
        <v>41</v>
      </c>
      <c r="AA970" s="2" t="s">
        <v>32</v>
      </c>
      <c r="AB970" s="2" t="str" cm="1">
        <f t="array" ref="AB9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70" s="2" t="s">
        <v>23</v>
      </c>
    </row>
    <row r="971" spans="1:30" ht="15" hidden="1" customHeight="1" x14ac:dyDescent="0.35">
      <c r="A971" s="1">
        <v>1521</v>
      </c>
      <c r="B971" s="1">
        <v>4</v>
      </c>
      <c r="C971" s="11">
        <v>-8.3551042538686406</v>
      </c>
      <c r="D971" s="10">
        <v>40.700374454942001</v>
      </c>
      <c r="E971" s="1">
        <v>4286</v>
      </c>
      <c r="F971" s="2" t="s">
        <v>1129</v>
      </c>
      <c r="G971" s="1"/>
      <c r="H971" s="2" t="s">
        <v>34</v>
      </c>
      <c r="I971" s="2" t="s">
        <v>1076</v>
      </c>
      <c r="J971" s="2" t="s">
        <v>1127</v>
      </c>
      <c r="K971" s="1">
        <v>-18762</v>
      </c>
      <c r="L971" s="1">
        <v>114628</v>
      </c>
      <c r="M971" s="2" t="s">
        <v>20</v>
      </c>
      <c r="N971" s="1">
        <v>1998</v>
      </c>
      <c r="O971" s="1" t="str" cm="1">
        <f t="array" ref="O9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1" s="1" t="str" cm="1">
        <f t="array" ref="P9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1" s="2" t="s">
        <v>31</v>
      </c>
      <c r="R971" s="2" t="str" cm="1">
        <f t="array" ref="R9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1" s="2" t="str">
        <f>IF(Esta[[#This Row],[TEC - Tipo de Estrutura 2]]="Pórtico","Vãos Multiplos",Esta[[#This Row],[TEC - Tipo de Estrutura 2]])</f>
        <v>Vãos Multiplos</v>
      </c>
      <c r="T971" s="1">
        <v>3</v>
      </c>
      <c r="U971" s="1">
        <v>26.4</v>
      </c>
      <c r="V971" s="1">
        <v>9.99</v>
      </c>
      <c r="W971" s="1">
        <v>12</v>
      </c>
      <c r="X971" s="1">
        <v>5.4</v>
      </c>
      <c r="Y971" s="8"/>
      <c r="Z971" s="1" t="s">
        <v>41</v>
      </c>
      <c r="AA971" s="2" t="s">
        <v>35</v>
      </c>
      <c r="AB971" s="2" t="str" cm="1">
        <f t="array" ref="AB9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72" spans="1:30" ht="15" hidden="1" customHeight="1" x14ac:dyDescent="0.35">
      <c r="A972" s="1">
        <v>1522</v>
      </c>
      <c r="B972" s="1">
        <v>2</v>
      </c>
      <c r="C972" s="11">
        <v>-8.3338751115128407</v>
      </c>
      <c r="D972" s="10">
        <v>40.6917684259545</v>
      </c>
      <c r="E972" s="1">
        <v>4287</v>
      </c>
      <c r="F972" s="2" t="s">
        <v>1130</v>
      </c>
      <c r="G972" s="1"/>
      <c r="H972" s="2" t="s">
        <v>25</v>
      </c>
      <c r="I972" s="2" t="s">
        <v>1076</v>
      </c>
      <c r="J972" s="2" t="s">
        <v>1127</v>
      </c>
      <c r="K972" s="1">
        <v>-16970</v>
      </c>
      <c r="L972" s="1">
        <v>113668</v>
      </c>
      <c r="M972" s="2" t="s">
        <v>20</v>
      </c>
      <c r="N972" s="1">
        <v>1998</v>
      </c>
      <c r="O972" s="1" t="str" cm="1">
        <f t="array" ref="O9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2" s="1" t="str" cm="1">
        <f t="array" ref="P9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2" s="2" t="s">
        <v>31</v>
      </c>
      <c r="R972" s="2" t="str" cm="1">
        <f t="array" ref="R9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2" s="2" t="str">
        <f>IF(Esta[[#This Row],[TEC - Tipo de Estrutura 2]]="Pórtico","Vãos Multiplos",Esta[[#This Row],[TEC - Tipo de Estrutura 2]])</f>
        <v>Vãos Multiplos</v>
      </c>
      <c r="T972" s="1">
        <v>3</v>
      </c>
      <c r="U972" s="1">
        <v>55.5</v>
      </c>
      <c r="V972" s="1">
        <v>11.76</v>
      </c>
      <c r="W972" s="1">
        <v>27.9</v>
      </c>
      <c r="X972" s="1">
        <v>8.43</v>
      </c>
      <c r="Y972" s="8"/>
      <c r="Z972" s="1" t="s">
        <v>41</v>
      </c>
      <c r="AA972" s="2" t="s">
        <v>35</v>
      </c>
      <c r="AB972" s="2" t="str" cm="1">
        <f t="array" ref="AB9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73" spans="1:30" ht="15" hidden="1" customHeight="1" x14ac:dyDescent="0.35">
      <c r="A973" s="1">
        <v>1526</v>
      </c>
      <c r="B973" s="1">
        <v>2</v>
      </c>
      <c r="C973" s="11">
        <v>-7.1742717471133002</v>
      </c>
      <c r="D973" s="10">
        <v>41.753193797533697</v>
      </c>
      <c r="E973" s="1">
        <v>4316</v>
      </c>
      <c r="F973" s="2" t="s">
        <v>1133</v>
      </c>
      <c r="G973" s="1"/>
      <c r="H973" s="2" t="s">
        <v>25</v>
      </c>
      <c r="I973" s="2" t="s">
        <v>1112</v>
      </c>
      <c r="J973" s="2" t="s">
        <v>1112</v>
      </c>
      <c r="K973" s="1">
        <v>79747</v>
      </c>
      <c r="L973" s="1">
        <v>231973</v>
      </c>
      <c r="M973" s="2" t="s">
        <v>20</v>
      </c>
      <c r="N973" s="1">
        <v>1915</v>
      </c>
      <c r="O973" s="1" t="str" cm="1">
        <f t="array" ref="O9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3" s="1" t="str" cm="1">
        <f t="array" ref="P9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3" s="2" t="s">
        <v>66</v>
      </c>
      <c r="R973" s="2" t="str" cm="1">
        <f t="array" ref="R9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73" s="2" t="str">
        <f>IF(Esta[[#This Row],[TEC - Tipo de Estrutura 2]]="Pórtico","Vãos Multiplos",Esta[[#This Row],[TEC - Tipo de Estrutura 2]])</f>
        <v>Outro</v>
      </c>
      <c r="T973" s="1">
        <v>3</v>
      </c>
      <c r="U973" s="1">
        <v>34</v>
      </c>
      <c r="V973" s="1">
        <v>10.7</v>
      </c>
      <c r="W973" s="1">
        <v>12</v>
      </c>
      <c r="X973" s="1">
        <v>12.5</v>
      </c>
      <c r="Y973" s="8"/>
      <c r="Z973" s="1" t="s">
        <v>37</v>
      </c>
      <c r="AA973" s="2" t="s">
        <v>32</v>
      </c>
      <c r="AB973" s="2" t="str" cm="1">
        <f t="array" ref="AB9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73" s="2" t="s">
        <v>23</v>
      </c>
    </row>
    <row r="974" spans="1:30" ht="15" hidden="1" customHeight="1" x14ac:dyDescent="0.35">
      <c r="A974" s="1">
        <v>1527</v>
      </c>
      <c r="B974" s="1">
        <v>4</v>
      </c>
      <c r="C974" s="11">
        <v>-7.0443156422999396</v>
      </c>
      <c r="D974" s="10">
        <v>41.838250377386998</v>
      </c>
      <c r="E974" s="1">
        <v>4320</v>
      </c>
      <c r="F974" s="2" t="s">
        <v>34</v>
      </c>
      <c r="G974" s="1"/>
      <c r="H974" s="2" t="s">
        <v>34</v>
      </c>
      <c r="I974" s="2" t="s">
        <v>1112</v>
      </c>
      <c r="J974" s="2" t="s">
        <v>1134</v>
      </c>
      <c r="K974" s="1">
        <v>90436</v>
      </c>
      <c r="L974" s="1">
        <v>241549</v>
      </c>
      <c r="M974" s="2" t="s">
        <v>20</v>
      </c>
      <c r="N974" s="1">
        <v>2002</v>
      </c>
      <c r="O974" s="1" t="str" cm="1">
        <f t="array" ref="O9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4" s="1" t="str" cm="1">
        <f t="array" ref="P9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4" s="2" t="s">
        <v>31</v>
      </c>
      <c r="R974" s="2" t="str" cm="1">
        <f t="array" ref="R9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4" s="2" t="str">
        <f>IF(Esta[[#This Row],[TEC - Tipo de Estrutura 2]]="Pórtico","Vãos Multiplos",Esta[[#This Row],[TEC - Tipo de Estrutura 2]])</f>
        <v>Vãos Multiplos</v>
      </c>
      <c r="T974" s="1">
        <v>3</v>
      </c>
      <c r="U974" s="1">
        <v>33</v>
      </c>
      <c r="V974" s="1">
        <v>8.4</v>
      </c>
      <c r="W974" s="1">
        <v>17</v>
      </c>
      <c r="X974" s="1">
        <v>5.25</v>
      </c>
      <c r="Y974" s="8"/>
      <c r="Z974" s="1" t="s">
        <v>37</v>
      </c>
      <c r="AA974" s="2" t="s">
        <v>35</v>
      </c>
      <c r="AB974" s="2" t="str" cm="1">
        <f t="array" ref="AB9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75" spans="1:30" ht="15" hidden="1" customHeight="1" x14ac:dyDescent="0.35">
      <c r="A975" s="1">
        <v>1529</v>
      </c>
      <c r="B975" s="1">
        <v>4</v>
      </c>
      <c r="C975" s="11">
        <v>-7.0413421851384701</v>
      </c>
      <c r="D975" s="10">
        <v>41.8373587491512</v>
      </c>
      <c r="E975" s="1">
        <v>4323</v>
      </c>
      <c r="F975" s="2" t="s">
        <v>34</v>
      </c>
      <c r="G975" s="1"/>
      <c r="H975" s="2" t="s">
        <v>34</v>
      </c>
      <c r="I975" s="2" t="s">
        <v>1112</v>
      </c>
      <c r="J975" s="2" t="s">
        <v>1134</v>
      </c>
      <c r="K975" s="1">
        <v>90684.24</v>
      </c>
      <c r="L975" s="1">
        <v>241453.1</v>
      </c>
      <c r="M975" s="2" t="s">
        <v>20</v>
      </c>
      <c r="N975" s="1">
        <v>2002</v>
      </c>
      <c r="O975" s="1" t="str" cm="1">
        <f t="array" ref="O9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5" s="1" t="str" cm="1">
        <f t="array" ref="P9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5" s="2" t="s">
        <v>31</v>
      </c>
      <c r="R975" s="2" t="str" cm="1">
        <f t="array" ref="R9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5" s="2" t="str">
        <f>IF(Esta[[#This Row],[TEC - Tipo de Estrutura 2]]="Pórtico","Vãos Multiplos",Esta[[#This Row],[TEC - Tipo de Estrutura 2]])</f>
        <v>Vãos Multiplos</v>
      </c>
      <c r="T975" s="1">
        <v>3</v>
      </c>
      <c r="U975" s="1">
        <v>30.5</v>
      </c>
      <c r="V975" s="1">
        <v>8.35</v>
      </c>
      <c r="W975" s="1">
        <v>14.5</v>
      </c>
      <c r="X975" s="1">
        <v>5.7</v>
      </c>
      <c r="Y975" s="8"/>
      <c r="Z975" s="1" t="s">
        <v>37</v>
      </c>
      <c r="AA975" s="2" t="s">
        <v>35</v>
      </c>
      <c r="AB975" s="2" t="str" cm="1">
        <f t="array" ref="AB9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76" spans="1:30" ht="15" hidden="1" customHeight="1" x14ac:dyDescent="0.35">
      <c r="A976" s="1">
        <v>1530</v>
      </c>
      <c r="B976" s="1">
        <v>1</v>
      </c>
      <c r="C976" s="11">
        <v>-7.0334437408651498</v>
      </c>
      <c r="D976" s="10">
        <v>41.840881046263</v>
      </c>
      <c r="E976" s="1">
        <v>4328</v>
      </c>
      <c r="F976" s="2" t="s">
        <v>25</v>
      </c>
      <c r="G976" s="1"/>
      <c r="H976" s="2" t="s">
        <v>25</v>
      </c>
      <c r="I976" s="2" t="s">
        <v>1112</v>
      </c>
      <c r="J976" s="2" t="s">
        <v>1134</v>
      </c>
      <c r="K976" s="1">
        <v>91335.3</v>
      </c>
      <c r="L976" s="1">
        <v>241852.7</v>
      </c>
      <c r="M976" s="2" t="s">
        <v>20</v>
      </c>
      <c r="N976" s="1">
        <v>2002</v>
      </c>
      <c r="O976" s="1" t="str" cm="1">
        <f t="array" ref="O9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6" s="1" t="str" cm="1">
        <f t="array" ref="P9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76" s="2" t="s">
        <v>31</v>
      </c>
      <c r="R976" s="2" t="str" cm="1">
        <f t="array" ref="R9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76" s="2" t="str">
        <f>IF(Esta[[#This Row],[TEC - Tipo de Estrutura 2]]="Pórtico","Vãos Multiplos",Esta[[#This Row],[TEC - Tipo de Estrutura 2]])</f>
        <v>Vãos Multiplos</v>
      </c>
      <c r="T976" s="1">
        <v>4</v>
      </c>
      <c r="U976" s="1">
        <v>96.85</v>
      </c>
      <c r="V976" s="1">
        <v>12.7</v>
      </c>
      <c r="W976" s="1">
        <v>29</v>
      </c>
      <c r="X976" s="1">
        <v>7.7</v>
      </c>
      <c r="Y976" s="8"/>
      <c r="Z976" s="1" t="s">
        <v>37</v>
      </c>
      <c r="AA976" s="2" t="s">
        <v>35</v>
      </c>
      <c r="AB976" s="2" t="str" cm="1">
        <f t="array" ref="AB9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77" spans="1:30" ht="15" hidden="1" customHeight="1" x14ac:dyDescent="0.35">
      <c r="A977" s="1">
        <v>1531</v>
      </c>
      <c r="B977" s="1">
        <v>1</v>
      </c>
      <c r="C977" s="11">
        <v>-6.9333987135120596</v>
      </c>
      <c r="D977" s="10">
        <v>41.8479129916117</v>
      </c>
      <c r="E977" s="1">
        <v>4345</v>
      </c>
      <c r="F977" s="2" t="s">
        <v>1136</v>
      </c>
      <c r="G977" s="1"/>
      <c r="H977" s="2" t="s">
        <v>25</v>
      </c>
      <c r="I977" s="2" t="s">
        <v>1112</v>
      </c>
      <c r="J977" s="2" t="s">
        <v>1134</v>
      </c>
      <c r="K977" s="1">
        <v>99634</v>
      </c>
      <c r="L977" s="1">
        <v>242745</v>
      </c>
      <c r="M977" s="2" t="s">
        <v>20</v>
      </c>
      <c r="N977" s="1">
        <v>1879</v>
      </c>
      <c r="O977" s="1" t="str" cm="1">
        <f t="array" ref="O9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7" s="1" t="str" cm="1">
        <f t="array" ref="P9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7" s="2" t="s">
        <v>66</v>
      </c>
      <c r="R977" s="2" t="str" cm="1">
        <f t="array" ref="R9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77" s="2" t="str">
        <f>IF(Esta[[#This Row],[TEC - Tipo de Estrutura 2]]="Pórtico","Vãos Multiplos",Esta[[#This Row],[TEC - Tipo de Estrutura 2]])</f>
        <v>Outro</v>
      </c>
      <c r="T977" s="1">
        <v>1</v>
      </c>
      <c r="U977" s="1">
        <v>15</v>
      </c>
      <c r="V977" s="1">
        <v>11.4</v>
      </c>
      <c r="W977" s="1">
        <v>15</v>
      </c>
      <c r="X977" s="7"/>
      <c r="Y977" s="8"/>
      <c r="Z977" s="1" t="s">
        <v>37</v>
      </c>
      <c r="AA977" s="2" t="s">
        <v>32</v>
      </c>
      <c r="AB977" s="2" t="str" cm="1">
        <f t="array" ref="AB9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77" s="2" t="s">
        <v>23</v>
      </c>
    </row>
    <row r="978" spans="1:30" ht="15" hidden="1" customHeight="1" x14ac:dyDescent="0.35">
      <c r="A978" s="1">
        <v>1532</v>
      </c>
      <c r="B978" s="1">
        <v>2</v>
      </c>
      <c r="C978" s="11">
        <v>-6.8922022661639</v>
      </c>
      <c r="D978" s="10">
        <v>41.8375448451445</v>
      </c>
      <c r="E978" s="1">
        <v>4346</v>
      </c>
      <c r="F978" s="2" t="s">
        <v>1137</v>
      </c>
      <c r="G978" s="1"/>
      <c r="H978" s="2" t="s">
        <v>25</v>
      </c>
      <c r="I978" s="2" t="s">
        <v>1112</v>
      </c>
      <c r="J978" s="2" t="s">
        <v>1134</v>
      </c>
      <c r="K978" s="1">
        <v>103072</v>
      </c>
      <c r="L978" s="1">
        <v>241642</v>
      </c>
      <c r="M978" s="2" t="s">
        <v>20</v>
      </c>
      <c r="N978" s="1">
        <v>1880</v>
      </c>
      <c r="O978" s="1" t="str" cm="1">
        <f t="array" ref="O9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8" s="1" t="str" cm="1">
        <f t="array" ref="P9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8" s="2" t="s">
        <v>66</v>
      </c>
      <c r="R978" s="2" t="str" cm="1">
        <f t="array" ref="R9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78" s="2" t="str">
        <f>IF(Esta[[#This Row],[TEC - Tipo de Estrutura 2]]="Pórtico","Vãos Multiplos",Esta[[#This Row],[TEC - Tipo de Estrutura 2]])</f>
        <v>Outro</v>
      </c>
      <c r="T978" s="1">
        <v>2</v>
      </c>
      <c r="U978" s="1">
        <v>15</v>
      </c>
      <c r="V978" s="1">
        <v>10.5</v>
      </c>
      <c r="W978" s="1">
        <v>7.8</v>
      </c>
      <c r="X978" s="1">
        <v>6.2</v>
      </c>
      <c r="Y978" s="8"/>
      <c r="Z978" s="1" t="s">
        <v>37</v>
      </c>
      <c r="AA978" s="2" t="s">
        <v>32</v>
      </c>
      <c r="AB978" s="2" t="str" cm="1">
        <f t="array" ref="AB9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78" s="2" t="s">
        <v>23</v>
      </c>
    </row>
    <row r="979" spans="1:30" ht="15" hidden="1" customHeight="1" x14ac:dyDescent="0.35">
      <c r="A979" s="1">
        <v>1533</v>
      </c>
      <c r="B979" s="1">
        <v>1</v>
      </c>
      <c r="C979" s="11">
        <v>-8.2566562536620296</v>
      </c>
      <c r="D979" s="10">
        <v>41.061247648331602</v>
      </c>
      <c r="E979" s="1">
        <v>4357</v>
      </c>
      <c r="F979" s="2" t="s">
        <v>1138</v>
      </c>
      <c r="G979" s="1"/>
      <c r="H979" s="2" t="s">
        <v>25</v>
      </c>
      <c r="I979" s="2" t="s">
        <v>1076</v>
      </c>
      <c r="J979" s="2" t="s">
        <v>1139</v>
      </c>
      <c r="K979" s="1">
        <v>-10385.1</v>
      </c>
      <c r="L979" s="1">
        <v>154687.20000000001</v>
      </c>
      <c r="M979" s="2" t="s">
        <v>20</v>
      </c>
      <c r="N979" s="1">
        <v>1901</v>
      </c>
      <c r="O979" s="1" t="str" cm="1">
        <f t="array" ref="O9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9" s="1" t="str" cm="1">
        <f t="array" ref="P9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79" s="2" t="s">
        <v>28</v>
      </c>
      <c r="R979" s="2" t="str" cm="1">
        <f t="array" ref="R9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79" s="2" t="str">
        <f>IF(Esta[[#This Row],[TEC - Tipo de Estrutura 2]]="Pórtico","Vãos Multiplos",Esta[[#This Row],[TEC - Tipo de Estrutura 2]])</f>
        <v>Arco</v>
      </c>
      <c r="T979" s="1">
        <v>3</v>
      </c>
      <c r="U979" s="1">
        <v>66</v>
      </c>
      <c r="V979" s="1">
        <v>11.2</v>
      </c>
      <c r="W979" s="1">
        <v>32</v>
      </c>
      <c r="X979" s="1">
        <v>11</v>
      </c>
      <c r="Y979" s="8"/>
      <c r="Z979" s="1" t="s">
        <v>37</v>
      </c>
      <c r="AA979" s="2" t="s">
        <v>32</v>
      </c>
      <c r="AB979" s="2" t="str" cm="1">
        <f t="array" ref="AB9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79" s="2" t="s">
        <v>35</v>
      </c>
    </row>
    <row r="980" spans="1:30" ht="15" hidden="1" customHeight="1" x14ac:dyDescent="0.35">
      <c r="A980" s="1">
        <v>1536</v>
      </c>
      <c r="B980" s="1">
        <v>4</v>
      </c>
      <c r="C980" s="11">
        <v>-7.1026967909411898</v>
      </c>
      <c r="D980" s="10">
        <v>41.182885391516599</v>
      </c>
      <c r="E980" s="1">
        <v>4372</v>
      </c>
      <c r="F980" s="2" t="s">
        <v>1142</v>
      </c>
      <c r="G980" s="1"/>
      <c r="H980" s="2" t="s">
        <v>18</v>
      </c>
      <c r="I980" s="2" t="s">
        <v>1112</v>
      </c>
      <c r="J980" s="2" t="s">
        <v>1141</v>
      </c>
      <c r="K980" s="1">
        <v>86454.42</v>
      </c>
      <c r="L980" s="1">
        <v>168700.4</v>
      </c>
      <c r="M980" s="2" t="s">
        <v>20</v>
      </c>
      <c r="N980" s="1">
        <v>1987</v>
      </c>
      <c r="O980" s="1" t="str" cm="1">
        <f t="array" ref="O9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0" s="1" t="str" cm="1">
        <f t="array" ref="P9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0" s="2" t="s">
        <v>205</v>
      </c>
      <c r="R980" s="2" t="str" cm="1">
        <f t="array" ref="R9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80" s="2" t="str">
        <f>IF(Esta[[#This Row],[TEC - Tipo de Estrutura 2]]="Pórtico","Vãos Multiplos",Esta[[#This Row],[TEC - Tipo de Estrutura 2]])</f>
        <v>Outro</v>
      </c>
      <c r="T980" s="1">
        <v>1</v>
      </c>
      <c r="U980" s="1">
        <v>7.4</v>
      </c>
      <c r="V980" s="1">
        <v>25</v>
      </c>
      <c r="W980" s="1">
        <v>7.4</v>
      </c>
      <c r="X980" s="7"/>
      <c r="Y980" s="8"/>
      <c r="Z980" s="1" t="s">
        <v>37</v>
      </c>
      <c r="AA980" s="2" t="s">
        <v>206</v>
      </c>
      <c r="AB980" s="2" t="str" cm="1">
        <f t="array" ref="AB9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9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981" spans="1:30" ht="15" hidden="1" customHeight="1" x14ac:dyDescent="0.35">
      <c r="A981" s="1">
        <v>1543</v>
      </c>
      <c r="B981" s="1">
        <v>1</v>
      </c>
      <c r="C981" s="11">
        <v>-6.7354106434432701</v>
      </c>
      <c r="D981" s="10">
        <v>41.902050554304097</v>
      </c>
      <c r="E981" s="1">
        <v>4388</v>
      </c>
      <c r="F981" s="2" t="s">
        <v>1143</v>
      </c>
      <c r="G981" s="1"/>
      <c r="H981" s="2" t="s">
        <v>25</v>
      </c>
      <c r="I981" s="2" t="s">
        <v>1112</v>
      </c>
      <c r="J981" s="2" t="s">
        <v>1112</v>
      </c>
      <c r="K981" s="1">
        <v>115979</v>
      </c>
      <c r="L981" s="1">
        <v>249007</v>
      </c>
      <c r="M981" s="2" t="s">
        <v>20</v>
      </c>
      <c r="N981" s="1">
        <v>1993</v>
      </c>
      <c r="O981" s="1" t="str" cm="1">
        <f t="array" ref="O9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1" s="1" t="str" cm="1">
        <f t="array" ref="P9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1" s="2" t="s">
        <v>28</v>
      </c>
      <c r="R981" s="2" t="str" cm="1">
        <f t="array" ref="R9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81" s="2" t="str">
        <f>IF(Esta[[#This Row],[TEC - Tipo de Estrutura 2]]="Pórtico","Vãos Multiplos",Esta[[#This Row],[TEC - Tipo de Estrutura 2]])</f>
        <v>Arco</v>
      </c>
      <c r="T981" s="1">
        <v>3</v>
      </c>
      <c r="U981" s="1">
        <v>34</v>
      </c>
      <c r="V981" s="1">
        <v>5.2</v>
      </c>
      <c r="W981" s="1">
        <v>12</v>
      </c>
      <c r="X981" s="1">
        <v>2.1</v>
      </c>
      <c r="Y981" s="8"/>
      <c r="Z981" s="1" t="s">
        <v>37</v>
      </c>
      <c r="AA981" s="2" t="s">
        <v>32</v>
      </c>
      <c r="AB981" s="2" t="str" cm="1">
        <f t="array" ref="AB9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81" s="2" t="s">
        <v>23</v>
      </c>
    </row>
    <row r="982" spans="1:30" ht="15" hidden="1" customHeight="1" x14ac:dyDescent="0.35">
      <c r="A982" s="1">
        <v>1545</v>
      </c>
      <c r="B982" s="1">
        <v>4</v>
      </c>
      <c r="C982" s="11">
        <v>-6.6241106775736096</v>
      </c>
      <c r="D982" s="10">
        <v>41.735337587861601</v>
      </c>
      <c r="E982" s="1">
        <v>4390</v>
      </c>
      <c r="F982" s="2" t="s">
        <v>34</v>
      </c>
      <c r="G982" s="1"/>
      <c r="H982" s="2" t="s">
        <v>34</v>
      </c>
      <c r="I982" s="2" t="s">
        <v>1112</v>
      </c>
      <c r="J982" s="2" t="s">
        <v>1112</v>
      </c>
      <c r="K982" s="1">
        <v>125540</v>
      </c>
      <c r="L982" s="1">
        <v>230646</v>
      </c>
      <c r="M982" s="2" t="s">
        <v>20</v>
      </c>
      <c r="N982" s="1">
        <v>2000</v>
      </c>
      <c r="O982" s="1" t="str" cm="1">
        <f t="array" ref="O9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2" s="1" t="str" cm="1">
        <f t="array" ref="P9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2" s="2" t="s">
        <v>31</v>
      </c>
      <c r="R982" s="2" t="str" cm="1">
        <f t="array" ref="R9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82" s="2" t="str">
        <f>IF(Esta[[#This Row],[TEC - Tipo de Estrutura 2]]="Pórtico","Vãos Multiplos",Esta[[#This Row],[TEC - Tipo de Estrutura 2]])</f>
        <v>Vãos Multiplos</v>
      </c>
      <c r="T982" s="1">
        <v>3</v>
      </c>
      <c r="U982" s="1">
        <v>44.45</v>
      </c>
      <c r="V982" s="1">
        <v>5</v>
      </c>
      <c r="W982" s="1">
        <v>18.5</v>
      </c>
      <c r="X982" s="1">
        <v>7.1</v>
      </c>
      <c r="Y982" s="8"/>
      <c r="Z982" s="1" t="s">
        <v>37</v>
      </c>
      <c r="AA982" s="2" t="s">
        <v>35</v>
      </c>
      <c r="AB982" s="2" t="str" cm="1">
        <f t="array" ref="AB9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83" spans="1:30" ht="15" hidden="1" customHeight="1" x14ac:dyDescent="0.35">
      <c r="A983" s="1">
        <v>1546</v>
      </c>
      <c r="B983" s="1">
        <v>1</v>
      </c>
      <c r="C983" s="11">
        <v>-6.6959309303552699</v>
      </c>
      <c r="D983" s="10">
        <v>41.803115549893903</v>
      </c>
      <c r="E983" s="1">
        <v>4395</v>
      </c>
      <c r="F983" s="2" t="s">
        <v>1144</v>
      </c>
      <c r="G983" s="1"/>
      <c r="H983" s="2" t="s">
        <v>25</v>
      </c>
      <c r="I983" s="2" t="s">
        <v>1112</v>
      </c>
      <c r="J983" s="2" t="s">
        <v>1112</v>
      </c>
      <c r="K983" s="1">
        <v>119439</v>
      </c>
      <c r="L983" s="1">
        <v>238072</v>
      </c>
      <c r="M983" s="2" t="s">
        <v>20</v>
      </c>
      <c r="N983" s="1">
        <v>1888</v>
      </c>
      <c r="O983" s="1" t="str" cm="1">
        <f t="array" ref="O9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3" s="1" t="str" cm="1">
        <f t="array" ref="P9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83" s="2" t="s">
        <v>28</v>
      </c>
      <c r="R983" s="2" t="str" cm="1">
        <f t="array" ref="R9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83" s="2" t="str">
        <f>IF(Esta[[#This Row],[TEC - Tipo de Estrutura 2]]="Pórtico","Vãos Multiplos",Esta[[#This Row],[TEC - Tipo de Estrutura 2]])</f>
        <v>Arco</v>
      </c>
      <c r="T983" s="1">
        <v>7</v>
      </c>
      <c r="U983" s="1">
        <v>59.8</v>
      </c>
      <c r="V983" s="1">
        <v>7.1</v>
      </c>
      <c r="W983" s="1">
        <v>8.8000000000000007</v>
      </c>
      <c r="X983" s="1">
        <v>4.1500000000000004</v>
      </c>
      <c r="Y983" s="8"/>
      <c r="Z983" s="1" t="s">
        <v>37</v>
      </c>
      <c r="AA983" s="2" t="s">
        <v>32</v>
      </c>
      <c r="AB983" s="2" t="str" cm="1">
        <f t="array" ref="AB9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984" spans="1:30" ht="15" hidden="1" customHeight="1" x14ac:dyDescent="0.35">
      <c r="A984" s="1">
        <v>1547</v>
      </c>
      <c r="B984" s="1">
        <v>1</v>
      </c>
      <c r="C984" s="11">
        <v>-6.7360991171015598</v>
      </c>
      <c r="D984" s="10">
        <v>41.815675252877902</v>
      </c>
      <c r="E984" s="1">
        <v>4396</v>
      </c>
      <c r="F984" s="2" t="s">
        <v>1145</v>
      </c>
      <c r="G984" s="1"/>
      <c r="H984" s="2" t="s">
        <v>25</v>
      </c>
      <c r="I984" s="2" t="s">
        <v>1112</v>
      </c>
      <c r="J984" s="2" t="s">
        <v>1112</v>
      </c>
      <c r="K984" s="1">
        <v>116078</v>
      </c>
      <c r="L984" s="1">
        <v>239412</v>
      </c>
      <c r="M984" s="2" t="s">
        <v>20</v>
      </c>
      <c r="N984" s="1">
        <v>1887</v>
      </c>
      <c r="O984" s="1" t="str" cm="1">
        <f t="array" ref="O9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4" s="1" t="str" cm="1">
        <f t="array" ref="P9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84" s="2" t="s">
        <v>28</v>
      </c>
      <c r="R984" s="2" t="str" cm="1">
        <f t="array" ref="R9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84" s="2" t="str">
        <f>IF(Esta[[#This Row],[TEC - Tipo de Estrutura 2]]="Pórtico","Vãos Multiplos",Esta[[#This Row],[TEC - Tipo de Estrutura 2]])</f>
        <v>Arco</v>
      </c>
      <c r="T984" s="1">
        <v>3</v>
      </c>
      <c r="U984" s="1">
        <v>31</v>
      </c>
      <c r="V984" s="1">
        <v>11</v>
      </c>
      <c r="W984" s="1">
        <v>11</v>
      </c>
      <c r="X984" s="1">
        <v>15.8</v>
      </c>
      <c r="Y984" s="8"/>
      <c r="Z984" s="1" t="s">
        <v>37</v>
      </c>
      <c r="AA984" s="2" t="s">
        <v>32</v>
      </c>
      <c r="AB984" s="2" t="str" cm="1">
        <f t="array" ref="AB9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84" s="2" t="s">
        <v>23</v>
      </c>
    </row>
    <row r="985" spans="1:30" ht="15" hidden="1" customHeight="1" x14ac:dyDescent="0.35">
      <c r="A985" s="1">
        <v>1548</v>
      </c>
      <c r="B985" s="1">
        <v>4</v>
      </c>
      <c r="C985" s="11">
        <v>-6.6052804922615902</v>
      </c>
      <c r="D985" s="10">
        <v>41.684202908099998</v>
      </c>
      <c r="E985" s="1">
        <v>4398</v>
      </c>
      <c r="F985" s="2" t="s">
        <v>34</v>
      </c>
      <c r="G985" s="1"/>
      <c r="H985" s="2" t="s">
        <v>34</v>
      </c>
      <c r="I985" s="2" t="s">
        <v>1112</v>
      </c>
      <c r="J985" s="2" t="s">
        <v>1112</v>
      </c>
      <c r="K985" s="1">
        <v>127207.4</v>
      </c>
      <c r="L985" s="1">
        <v>224994</v>
      </c>
      <c r="M985" s="2" t="s">
        <v>20</v>
      </c>
      <c r="N985" s="1">
        <v>2000</v>
      </c>
      <c r="O985" s="1" t="str" cm="1">
        <f t="array" ref="O9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5" s="1" t="str" cm="1">
        <f t="array" ref="P9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5" s="2" t="s">
        <v>21</v>
      </c>
      <c r="R985" s="2" t="str" cm="1">
        <f t="array" ref="R9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85" s="2" t="str">
        <f>IF(Esta[[#This Row],[TEC - Tipo de Estrutura 2]]="Pórtico","Vãos Multiplos",Esta[[#This Row],[TEC - Tipo de Estrutura 2]])</f>
        <v>Tabuleiro simples/apoiado</v>
      </c>
      <c r="T985" s="1">
        <v>3</v>
      </c>
      <c r="U985" s="1">
        <v>36.450000000000003</v>
      </c>
      <c r="V985" s="1">
        <v>5.0999999999999996</v>
      </c>
      <c r="W985" s="1">
        <v>18.5</v>
      </c>
      <c r="X985" s="1">
        <v>6.15</v>
      </c>
      <c r="Y985" s="8"/>
      <c r="Z985" s="1" t="s">
        <v>37</v>
      </c>
      <c r="AA985" s="2" t="s">
        <v>35</v>
      </c>
      <c r="AB985" s="2" t="str" cm="1">
        <f t="array" ref="AB9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86" spans="1:30" ht="15" hidden="1" customHeight="1" x14ac:dyDescent="0.35">
      <c r="A986" s="1">
        <v>1549</v>
      </c>
      <c r="B986" s="1">
        <v>2</v>
      </c>
      <c r="C986" s="11">
        <v>-6.5602411379645797</v>
      </c>
      <c r="D986" s="10">
        <v>41.608958526230801</v>
      </c>
      <c r="E986" s="1">
        <v>4399</v>
      </c>
      <c r="F986" s="2" t="s">
        <v>1146</v>
      </c>
      <c r="G986" s="1"/>
      <c r="H986" s="2" t="s">
        <v>25</v>
      </c>
      <c r="I986" s="2" t="s">
        <v>1112</v>
      </c>
      <c r="J986" s="2" t="s">
        <v>1147</v>
      </c>
      <c r="K986" s="1">
        <v>131110</v>
      </c>
      <c r="L986" s="1">
        <v>216704</v>
      </c>
      <c r="M986" s="2" t="s">
        <v>20</v>
      </c>
      <c r="N986" s="1">
        <v>1960</v>
      </c>
      <c r="O986" s="1" t="str" cm="1">
        <f t="array" ref="O9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6" s="1" t="str" cm="1">
        <f t="array" ref="P9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86" s="2" t="s">
        <v>31</v>
      </c>
      <c r="R986" s="2" t="str" cm="1">
        <f t="array" ref="R9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86" s="2" t="str">
        <f>IF(Esta[[#This Row],[TEC - Tipo de Estrutura 2]]="Pórtico","Vãos Multiplos",Esta[[#This Row],[TEC - Tipo de Estrutura 2]])</f>
        <v>Vãos Multiplos</v>
      </c>
      <c r="T986" s="1">
        <v>3</v>
      </c>
      <c r="U986" s="1">
        <v>39.85</v>
      </c>
      <c r="V986" s="1">
        <v>9.4</v>
      </c>
      <c r="W986" s="1">
        <v>15.45</v>
      </c>
      <c r="X986" s="1">
        <v>13.15</v>
      </c>
      <c r="Y986" s="8"/>
      <c r="Z986" s="1" t="s">
        <v>37</v>
      </c>
      <c r="AA986" s="2" t="s">
        <v>35</v>
      </c>
      <c r="AB986" s="2" t="str" cm="1">
        <f t="array" ref="AB9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87" spans="1:30" ht="15" hidden="1" customHeight="1" x14ac:dyDescent="0.35">
      <c r="A987" s="1">
        <v>1550</v>
      </c>
      <c r="B987" s="1">
        <v>2</v>
      </c>
      <c r="C987" s="11">
        <v>-6.27526679163857</v>
      </c>
      <c r="D987" s="10">
        <v>41.499923452271297</v>
      </c>
      <c r="E987" s="1">
        <v>4402</v>
      </c>
      <c r="F987" s="2" t="s">
        <v>1148</v>
      </c>
      <c r="G987" s="1"/>
      <c r="H987" s="2" t="s">
        <v>25</v>
      </c>
      <c r="I987" s="2" t="s">
        <v>1112</v>
      </c>
      <c r="J987" s="2" t="s">
        <v>1149</v>
      </c>
      <c r="K987" s="1">
        <v>155126.20000000001</v>
      </c>
      <c r="L987" s="1">
        <v>205065.7</v>
      </c>
      <c r="M987" s="2" t="s">
        <v>20</v>
      </c>
      <c r="N987" s="1">
        <v>1883</v>
      </c>
      <c r="O987" s="1" t="str" cm="1">
        <f t="array" ref="O9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7" s="1" t="str" cm="1">
        <f t="array" ref="P9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87" s="2" t="s">
        <v>66</v>
      </c>
      <c r="R987" s="2" t="str" cm="1">
        <f t="array" ref="R9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987" s="2" t="str">
        <f>IF(Esta[[#This Row],[TEC - Tipo de Estrutura 2]]="Pórtico","Vãos Multiplos",Esta[[#This Row],[TEC - Tipo de Estrutura 2]])</f>
        <v>Outro</v>
      </c>
      <c r="T987" s="1">
        <v>1</v>
      </c>
      <c r="U987" s="1">
        <v>10.8</v>
      </c>
      <c r="V987" s="1">
        <v>10.7</v>
      </c>
      <c r="W987" s="1">
        <v>10.8</v>
      </c>
      <c r="X987" s="7"/>
      <c r="Y987" s="8"/>
      <c r="Z987" s="1" t="s">
        <v>37</v>
      </c>
      <c r="AA987" s="2" t="s">
        <v>32</v>
      </c>
      <c r="AB987" s="2" t="str" cm="1">
        <f t="array" ref="AB9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988" spans="1:30" ht="15" hidden="1" customHeight="1" x14ac:dyDescent="0.35">
      <c r="A988" s="1">
        <v>1551</v>
      </c>
      <c r="B988" s="1">
        <v>4</v>
      </c>
      <c r="C988" s="11">
        <v>-8.3953955829187699</v>
      </c>
      <c r="D988" s="10">
        <v>41.0377548528364</v>
      </c>
      <c r="E988" s="1">
        <v>4403</v>
      </c>
      <c r="F988" s="2" t="s">
        <v>1150</v>
      </c>
      <c r="G988" s="1"/>
      <c r="H988" s="2" t="s">
        <v>55</v>
      </c>
      <c r="I988" s="2" t="s">
        <v>1076</v>
      </c>
      <c r="J988" s="2" t="s">
        <v>1139</v>
      </c>
      <c r="K988" s="1">
        <v>-22055</v>
      </c>
      <c r="L988" s="1">
        <v>152104</v>
      </c>
      <c r="M988" s="2" t="s">
        <v>20</v>
      </c>
      <c r="N988" s="1">
        <v>1995</v>
      </c>
      <c r="O988" s="1" t="str" cm="1">
        <f t="array" ref="O9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8" s="1" t="str" cm="1">
        <f t="array" ref="P9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8" s="2" t="s">
        <v>31</v>
      </c>
      <c r="R988" s="2" t="str" cm="1">
        <f t="array" ref="R9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88" s="2" t="str">
        <f>IF(Esta[[#This Row],[TEC - Tipo de Estrutura 2]]="Pórtico","Vãos Multiplos",Esta[[#This Row],[TEC - Tipo de Estrutura 2]])</f>
        <v>Vãos Multiplos</v>
      </c>
      <c r="T988" s="1">
        <v>8</v>
      </c>
      <c r="U988" s="1">
        <v>262</v>
      </c>
      <c r="V988" s="1">
        <v>15.4</v>
      </c>
      <c r="W988" s="1">
        <v>35.1</v>
      </c>
      <c r="X988" s="1">
        <v>46</v>
      </c>
      <c r="Y988" s="8"/>
      <c r="Z988" s="1" t="s">
        <v>37</v>
      </c>
      <c r="AA988" s="2" t="s">
        <v>35</v>
      </c>
      <c r="AB988" s="2" t="str" cm="1">
        <f t="array" ref="AB9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89" spans="1:30" ht="15" hidden="1" customHeight="1" x14ac:dyDescent="0.35">
      <c r="A989" s="1">
        <v>1552</v>
      </c>
      <c r="B989" s="1">
        <v>4</v>
      </c>
      <c r="C989" s="11">
        <v>-8.3957223101704006</v>
      </c>
      <c r="D989" s="10">
        <v>41.0451558552043</v>
      </c>
      <c r="E989" s="1">
        <v>4406</v>
      </c>
      <c r="F989" s="2" t="s">
        <v>1151</v>
      </c>
      <c r="G989" s="1"/>
      <c r="H989" s="2" t="s">
        <v>34</v>
      </c>
      <c r="I989" s="2" t="s">
        <v>1076</v>
      </c>
      <c r="J989" s="2" t="s">
        <v>1139</v>
      </c>
      <c r="K989" s="1">
        <v>-22080</v>
      </c>
      <c r="L989" s="1">
        <v>152926</v>
      </c>
      <c r="M989" s="2" t="s">
        <v>20</v>
      </c>
      <c r="N989" s="1">
        <v>1995</v>
      </c>
      <c r="O989" s="1" t="str" cm="1">
        <f t="array" ref="O9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9" s="1" t="str" cm="1">
        <f t="array" ref="P9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89" s="2" t="s">
        <v>21</v>
      </c>
      <c r="R989" s="2" t="str" cm="1">
        <f t="array" ref="R9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89" s="2" t="str">
        <f>IF(Esta[[#This Row],[TEC - Tipo de Estrutura 2]]="Pórtico","Vãos Multiplos",Esta[[#This Row],[TEC - Tipo de Estrutura 2]])</f>
        <v>Tabuleiro simples/apoiado</v>
      </c>
      <c r="T989" s="1">
        <v>1</v>
      </c>
      <c r="U989" s="1">
        <v>20</v>
      </c>
      <c r="V989" s="1">
        <v>8.9</v>
      </c>
      <c r="W989" s="1">
        <v>20</v>
      </c>
      <c r="X989" s="7"/>
      <c r="Y989" s="8"/>
      <c r="Z989" s="1" t="s">
        <v>37</v>
      </c>
      <c r="AA989" s="2" t="s">
        <v>35</v>
      </c>
      <c r="AB989" s="2" t="str" cm="1">
        <f t="array" ref="AB9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0" spans="1:30" ht="15" hidden="1" customHeight="1" x14ac:dyDescent="0.35">
      <c r="A990" s="1">
        <v>1553</v>
      </c>
      <c r="B990" s="1">
        <v>4</v>
      </c>
      <c r="C990" s="11">
        <v>-7.0806559902461403</v>
      </c>
      <c r="D990" s="10">
        <v>41.182589731376297</v>
      </c>
      <c r="E990" s="1">
        <v>4408</v>
      </c>
      <c r="F990" s="2" t="s">
        <v>34</v>
      </c>
      <c r="G990" s="1"/>
      <c r="H990" s="2" t="s">
        <v>34</v>
      </c>
      <c r="I990" s="2" t="s">
        <v>1112</v>
      </c>
      <c r="J990" s="2" t="s">
        <v>1141</v>
      </c>
      <c r="K990" s="1">
        <v>88304.13</v>
      </c>
      <c r="L990" s="1">
        <v>168689.7</v>
      </c>
      <c r="M990" s="2" t="s">
        <v>20</v>
      </c>
      <c r="N990" s="1">
        <v>2005</v>
      </c>
      <c r="O990" s="1" t="str" cm="1">
        <f t="array" ref="O9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0" s="1" t="str" cm="1">
        <f t="array" ref="P9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0" s="2" t="s">
        <v>31</v>
      </c>
      <c r="R990" s="2" t="str" cm="1">
        <f t="array" ref="R9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90" s="2" t="str">
        <f>IF(Esta[[#This Row],[TEC - Tipo de Estrutura 2]]="Pórtico","Vãos Multiplos",Esta[[#This Row],[TEC - Tipo de Estrutura 2]])</f>
        <v>Vãos Multiplos</v>
      </c>
      <c r="T990" s="1">
        <v>3</v>
      </c>
      <c r="U990" s="1">
        <v>36</v>
      </c>
      <c r="V990" s="1">
        <v>8.56</v>
      </c>
      <c r="W990" s="1">
        <v>18</v>
      </c>
      <c r="X990" s="1">
        <v>8.1999999999999993</v>
      </c>
      <c r="Y990" s="8"/>
      <c r="Z990" s="1" t="s">
        <v>37</v>
      </c>
      <c r="AA990" s="2" t="s">
        <v>35</v>
      </c>
      <c r="AB990" s="2" t="str" cm="1">
        <f t="array" ref="AB9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1" spans="1:30" ht="15" hidden="1" customHeight="1" x14ac:dyDescent="0.35">
      <c r="A991" s="1">
        <v>1554</v>
      </c>
      <c r="B991" s="1">
        <v>7</v>
      </c>
      <c r="C991" s="11">
        <v>-8.3778707518682491</v>
      </c>
      <c r="D991" s="10">
        <v>41.047689410942098</v>
      </c>
      <c r="E991" s="1">
        <v>4409</v>
      </c>
      <c r="F991" s="2" t="s">
        <v>1152</v>
      </c>
      <c r="G991" s="1"/>
      <c r="H991" s="2" t="s">
        <v>25</v>
      </c>
      <c r="I991" s="2" t="s">
        <v>1076</v>
      </c>
      <c r="J991" s="2" t="s">
        <v>1139</v>
      </c>
      <c r="K991" s="1">
        <v>-20578.29</v>
      </c>
      <c r="L991" s="1">
        <v>153203</v>
      </c>
      <c r="M991" s="2" t="s">
        <v>20</v>
      </c>
      <c r="N991" s="1">
        <v>1973</v>
      </c>
      <c r="O991" s="1" t="str" cm="1">
        <f t="array" ref="O9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91" s="1" t="str" cm="1">
        <f t="array" ref="P9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1" s="2" t="s">
        <v>31</v>
      </c>
      <c r="R991" s="2" t="str" cm="1">
        <f t="array" ref="R9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91" s="2" t="str">
        <f>IF(Esta[[#This Row],[TEC - Tipo de Estrutura 2]]="Pórtico","Vãos Multiplos",Esta[[#This Row],[TEC - Tipo de Estrutura 2]])</f>
        <v>Vãos Multiplos</v>
      </c>
      <c r="T991" s="1">
        <v>5</v>
      </c>
      <c r="U991" s="1">
        <v>138</v>
      </c>
      <c r="V991" s="1">
        <v>9.4</v>
      </c>
      <c r="W991" s="1">
        <v>30</v>
      </c>
      <c r="X991" s="1">
        <v>10</v>
      </c>
      <c r="Y991" s="8"/>
      <c r="Z991" s="1" t="s">
        <v>37</v>
      </c>
      <c r="AA991" s="2" t="s">
        <v>35</v>
      </c>
      <c r="AB991" s="2" t="str" cm="1">
        <f t="array" ref="AB9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2" spans="1:30" ht="15" hidden="1" customHeight="1" x14ac:dyDescent="0.35">
      <c r="A992" s="1">
        <v>1555</v>
      </c>
      <c r="B992" s="1">
        <v>4</v>
      </c>
      <c r="C992" s="11">
        <v>-7.0945138134368797</v>
      </c>
      <c r="D992" s="10">
        <v>41.184375005125403</v>
      </c>
      <c r="E992" s="1">
        <v>4410</v>
      </c>
      <c r="F992" s="2" t="s">
        <v>25</v>
      </c>
      <c r="G992" s="1"/>
      <c r="H992" s="2" t="s">
        <v>25</v>
      </c>
      <c r="I992" s="2" t="s">
        <v>1112</v>
      </c>
      <c r="J992" s="2" t="s">
        <v>1141</v>
      </c>
      <c r="K992" s="1">
        <v>87139.03</v>
      </c>
      <c r="L992" s="1">
        <v>168874</v>
      </c>
      <c r="M992" s="2" t="s">
        <v>20</v>
      </c>
      <c r="N992" s="1">
        <v>2005</v>
      </c>
      <c r="O992" s="1" t="str" cm="1">
        <f t="array" ref="O9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2" s="1" t="str" cm="1">
        <f t="array" ref="P9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2" s="2" t="s">
        <v>31</v>
      </c>
      <c r="R992" s="2" t="str" cm="1">
        <f t="array" ref="R9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992" s="2" t="str">
        <f>IF(Esta[[#This Row],[TEC - Tipo de Estrutura 2]]="Pórtico","Vãos Multiplos",Esta[[#This Row],[TEC - Tipo de Estrutura 2]])</f>
        <v>Vãos Multiplos</v>
      </c>
      <c r="T992" s="1">
        <v>5</v>
      </c>
      <c r="U992" s="1">
        <v>151</v>
      </c>
      <c r="V992" s="1">
        <v>16.88</v>
      </c>
      <c r="W992" s="1">
        <v>33</v>
      </c>
      <c r="X992" s="1">
        <v>12.29</v>
      </c>
      <c r="Y992" s="8"/>
      <c r="Z992" s="1" t="s">
        <v>37</v>
      </c>
      <c r="AA992" s="2" t="s">
        <v>35</v>
      </c>
      <c r="AB992" s="2" t="str" cm="1">
        <f t="array" ref="AB9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3" spans="1:30" ht="15" hidden="1" customHeight="1" x14ac:dyDescent="0.35">
      <c r="A993" s="1">
        <v>1556</v>
      </c>
      <c r="B993" s="1">
        <v>2</v>
      </c>
      <c r="C993" s="11">
        <v>-7.1009080027203897</v>
      </c>
      <c r="D993" s="10">
        <v>41.180992907185001</v>
      </c>
      <c r="E993" s="1">
        <v>4411</v>
      </c>
      <c r="F993" s="2" t="s">
        <v>18</v>
      </c>
      <c r="G993" s="1"/>
      <c r="H993" s="2" t="s">
        <v>18</v>
      </c>
      <c r="I993" s="2" t="s">
        <v>1112</v>
      </c>
      <c r="J993" s="2" t="s">
        <v>1141</v>
      </c>
      <c r="K993" s="1">
        <v>86607</v>
      </c>
      <c r="L993" s="1">
        <v>168492</v>
      </c>
      <c r="M993" s="2" t="s">
        <v>20</v>
      </c>
      <c r="N993" s="1">
        <v>2005</v>
      </c>
      <c r="O993" s="1" t="str" cm="1">
        <f t="array" ref="O9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3" s="1" t="str" cm="1">
        <f t="array" ref="P9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3" s="2" t="s">
        <v>57</v>
      </c>
      <c r="R993" s="2" t="str" cm="1">
        <f t="array" ref="R9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993" s="2" t="str">
        <f>IF(Esta[[#This Row],[TEC - Tipo de Estrutura 2]]="Pórtico","Vãos Multiplos",Esta[[#This Row],[TEC - Tipo de Estrutura 2]])</f>
        <v>Vãos Multiplos</v>
      </c>
      <c r="T993" s="1">
        <v>1</v>
      </c>
      <c r="U993" s="1">
        <v>7.6</v>
      </c>
      <c r="V993" s="1">
        <v>24.8</v>
      </c>
      <c r="X993" s="7"/>
      <c r="Y993" s="8"/>
      <c r="Z993" s="1" t="s">
        <v>37</v>
      </c>
      <c r="AA993" s="2" t="s">
        <v>23</v>
      </c>
      <c r="AB993" s="2" t="str" cm="1">
        <f t="array" ref="AB9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4" spans="1:30" ht="15" hidden="1" customHeight="1" x14ac:dyDescent="0.35">
      <c r="A994" s="1">
        <v>1559</v>
      </c>
      <c r="B994" s="1">
        <v>4</v>
      </c>
      <c r="C994" s="11">
        <v>-8.2734257953649593</v>
      </c>
      <c r="D994" s="10">
        <v>41.0371844873182</v>
      </c>
      <c r="E994" s="1">
        <v>4424</v>
      </c>
      <c r="F994" s="2" t="s">
        <v>1153</v>
      </c>
      <c r="G994" s="1"/>
      <c r="H994" s="2" t="s">
        <v>34</v>
      </c>
      <c r="I994" s="2" t="s">
        <v>1076</v>
      </c>
      <c r="J994" s="2" t="s">
        <v>1139</v>
      </c>
      <c r="K994" s="1">
        <v>-11799</v>
      </c>
      <c r="L994" s="1">
        <v>152017</v>
      </c>
      <c r="M994" s="2" t="s">
        <v>20</v>
      </c>
      <c r="N994" s="1">
        <v>1995</v>
      </c>
      <c r="O994" s="1" t="str" cm="1">
        <f t="array" ref="O9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4" s="1" t="str" cm="1">
        <f t="array" ref="P9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994" s="2" t="s">
        <v>21</v>
      </c>
      <c r="R994" s="2" t="str" cm="1">
        <f t="array" ref="R9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994" s="2" t="str">
        <f>IF(Esta[[#This Row],[TEC - Tipo de Estrutura 2]]="Pórtico","Vãos Multiplos",Esta[[#This Row],[TEC - Tipo de Estrutura 2]])</f>
        <v>Tabuleiro simples/apoiado</v>
      </c>
      <c r="T994" s="1">
        <v>1</v>
      </c>
      <c r="U994" s="1">
        <v>20</v>
      </c>
      <c r="V994" s="1">
        <v>9</v>
      </c>
      <c r="W994" s="1">
        <v>20</v>
      </c>
      <c r="X994" s="7"/>
      <c r="Y994" s="8"/>
      <c r="Z994" s="1" t="s">
        <v>37</v>
      </c>
      <c r="AA994" s="2" t="s">
        <v>35</v>
      </c>
      <c r="AB994" s="2" t="str" cm="1">
        <f t="array" ref="AB9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9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995" spans="1:30" ht="15" hidden="1" customHeight="1" x14ac:dyDescent="0.35">
      <c r="A995" s="1">
        <v>1560</v>
      </c>
      <c r="B995" s="1">
        <v>1</v>
      </c>
      <c r="C995" s="11">
        <v>-6.7510405000846099</v>
      </c>
      <c r="D995" s="10">
        <v>41.277075591027099</v>
      </c>
      <c r="E995" s="1">
        <v>4426</v>
      </c>
      <c r="F995" s="2" t="s">
        <v>25</v>
      </c>
      <c r="G995" s="1"/>
      <c r="H995" s="2" t="s">
        <v>25</v>
      </c>
      <c r="I995" s="2" t="s">
        <v>1112</v>
      </c>
      <c r="J995" s="2" t="s">
        <v>1154</v>
      </c>
      <c r="K995" s="1">
        <v>115793.7</v>
      </c>
      <c r="L995" s="1">
        <v>179570.5</v>
      </c>
      <c r="M995" s="2" t="s">
        <v>20</v>
      </c>
      <c r="N995" s="1">
        <v>1955</v>
      </c>
      <c r="O995" s="1" t="str" cm="1">
        <f t="array" ref="O9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5" s="1" t="str" cm="1">
        <f t="array" ref="P9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5" s="2" t="s">
        <v>28</v>
      </c>
      <c r="R995" s="2" t="str" cm="1">
        <f t="array" ref="R9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5" s="2" t="str">
        <f>IF(Esta[[#This Row],[TEC - Tipo de Estrutura 2]]="Pórtico","Vãos Multiplos",Esta[[#This Row],[TEC - Tipo de Estrutura 2]])</f>
        <v>Arco</v>
      </c>
      <c r="T995" s="1">
        <v>4</v>
      </c>
      <c r="U995" s="1">
        <v>12</v>
      </c>
      <c r="V995" s="1">
        <v>20</v>
      </c>
      <c r="X995" s="1">
        <v>2.5</v>
      </c>
      <c r="Y995" s="8"/>
      <c r="Z995" s="1" t="s">
        <v>37</v>
      </c>
      <c r="AA995" s="2" t="s">
        <v>32</v>
      </c>
      <c r="AB995" s="2" t="str" cm="1">
        <f t="array" ref="AB9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996" spans="1:30" ht="15" hidden="1" customHeight="1" x14ac:dyDescent="0.35">
      <c r="A996" s="1">
        <v>1563</v>
      </c>
      <c r="B996" s="1">
        <v>1</v>
      </c>
      <c r="C996" s="11">
        <v>-6.9066319022998002</v>
      </c>
      <c r="D996" s="10">
        <v>41.0377671120931</v>
      </c>
      <c r="E996" s="1">
        <v>4436</v>
      </c>
      <c r="F996" s="2" t="s">
        <v>1156</v>
      </c>
      <c r="G996" s="1"/>
      <c r="H996" s="2" t="s">
        <v>25</v>
      </c>
      <c r="I996" s="2" t="s">
        <v>1112</v>
      </c>
      <c r="J996" s="2" t="s">
        <v>1155</v>
      </c>
      <c r="K996" s="1">
        <v>103132</v>
      </c>
      <c r="L996" s="1">
        <v>152797</v>
      </c>
      <c r="M996" s="2" t="s">
        <v>20</v>
      </c>
      <c r="N996" s="1">
        <v>1933</v>
      </c>
      <c r="O996" s="1" t="str" cm="1">
        <f t="array" ref="O9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6" s="1" t="str" cm="1">
        <f t="array" ref="P9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6" s="2" t="s">
        <v>28</v>
      </c>
      <c r="R996" s="2" t="str" cm="1">
        <f t="array" ref="R9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6" s="2" t="str">
        <f>IF(Esta[[#This Row],[TEC - Tipo de Estrutura 2]]="Pórtico","Vãos Multiplos",Esta[[#This Row],[TEC - Tipo de Estrutura 2]])</f>
        <v>Arco</v>
      </c>
      <c r="T996" s="1">
        <v>3</v>
      </c>
      <c r="U996" s="1">
        <v>34.1</v>
      </c>
      <c r="V996" s="1">
        <v>6.4</v>
      </c>
      <c r="W996" s="1">
        <v>12.1</v>
      </c>
      <c r="X996" s="1">
        <v>2.75</v>
      </c>
      <c r="Y996" s="8"/>
      <c r="Z996" s="1" t="s">
        <v>37</v>
      </c>
      <c r="AA996" s="2" t="s">
        <v>32</v>
      </c>
      <c r="AB996" s="2" t="str" cm="1">
        <f t="array" ref="AB9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996" s="2" t="s">
        <v>23</v>
      </c>
    </row>
    <row r="997" spans="1:30" ht="15" hidden="1" customHeight="1" x14ac:dyDescent="0.35">
      <c r="A997" s="1">
        <v>1564</v>
      </c>
      <c r="B997" s="1">
        <v>2</v>
      </c>
      <c r="C997" s="11">
        <v>-7.3604670087528303</v>
      </c>
      <c r="D997" s="10">
        <v>41.429251458121101</v>
      </c>
      <c r="E997" s="1">
        <v>4441</v>
      </c>
      <c r="F997" s="2" t="s">
        <v>1157</v>
      </c>
      <c r="G997" s="1"/>
      <c r="H997" s="2" t="s">
        <v>25</v>
      </c>
      <c r="I997" s="2" t="s">
        <v>1112</v>
      </c>
      <c r="J997" s="2" t="s">
        <v>1158</v>
      </c>
      <c r="K997" s="1">
        <v>64583</v>
      </c>
      <c r="L997" s="1">
        <v>195838</v>
      </c>
      <c r="M997" s="2" t="s">
        <v>20</v>
      </c>
      <c r="N997" s="1">
        <v>1872</v>
      </c>
      <c r="O997" s="1" t="str" cm="1">
        <f t="array" ref="O9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7" s="1" t="str" cm="1">
        <f t="array" ref="P9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7" s="2" t="s">
        <v>28</v>
      </c>
      <c r="R997" s="2" t="str" cm="1">
        <f t="array" ref="R9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7" s="2" t="str">
        <f>IF(Esta[[#This Row],[TEC - Tipo de Estrutura 2]]="Pórtico","Vãos Multiplos",Esta[[#This Row],[TEC - Tipo de Estrutura 2]])</f>
        <v>Arco</v>
      </c>
      <c r="T997" s="1">
        <v>1</v>
      </c>
      <c r="U997" s="1">
        <v>12.2</v>
      </c>
      <c r="V997" s="1">
        <v>6.4</v>
      </c>
      <c r="W997" s="1">
        <v>12.2</v>
      </c>
      <c r="X997" s="7"/>
      <c r="Y997" s="8"/>
      <c r="Z997" s="1" t="s">
        <v>37</v>
      </c>
      <c r="AA997" s="2" t="s">
        <v>32</v>
      </c>
      <c r="AB997" s="2" t="str" cm="1">
        <f t="array" ref="AB9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998" spans="1:30" ht="15" hidden="1" customHeight="1" x14ac:dyDescent="0.35">
      <c r="A998" s="1">
        <v>1565</v>
      </c>
      <c r="B998" s="1">
        <v>1</v>
      </c>
      <c r="C998" s="11">
        <v>-8.5736927708898705</v>
      </c>
      <c r="D998" s="10">
        <v>41.917337863241698</v>
      </c>
      <c r="E998" s="1">
        <v>4447</v>
      </c>
      <c r="F998" s="2" t="s">
        <v>1159</v>
      </c>
      <c r="G998" s="1"/>
      <c r="H998" s="2" t="s">
        <v>25</v>
      </c>
      <c r="I998" s="2" t="s">
        <v>262</v>
      </c>
      <c r="J998" s="2" t="s">
        <v>1135</v>
      </c>
      <c r="K998" s="1">
        <v>-36550</v>
      </c>
      <c r="L998" s="1">
        <v>249854</v>
      </c>
      <c r="M998" s="2" t="s">
        <v>20</v>
      </c>
      <c r="N998" s="1">
        <v>1900</v>
      </c>
      <c r="O998" s="1" t="str" cm="1">
        <f t="array" ref="O9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8" s="1" t="str" cm="1">
        <f t="array" ref="P9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8" s="2" t="s">
        <v>28</v>
      </c>
      <c r="R998" s="2" t="str" cm="1">
        <f t="array" ref="R9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8" s="2" t="str">
        <f>IF(Esta[[#This Row],[TEC - Tipo de Estrutura 2]]="Pórtico","Vãos Multiplos",Esta[[#This Row],[TEC - Tipo de Estrutura 2]])</f>
        <v>Arco</v>
      </c>
      <c r="T998" s="1">
        <v>3</v>
      </c>
      <c r="U998" s="1">
        <v>20</v>
      </c>
      <c r="V998" s="1">
        <v>5.5</v>
      </c>
      <c r="W998" s="1">
        <v>12.4</v>
      </c>
      <c r="X998" s="1">
        <v>0.75</v>
      </c>
      <c r="Y998" s="8"/>
      <c r="Z998" s="1" t="s">
        <v>37</v>
      </c>
      <c r="AA998" s="2" t="s">
        <v>32</v>
      </c>
      <c r="AB998" s="2" t="str" cm="1">
        <f t="array" ref="AB9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999" spans="1:30" ht="15" hidden="1" customHeight="1" x14ac:dyDescent="0.35">
      <c r="A999" s="1">
        <v>1567</v>
      </c>
      <c r="B999" s="1">
        <v>1</v>
      </c>
      <c r="C999" s="11">
        <v>-6.8240572152394696</v>
      </c>
      <c r="D999" s="10">
        <v>41.676252647794101</v>
      </c>
      <c r="E999" s="1">
        <v>4452</v>
      </c>
      <c r="F999" s="2" t="s">
        <v>1160</v>
      </c>
      <c r="G999" s="1"/>
      <c r="H999" s="2" t="s">
        <v>25</v>
      </c>
      <c r="I999" s="2" t="s">
        <v>1112</v>
      </c>
      <c r="J999" s="2" t="s">
        <v>1112</v>
      </c>
      <c r="K999" s="1">
        <v>109005</v>
      </c>
      <c r="L999" s="1">
        <v>223811</v>
      </c>
      <c r="M999" s="2" t="s">
        <v>20</v>
      </c>
      <c r="N999" s="1">
        <v>1867</v>
      </c>
      <c r="O999" s="1" t="str" cm="1">
        <f t="array" ref="O9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9" s="1" t="str" cm="1">
        <f t="array" ref="P9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999" s="2" t="s">
        <v>28</v>
      </c>
      <c r="R999" s="2" t="str" cm="1">
        <f t="array" ref="R9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999" s="2" t="str">
        <f>IF(Esta[[#This Row],[TEC - Tipo de Estrutura 2]]="Pórtico","Vãos Multiplos",Esta[[#This Row],[TEC - Tipo de Estrutura 2]])</f>
        <v>Arco</v>
      </c>
      <c r="T999" s="1">
        <v>1</v>
      </c>
      <c r="U999" s="1">
        <v>9</v>
      </c>
      <c r="V999" s="1">
        <v>7</v>
      </c>
      <c r="W999" s="1">
        <v>9</v>
      </c>
      <c r="X999" s="7"/>
      <c r="Y999" s="8"/>
      <c r="Z999" s="1" t="s">
        <v>37</v>
      </c>
      <c r="AA999" s="2" t="s">
        <v>32</v>
      </c>
      <c r="AB999" s="2" t="str" cm="1">
        <f t="array" ref="AB9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9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000" spans="1:30" ht="15" hidden="1" customHeight="1" x14ac:dyDescent="0.35">
      <c r="A1000" s="1">
        <v>1571</v>
      </c>
      <c r="B1000" s="1">
        <v>4</v>
      </c>
      <c r="C1000" s="11">
        <v>-8.2841613903282898</v>
      </c>
      <c r="D1000" s="10">
        <v>41.027423458440403</v>
      </c>
      <c r="E1000" s="1">
        <v>4461</v>
      </c>
      <c r="F1000" s="2" t="s">
        <v>1161</v>
      </c>
      <c r="G1000" s="1"/>
      <c r="H1000" s="2" t="s">
        <v>18</v>
      </c>
      <c r="I1000" s="2" t="s">
        <v>1076</v>
      </c>
      <c r="J1000" s="2" t="s">
        <v>1139</v>
      </c>
      <c r="K1000" s="1">
        <v>-12703.61</v>
      </c>
      <c r="L1000" s="1">
        <v>150934.5</v>
      </c>
      <c r="M1000" s="2" t="s">
        <v>20</v>
      </c>
      <c r="N1000" s="1">
        <v>1995</v>
      </c>
      <c r="O1000" s="1" t="str" cm="1">
        <f t="array" ref="O10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0" s="1" t="str" cm="1">
        <f t="array" ref="P10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00" s="2" t="s">
        <v>21</v>
      </c>
      <c r="R1000" s="2" t="str" cm="1">
        <f t="array" ref="R10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0" s="2" t="str">
        <f>IF(Esta[[#This Row],[TEC - Tipo de Estrutura 2]]="Pórtico","Vãos Multiplos",Esta[[#This Row],[TEC - Tipo de Estrutura 2]])</f>
        <v>Tabuleiro simples/apoiado</v>
      </c>
      <c r="T1000" s="1">
        <v>1</v>
      </c>
      <c r="U1000" s="1">
        <v>10</v>
      </c>
      <c r="V1000" s="1">
        <v>15.6</v>
      </c>
      <c r="W1000" s="1">
        <v>10</v>
      </c>
      <c r="X1000" s="7"/>
      <c r="Y1000" s="8"/>
      <c r="Z1000" s="1" t="s">
        <v>37</v>
      </c>
      <c r="AA1000" s="2" t="s">
        <v>35</v>
      </c>
      <c r="AB1000" s="2" t="str" cm="1">
        <f t="array" ref="AB10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1" spans="1:30" ht="15" hidden="1" customHeight="1" x14ac:dyDescent="0.35">
      <c r="A1001" s="1">
        <v>1572</v>
      </c>
      <c r="B1001" s="1">
        <v>4</v>
      </c>
      <c r="C1001" s="11">
        <v>-8.3970195767674998</v>
      </c>
      <c r="D1001" s="10">
        <v>41.036436479216498</v>
      </c>
      <c r="E1001" s="1">
        <v>4462</v>
      </c>
      <c r="F1001" s="2" t="s">
        <v>1162</v>
      </c>
      <c r="G1001" s="1"/>
      <c r="H1001" s="2" t="s">
        <v>34</v>
      </c>
      <c r="I1001" s="2" t="s">
        <v>1076</v>
      </c>
      <c r="J1001" s="2" t="s">
        <v>1139</v>
      </c>
      <c r="K1001" s="1">
        <v>-22192</v>
      </c>
      <c r="L1001" s="1">
        <v>151958</v>
      </c>
      <c r="M1001" s="2" t="s">
        <v>20</v>
      </c>
      <c r="N1001" s="1">
        <v>1995</v>
      </c>
      <c r="O1001" s="1" t="str" cm="1">
        <f t="array" ref="O10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1" s="1" t="str" cm="1">
        <f t="array" ref="P10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01" s="2" t="s">
        <v>31</v>
      </c>
      <c r="R1001" s="2" t="str" cm="1">
        <f t="array" ref="R10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01" s="2" t="str">
        <f>IF(Esta[[#This Row],[TEC - Tipo de Estrutura 2]]="Pórtico","Vãos Multiplos",Esta[[#This Row],[TEC - Tipo de Estrutura 2]])</f>
        <v>Vãos Multiplos</v>
      </c>
      <c r="T1001" s="1">
        <v>3</v>
      </c>
      <c r="U1001" s="1">
        <v>29.3</v>
      </c>
      <c r="V1001" s="1">
        <v>8.5</v>
      </c>
      <c r="W1001" s="1">
        <v>15.5</v>
      </c>
      <c r="X1001" s="1">
        <v>6.84</v>
      </c>
      <c r="Y1001" s="8"/>
      <c r="Z1001" s="1" t="s">
        <v>37</v>
      </c>
      <c r="AA1001" s="2" t="s">
        <v>35</v>
      </c>
      <c r="AB1001" s="2" t="str" cm="1">
        <f t="array" ref="AB10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2" spans="1:30" ht="15" customHeight="1" x14ac:dyDescent="0.35">
      <c r="A1002" s="1">
        <v>1573</v>
      </c>
      <c r="B1002" s="1">
        <v>4</v>
      </c>
      <c r="C1002" s="11">
        <v>-8.4300271985209694</v>
      </c>
      <c r="D1002" s="10">
        <v>41.024650228875103</v>
      </c>
      <c r="E1002" s="1">
        <v>4464</v>
      </c>
      <c r="F1002" s="2" t="s">
        <v>1163</v>
      </c>
      <c r="G1002" s="1"/>
      <c r="H1002" s="2" t="s">
        <v>25</v>
      </c>
      <c r="I1002" s="2" t="s">
        <v>1076</v>
      </c>
      <c r="J1002" s="2" t="s">
        <v>1164</v>
      </c>
      <c r="K1002" s="1">
        <v>-24972.03</v>
      </c>
      <c r="L1002" s="1">
        <v>150658</v>
      </c>
      <c r="M1002" s="2" t="s">
        <v>20</v>
      </c>
      <c r="N1002" s="1">
        <v>1965</v>
      </c>
      <c r="O1002" s="1" t="str" cm="1">
        <f t="array" ref="O10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02" s="1" t="str" cm="1">
        <f t="array" ref="P10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2" s="2" t="s">
        <v>66</v>
      </c>
      <c r="R1002" s="2" t="str" cm="1">
        <f t="array" ref="R10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002" s="2" t="str">
        <f>IF(Esta[[#This Row],[TEC - Tipo de Estrutura 2]]="Pórtico","Vãos Multiplos",Esta[[#This Row],[TEC - Tipo de Estrutura 2]])</f>
        <v>Outro</v>
      </c>
      <c r="T1002" s="1">
        <v>5</v>
      </c>
      <c r="U1002" s="1">
        <v>96.3</v>
      </c>
      <c r="V1002" s="1">
        <v>9.6999999999999993</v>
      </c>
      <c r="W1002" s="1">
        <v>73.2</v>
      </c>
      <c r="X1002" s="1">
        <v>10</v>
      </c>
      <c r="Y1002" s="8"/>
      <c r="Z1002" s="1" t="s">
        <v>37</v>
      </c>
      <c r="AA1002" s="2" t="s">
        <v>23</v>
      </c>
      <c r="AB1002" s="2" t="str" cm="1">
        <f t="array" ref="AB10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3" spans="1:30" ht="15" hidden="1" customHeight="1" x14ac:dyDescent="0.35">
      <c r="A1003" s="1">
        <v>1574</v>
      </c>
      <c r="B1003" s="1">
        <v>4</v>
      </c>
      <c r="C1003" s="11">
        <v>-8.5502096464923998</v>
      </c>
      <c r="D1003" s="10">
        <v>41.003657483480097</v>
      </c>
      <c r="E1003" s="1">
        <v>4468</v>
      </c>
      <c r="F1003" s="2" t="s">
        <v>1165</v>
      </c>
      <c r="G1003" s="1"/>
      <c r="H1003" s="2" t="s">
        <v>18</v>
      </c>
      <c r="I1003" s="2" t="s">
        <v>1076</v>
      </c>
      <c r="J1003" s="2" t="s">
        <v>1166</v>
      </c>
      <c r="K1003" s="1">
        <v>-35091</v>
      </c>
      <c r="L1003" s="1">
        <v>148368</v>
      </c>
      <c r="M1003" s="2" t="s">
        <v>20</v>
      </c>
      <c r="N1003" s="1">
        <v>1940</v>
      </c>
      <c r="O1003" s="1" t="str" cm="1">
        <f t="array" ref="O10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3" s="1" t="str" cm="1">
        <f t="array" ref="P10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3" s="2" t="s">
        <v>21</v>
      </c>
      <c r="R1003" s="2" t="str" cm="1">
        <f t="array" ref="R10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3" s="2" t="str">
        <f>IF(Esta[[#This Row],[TEC - Tipo de Estrutura 2]]="Pórtico","Vãos Multiplos",Esta[[#This Row],[TEC - Tipo de Estrutura 2]])</f>
        <v>Tabuleiro simples/apoiado</v>
      </c>
      <c r="T1003" s="1">
        <v>1</v>
      </c>
      <c r="U1003" s="1">
        <v>3.9</v>
      </c>
      <c r="V1003" s="1">
        <v>8.75</v>
      </c>
      <c r="W1003" s="1">
        <v>3.9</v>
      </c>
      <c r="X1003" s="7"/>
      <c r="Y1003" s="8"/>
      <c r="Z1003" s="1" t="s">
        <v>41</v>
      </c>
      <c r="AA1003" s="2" t="s">
        <v>23</v>
      </c>
      <c r="AB1003" s="2" t="str" cm="1">
        <f t="array" ref="AB10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4" spans="1:30" ht="15" hidden="1" customHeight="1" x14ac:dyDescent="0.35">
      <c r="A1004" s="1">
        <v>1575</v>
      </c>
      <c r="B1004" s="1">
        <v>4</v>
      </c>
      <c r="C1004" s="11">
        <v>-8.5462145174735493</v>
      </c>
      <c r="D1004" s="10">
        <v>41.001537780473797</v>
      </c>
      <c r="E1004" s="1">
        <v>4469</v>
      </c>
      <c r="F1004" s="2" t="s">
        <v>1167</v>
      </c>
      <c r="G1004" s="1"/>
      <c r="H1004" s="2" t="s">
        <v>18</v>
      </c>
      <c r="I1004" s="2" t="s">
        <v>1076</v>
      </c>
      <c r="J1004" s="2" t="s">
        <v>1166</v>
      </c>
      <c r="K1004" s="1">
        <v>-34756</v>
      </c>
      <c r="L1004" s="1">
        <v>148131</v>
      </c>
      <c r="M1004" s="2" t="s">
        <v>20</v>
      </c>
      <c r="N1004" s="1">
        <v>1940</v>
      </c>
      <c r="O1004" s="1" t="str" cm="1">
        <f t="array" ref="O10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4" s="1" t="str" cm="1">
        <f t="array" ref="P10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4" s="2" t="s">
        <v>21</v>
      </c>
      <c r="R1004" s="2" t="str" cm="1">
        <f t="array" ref="R10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4" s="2" t="str">
        <f>IF(Esta[[#This Row],[TEC - Tipo de Estrutura 2]]="Pórtico","Vãos Multiplos",Esta[[#This Row],[TEC - Tipo de Estrutura 2]])</f>
        <v>Tabuleiro simples/apoiado</v>
      </c>
      <c r="T1004" s="1">
        <v>1</v>
      </c>
      <c r="U1004" s="1">
        <v>3.1</v>
      </c>
      <c r="V1004" s="1">
        <v>8.4</v>
      </c>
      <c r="W1004" s="1">
        <v>3.1</v>
      </c>
      <c r="X1004" s="7"/>
      <c r="Y1004" s="8"/>
      <c r="Z1004" s="1" t="s">
        <v>41</v>
      </c>
      <c r="AA1004" s="2" t="s">
        <v>23</v>
      </c>
      <c r="AB1004" s="2" t="str" cm="1">
        <f t="array" ref="AB10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5" spans="1:30" ht="15" hidden="1" customHeight="1" x14ac:dyDescent="0.35">
      <c r="A1005" s="1">
        <v>1576</v>
      </c>
      <c r="B1005" s="1">
        <v>4</v>
      </c>
      <c r="C1005" s="11">
        <v>-8.5445467813641898</v>
      </c>
      <c r="D1005" s="10">
        <v>41.000940436869399</v>
      </c>
      <c r="E1005" s="1">
        <v>4472</v>
      </c>
      <c r="F1005" s="2" t="s">
        <v>1168</v>
      </c>
      <c r="G1005" s="1"/>
      <c r="H1005" s="2" t="s">
        <v>18</v>
      </c>
      <c r="I1005" s="2" t="s">
        <v>1076</v>
      </c>
      <c r="J1005" s="2" t="s">
        <v>1166</v>
      </c>
      <c r="K1005" s="1">
        <v>-34616</v>
      </c>
      <c r="L1005" s="1">
        <v>148064</v>
      </c>
      <c r="M1005" s="2" t="s">
        <v>20</v>
      </c>
      <c r="N1005" s="1">
        <v>1940</v>
      </c>
      <c r="O1005" s="1" t="str" cm="1">
        <f t="array" ref="O10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5" s="1" t="str" cm="1">
        <f t="array" ref="P10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5" s="2" t="s">
        <v>21</v>
      </c>
      <c r="R1005" s="2" t="str" cm="1">
        <f t="array" ref="R10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5" s="2" t="str">
        <f>IF(Esta[[#This Row],[TEC - Tipo de Estrutura 2]]="Pórtico","Vãos Multiplos",Esta[[#This Row],[TEC - Tipo de Estrutura 2]])</f>
        <v>Tabuleiro simples/apoiado</v>
      </c>
      <c r="T1005" s="1">
        <v>1</v>
      </c>
      <c r="U1005" s="1">
        <v>3.1</v>
      </c>
      <c r="V1005" s="1">
        <v>8.1</v>
      </c>
      <c r="W1005" s="1">
        <v>3.1</v>
      </c>
      <c r="X1005" s="7"/>
      <c r="Y1005" s="8"/>
      <c r="Z1005" s="1" t="s">
        <v>41</v>
      </c>
      <c r="AA1005" s="2" t="s">
        <v>23</v>
      </c>
      <c r="AB1005" s="2" t="str" cm="1">
        <f t="array" ref="AB10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6" spans="1:30" ht="15" hidden="1" customHeight="1" x14ac:dyDescent="0.35">
      <c r="A1006" s="1">
        <v>1577</v>
      </c>
      <c r="B1006" s="1">
        <v>2</v>
      </c>
      <c r="C1006" s="11">
        <v>-8.5453926715015207</v>
      </c>
      <c r="D1006" s="10">
        <v>41.001261580204698</v>
      </c>
      <c r="E1006" s="1">
        <v>4473</v>
      </c>
      <c r="F1006" s="2" t="s">
        <v>1169</v>
      </c>
      <c r="G1006" s="1"/>
      <c r="H1006" s="2" t="s">
        <v>18</v>
      </c>
      <c r="I1006" s="2" t="s">
        <v>1076</v>
      </c>
      <c r="J1006" s="2" t="s">
        <v>1166</v>
      </c>
      <c r="K1006" s="1">
        <v>-34687</v>
      </c>
      <c r="L1006" s="1">
        <v>148100</v>
      </c>
      <c r="M1006" s="2" t="s">
        <v>20</v>
      </c>
      <c r="N1006" s="1">
        <v>1940</v>
      </c>
      <c r="O1006" s="1" t="str" cm="1">
        <f t="array" ref="O10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6" s="1" t="str" cm="1">
        <f t="array" ref="P10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6" s="2" t="s">
        <v>21</v>
      </c>
      <c r="R1006" s="2" t="str" cm="1">
        <f t="array" ref="R10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06" s="2" t="str">
        <f>IF(Esta[[#This Row],[TEC - Tipo de Estrutura 2]]="Pórtico","Vãos Multiplos",Esta[[#This Row],[TEC - Tipo de Estrutura 2]])</f>
        <v>Tabuleiro simples/apoiado</v>
      </c>
      <c r="T1006" s="1">
        <v>1</v>
      </c>
      <c r="U1006" s="1">
        <v>3.09</v>
      </c>
      <c r="V1006" s="1">
        <v>8.1</v>
      </c>
      <c r="W1006" s="1">
        <v>3.09</v>
      </c>
      <c r="X1006" s="7"/>
      <c r="Y1006" s="8"/>
      <c r="Z1006" s="1" t="s">
        <v>41</v>
      </c>
      <c r="AA1006" s="2" t="s">
        <v>23</v>
      </c>
      <c r="AB1006" s="2" t="str" cm="1">
        <f t="array" ref="AB10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07" spans="1:30" ht="15" hidden="1" customHeight="1" x14ac:dyDescent="0.35">
      <c r="A1007" s="1">
        <v>1578</v>
      </c>
      <c r="B1007" s="1">
        <v>1</v>
      </c>
      <c r="C1007" s="11">
        <v>-8.3773594880248403</v>
      </c>
      <c r="D1007" s="10">
        <v>40.546114428482802</v>
      </c>
      <c r="E1007" s="1">
        <v>4475</v>
      </c>
      <c r="F1007" s="2" t="s">
        <v>1170</v>
      </c>
      <c r="G1007" s="1"/>
      <c r="H1007" s="2" t="s">
        <v>25</v>
      </c>
      <c r="I1007" s="2" t="s">
        <v>1076</v>
      </c>
      <c r="J1007" s="2" t="s">
        <v>1171</v>
      </c>
      <c r="K1007" s="1">
        <v>-20690.45</v>
      </c>
      <c r="L1007" s="1">
        <v>97502.91</v>
      </c>
      <c r="M1007" s="2" t="s">
        <v>20</v>
      </c>
      <c r="N1007" s="1">
        <v>1949</v>
      </c>
      <c r="O1007" s="1" t="str" cm="1">
        <f t="array" ref="O10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7" s="1" t="str" cm="1">
        <f t="array" ref="P10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7" s="2" t="s">
        <v>28</v>
      </c>
      <c r="R1007" s="2" t="str" cm="1">
        <f t="array" ref="R10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07" s="2" t="str">
        <f>IF(Esta[[#This Row],[TEC - Tipo de Estrutura 2]]="Pórtico","Vãos Multiplos",Esta[[#This Row],[TEC - Tipo de Estrutura 2]])</f>
        <v>Arco</v>
      </c>
      <c r="T1007" s="1">
        <v>1</v>
      </c>
      <c r="U1007" s="1">
        <v>15.95</v>
      </c>
      <c r="V1007" s="1">
        <v>7.9</v>
      </c>
      <c r="W1007" s="1">
        <v>15.95</v>
      </c>
      <c r="X1007" s="7"/>
      <c r="Y1007" s="8"/>
      <c r="Z1007" s="1" t="s">
        <v>41</v>
      </c>
      <c r="AA1007" s="2" t="s">
        <v>32</v>
      </c>
      <c r="AB1007" s="2" t="str" cm="1">
        <f t="array" ref="AB10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008" spans="1:30" ht="15" hidden="1" customHeight="1" x14ac:dyDescent="0.35">
      <c r="A1008" s="1">
        <v>1580</v>
      </c>
      <c r="B1008" s="1">
        <v>1</v>
      </c>
      <c r="C1008" s="11">
        <v>-8.7727887170005197</v>
      </c>
      <c r="D1008" s="10">
        <v>41.514746754813999</v>
      </c>
      <c r="E1008" s="1">
        <v>4496</v>
      </c>
      <c r="F1008" s="2" t="s">
        <v>1172</v>
      </c>
      <c r="G1008" s="1"/>
      <c r="H1008" s="2" t="s">
        <v>25</v>
      </c>
      <c r="I1008" s="2" t="s">
        <v>151</v>
      </c>
      <c r="J1008" s="2" t="s">
        <v>1173</v>
      </c>
      <c r="K1008" s="1">
        <v>-53398.879999999997</v>
      </c>
      <c r="L1008" s="1">
        <v>205242.8</v>
      </c>
      <c r="M1008" s="2" t="s">
        <v>20</v>
      </c>
      <c r="N1008" s="1">
        <v>1891</v>
      </c>
      <c r="O1008" s="1" t="str" cm="1">
        <f t="array" ref="O10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8" s="1" t="str" cm="1">
        <f t="array" ref="P10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8" s="2" t="s">
        <v>31</v>
      </c>
      <c r="R1008" s="2" t="str" cm="1">
        <f t="array" ref="R10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08" s="2" t="str">
        <f>IF(Esta[[#This Row],[TEC - Tipo de Estrutura 2]]="Pórtico","Vãos Multiplos",Esta[[#This Row],[TEC - Tipo de Estrutura 2]])</f>
        <v>Vãos Multiplos</v>
      </c>
      <c r="T1008" s="1">
        <v>8</v>
      </c>
      <c r="U1008" s="1">
        <v>264.5</v>
      </c>
      <c r="V1008" s="1">
        <v>8.4</v>
      </c>
      <c r="W1008" s="1">
        <v>33.5</v>
      </c>
      <c r="X1008" s="1">
        <v>5.5</v>
      </c>
      <c r="Y1008" s="8"/>
      <c r="Z1008" s="1" t="s">
        <v>37</v>
      </c>
      <c r="AA1008" s="2" t="s">
        <v>45</v>
      </c>
      <c r="AB1008" s="2" t="str" cm="1">
        <f t="array" ref="AB10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0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1008" s="2" t="s">
        <v>23</v>
      </c>
    </row>
    <row r="1009" spans="1:30" ht="15" hidden="1" customHeight="1" x14ac:dyDescent="0.35">
      <c r="A1009" s="1">
        <v>1581</v>
      </c>
      <c r="B1009" s="1">
        <v>1</v>
      </c>
      <c r="C1009" s="11">
        <v>-8.7730425711969797</v>
      </c>
      <c r="D1009" s="10">
        <v>41.514432011737703</v>
      </c>
      <c r="E1009" s="1">
        <v>4496</v>
      </c>
      <c r="F1009" s="2" t="s">
        <v>1174</v>
      </c>
      <c r="G1009" s="1"/>
      <c r="H1009" s="2" t="s">
        <v>18</v>
      </c>
      <c r="I1009" s="2" t="s">
        <v>151</v>
      </c>
      <c r="J1009" s="2" t="s">
        <v>1173</v>
      </c>
      <c r="K1009" s="1">
        <v>-53420.33</v>
      </c>
      <c r="L1009" s="1">
        <v>205208</v>
      </c>
      <c r="M1009" s="2" t="s">
        <v>20</v>
      </c>
      <c r="N1009" s="1">
        <v>1891</v>
      </c>
      <c r="O1009" s="1" t="str" cm="1">
        <f t="array" ref="O10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9" s="1" t="str" cm="1">
        <f t="array" ref="P10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09" s="2" t="s">
        <v>28</v>
      </c>
      <c r="R1009" s="2" t="str" cm="1">
        <f t="array" ref="R10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09" s="2" t="str">
        <f>IF(Esta[[#This Row],[TEC - Tipo de Estrutura 2]]="Pórtico","Vãos Multiplos",Esta[[#This Row],[TEC - Tipo de Estrutura 2]])</f>
        <v>Arco</v>
      </c>
      <c r="T1009" s="1">
        <v>1</v>
      </c>
      <c r="U1009" s="1">
        <v>3.8</v>
      </c>
      <c r="V1009" s="1">
        <v>9.6</v>
      </c>
      <c r="W1009" s="1">
        <v>3.8</v>
      </c>
      <c r="X1009" s="7"/>
      <c r="Y1009" s="8"/>
      <c r="Z1009" s="1" t="s">
        <v>37</v>
      </c>
      <c r="AA1009" s="2" t="s">
        <v>32</v>
      </c>
      <c r="AB1009" s="2" t="str" cm="1">
        <f t="array" ref="AB10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010" spans="1:30" ht="15" hidden="1" customHeight="1" x14ac:dyDescent="0.35">
      <c r="A1010" s="1">
        <v>1582</v>
      </c>
      <c r="B1010" s="1">
        <v>1</v>
      </c>
      <c r="C1010" s="11">
        <v>-8.3996491316603006</v>
      </c>
      <c r="D1010" s="10">
        <v>40.565769599754297</v>
      </c>
      <c r="E1010" s="1">
        <v>4498</v>
      </c>
      <c r="F1010" s="2" t="s">
        <v>1175</v>
      </c>
      <c r="G1010" s="1"/>
      <c r="H1010" s="2" t="s">
        <v>25</v>
      </c>
      <c r="I1010" s="2" t="s">
        <v>1076</v>
      </c>
      <c r="J1010" s="2" t="s">
        <v>1171</v>
      </c>
      <c r="K1010" s="1">
        <v>-22572</v>
      </c>
      <c r="L1010" s="1">
        <v>99691</v>
      </c>
      <c r="M1010" s="2" t="s">
        <v>20</v>
      </c>
      <c r="N1010" s="1">
        <v>1994</v>
      </c>
      <c r="O1010" s="1" t="str" cm="1">
        <f t="array" ref="O10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0" s="1" t="str" cm="1">
        <f t="array" ref="P10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0" s="2" t="s">
        <v>66</v>
      </c>
      <c r="R1010" s="2" t="str" cm="1">
        <f t="array" ref="R10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010" s="2" t="str">
        <f>IF(Esta[[#This Row],[TEC - Tipo de Estrutura 2]]="Pórtico","Vãos Multiplos",Esta[[#This Row],[TEC - Tipo de Estrutura 2]])</f>
        <v>Outro</v>
      </c>
      <c r="T1010" s="1">
        <v>3</v>
      </c>
      <c r="U1010" s="1">
        <v>33.15</v>
      </c>
      <c r="V1010" s="1">
        <v>10.25</v>
      </c>
      <c r="W1010" s="1">
        <v>11.65</v>
      </c>
      <c r="X1010" s="1">
        <v>4.2</v>
      </c>
      <c r="Y1010" s="8"/>
      <c r="Z1010" s="1" t="s">
        <v>41</v>
      </c>
      <c r="AA1010" s="2" t="s">
        <v>32</v>
      </c>
      <c r="AB1010" s="2" t="str" cm="1">
        <f t="array" ref="AB10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010" s="2" t="s">
        <v>23</v>
      </c>
    </row>
    <row r="1011" spans="1:30" ht="15" hidden="1" customHeight="1" x14ac:dyDescent="0.35">
      <c r="A1011" s="1">
        <v>1583</v>
      </c>
      <c r="B1011" s="1">
        <v>1</v>
      </c>
      <c r="C1011" s="11">
        <v>-8.3400574618814307</v>
      </c>
      <c r="D1011" s="10">
        <v>40.581858103467702</v>
      </c>
      <c r="E1011" s="1">
        <v>4499</v>
      </c>
      <c r="F1011" s="2" t="s">
        <v>1176</v>
      </c>
      <c r="G1011" s="1"/>
      <c r="H1011" s="2" t="s">
        <v>25</v>
      </c>
      <c r="I1011" s="2" t="s">
        <v>1076</v>
      </c>
      <c r="J1011" s="2" t="s">
        <v>1171</v>
      </c>
      <c r="K1011" s="1">
        <v>-17521.28</v>
      </c>
      <c r="L1011" s="1">
        <v>101464</v>
      </c>
      <c r="M1011" s="2" t="s">
        <v>20</v>
      </c>
      <c r="N1011" s="1">
        <v>1934</v>
      </c>
      <c r="O1011" s="1" t="str" cm="1">
        <f t="array" ref="O10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1" s="1" t="str" cm="1">
        <f t="array" ref="P10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11" s="2" t="s">
        <v>28</v>
      </c>
      <c r="R1011" s="2" t="str" cm="1">
        <f t="array" ref="R10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11" s="2" t="str">
        <f>IF(Esta[[#This Row],[TEC - Tipo de Estrutura 2]]="Pórtico","Vãos Multiplos",Esta[[#This Row],[TEC - Tipo de Estrutura 2]])</f>
        <v>Arco</v>
      </c>
      <c r="T1011" s="1">
        <v>1</v>
      </c>
      <c r="U1011" s="1">
        <v>11.5</v>
      </c>
      <c r="V1011" s="1">
        <v>8.16</v>
      </c>
      <c r="W1011" s="1">
        <v>11.5</v>
      </c>
      <c r="X1011" s="7"/>
      <c r="Y1011" s="8"/>
      <c r="Z1011" s="1" t="s">
        <v>41</v>
      </c>
      <c r="AA1011" s="2" t="s">
        <v>32</v>
      </c>
      <c r="AB1011" s="2" t="str" cm="1">
        <f t="array" ref="AB10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012" spans="1:30" ht="15" hidden="1" customHeight="1" x14ac:dyDescent="0.35">
      <c r="A1012" s="1">
        <v>1585</v>
      </c>
      <c r="B1012" s="1">
        <v>4</v>
      </c>
      <c r="C1012" s="11">
        <v>-6.6752101434460496</v>
      </c>
      <c r="D1012" s="10">
        <v>41.560847765829202</v>
      </c>
      <c r="E1012" s="1">
        <v>4506</v>
      </c>
      <c r="F1012" s="2" t="s">
        <v>1177</v>
      </c>
      <c r="G1012" s="1"/>
      <c r="H1012" s="2" t="s">
        <v>25</v>
      </c>
      <c r="I1012" s="2" t="s">
        <v>1112</v>
      </c>
      <c r="J1012" s="2" t="s">
        <v>1112</v>
      </c>
      <c r="K1012" s="1">
        <v>121616.5</v>
      </c>
      <c r="L1012" s="1">
        <v>211192</v>
      </c>
      <c r="M1012" s="2" t="s">
        <v>20</v>
      </c>
      <c r="N1012" s="1">
        <v>1987</v>
      </c>
      <c r="O1012" s="1" t="str" cm="1">
        <f t="array" ref="O10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2" s="1" t="str" cm="1">
        <f t="array" ref="P10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2" s="2" t="s">
        <v>31</v>
      </c>
      <c r="R1012" s="2" t="str" cm="1">
        <f t="array" ref="R10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2" s="2" t="str">
        <f>IF(Esta[[#This Row],[TEC - Tipo de Estrutura 2]]="Pórtico","Vãos Multiplos",Esta[[#This Row],[TEC - Tipo de Estrutura 2]])</f>
        <v>Vãos Multiplos</v>
      </c>
      <c r="T1012" s="1">
        <v>10</v>
      </c>
      <c r="U1012" s="1">
        <v>217.2</v>
      </c>
      <c r="V1012" s="1">
        <v>9</v>
      </c>
      <c r="W1012" s="1">
        <v>22.4</v>
      </c>
      <c r="X1012" s="1">
        <v>28</v>
      </c>
      <c r="Y1012" s="8"/>
      <c r="Z1012" s="1" t="s">
        <v>37</v>
      </c>
      <c r="AA1012" s="2" t="s">
        <v>35</v>
      </c>
      <c r="AB1012" s="2" t="str" cm="1">
        <f t="array" ref="AB10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3" spans="1:30" ht="15" hidden="1" customHeight="1" x14ac:dyDescent="0.35">
      <c r="A1013" s="1">
        <v>1586</v>
      </c>
      <c r="B1013" s="1">
        <v>1</v>
      </c>
      <c r="C1013" s="11">
        <v>-8.3197146054999394</v>
      </c>
      <c r="D1013" s="10">
        <v>41.821737061013401</v>
      </c>
      <c r="E1013" s="1">
        <v>4514</v>
      </c>
      <c r="F1013" s="2" t="s">
        <v>1178</v>
      </c>
      <c r="G1013" s="1"/>
      <c r="H1013" s="2" t="s">
        <v>25</v>
      </c>
      <c r="I1013" s="2" t="s">
        <v>262</v>
      </c>
      <c r="J1013" s="2" t="s">
        <v>1179</v>
      </c>
      <c r="K1013" s="1">
        <v>-15503.55</v>
      </c>
      <c r="L1013" s="1">
        <v>239158.5</v>
      </c>
      <c r="M1013" s="2" t="s">
        <v>20</v>
      </c>
      <c r="N1013" s="1">
        <v>1991</v>
      </c>
      <c r="O1013" s="1" t="str" cm="1">
        <f t="array" ref="O10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3" s="1" t="str" cm="1">
        <f t="array" ref="P10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3" s="2" t="s">
        <v>31</v>
      </c>
      <c r="R1013" s="2" t="str" cm="1">
        <f t="array" ref="R10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3" s="2" t="str">
        <f>IF(Esta[[#This Row],[TEC - Tipo de Estrutura 2]]="Pórtico","Vãos Multiplos",Esta[[#This Row],[TEC - Tipo de Estrutura 2]])</f>
        <v>Vãos Multiplos</v>
      </c>
      <c r="T1013" s="1">
        <v>5</v>
      </c>
      <c r="U1013" s="1">
        <v>142.51</v>
      </c>
      <c r="V1013" s="1">
        <v>10.54</v>
      </c>
      <c r="W1013" s="1">
        <v>31.12</v>
      </c>
      <c r="X1013" s="1">
        <v>18</v>
      </c>
      <c r="Y1013" s="8"/>
      <c r="Z1013" s="1" t="s">
        <v>37</v>
      </c>
      <c r="AA1013" s="2" t="s">
        <v>35</v>
      </c>
      <c r="AB1013" s="2" t="str" cm="1">
        <f t="array" ref="AB10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4" spans="1:30" ht="15" hidden="1" customHeight="1" x14ac:dyDescent="0.35">
      <c r="A1014" s="1">
        <v>1590</v>
      </c>
      <c r="B1014" s="1">
        <v>4</v>
      </c>
      <c r="C1014" s="11">
        <v>-8.5895760219625696</v>
      </c>
      <c r="D1014" s="10">
        <v>41.762572377396801</v>
      </c>
      <c r="E1014" s="1">
        <v>4534</v>
      </c>
      <c r="F1014" s="2" t="s">
        <v>1181</v>
      </c>
      <c r="G1014" s="1"/>
      <c r="H1014" s="2" t="s">
        <v>18</v>
      </c>
      <c r="I1014" s="2" t="s">
        <v>262</v>
      </c>
      <c r="J1014" s="2" t="s">
        <v>1180</v>
      </c>
      <c r="K1014" s="1">
        <v>-37959</v>
      </c>
      <c r="L1014" s="1">
        <v>232671</v>
      </c>
      <c r="M1014" s="2" t="s">
        <v>20</v>
      </c>
      <c r="N1014" s="1">
        <v>2001</v>
      </c>
      <c r="O1014" s="1" t="str" cm="1">
        <f t="array" ref="O10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4" s="1" t="str" cm="1">
        <f t="array" ref="P10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4" s="2" t="s">
        <v>57</v>
      </c>
      <c r="R1014" s="2" t="str" cm="1">
        <f t="array" ref="R10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14" s="2" t="str">
        <f>IF(Esta[[#This Row],[TEC - Tipo de Estrutura 2]]="Pórtico","Vãos Multiplos",Esta[[#This Row],[TEC - Tipo de Estrutura 2]])</f>
        <v>Vãos Multiplos</v>
      </c>
      <c r="T1014" s="1">
        <v>1</v>
      </c>
      <c r="U1014" s="1">
        <v>11.1</v>
      </c>
      <c r="V1014" s="1">
        <v>13.7</v>
      </c>
      <c r="W1014" s="1">
        <v>11.1</v>
      </c>
      <c r="X1014" s="7"/>
      <c r="Y1014" s="8"/>
      <c r="Z1014" s="1" t="s">
        <v>37</v>
      </c>
      <c r="AA1014" s="2" t="s">
        <v>23</v>
      </c>
      <c r="AB1014" s="2" t="str" cm="1">
        <f t="array" ref="AB10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5" spans="1:30" ht="15" hidden="1" customHeight="1" x14ac:dyDescent="0.35">
      <c r="A1015" s="1">
        <v>1591</v>
      </c>
      <c r="B1015" s="1">
        <v>1</v>
      </c>
      <c r="C1015" s="11">
        <v>-8.7588153430224995</v>
      </c>
      <c r="D1015" s="10">
        <v>41.6667799247126</v>
      </c>
      <c r="E1015" s="1">
        <v>4540</v>
      </c>
      <c r="F1015" s="2" t="s">
        <v>1182</v>
      </c>
      <c r="G1015" s="1"/>
      <c r="H1015" s="2" t="s">
        <v>18</v>
      </c>
      <c r="I1015" s="2" t="s">
        <v>262</v>
      </c>
      <c r="J1015" s="2" t="s">
        <v>262</v>
      </c>
      <c r="K1015" s="1">
        <v>-52110</v>
      </c>
      <c r="L1015" s="1">
        <v>222120</v>
      </c>
      <c r="M1015" s="2" t="s">
        <v>20</v>
      </c>
      <c r="N1015" s="1">
        <v>1930</v>
      </c>
      <c r="O1015" s="1" t="str" cm="1">
        <f t="array" ref="O10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5" s="1" t="str" cm="1">
        <f t="array" ref="P10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15" s="2" t="s">
        <v>21</v>
      </c>
      <c r="R1015" s="2" t="str" cm="1">
        <f t="array" ref="R10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15" s="2" t="str">
        <f>IF(Esta[[#This Row],[TEC - Tipo de Estrutura 2]]="Pórtico","Vãos Multiplos",Esta[[#This Row],[TEC - Tipo de Estrutura 2]])</f>
        <v>Tabuleiro simples/apoiado</v>
      </c>
      <c r="T1015" s="1">
        <v>1</v>
      </c>
      <c r="U1015" s="1">
        <v>12.62</v>
      </c>
      <c r="V1015" s="1">
        <v>10.5</v>
      </c>
      <c r="W1015" s="1">
        <v>12.62</v>
      </c>
      <c r="X1015" s="7"/>
      <c r="Y1015" s="8"/>
      <c r="Z1015" s="1" t="s">
        <v>37</v>
      </c>
      <c r="AA1015" s="2" t="s">
        <v>35</v>
      </c>
      <c r="AB1015" s="2" t="str" cm="1">
        <f t="array" ref="AB10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6" spans="1:30" ht="15" hidden="1" customHeight="1" x14ac:dyDescent="0.35">
      <c r="A1016" s="1">
        <v>1592</v>
      </c>
      <c r="B1016" s="1">
        <v>1</v>
      </c>
      <c r="C1016" s="11">
        <v>-6.7494331112167201</v>
      </c>
      <c r="D1016" s="10">
        <v>41.742416284269197</v>
      </c>
      <c r="E1016" s="1">
        <v>4544</v>
      </c>
      <c r="F1016" s="2" t="s">
        <v>1183</v>
      </c>
      <c r="G1016" s="1"/>
      <c r="H1016" s="2" t="s">
        <v>25</v>
      </c>
      <c r="I1016" s="2" t="s">
        <v>1112</v>
      </c>
      <c r="J1016" s="2" t="s">
        <v>1112</v>
      </c>
      <c r="K1016" s="1">
        <v>115101</v>
      </c>
      <c r="L1016" s="1">
        <v>231257</v>
      </c>
      <c r="M1016" s="2" t="s">
        <v>20</v>
      </c>
      <c r="N1016" s="1">
        <v>1900</v>
      </c>
      <c r="O1016" s="1" t="str" cm="1">
        <f t="array" ref="O10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6" s="1" t="str" cm="1">
        <f t="array" ref="P10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16" s="2" t="s">
        <v>28</v>
      </c>
      <c r="R1016" s="2" t="str" cm="1">
        <f t="array" ref="R10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16" s="2" t="str">
        <f>IF(Esta[[#This Row],[TEC - Tipo de Estrutura 2]]="Pórtico","Vãos Multiplos",Esta[[#This Row],[TEC - Tipo de Estrutura 2]])</f>
        <v>Arco</v>
      </c>
      <c r="T1016" s="1">
        <v>1</v>
      </c>
      <c r="U1016" s="1">
        <v>10</v>
      </c>
      <c r="V1016" s="1">
        <v>6.1</v>
      </c>
      <c r="W1016" s="1">
        <v>10</v>
      </c>
      <c r="X1016" s="7"/>
      <c r="Y1016" s="8"/>
      <c r="Z1016" s="1" t="s">
        <v>37</v>
      </c>
      <c r="AA1016" s="2" t="s">
        <v>32</v>
      </c>
      <c r="AB1016" s="2" t="str" cm="1">
        <f t="array" ref="AB10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0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017" spans="1:30" ht="15" hidden="1" customHeight="1" x14ac:dyDescent="0.35">
      <c r="A1017" s="1">
        <v>1598</v>
      </c>
      <c r="B1017" s="1">
        <v>4</v>
      </c>
      <c r="C1017" s="11">
        <v>-8.5026682624879903</v>
      </c>
      <c r="D1017" s="10">
        <v>40.925069408413698</v>
      </c>
      <c r="E1017" s="1">
        <v>4581</v>
      </c>
      <c r="F1017" s="2" t="s">
        <v>1184</v>
      </c>
      <c r="G1017" s="1"/>
      <c r="H1017" s="2" t="s">
        <v>18</v>
      </c>
      <c r="I1017" s="2" t="s">
        <v>1076</v>
      </c>
      <c r="J1017" s="2" t="s">
        <v>1164</v>
      </c>
      <c r="K1017" s="1">
        <v>-31128.21</v>
      </c>
      <c r="L1017" s="1">
        <v>139622.5</v>
      </c>
      <c r="M1017" s="2" t="s">
        <v>20</v>
      </c>
      <c r="N1017" s="1">
        <v>1986</v>
      </c>
      <c r="O1017" s="1" t="str" cm="1">
        <f t="array" ref="O10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7" s="1" t="str" cm="1">
        <f t="array" ref="P10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7" s="2" t="s">
        <v>31</v>
      </c>
      <c r="R1017" s="2" t="str" cm="1">
        <f t="array" ref="R10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7" s="2" t="str">
        <f>IF(Esta[[#This Row],[TEC - Tipo de Estrutura 2]]="Pórtico","Vãos Multiplos",Esta[[#This Row],[TEC - Tipo de Estrutura 2]])</f>
        <v>Vãos Multiplos</v>
      </c>
      <c r="T1017" s="1">
        <v>3</v>
      </c>
      <c r="U1017" s="1">
        <v>41.34</v>
      </c>
      <c r="V1017" s="1">
        <v>27.11</v>
      </c>
      <c r="W1017" s="1">
        <v>21.76</v>
      </c>
      <c r="X1017" s="1">
        <v>6.42</v>
      </c>
      <c r="Y1017" s="8"/>
      <c r="Z1017" s="1" t="s">
        <v>41</v>
      </c>
      <c r="AA1017" s="2" t="s">
        <v>35</v>
      </c>
      <c r="AB1017" s="2" t="str" cm="1">
        <f t="array" ref="AB10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8" spans="1:30" ht="15" hidden="1" customHeight="1" x14ac:dyDescent="0.35">
      <c r="A1018" s="1">
        <v>1600</v>
      </c>
      <c r="B1018" s="1">
        <v>4</v>
      </c>
      <c r="C1018" s="11">
        <v>-8.55200204432448</v>
      </c>
      <c r="D1018" s="10">
        <v>41.783334186793397</v>
      </c>
      <c r="E1018" s="1">
        <v>4590</v>
      </c>
      <c r="F1018" s="2" t="s">
        <v>669</v>
      </c>
      <c r="G1018" s="1"/>
      <c r="H1018" s="2" t="s">
        <v>34</v>
      </c>
      <c r="I1018" s="2" t="s">
        <v>262</v>
      </c>
      <c r="J1018" s="2" t="s">
        <v>1180</v>
      </c>
      <c r="K1018" s="1">
        <v>-34823.18</v>
      </c>
      <c r="L1018" s="1">
        <v>234961.1</v>
      </c>
      <c r="M1018" s="2" t="s">
        <v>20</v>
      </c>
      <c r="N1018" s="1">
        <v>2003</v>
      </c>
      <c r="O1018" s="1" t="str" cm="1">
        <f t="array" ref="O10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8" s="1" t="str" cm="1">
        <f t="array" ref="P10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8" s="2" t="s">
        <v>31</v>
      </c>
      <c r="R1018" s="2" t="str" cm="1">
        <f t="array" ref="R10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8" s="2" t="str">
        <f>IF(Esta[[#This Row],[TEC - Tipo de Estrutura 2]]="Pórtico","Vãos Multiplos",Esta[[#This Row],[TEC - Tipo de Estrutura 2]])</f>
        <v>Vãos Multiplos</v>
      </c>
      <c r="T1018" s="1">
        <v>3</v>
      </c>
      <c r="U1018" s="1">
        <v>72.400000000000006</v>
      </c>
      <c r="V1018" s="1">
        <v>9.75</v>
      </c>
      <c r="W1018" s="1">
        <v>34.6</v>
      </c>
      <c r="X1018" s="1">
        <v>5.9</v>
      </c>
      <c r="Y1018" s="8"/>
      <c r="Z1018" s="1" t="s">
        <v>37</v>
      </c>
      <c r="AA1018" s="2" t="s">
        <v>35</v>
      </c>
      <c r="AB1018" s="2" t="str" cm="1">
        <f t="array" ref="AB10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19" spans="1:30" ht="15" hidden="1" customHeight="1" x14ac:dyDescent="0.35">
      <c r="A1019" s="1">
        <v>1601</v>
      </c>
      <c r="B1019" s="1">
        <v>4</v>
      </c>
      <c r="C1019" s="11">
        <v>-8.5504529525176594</v>
      </c>
      <c r="D1019" s="10">
        <v>41.7840051742875</v>
      </c>
      <c r="E1019" s="1">
        <v>4591</v>
      </c>
      <c r="F1019" s="2" t="s">
        <v>1186</v>
      </c>
      <c r="G1019" s="1"/>
      <c r="H1019" s="2" t="s">
        <v>55</v>
      </c>
      <c r="I1019" s="2" t="s">
        <v>262</v>
      </c>
      <c r="J1019" s="2" t="s">
        <v>1180</v>
      </c>
      <c r="K1019" s="1">
        <v>-34694.04</v>
      </c>
      <c r="L1019" s="1">
        <v>235035</v>
      </c>
      <c r="M1019" s="2" t="s">
        <v>20</v>
      </c>
      <c r="N1019" s="1">
        <v>2003</v>
      </c>
      <c r="O1019" s="1" t="str" cm="1">
        <f t="array" ref="O10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9" s="1" t="str" cm="1">
        <f t="array" ref="P10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19" s="2" t="s">
        <v>31</v>
      </c>
      <c r="R1019" s="2" t="str" cm="1">
        <f t="array" ref="R10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19" s="2" t="str">
        <f>IF(Esta[[#This Row],[TEC - Tipo de Estrutura 2]]="Pórtico","Vãos Multiplos",Esta[[#This Row],[TEC - Tipo de Estrutura 2]])</f>
        <v>Vãos Multiplos</v>
      </c>
      <c r="T1019" s="1">
        <v>7</v>
      </c>
      <c r="U1019" s="1">
        <v>241.11</v>
      </c>
      <c r="V1019" s="1">
        <v>15.4</v>
      </c>
      <c r="W1019" s="1">
        <v>37.75</v>
      </c>
      <c r="X1019" s="1">
        <v>9.25</v>
      </c>
      <c r="Y1019" s="8"/>
      <c r="Z1019" s="1" t="s">
        <v>37</v>
      </c>
      <c r="AA1019" s="2" t="s">
        <v>35</v>
      </c>
      <c r="AB1019" s="2" t="str" cm="1">
        <f t="array" ref="AB10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0" spans="1:30" ht="15" hidden="1" customHeight="1" x14ac:dyDescent="0.35">
      <c r="A1020" s="1">
        <v>1602</v>
      </c>
      <c r="B1020" s="1">
        <v>4</v>
      </c>
      <c r="C1020" s="11">
        <v>-8.5468944813154799</v>
      </c>
      <c r="D1020" s="10">
        <v>41.7835975883347</v>
      </c>
      <c r="E1020" s="1">
        <v>4592</v>
      </c>
      <c r="F1020" s="2" t="s">
        <v>1187</v>
      </c>
      <c r="G1020" s="1"/>
      <c r="H1020" s="2" t="s">
        <v>34</v>
      </c>
      <c r="I1020" s="2" t="s">
        <v>262</v>
      </c>
      <c r="J1020" s="2" t="s">
        <v>1180</v>
      </c>
      <c r="K1020" s="1">
        <v>-34398.44</v>
      </c>
      <c r="L1020" s="1">
        <v>234988.3</v>
      </c>
      <c r="M1020" s="2" t="s">
        <v>20</v>
      </c>
      <c r="N1020" s="1">
        <v>2003</v>
      </c>
      <c r="O1020" s="1" t="str" cm="1">
        <f t="array" ref="O10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0" s="1" t="str" cm="1">
        <f t="array" ref="P10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0" s="2" t="s">
        <v>31</v>
      </c>
      <c r="R1020" s="2" t="str" cm="1">
        <f t="array" ref="R10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0" s="2" t="str">
        <f>IF(Esta[[#This Row],[TEC - Tipo de Estrutura 2]]="Pórtico","Vãos Multiplos",Esta[[#This Row],[TEC - Tipo de Estrutura 2]])</f>
        <v>Vãos Multiplos</v>
      </c>
      <c r="T1020" s="1">
        <v>3</v>
      </c>
      <c r="U1020" s="1">
        <v>62.7</v>
      </c>
      <c r="V1020" s="1">
        <v>8.3000000000000007</v>
      </c>
      <c r="W1020" s="1">
        <v>28.6</v>
      </c>
      <c r="X1020" s="1">
        <v>5.4</v>
      </c>
      <c r="Y1020" s="8"/>
      <c r="Z1020" s="1" t="s">
        <v>37</v>
      </c>
      <c r="AA1020" s="2" t="s">
        <v>35</v>
      </c>
      <c r="AB1020" s="2" t="str" cm="1">
        <f t="array" ref="AB10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1" spans="1:30" ht="15" hidden="1" customHeight="1" x14ac:dyDescent="0.35">
      <c r="A1021" s="1">
        <v>1603</v>
      </c>
      <c r="B1021" s="1">
        <v>4</v>
      </c>
      <c r="C1021" s="11">
        <v>-8.5431411689135892</v>
      </c>
      <c r="D1021" s="10">
        <v>41.7830744440502</v>
      </c>
      <c r="E1021" s="1">
        <v>4593</v>
      </c>
      <c r="F1021" s="2" t="s">
        <v>1188</v>
      </c>
      <c r="G1021" s="1"/>
      <c r="H1021" s="2" t="s">
        <v>55</v>
      </c>
      <c r="I1021" s="2" t="s">
        <v>262</v>
      </c>
      <c r="J1021" s="2" t="s">
        <v>1180</v>
      </c>
      <c r="K1021" s="1">
        <v>-34086.699999999997</v>
      </c>
      <c r="L1021" s="1">
        <v>234928.7</v>
      </c>
      <c r="M1021" s="2" t="s">
        <v>20</v>
      </c>
      <c r="N1021" s="1">
        <v>2003</v>
      </c>
      <c r="O1021" s="1" t="str" cm="1">
        <f t="array" ref="O10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1" s="1" t="str" cm="1">
        <f t="array" ref="P10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1" s="2" t="s">
        <v>31</v>
      </c>
      <c r="R1021" s="2" t="str" cm="1">
        <f t="array" ref="R10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1" s="2" t="str">
        <f>IF(Esta[[#This Row],[TEC - Tipo de Estrutura 2]]="Pórtico","Vãos Multiplos",Esta[[#This Row],[TEC - Tipo de Estrutura 2]])</f>
        <v>Vãos Multiplos</v>
      </c>
      <c r="T1021" s="1">
        <v>7</v>
      </c>
      <c r="U1021" s="1">
        <v>271.2</v>
      </c>
      <c r="V1021" s="1">
        <v>15.4</v>
      </c>
      <c r="W1021" s="1">
        <v>40.409999999999997</v>
      </c>
      <c r="X1021" s="1">
        <v>16.149999999999999</v>
      </c>
      <c r="Y1021" s="8"/>
      <c r="Z1021" s="1" t="s">
        <v>37</v>
      </c>
      <c r="AA1021" s="2" t="s">
        <v>35</v>
      </c>
      <c r="AB1021" s="2" t="str" cm="1">
        <f t="array" ref="AB10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2" spans="1:30" ht="15" hidden="1" customHeight="1" x14ac:dyDescent="0.35">
      <c r="A1022" s="1">
        <v>1604</v>
      </c>
      <c r="B1022" s="1">
        <v>4</v>
      </c>
      <c r="C1022" s="11">
        <v>-8.4390845363654297</v>
      </c>
      <c r="D1022" s="10">
        <v>40.6786692307126</v>
      </c>
      <c r="E1022" s="1">
        <v>4594</v>
      </c>
      <c r="F1022" s="2" t="s">
        <v>1189</v>
      </c>
      <c r="G1022" s="1"/>
      <c r="H1022" s="2" t="s">
        <v>25</v>
      </c>
      <c r="I1022" s="2" t="s">
        <v>1076</v>
      </c>
      <c r="J1022" s="2" t="s">
        <v>1171</v>
      </c>
      <c r="K1022" s="1">
        <v>-25868</v>
      </c>
      <c r="L1022" s="1">
        <v>112239</v>
      </c>
      <c r="M1022" s="2" t="s">
        <v>20</v>
      </c>
      <c r="N1022" s="1">
        <v>1989</v>
      </c>
      <c r="O1022" s="1" t="str" cm="1">
        <f t="array" ref="O10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2" s="1" t="str" cm="1">
        <f t="array" ref="P10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2" s="2" t="s">
        <v>31</v>
      </c>
      <c r="R1022" s="2" t="str" cm="1">
        <f t="array" ref="R10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2" s="2" t="str">
        <f>IF(Esta[[#This Row],[TEC - Tipo de Estrutura 2]]="Pórtico","Vãos Multiplos",Esta[[#This Row],[TEC - Tipo de Estrutura 2]])</f>
        <v>Vãos Multiplos</v>
      </c>
      <c r="T1022" s="1">
        <v>8</v>
      </c>
      <c r="U1022" s="1">
        <v>228.27</v>
      </c>
      <c r="V1022" s="1">
        <v>14.52</v>
      </c>
      <c r="W1022" s="1">
        <v>30</v>
      </c>
      <c r="X1022" s="1">
        <v>16.8</v>
      </c>
      <c r="Y1022" s="8"/>
      <c r="Z1022" s="1" t="s">
        <v>41</v>
      </c>
      <c r="AA1022" s="2" t="s">
        <v>35</v>
      </c>
      <c r="AB1022" s="2" t="str" cm="1">
        <f t="array" ref="AB10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3" spans="1:30" ht="15" hidden="1" customHeight="1" x14ac:dyDescent="0.35">
      <c r="A1023" s="1">
        <v>1605</v>
      </c>
      <c r="B1023" s="1">
        <v>4</v>
      </c>
      <c r="C1023" s="11">
        <v>-8.4907866295001106</v>
      </c>
      <c r="D1023" s="10">
        <v>40.9171692011044</v>
      </c>
      <c r="E1023" s="1">
        <v>4595</v>
      </c>
      <c r="F1023" s="2" t="s">
        <v>1190</v>
      </c>
      <c r="G1023" s="1"/>
      <c r="H1023" s="2" t="s">
        <v>34</v>
      </c>
      <c r="I1023" s="2" t="s">
        <v>1076</v>
      </c>
      <c r="J1023" s="2" t="s">
        <v>1164</v>
      </c>
      <c r="K1023" s="1">
        <v>-30131</v>
      </c>
      <c r="L1023" s="1">
        <v>138741</v>
      </c>
      <c r="M1023" s="2" t="s">
        <v>20</v>
      </c>
      <c r="N1023" s="1">
        <v>1986</v>
      </c>
      <c r="O1023" s="1" t="str" cm="1">
        <f t="array" ref="O10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3" s="1" t="str" cm="1">
        <f t="array" ref="P10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3" s="2" t="s">
        <v>31</v>
      </c>
      <c r="R1023" s="2" t="str" cm="1">
        <f t="array" ref="R10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3" s="2" t="str">
        <f>IF(Esta[[#This Row],[TEC - Tipo de Estrutura 2]]="Pórtico","Vãos Multiplos",Esta[[#This Row],[TEC - Tipo de Estrutura 2]])</f>
        <v>Vãos Multiplos</v>
      </c>
      <c r="T1023" s="1">
        <v>3</v>
      </c>
      <c r="U1023" s="1">
        <v>38.24</v>
      </c>
      <c r="V1023" s="1">
        <v>13.25</v>
      </c>
      <c r="W1023" s="1">
        <v>16</v>
      </c>
      <c r="X1023" s="1">
        <v>7.95</v>
      </c>
      <c r="Y1023" s="8"/>
      <c r="Z1023" s="1" t="s">
        <v>41</v>
      </c>
      <c r="AA1023" s="2" t="s">
        <v>35</v>
      </c>
      <c r="AB1023" s="2" t="str" cm="1">
        <f t="array" ref="AB10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4" spans="1:30" ht="15" hidden="1" customHeight="1" x14ac:dyDescent="0.35">
      <c r="A1024" s="1">
        <v>1606</v>
      </c>
      <c r="B1024" s="1">
        <v>4</v>
      </c>
      <c r="C1024" s="11">
        <v>-8.5308630598956494</v>
      </c>
      <c r="D1024" s="10">
        <v>41.786711758043097</v>
      </c>
      <c r="E1024" s="1">
        <v>4596</v>
      </c>
      <c r="F1024" s="2" t="s">
        <v>669</v>
      </c>
      <c r="G1024" s="1"/>
      <c r="H1024" s="2" t="s">
        <v>34</v>
      </c>
      <c r="I1024" s="2" t="s">
        <v>262</v>
      </c>
      <c r="J1024" s="2" t="s">
        <v>1180</v>
      </c>
      <c r="K1024" s="1">
        <v>-33064.129999999997</v>
      </c>
      <c r="L1024" s="1">
        <v>235327.9</v>
      </c>
      <c r="M1024" s="2" t="s">
        <v>20</v>
      </c>
      <c r="N1024" s="1">
        <v>2003</v>
      </c>
      <c r="O1024" s="1" t="str" cm="1">
        <f t="array" ref="O10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4" s="1" t="str" cm="1">
        <f t="array" ref="P10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4" s="2" t="s">
        <v>31</v>
      </c>
      <c r="R1024" s="2" t="str" cm="1">
        <f t="array" ref="R10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4" s="2" t="str">
        <f>IF(Esta[[#This Row],[TEC - Tipo de Estrutura 2]]="Pórtico","Vãos Multiplos",Esta[[#This Row],[TEC - Tipo de Estrutura 2]])</f>
        <v>Vãos Multiplos</v>
      </c>
      <c r="T1024" s="1">
        <v>3</v>
      </c>
      <c r="U1024" s="1">
        <v>56.56</v>
      </c>
      <c r="V1024" s="1">
        <v>8.2100000000000009</v>
      </c>
      <c r="W1024" s="1">
        <v>26.79</v>
      </c>
      <c r="X1024" s="1">
        <v>7.04</v>
      </c>
      <c r="Y1024" s="8"/>
      <c r="Z1024" s="1" t="s">
        <v>37</v>
      </c>
      <c r="AA1024" s="2" t="s">
        <v>35</v>
      </c>
      <c r="AB1024" s="2" t="str" cm="1">
        <f t="array" ref="AB10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5" spans="1:30" ht="15" hidden="1" customHeight="1" x14ac:dyDescent="0.35">
      <c r="A1025" s="1">
        <v>1607</v>
      </c>
      <c r="B1025" s="1">
        <v>4</v>
      </c>
      <c r="C1025" s="11">
        <v>-8.5241721094580196</v>
      </c>
      <c r="D1025" s="10">
        <v>41.791285933944501</v>
      </c>
      <c r="E1025" s="1">
        <v>4597</v>
      </c>
      <c r="F1025" s="2" t="s">
        <v>1191</v>
      </c>
      <c r="G1025" s="1"/>
      <c r="H1025" s="2" t="s">
        <v>34</v>
      </c>
      <c r="I1025" s="2" t="s">
        <v>262</v>
      </c>
      <c r="J1025" s="2" t="s">
        <v>1180</v>
      </c>
      <c r="K1025" s="1">
        <v>-32505.62</v>
      </c>
      <c r="L1025" s="1">
        <v>235833.4</v>
      </c>
      <c r="M1025" s="2" t="s">
        <v>20</v>
      </c>
      <c r="N1025" s="1">
        <v>2003</v>
      </c>
      <c r="O1025" s="1" t="str" cm="1">
        <f t="array" ref="O10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5" s="1" t="str" cm="1">
        <f t="array" ref="P10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5" s="2" t="s">
        <v>31</v>
      </c>
      <c r="R1025" s="2" t="str" cm="1">
        <f t="array" ref="R10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5" s="2" t="str">
        <f>IF(Esta[[#This Row],[TEC - Tipo de Estrutura 2]]="Pórtico","Vãos Multiplos",Esta[[#This Row],[TEC - Tipo de Estrutura 2]])</f>
        <v>Vãos Multiplos</v>
      </c>
      <c r="T1025" s="1">
        <v>3</v>
      </c>
      <c r="U1025" s="1">
        <v>62.2</v>
      </c>
      <c r="V1025" s="1">
        <v>12.16</v>
      </c>
      <c r="W1025" s="1">
        <v>31.2</v>
      </c>
      <c r="X1025" s="1">
        <v>7</v>
      </c>
      <c r="Y1025" s="8"/>
      <c r="Z1025" s="1" t="s">
        <v>37</v>
      </c>
      <c r="AA1025" s="2" t="s">
        <v>35</v>
      </c>
      <c r="AB1025" s="2" t="str" cm="1">
        <f t="array" ref="AB10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6" spans="1:30" ht="15" hidden="1" customHeight="1" x14ac:dyDescent="0.35">
      <c r="A1026" s="1">
        <v>1608</v>
      </c>
      <c r="B1026" s="1">
        <v>4</v>
      </c>
      <c r="C1026" s="11">
        <v>-8.5014898320741992</v>
      </c>
      <c r="D1026" s="10">
        <v>40.922396973670601</v>
      </c>
      <c r="E1026" s="1">
        <v>4598</v>
      </c>
      <c r="F1026" s="2" t="s">
        <v>1192</v>
      </c>
      <c r="G1026" s="1"/>
      <c r="H1026" s="2" t="s">
        <v>18</v>
      </c>
      <c r="I1026" s="2" t="s">
        <v>1076</v>
      </c>
      <c r="J1026" s="2" t="s">
        <v>1164</v>
      </c>
      <c r="K1026" s="1">
        <v>-31030.2</v>
      </c>
      <c r="L1026" s="1">
        <v>139325.29999999999</v>
      </c>
      <c r="M1026" s="2" t="s">
        <v>20</v>
      </c>
      <c r="N1026" s="1">
        <v>1986</v>
      </c>
      <c r="O1026" s="1" t="str" cm="1">
        <f t="array" ref="O10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6" s="1" t="str" cm="1">
        <f t="array" ref="P10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6" s="2" t="s">
        <v>57</v>
      </c>
      <c r="R1026" s="2" t="str" cm="1">
        <f t="array" ref="R10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26" s="2" t="str">
        <f>IF(Esta[[#This Row],[TEC - Tipo de Estrutura 2]]="Pórtico","Vãos Multiplos",Esta[[#This Row],[TEC - Tipo de Estrutura 2]])</f>
        <v>Vãos Multiplos</v>
      </c>
      <c r="T1026" s="1">
        <v>1</v>
      </c>
      <c r="U1026" s="1">
        <v>13.93</v>
      </c>
      <c r="V1026" s="1">
        <v>17.25</v>
      </c>
      <c r="W1026" s="1">
        <v>13.93</v>
      </c>
      <c r="X1026" s="7"/>
      <c r="Y1026" s="8"/>
      <c r="Z1026" s="1" t="s">
        <v>41</v>
      </c>
      <c r="AA1026" s="2" t="s">
        <v>23</v>
      </c>
      <c r="AB1026" s="2" t="str" cm="1">
        <f t="array" ref="AB10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7" spans="1:30" ht="15" hidden="1" customHeight="1" x14ac:dyDescent="0.35">
      <c r="A1027" s="1">
        <v>1609</v>
      </c>
      <c r="B1027" s="1">
        <v>4</v>
      </c>
      <c r="C1027" s="11">
        <v>-8.4974837796786105</v>
      </c>
      <c r="D1027" s="10">
        <v>40.920244063216799</v>
      </c>
      <c r="E1027" s="1">
        <v>4599</v>
      </c>
      <c r="F1027" s="2" t="s">
        <v>1193</v>
      </c>
      <c r="G1027" s="1"/>
      <c r="H1027" s="2" t="s">
        <v>18</v>
      </c>
      <c r="I1027" s="2" t="s">
        <v>1076</v>
      </c>
      <c r="J1027" s="2" t="s">
        <v>1166</v>
      </c>
      <c r="K1027" s="1">
        <v>-30693.75</v>
      </c>
      <c r="L1027" s="1">
        <v>139084.79999999999</v>
      </c>
      <c r="M1027" s="2" t="s">
        <v>20</v>
      </c>
      <c r="N1027" s="1">
        <v>1986</v>
      </c>
      <c r="O1027" s="1" t="str" cm="1">
        <f t="array" ref="O10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7" s="1" t="str" cm="1">
        <f t="array" ref="P10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7" s="2" t="s">
        <v>57</v>
      </c>
      <c r="R1027" s="2" t="str" cm="1">
        <f t="array" ref="R10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27" s="2" t="str">
        <f>IF(Esta[[#This Row],[TEC - Tipo de Estrutura 2]]="Pórtico","Vãos Multiplos",Esta[[#This Row],[TEC - Tipo de Estrutura 2]])</f>
        <v>Vãos Multiplos</v>
      </c>
      <c r="T1027" s="1">
        <v>1</v>
      </c>
      <c r="U1027" s="1">
        <v>13.6</v>
      </c>
      <c r="V1027" s="1">
        <v>14.91</v>
      </c>
      <c r="W1027" s="1">
        <v>13.6</v>
      </c>
      <c r="X1027" s="7"/>
      <c r="Y1027" s="8"/>
      <c r="Z1027" s="1" t="s">
        <v>41</v>
      </c>
      <c r="AA1027" s="2" t="s">
        <v>23</v>
      </c>
      <c r="AB1027" s="2" t="str" cm="1">
        <f t="array" ref="AB10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8" spans="1:30" ht="15" hidden="1" customHeight="1" x14ac:dyDescent="0.35">
      <c r="A1028" s="1">
        <v>1610</v>
      </c>
      <c r="B1028" s="1">
        <v>4</v>
      </c>
      <c r="C1028" s="11">
        <v>-8.5261739621472294</v>
      </c>
      <c r="D1028" s="10">
        <v>41.789348779386302</v>
      </c>
      <c r="E1028" s="1">
        <v>4602</v>
      </c>
      <c r="F1028" s="2" t="s">
        <v>1195</v>
      </c>
      <c r="G1028" s="1"/>
      <c r="H1028" s="2" t="s">
        <v>34</v>
      </c>
      <c r="I1028" s="2" t="s">
        <v>262</v>
      </c>
      <c r="J1028" s="2" t="s">
        <v>1180</v>
      </c>
      <c r="K1028" s="1">
        <v>-32673</v>
      </c>
      <c r="L1028" s="1">
        <v>235619</v>
      </c>
      <c r="M1028" s="2" t="s">
        <v>20</v>
      </c>
      <c r="N1028" s="1">
        <v>2003</v>
      </c>
      <c r="O1028" s="1" t="str" cm="1">
        <f t="array" ref="O10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8" s="1" t="str" cm="1">
        <f t="array" ref="P10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8" s="2" t="s">
        <v>31</v>
      </c>
      <c r="R1028" s="2" t="str" cm="1">
        <f t="array" ref="R10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28" s="2" t="str">
        <f>IF(Esta[[#This Row],[TEC - Tipo de Estrutura 2]]="Pórtico","Vãos Multiplos",Esta[[#This Row],[TEC - Tipo de Estrutura 2]])</f>
        <v>Vãos Multiplos</v>
      </c>
      <c r="T1028" s="1">
        <v>3</v>
      </c>
      <c r="U1028" s="1">
        <v>61.4</v>
      </c>
      <c r="V1028" s="1">
        <v>18.7</v>
      </c>
      <c r="W1028" s="1">
        <v>30.9</v>
      </c>
      <c r="X1028" s="1">
        <v>6.6</v>
      </c>
      <c r="Y1028" s="8"/>
      <c r="Z1028" s="1" t="s">
        <v>37</v>
      </c>
      <c r="AA1028" s="2" t="s">
        <v>35</v>
      </c>
      <c r="AB1028" s="2" t="str" cm="1">
        <f t="array" ref="AB10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29" spans="1:30" ht="15" hidden="1" customHeight="1" x14ac:dyDescent="0.35">
      <c r="A1029" s="1">
        <v>1613</v>
      </c>
      <c r="B1029" s="1">
        <v>4</v>
      </c>
      <c r="C1029" s="11">
        <v>-8.4514372588332591</v>
      </c>
      <c r="D1029" s="10">
        <v>40.355162941049997</v>
      </c>
      <c r="E1029" s="1">
        <v>4609</v>
      </c>
      <c r="F1029" s="2" t="s">
        <v>1197</v>
      </c>
      <c r="G1029" s="1"/>
      <c r="H1029" s="2" t="s">
        <v>18</v>
      </c>
      <c r="I1029" s="2" t="s">
        <v>1076</v>
      </c>
      <c r="J1029" s="2" t="s">
        <v>1196</v>
      </c>
      <c r="K1029" s="1">
        <v>-27042</v>
      </c>
      <c r="L1029" s="1">
        <v>76319</v>
      </c>
      <c r="M1029" s="2" t="s">
        <v>20</v>
      </c>
      <c r="N1029" s="1">
        <v>1994</v>
      </c>
      <c r="O1029" s="1" t="str" cm="1">
        <f t="array" ref="O10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9" s="1" t="str" cm="1">
        <f t="array" ref="P10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29" s="2" t="s">
        <v>57</v>
      </c>
      <c r="R1029" s="2" t="str" cm="1">
        <f t="array" ref="R10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29" s="2" t="str">
        <f>IF(Esta[[#This Row],[TEC - Tipo de Estrutura 2]]="Pórtico","Vãos Multiplos",Esta[[#This Row],[TEC - Tipo de Estrutura 2]])</f>
        <v>Vãos Multiplos</v>
      </c>
      <c r="T1029" s="1">
        <v>1</v>
      </c>
      <c r="U1029" s="1">
        <v>9.7200000000000006</v>
      </c>
      <c r="V1029" s="1">
        <v>14.88</v>
      </c>
      <c r="W1029" s="1">
        <v>9.7200000000000006</v>
      </c>
      <c r="X1029" s="7"/>
      <c r="Y1029" s="8"/>
      <c r="Z1029" s="1" t="s">
        <v>41</v>
      </c>
      <c r="AA1029" s="2" t="s">
        <v>23</v>
      </c>
      <c r="AB1029" s="2" t="str" cm="1">
        <f t="array" ref="AB10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0" spans="1:30" ht="15" hidden="1" customHeight="1" x14ac:dyDescent="0.35">
      <c r="A1030" s="1">
        <v>1614</v>
      </c>
      <c r="B1030" s="1">
        <v>4</v>
      </c>
      <c r="C1030" s="11">
        <v>-8.5156047935046502</v>
      </c>
      <c r="D1030" s="10">
        <v>41.795646297997997</v>
      </c>
      <c r="E1030" s="1">
        <v>4610</v>
      </c>
      <c r="F1030" s="2" t="s">
        <v>1198</v>
      </c>
      <c r="G1030" s="1"/>
      <c r="H1030" s="2" t="s">
        <v>34</v>
      </c>
      <c r="I1030" s="2" t="s">
        <v>262</v>
      </c>
      <c r="J1030" s="2" t="s">
        <v>1199</v>
      </c>
      <c r="K1030" s="1">
        <v>-31791.34</v>
      </c>
      <c r="L1030" s="1">
        <v>236314.5</v>
      </c>
      <c r="M1030" s="2" t="s">
        <v>20</v>
      </c>
      <c r="N1030" s="1">
        <v>2003</v>
      </c>
      <c r="O1030" s="1" t="str" cm="1">
        <f t="array" ref="O10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0" s="1" t="str" cm="1">
        <f t="array" ref="P10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0" s="2" t="s">
        <v>31</v>
      </c>
      <c r="R1030" s="2" t="str" cm="1">
        <f t="array" ref="R10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0" s="2" t="str">
        <f>IF(Esta[[#This Row],[TEC - Tipo de Estrutura 2]]="Pórtico","Vãos Multiplos",Esta[[#This Row],[TEC - Tipo de Estrutura 2]])</f>
        <v>Vãos Multiplos</v>
      </c>
      <c r="T1030" s="1">
        <v>3</v>
      </c>
      <c r="U1030" s="1">
        <v>38.89</v>
      </c>
      <c r="V1030" s="1">
        <v>8.1199999999999992</v>
      </c>
      <c r="W1030" s="1">
        <v>18.02</v>
      </c>
      <c r="X1030" s="1">
        <v>5.95</v>
      </c>
      <c r="Y1030" s="8"/>
      <c r="Z1030" s="1" t="s">
        <v>37</v>
      </c>
      <c r="AA1030" s="2" t="s">
        <v>35</v>
      </c>
      <c r="AB1030" s="2" t="str" cm="1">
        <f t="array" ref="AB10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1" spans="1:30" ht="15" hidden="1" customHeight="1" x14ac:dyDescent="0.35">
      <c r="A1031" s="1">
        <v>1615</v>
      </c>
      <c r="B1031" s="1">
        <v>3</v>
      </c>
      <c r="C1031" s="11">
        <v>-8.5146713013489208</v>
      </c>
      <c r="D1031" s="10">
        <v>41.795813263513601</v>
      </c>
      <c r="E1031" s="1">
        <v>4611</v>
      </c>
      <c r="F1031" s="2" t="s">
        <v>1200</v>
      </c>
      <c r="G1031" s="1"/>
      <c r="H1031" s="2" t="s">
        <v>55</v>
      </c>
      <c r="I1031" s="2" t="s">
        <v>262</v>
      </c>
      <c r="J1031" s="2" t="s">
        <v>1199</v>
      </c>
      <c r="K1031" s="1">
        <v>-31713.67</v>
      </c>
      <c r="L1031" s="1">
        <v>236332.7</v>
      </c>
      <c r="M1031" s="2" t="s">
        <v>20</v>
      </c>
      <c r="N1031" s="1">
        <v>2003</v>
      </c>
      <c r="O1031" s="1" t="str" cm="1">
        <f t="array" ref="O10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1" s="1" t="str" cm="1">
        <f t="array" ref="P10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1" s="2" t="s">
        <v>31</v>
      </c>
      <c r="R1031" s="2" t="str" cm="1">
        <f t="array" ref="R10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1" s="2" t="str">
        <f>IF(Esta[[#This Row],[TEC - Tipo de Estrutura 2]]="Pórtico","Vãos Multiplos",Esta[[#This Row],[TEC - Tipo de Estrutura 2]])</f>
        <v>Vãos Multiplos</v>
      </c>
      <c r="T1031" s="1">
        <v>6</v>
      </c>
      <c r="U1031" s="1">
        <v>180.11</v>
      </c>
      <c r="V1031" s="1">
        <v>15.03</v>
      </c>
      <c r="W1031" s="1">
        <v>33.520000000000003</v>
      </c>
      <c r="X1031" s="1">
        <v>19.45</v>
      </c>
      <c r="Y1031" s="8"/>
      <c r="Z1031" s="1" t="s">
        <v>37</v>
      </c>
      <c r="AA1031" s="2" t="s">
        <v>35</v>
      </c>
      <c r="AB1031" s="2" t="str" cm="1">
        <f t="array" ref="AB10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2" spans="1:30" ht="15" hidden="1" customHeight="1" x14ac:dyDescent="0.35">
      <c r="A1032" s="1">
        <v>1617</v>
      </c>
      <c r="B1032" s="1">
        <v>4</v>
      </c>
      <c r="C1032" s="11">
        <v>-8.5034405571394895</v>
      </c>
      <c r="D1032" s="10">
        <v>41.7973040596194</v>
      </c>
      <c r="E1032" s="1">
        <v>4613</v>
      </c>
      <c r="F1032" s="2" t="s">
        <v>1201</v>
      </c>
      <c r="G1032" s="1"/>
      <c r="H1032" s="2" t="s">
        <v>34</v>
      </c>
      <c r="I1032" s="2" t="s">
        <v>262</v>
      </c>
      <c r="J1032" s="2" t="s">
        <v>1199</v>
      </c>
      <c r="K1032" s="1">
        <v>-30779.51</v>
      </c>
      <c r="L1032" s="1">
        <v>236494.2</v>
      </c>
      <c r="M1032" s="2" t="s">
        <v>20</v>
      </c>
      <c r="N1032" s="1">
        <v>2003</v>
      </c>
      <c r="O1032" s="1" t="str" cm="1">
        <f t="array" ref="O10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2" s="1" t="str" cm="1">
        <f t="array" ref="P10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2" s="2" t="s">
        <v>31</v>
      </c>
      <c r="R1032" s="2" t="str" cm="1">
        <f t="array" ref="R10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2" s="2" t="str">
        <f>IF(Esta[[#This Row],[TEC - Tipo de Estrutura 2]]="Pórtico","Vãos Multiplos",Esta[[#This Row],[TEC - Tipo de Estrutura 2]])</f>
        <v>Vãos Multiplos</v>
      </c>
      <c r="T1032" s="1">
        <v>3</v>
      </c>
      <c r="U1032" s="1">
        <v>39.56</v>
      </c>
      <c r="V1032" s="1">
        <v>9.6999999999999993</v>
      </c>
      <c r="W1032" s="1">
        <v>19.75</v>
      </c>
      <c r="X1032" s="1">
        <v>8.0500000000000007</v>
      </c>
      <c r="Y1032" s="8"/>
      <c r="Z1032" s="1" t="s">
        <v>37</v>
      </c>
      <c r="AA1032" s="2" t="s">
        <v>35</v>
      </c>
      <c r="AB1032" s="2" t="str" cm="1">
        <f t="array" ref="AB10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3" spans="1:30" ht="15" hidden="1" customHeight="1" x14ac:dyDescent="0.35">
      <c r="A1033" s="1">
        <v>1618</v>
      </c>
      <c r="B1033" s="1">
        <v>4</v>
      </c>
      <c r="C1033" s="11">
        <v>-8.4885377135547699</v>
      </c>
      <c r="D1033" s="10">
        <v>41.797923748571002</v>
      </c>
      <c r="E1033" s="1">
        <v>4619</v>
      </c>
      <c r="F1033" s="2" t="s">
        <v>1202</v>
      </c>
      <c r="G1033" s="1"/>
      <c r="H1033" s="2" t="s">
        <v>34</v>
      </c>
      <c r="I1033" s="2" t="s">
        <v>262</v>
      </c>
      <c r="J1033" s="2" t="s">
        <v>1199</v>
      </c>
      <c r="K1033" s="1">
        <v>-29540.6</v>
      </c>
      <c r="L1033" s="1">
        <v>236557.8</v>
      </c>
      <c r="M1033" s="2" t="s">
        <v>20</v>
      </c>
      <c r="N1033" s="1">
        <v>2003</v>
      </c>
      <c r="O1033" s="1" t="str" cm="1">
        <f t="array" ref="O10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3" s="1" t="str" cm="1">
        <f t="array" ref="P10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3" s="2" t="s">
        <v>31</v>
      </c>
      <c r="R1033" s="2" t="str" cm="1">
        <f t="array" ref="R10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3" s="2" t="str">
        <f>IF(Esta[[#This Row],[TEC - Tipo de Estrutura 2]]="Pórtico","Vãos Multiplos",Esta[[#This Row],[TEC - Tipo de Estrutura 2]])</f>
        <v>Vãos Multiplos</v>
      </c>
      <c r="T1033" s="1">
        <v>3</v>
      </c>
      <c r="U1033" s="1">
        <v>58.25</v>
      </c>
      <c r="V1033" s="1">
        <v>9.8000000000000007</v>
      </c>
      <c r="W1033" s="1">
        <v>28.07</v>
      </c>
      <c r="X1033" s="1">
        <v>6.22</v>
      </c>
      <c r="Y1033" s="8"/>
      <c r="Z1033" s="1" t="s">
        <v>37</v>
      </c>
      <c r="AA1033" s="2" t="s">
        <v>35</v>
      </c>
      <c r="AB1033" s="2" t="str" cm="1">
        <f t="array" ref="AB10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4" spans="1:30" ht="15" hidden="1" customHeight="1" x14ac:dyDescent="0.35">
      <c r="A1034" s="1">
        <v>1620</v>
      </c>
      <c r="B1034" s="1">
        <v>4</v>
      </c>
      <c r="C1034" s="11">
        <v>-8.4816029571146494</v>
      </c>
      <c r="D1034" s="10">
        <v>41.8006658109258</v>
      </c>
      <c r="E1034" s="1">
        <v>4622</v>
      </c>
      <c r="F1034" s="2" t="s">
        <v>1203</v>
      </c>
      <c r="G1034" s="1"/>
      <c r="H1034" s="2" t="s">
        <v>34</v>
      </c>
      <c r="I1034" s="2" t="s">
        <v>262</v>
      </c>
      <c r="J1034" s="2" t="s">
        <v>1199</v>
      </c>
      <c r="K1034" s="1">
        <v>-28963</v>
      </c>
      <c r="L1034" s="1">
        <v>236860</v>
      </c>
      <c r="M1034" s="2" t="s">
        <v>20</v>
      </c>
      <c r="N1034" s="1">
        <v>2003</v>
      </c>
      <c r="O1034" s="1" t="str" cm="1">
        <f t="array" ref="O10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4" s="1" t="str" cm="1">
        <f t="array" ref="P10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4" s="2" t="s">
        <v>31</v>
      </c>
      <c r="R1034" s="2" t="str" cm="1">
        <f t="array" ref="R10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4" s="2" t="str">
        <f>IF(Esta[[#This Row],[TEC - Tipo de Estrutura 2]]="Pórtico","Vãos Multiplos",Esta[[#This Row],[TEC - Tipo de Estrutura 2]])</f>
        <v>Vãos Multiplos</v>
      </c>
      <c r="T1034" s="1">
        <v>3</v>
      </c>
      <c r="U1034" s="1">
        <v>59.94</v>
      </c>
      <c r="V1034" s="1">
        <v>21.17</v>
      </c>
      <c r="W1034" s="1">
        <v>30</v>
      </c>
      <c r="X1034" s="1">
        <v>5.81</v>
      </c>
      <c r="Y1034" s="8"/>
      <c r="Z1034" s="1" t="s">
        <v>37</v>
      </c>
      <c r="AA1034" s="2" t="s">
        <v>35</v>
      </c>
      <c r="AB1034" s="2" t="str" cm="1">
        <f t="array" ref="AB10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5" spans="1:30" ht="15" hidden="1" customHeight="1" x14ac:dyDescent="0.35">
      <c r="A1035" s="1">
        <v>1621</v>
      </c>
      <c r="B1035" s="1">
        <v>4</v>
      </c>
      <c r="C1035" s="11">
        <v>-8.4579864299677006</v>
      </c>
      <c r="D1035" s="10">
        <v>41.805392463827602</v>
      </c>
      <c r="E1035" s="1">
        <v>4623</v>
      </c>
      <c r="F1035" s="2" t="s">
        <v>1204</v>
      </c>
      <c r="G1035" s="1"/>
      <c r="H1035" s="2" t="s">
        <v>34</v>
      </c>
      <c r="I1035" s="2" t="s">
        <v>262</v>
      </c>
      <c r="J1035" s="2" t="s">
        <v>1199</v>
      </c>
      <c r="K1035" s="1">
        <v>-26998.27</v>
      </c>
      <c r="L1035" s="1">
        <v>237377.3</v>
      </c>
      <c r="M1035" s="2" t="s">
        <v>20</v>
      </c>
      <c r="N1035" s="1">
        <v>2003</v>
      </c>
      <c r="O1035" s="1" t="str" cm="1">
        <f t="array" ref="O10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5" s="1" t="str" cm="1">
        <f t="array" ref="P10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5" s="2" t="s">
        <v>31</v>
      </c>
      <c r="R1035" s="2" t="str" cm="1">
        <f t="array" ref="R10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5" s="2" t="str">
        <f>IF(Esta[[#This Row],[TEC - Tipo de Estrutura 2]]="Pórtico","Vãos Multiplos",Esta[[#This Row],[TEC - Tipo de Estrutura 2]])</f>
        <v>Vãos Multiplos</v>
      </c>
      <c r="T1035" s="1">
        <v>3</v>
      </c>
      <c r="U1035" s="1">
        <v>38.15</v>
      </c>
      <c r="V1035" s="1">
        <v>8</v>
      </c>
      <c r="W1035" s="1">
        <v>17.98</v>
      </c>
      <c r="X1035" s="1">
        <v>6.55</v>
      </c>
      <c r="Y1035" s="8"/>
      <c r="Z1035" s="1" t="s">
        <v>37</v>
      </c>
      <c r="AA1035" s="2" t="s">
        <v>35</v>
      </c>
      <c r="AB1035" s="2" t="str" cm="1">
        <f t="array" ref="AB10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6" spans="1:30" ht="15" hidden="1" customHeight="1" x14ac:dyDescent="0.35">
      <c r="A1036" s="1">
        <v>1622</v>
      </c>
      <c r="B1036" s="1">
        <v>4</v>
      </c>
      <c r="C1036" s="11">
        <v>-8.4537519944646498</v>
      </c>
      <c r="D1036" s="10">
        <v>40.3691692775962</v>
      </c>
      <c r="E1036" s="1">
        <v>4624</v>
      </c>
      <c r="F1036" s="2" t="s">
        <v>1205</v>
      </c>
      <c r="G1036" s="1"/>
      <c r="H1036" s="2" t="s">
        <v>34</v>
      </c>
      <c r="I1036" s="2" t="s">
        <v>1076</v>
      </c>
      <c r="J1036" s="2" t="s">
        <v>1196</v>
      </c>
      <c r="K1036" s="1">
        <v>-27233</v>
      </c>
      <c r="L1036" s="1">
        <v>77875</v>
      </c>
      <c r="M1036" s="2" t="s">
        <v>20</v>
      </c>
      <c r="N1036" s="1">
        <v>1944</v>
      </c>
      <c r="O1036" s="1" t="str" cm="1">
        <f t="array" ref="O10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36" s="1" t="str" cm="1">
        <f t="array" ref="P10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36" s="2" t="s">
        <v>21</v>
      </c>
      <c r="R1036" s="2" t="str" cm="1">
        <f t="array" ref="R10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36" s="2" t="str">
        <f>IF(Esta[[#This Row],[TEC - Tipo de Estrutura 2]]="Pórtico","Vãos Multiplos",Esta[[#This Row],[TEC - Tipo de Estrutura 2]])</f>
        <v>Tabuleiro simples/apoiado</v>
      </c>
      <c r="T1036" s="1">
        <v>1</v>
      </c>
      <c r="U1036" s="1">
        <v>17</v>
      </c>
      <c r="V1036" s="1">
        <v>12.8</v>
      </c>
      <c r="W1036" s="1">
        <v>17</v>
      </c>
      <c r="X1036" s="7"/>
      <c r="Y1036" s="8"/>
      <c r="Z1036" s="1" t="s">
        <v>41</v>
      </c>
      <c r="AA1036" s="2" t="s">
        <v>23</v>
      </c>
      <c r="AB1036" s="2" t="str" cm="1">
        <f t="array" ref="AB10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1036" s="2" t="s">
        <v>67</v>
      </c>
    </row>
    <row r="1037" spans="1:30" ht="15" hidden="1" customHeight="1" x14ac:dyDescent="0.35">
      <c r="A1037" s="1">
        <v>1624</v>
      </c>
      <c r="B1037" s="1">
        <v>2</v>
      </c>
      <c r="C1037" s="11">
        <v>-7.4275550422814796</v>
      </c>
      <c r="D1037" s="10">
        <v>41.215268326062699</v>
      </c>
      <c r="E1037" s="1">
        <v>4629</v>
      </c>
      <c r="F1037" s="2" t="s">
        <v>1206</v>
      </c>
      <c r="G1037" s="1"/>
      <c r="H1037" s="2" t="s">
        <v>25</v>
      </c>
      <c r="I1037" s="2" t="s">
        <v>1112</v>
      </c>
      <c r="J1037" s="2" t="s">
        <v>1207</v>
      </c>
      <c r="K1037" s="1">
        <v>59168.5</v>
      </c>
      <c r="L1037" s="1">
        <v>172024.9</v>
      </c>
      <c r="M1037" s="2" t="s">
        <v>20</v>
      </c>
      <c r="N1037" s="1">
        <v>1940</v>
      </c>
      <c r="O1037" s="1" t="str" cm="1">
        <f t="array" ref="O10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37" s="1" t="str" cm="1">
        <f t="array" ref="P10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37" s="2" t="s">
        <v>28</v>
      </c>
      <c r="R1037" s="2" t="str" cm="1">
        <f t="array" ref="R10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037" s="2" t="str">
        <f>IF(Esta[[#This Row],[TEC - Tipo de Estrutura 2]]="Pórtico","Vãos Multiplos",Esta[[#This Row],[TEC - Tipo de Estrutura 2]])</f>
        <v>Arco</v>
      </c>
      <c r="T1037" s="1">
        <v>5</v>
      </c>
      <c r="U1037" s="1">
        <v>123.3</v>
      </c>
      <c r="V1037" s="1">
        <v>8</v>
      </c>
      <c r="W1037" s="1">
        <v>82.4</v>
      </c>
      <c r="X1037" s="1">
        <v>19</v>
      </c>
      <c r="Y1037" s="8"/>
      <c r="Z1037" s="1" t="s">
        <v>37</v>
      </c>
      <c r="AA1037" s="2" t="s">
        <v>23</v>
      </c>
      <c r="AB1037" s="2" t="str" cm="1">
        <f t="array" ref="AB10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8" spans="1:30" ht="15" hidden="1" customHeight="1" x14ac:dyDescent="0.35">
      <c r="A1038" s="1">
        <v>1629</v>
      </c>
      <c r="B1038" s="1">
        <v>4</v>
      </c>
      <c r="C1038" s="11">
        <v>-8.4490549379979498</v>
      </c>
      <c r="D1038" s="10">
        <v>40.517871763894497</v>
      </c>
      <c r="E1038" s="1">
        <v>4636</v>
      </c>
      <c r="F1038" s="2" t="s">
        <v>1208</v>
      </c>
      <c r="G1038" s="1"/>
      <c r="H1038" s="2" t="s">
        <v>34</v>
      </c>
      <c r="I1038" s="2" t="s">
        <v>1076</v>
      </c>
      <c r="J1038" s="2" t="s">
        <v>1171</v>
      </c>
      <c r="K1038" s="1">
        <v>-26775</v>
      </c>
      <c r="L1038" s="1">
        <v>94386</v>
      </c>
      <c r="M1038" s="2" t="s">
        <v>20</v>
      </c>
      <c r="N1038" s="1">
        <v>1999</v>
      </c>
      <c r="O1038" s="1" t="str" cm="1">
        <f t="array" ref="O10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8" s="1" t="str" cm="1">
        <f t="array" ref="P10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8" s="2" t="s">
        <v>31</v>
      </c>
      <c r="R1038" s="2" t="str" cm="1">
        <f t="array" ref="R10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8" s="2" t="str">
        <f>IF(Esta[[#This Row],[TEC - Tipo de Estrutura 2]]="Pórtico","Vãos Multiplos",Esta[[#This Row],[TEC - Tipo de Estrutura 2]])</f>
        <v>Vãos Multiplos</v>
      </c>
      <c r="T1038" s="1">
        <v>3</v>
      </c>
      <c r="U1038" s="1">
        <v>40.6</v>
      </c>
      <c r="V1038" s="1">
        <v>11.1</v>
      </c>
      <c r="W1038" s="1">
        <v>21.6</v>
      </c>
      <c r="X1038" s="1">
        <v>6</v>
      </c>
      <c r="Y1038" s="8"/>
      <c r="Z1038" s="1" t="s">
        <v>41</v>
      </c>
      <c r="AA1038" s="2" t="s">
        <v>35</v>
      </c>
      <c r="AB1038" s="2" t="str" cm="1">
        <f t="array" ref="AB10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39" spans="1:30" ht="15" hidden="1" customHeight="1" x14ac:dyDescent="0.35">
      <c r="A1039" s="1">
        <v>1630</v>
      </c>
      <c r="B1039" s="1">
        <v>4</v>
      </c>
      <c r="C1039" s="11">
        <v>-8.43612302153978</v>
      </c>
      <c r="D1039" s="10">
        <v>41.810827216021302</v>
      </c>
      <c r="E1039" s="1">
        <v>4637</v>
      </c>
      <c r="F1039" s="2" t="s">
        <v>1209</v>
      </c>
      <c r="G1039" s="1"/>
      <c r="H1039" s="2" t="s">
        <v>34</v>
      </c>
      <c r="I1039" s="2" t="s">
        <v>262</v>
      </c>
      <c r="J1039" s="2" t="s">
        <v>1199</v>
      </c>
      <c r="K1039" s="1">
        <v>-25179.23</v>
      </c>
      <c r="L1039" s="1">
        <v>237974.3</v>
      </c>
      <c r="M1039" s="2" t="s">
        <v>20</v>
      </c>
      <c r="N1039" s="1">
        <v>2003</v>
      </c>
      <c r="O1039" s="1" t="str" cm="1">
        <f t="array" ref="O10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9" s="1" t="str" cm="1">
        <f t="array" ref="P10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39" s="2" t="s">
        <v>31</v>
      </c>
      <c r="R1039" s="2" t="str" cm="1">
        <f t="array" ref="R10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39" s="2" t="str">
        <f>IF(Esta[[#This Row],[TEC - Tipo de Estrutura 2]]="Pórtico","Vãos Multiplos",Esta[[#This Row],[TEC - Tipo de Estrutura 2]])</f>
        <v>Vãos Multiplos</v>
      </c>
      <c r="T1039" s="1">
        <v>3</v>
      </c>
      <c r="U1039" s="1">
        <v>39.840000000000003</v>
      </c>
      <c r="V1039" s="1">
        <v>11.95</v>
      </c>
      <c r="W1039" s="1">
        <v>20.11</v>
      </c>
      <c r="X1039" s="1">
        <v>6.63</v>
      </c>
      <c r="Y1039" s="8"/>
      <c r="Z1039" s="1" t="s">
        <v>37</v>
      </c>
      <c r="AA1039" s="2" t="s">
        <v>35</v>
      </c>
      <c r="AB1039" s="2" t="str" cm="1">
        <f t="array" ref="AB10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0" spans="1:30" ht="15" hidden="1" customHeight="1" x14ac:dyDescent="0.35">
      <c r="A1040" s="1">
        <v>1632</v>
      </c>
      <c r="B1040" s="1">
        <v>4</v>
      </c>
      <c r="C1040" s="11">
        <v>-8.4339115606512696</v>
      </c>
      <c r="D1040" s="10">
        <v>41.814137256129598</v>
      </c>
      <c r="E1040" s="1">
        <v>4640</v>
      </c>
      <c r="F1040" s="2" t="s">
        <v>1210</v>
      </c>
      <c r="G1040" s="1"/>
      <c r="H1040" s="2" t="s">
        <v>34</v>
      </c>
      <c r="I1040" s="2" t="s">
        <v>262</v>
      </c>
      <c r="J1040" s="2" t="s">
        <v>1199</v>
      </c>
      <c r="K1040" s="1">
        <v>-24994.18</v>
      </c>
      <c r="L1040" s="1">
        <v>238341.3</v>
      </c>
      <c r="M1040" s="2" t="s">
        <v>20</v>
      </c>
      <c r="N1040" s="1">
        <v>2003</v>
      </c>
      <c r="O1040" s="1" t="str" cm="1">
        <f t="array" ref="O10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0" s="1" t="str" cm="1">
        <f t="array" ref="P10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0" s="2" t="s">
        <v>31</v>
      </c>
      <c r="R1040" s="2" t="str" cm="1">
        <f t="array" ref="R10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0" s="2" t="str">
        <f>IF(Esta[[#This Row],[TEC - Tipo de Estrutura 2]]="Pórtico","Vãos Multiplos",Esta[[#This Row],[TEC - Tipo de Estrutura 2]])</f>
        <v>Vãos Multiplos</v>
      </c>
      <c r="T1040" s="1">
        <v>3</v>
      </c>
      <c r="U1040" s="1">
        <v>40.04</v>
      </c>
      <c r="V1040" s="1">
        <v>9.74</v>
      </c>
      <c r="W1040" s="1">
        <v>20.07</v>
      </c>
      <c r="X1040" s="1">
        <v>7.33</v>
      </c>
      <c r="Y1040" s="8"/>
      <c r="Z1040" s="1" t="s">
        <v>37</v>
      </c>
      <c r="AA1040" s="2" t="s">
        <v>35</v>
      </c>
      <c r="AB1040" s="2" t="str" cm="1">
        <f t="array" ref="AB10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1" spans="1:29" ht="15" hidden="1" customHeight="1" x14ac:dyDescent="0.35">
      <c r="A1041" s="1">
        <v>1633</v>
      </c>
      <c r="B1041" s="1">
        <v>4</v>
      </c>
      <c r="C1041" s="11">
        <v>-8.4506737078691199</v>
      </c>
      <c r="D1041" s="10">
        <v>40.522181527034299</v>
      </c>
      <c r="E1041" s="1">
        <v>4641</v>
      </c>
      <c r="F1041" s="2" t="s">
        <v>1211</v>
      </c>
      <c r="G1041" s="1"/>
      <c r="H1041" s="2" t="s">
        <v>34</v>
      </c>
      <c r="I1041" s="2" t="s">
        <v>1076</v>
      </c>
      <c r="J1041" s="2" t="s">
        <v>1171</v>
      </c>
      <c r="K1041" s="1">
        <v>-26910.46</v>
      </c>
      <c r="L1041" s="1">
        <v>94865.07</v>
      </c>
      <c r="M1041" s="2" t="s">
        <v>20</v>
      </c>
      <c r="N1041" s="1">
        <v>1999</v>
      </c>
      <c r="O1041" s="1" t="str" cm="1">
        <f t="array" ref="O10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1" s="1" t="str" cm="1">
        <f t="array" ref="P10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1" s="2" t="s">
        <v>31</v>
      </c>
      <c r="R1041" s="2" t="str" cm="1">
        <f t="array" ref="R10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1" s="2" t="str">
        <f>IF(Esta[[#This Row],[TEC - Tipo de Estrutura 2]]="Pórtico","Vãos Multiplos",Esta[[#This Row],[TEC - Tipo de Estrutura 2]])</f>
        <v>Vãos Multiplos</v>
      </c>
      <c r="T1041" s="1">
        <v>3</v>
      </c>
      <c r="U1041" s="1">
        <v>63.4</v>
      </c>
      <c r="V1041" s="1">
        <v>14.3</v>
      </c>
      <c r="W1041" s="1">
        <v>34.299999999999997</v>
      </c>
      <c r="X1041" s="1">
        <v>5.65</v>
      </c>
      <c r="Y1041" s="8"/>
      <c r="Z1041" s="1" t="s">
        <v>41</v>
      </c>
      <c r="AA1041" s="2" t="s">
        <v>35</v>
      </c>
      <c r="AB1041" s="2" t="str" cm="1">
        <f t="array" ref="AB10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2" spans="1:29" ht="15" hidden="1" customHeight="1" x14ac:dyDescent="0.35">
      <c r="A1042" s="1">
        <v>1634</v>
      </c>
      <c r="B1042" s="1">
        <v>4</v>
      </c>
      <c r="C1042" s="11">
        <v>-8.4238260723998408</v>
      </c>
      <c r="D1042" s="10">
        <v>41.819489599087298</v>
      </c>
      <c r="E1042" s="1">
        <v>4642</v>
      </c>
      <c r="F1042" s="2" t="s">
        <v>1212</v>
      </c>
      <c r="G1042" s="1"/>
      <c r="H1042" s="2" t="s">
        <v>34</v>
      </c>
      <c r="I1042" s="2" t="s">
        <v>262</v>
      </c>
      <c r="J1042" s="2" t="s">
        <v>1199</v>
      </c>
      <c r="K1042" s="1">
        <v>-24154.15</v>
      </c>
      <c r="L1042" s="1">
        <v>238932.9</v>
      </c>
      <c r="M1042" s="2" t="s">
        <v>20</v>
      </c>
      <c r="N1042" s="1">
        <v>2003</v>
      </c>
      <c r="O1042" s="1" t="str" cm="1">
        <f t="array" ref="O10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2" s="1" t="str" cm="1">
        <f t="array" ref="P10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2" s="2" t="s">
        <v>31</v>
      </c>
      <c r="R1042" s="2" t="str" cm="1">
        <f t="array" ref="R10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2" s="2" t="str">
        <f>IF(Esta[[#This Row],[TEC - Tipo de Estrutura 2]]="Pórtico","Vãos Multiplos",Esta[[#This Row],[TEC - Tipo de Estrutura 2]])</f>
        <v>Vãos Multiplos</v>
      </c>
      <c r="T1042" s="1">
        <v>3</v>
      </c>
      <c r="U1042" s="1">
        <v>37.979999999999997</v>
      </c>
      <c r="V1042" s="1">
        <v>11.71</v>
      </c>
      <c r="W1042" s="1">
        <v>17.98</v>
      </c>
      <c r="X1042" s="1">
        <v>6.66</v>
      </c>
      <c r="Y1042" s="8"/>
      <c r="Z1042" s="1" t="s">
        <v>37</v>
      </c>
      <c r="AA1042" s="2" t="s">
        <v>35</v>
      </c>
      <c r="AB1042" s="2" t="str" cm="1">
        <f t="array" ref="AB10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3" spans="1:29" ht="15" hidden="1" customHeight="1" x14ac:dyDescent="0.35">
      <c r="A1043" s="1">
        <v>1635</v>
      </c>
      <c r="B1043" s="1">
        <v>4</v>
      </c>
      <c r="C1043" s="11">
        <v>-8.4545975490146699</v>
      </c>
      <c r="D1043" s="10">
        <v>40.5292120548593</v>
      </c>
      <c r="E1043" s="1">
        <v>4645</v>
      </c>
      <c r="F1043" s="2" t="s">
        <v>1213</v>
      </c>
      <c r="G1043" s="1"/>
      <c r="H1043" s="2" t="s">
        <v>18</v>
      </c>
      <c r="I1043" s="2" t="s">
        <v>1076</v>
      </c>
      <c r="J1043" s="2" t="s">
        <v>1171</v>
      </c>
      <c r="K1043" s="1">
        <v>-27240.12</v>
      </c>
      <c r="L1043" s="1">
        <v>95646.98</v>
      </c>
      <c r="M1043" s="2" t="s">
        <v>20</v>
      </c>
      <c r="N1043" s="1">
        <v>1999</v>
      </c>
      <c r="O1043" s="1" t="str" cm="1">
        <f t="array" ref="O10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3" s="1" t="str" cm="1">
        <f t="array" ref="P10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3" s="2" t="s">
        <v>57</v>
      </c>
      <c r="R1043" s="2" t="str" cm="1">
        <f t="array" ref="R10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43" s="2" t="str">
        <f>IF(Esta[[#This Row],[TEC - Tipo de Estrutura 2]]="Pórtico","Vãos Multiplos",Esta[[#This Row],[TEC - Tipo de Estrutura 2]])</f>
        <v>Vãos Multiplos</v>
      </c>
      <c r="T1043" s="1">
        <v>1</v>
      </c>
      <c r="U1043" s="1">
        <v>11.8</v>
      </c>
      <c r="V1043" s="1">
        <v>18.8</v>
      </c>
      <c r="W1043" s="1">
        <v>11.8</v>
      </c>
      <c r="X1043" s="7"/>
      <c r="Y1043" s="8"/>
      <c r="Z1043" s="1" t="s">
        <v>41</v>
      </c>
      <c r="AA1043" s="2" t="s">
        <v>23</v>
      </c>
      <c r="AB1043" s="2" t="str" cm="1">
        <f t="array" ref="AB10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4" spans="1:29" ht="15" hidden="1" customHeight="1" x14ac:dyDescent="0.35">
      <c r="A1044" s="1">
        <v>1636</v>
      </c>
      <c r="B1044" s="1">
        <v>4</v>
      </c>
      <c r="C1044" s="11">
        <v>-8.4210740711100698</v>
      </c>
      <c r="D1044" s="10">
        <v>41.821050506598503</v>
      </c>
      <c r="E1044" s="1">
        <v>4647</v>
      </c>
      <c r="F1044" s="2" t="s">
        <v>1214</v>
      </c>
      <c r="G1044" s="1"/>
      <c r="H1044" s="2" t="s">
        <v>34</v>
      </c>
      <c r="I1044" s="2" t="s">
        <v>262</v>
      </c>
      <c r="J1044" s="2" t="s">
        <v>1199</v>
      </c>
      <c r="K1044" s="1">
        <v>-23924.92</v>
      </c>
      <c r="L1044" s="1">
        <v>239105.5</v>
      </c>
      <c r="M1044" s="2" t="s">
        <v>20</v>
      </c>
      <c r="N1044" s="1">
        <v>2003</v>
      </c>
      <c r="O1044" s="1" t="str" cm="1">
        <f t="array" ref="O10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4" s="1" t="str" cm="1">
        <f t="array" ref="P10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4" s="2" t="s">
        <v>31</v>
      </c>
      <c r="R1044" s="2" t="str" cm="1">
        <f t="array" ref="R10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4" s="2" t="str">
        <f>IF(Esta[[#This Row],[TEC - Tipo de Estrutura 2]]="Pórtico","Vãos Multiplos",Esta[[#This Row],[TEC - Tipo de Estrutura 2]])</f>
        <v>Vãos Multiplos</v>
      </c>
      <c r="T1044" s="1">
        <v>3</v>
      </c>
      <c r="U1044" s="1">
        <v>39.869999999999997</v>
      </c>
      <c r="V1044" s="1">
        <v>9.1999999999999993</v>
      </c>
      <c r="W1044" s="1">
        <v>20.68</v>
      </c>
      <c r="X1044" s="1">
        <v>5.31</v>
      </c>
      <c r="Y1044" s="8"/>
      <c r="Z1044" s="1" t="s">
        <v>37</v>
      </c>
      <c r="AA1044" s="2" t="s">
        <v>35</v>
      </c>
      <c r="AB1044" s="2" t="str" cm="1">
        <f t="array" ref="AB10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5" spans="1:29" ht="15" hidden="1" customHeight="1" x14ac:dyDescent="0.35">
      <c r="A1045" s="1">
        <v>1637</v>
      </c>
      <c r="B1045" s="1">
        <v>4</v>
      </c>
      <c r="C1045" s="11">
        <v>-8.4603024449514805</v>
      </c>
      <c r="D1045" s="10">
        <v>40.535915649531901</v>
      </c>
      <c r="E1045" s="1">
        <v>4649</v>
      </c>
      <c r="F1045" s="2" t="s">
        <v>1215</v>
      </c>
      <c r="G1045" s="1"/>
      <c r="H1045" s="2" t="s">
        <v>34</v>
      </c>
      <c r="I1045" s="2" t="s">
        <v>1076</v>
      </c>
      <c r="J1045" s="2" t="s">
        <v>1171</v>
      </c>
      <c r="K1045" s="1">
        <v>-27720.74</v>
      </c>
      <c r="L1045" s="1">
        <v>96393.16</v>
      </c>
      <c r="M1045" s="2" t="s">
        <v>20</v>
      </c>
      <c r="N1045" s="1">
        <v>1999</v>
      </c>
      <c r="O1045" s="1" t="str" cm="1">
        <f t="array" ref="O10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5" s="1" t="str" cm="1">
        <f t="array" ref="P10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5" s="2" t="s">
        <v>31</v>
      </c>
      <c r="R1045" s="2" t="str" cm="1">
        <f t="array" ref="R10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5" s="2" t="str">
        <f>IF(Esta[[#This Row],[TEC - Tipo de Estrutura 2]]="Pórtico","Vãos Multiplos",Esta[[#This Row],[TEC - Tipo de Estrutura 2]])</f>
        <v>Vãos Multiplos</v>
      </c>
      <c r="T1045" s="1">
        <v>3</v>
      </c>
      <c r="U1045" s="1">
        <v>32.950000000000003</v>
      </c>
      <c r="V1045" s="1">
        <v>11.3</v>
      </c>
      <c r="W1045" s="1">
        <v>17.95</v>
      </c>
      <c r="X1045" s="1">
        <v>5.6</v>
      </c>
      <c r="Y1045" s="8"/>
      <c r="Z1045" s="1" t="s">
        <v>41</v>
      </c>
      <c r="AA1045" s="2" t="s">
        <v>35</v>
      </c>
      <c r="AB1045" s="2" t="str" cm="1">
        <f t="array" ref="AB10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6" spans="1:29" ht="15" hidden="1" customHeight="1" x14ac:dyDescent="0.35">
      <c r="A1046" s="1">
        <v>1638</v>
      </c>
      <c r="B1046" s="1">
        <v>4</v>
      </c>
      <c r="C1046" s="11">
        <v>-8.4668980728994505</v>
      </c>
      <c r="D1046" s="10">
        <v>40.541955932956</v>
      </c>
      <c r="E1046" s="1">
        <v>4650</v>
      </c>
      <c r="F1046" s="2" t="s">
        <v>1216</v>
      </c>
      <c r="G1046" s="1"/>
      <c r="H1046" s="2" t="s">
        <v>34</v>
      </c>
      <c r="I1046" s="2" t="s">
        <v>1076</v>
      </c>
      <c r="J1046" s="2" t="s">
        <v>1171</v>
      </c>
      <c r="K1046" s="1">
        <v>-28277</v>
      </c>
      <c r="L1046" s="1">
        <v>97066</v>
      </c>
      <c r="M1046" s="2" t="s">
        <v>20</v>
      </c>
      <c r="N1046" s="1">
        <v>1998</v>
      </c>
      <c r="O1046" s="1" t="str" cm="1">
        <f t="array" ref="O10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6" s="1" t="str" cm="1">
        <f t="array" ref="P10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6" s="2" t="s">
        <v>31</v>
      </c>
      <c r="R1046" s="2" t="str" cm="1">
        <f t="array" ref="R10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6" s="2" t="str">
        <f>IF(Esta[[#This Row],[TEC - Tipo de Estrutura 2]]="Pórtico","Vãos Multiplos",Esta[[#This Row],[TEC - Tipo de Estrutura 2]])</f>
        <v>Vãos Multiplos</v>
      </c>
      <c r="T1046" s="1">
        <v>3</v>
      </c>
      <c r="U1046" s="1">
        <v>33.5</v>
      </c>
      <c r="V1046" s="1">
        <v>11.25</v>
      </c>
      <c r="W1046" s="1">
        <v>17.899999999999999</v>
      </c>
      <c r="X1046" s="1">
        <v>5.6</v>
      </c>
      <c r="Y1046" s="8"/>
      <c r="Z1046" s="1" t="s">
        <v>41</v>
      </c>
      <c r="AA1046" s="2" t="s">
        <v>23</v>
      </c>
      <c r="AB1046" s="2" t="str" cm="1">
        <f t="array" ref="AB10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7" spans="1:29" ht="15" hidden="1" customHeight="1" x14ac:dyDescent="0.35">
      <c r="A1047" s="1">
        <v>1639</v>
      </c>
      <c r="B1047" s="1">
        <v>4</v>
      </c>
      <c r="C1047" s="11">
        <v>-9.3168509169409504</v>
      </c>
      <c r="D1047" s="10">
        <v>38.6808846614529</v>
      </c>
      <c r="E1047" s="1">
        <v>4651</v>
      </c>
      <c r="F1047" s="2" t="s">
        <v>1217</v>
      </c>
      <c r="G1047" s="1"/>
      <c r="H1047" s="2" t="s">
        <v>18</v>
      </c>
      <c r="I1047" s="2" t="s">
        <v>254</v>
      </c>
      <c r="J1047" s="2" t="s">
        <v>1194</v>
      </c>
      <c r="K1047" s="1">
        <v>-103004</v>
      </c>
      <c r="L1047" s="1">
        <v>-108952</v>
      </c>
      <c r="M1047" s="2" t="s">
        <v>20</v>
      </c>
      <c r="N1047" s="1">
        <v>1974</v>
      </c>
      <c r="O1047" s="1" t="str" cm="1">
        <f t="array" ref="O10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47" s="1" t="str" cm="1">
        <f t="array" ref="P10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47" s="2" t="s">
        <v>21</v>
      </c>
      <c r="R1047" s="2" t="str" cm="1">
        <f t="array" ref="R10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47" s="2" t="str">
        <f>IF(Esta[[#This Row],[TEC - Tipo de Estrutura 2]]="Pórtico","Vãos Multiplos",Esta[[#This Row],[TEC - Tipo de Estrutura 2]])</f>
        <v>Tabuleiro simples/apoiado</v>
      </c>
      <c r="T1047" s="1">
        <v>1</v>
      </c>
      <c r="U1047" s="1">
        <v>15</v>
      </c>
      <c r="V1047" s="1">
        <v>17.3</v>
      </c>
      <c r="W1047" s="1">
        <v>15</v>
      </c>
      <c r="X1047" s="7"/>
      <c r="Y1047" s="8"/>
      <c r="Z1047" s="1" t="s">
        <v>29</v>
      </c>
      <c r="AA1047" s="2" t="s">
        <v>23</v>
      </c>
      <c r="AB1047" s="2" t="str" cm="1">
        <f t="array" ref="AB10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8" spans="1:29" ht="15" hidden="1" customHeight="1" x14ac:dyDescent="0.35">
      <c r="A1048" s="1">
        <v>1640</v>
      </c>
      <c r="B1048" s="1">
        <v>4</v>
      </c>
      <c r="C1048" s="11">
        <v>-8.4693007758093497</v>
      </c>
      <c r="D1048" s="10">
        <v>40.545557310775102</v>
      </c>
      <c r="E1048" s="1">
        <v>4653</v>
      </c>
      <c r="F1048" s="2" t="s">
        <v>1218</v>
      </c>
      <c r="G1048" s="1"/>
      <c r="H1048" s="2" t="s">
        <v>34</v>
      </c>
      <c r="I1048" s="2" t="s">
        <v>1076</v>
      </c>
      <c r="J1048" s="2" t="s">
        <v>1171</v>
      </c>
      <c r="K1048" s="1">
        <v>-28479.02</v>
      </c>
      <c r="L1048" s="1">
        <v>97466.69</v>
      </c>
      <c r="M1048" s="2" t="s">
        <v>20</v>
      </c>
      <c r="N1048" s="1">
        <v>1999</v>
      </c>
      <c r="O1048" s="1" t="str" cm="1">
        <f t="array" ref="O10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8" s="1" t="str" cm="1">
        <f t="array" ref="P10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8" s="2" t="s">
        <v>31</v>
      </c>
      <c r="R1048" s="2" t="str" cm="1">
        <f t="array" ref="R10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8" s="2" t="str">
        <f>IF(Esta[[#This Row],[TEC - Tipo de Estrutura 2]]="Pórtico","Vãos Multiplos",Esta[[#This Row],[TEC - Tipo de Estrutura 2]])</f>
        <v>Vãos Multiplos</v>
      </c>
      <c r="T1048" s="1">
        <v>3</v>
      </c>
      <c r="U1048" s="1">
        <v>47.31</v>
      </c>
      <c r="V1048" s="1">
        <v>11.14</v>
      </c>
      <c r="W1048" s="1">
        <v>25.35</v>
      </c>
      <c r="X1048" s="1">
        <v>5.6</v>
      </c>
      <c r="Y1048" s="8"/>
      <c r="Z1048" s="1" t="s">
        <v>41</v>
      </c>
      <c r="AA1048" s="2" t="s">
        <v>35</v>
      </c>
      <c r="AB1048" s="2" t="str" cm="1">
        <f t="array" ref="AB10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49" spans="1:29" ht="15" hidden="1" customHeight="1" x14ac:dyDescent="0.35">
      <c r="A1049" s="1">
        <v>1641</v>
      </c>
      <c r="B1049" s="1">
        <v>4</v>
      </c>
      <c r="C1049" s="11">
        <v>-8.4719449173379306</v>
      </c>
      <c r="D1049" s="10">
        <v>40.550047383376302</v>
      </c>
      <c r="E1049" s="1">
        <v>4655</v>
      </c>
      <c r="F1049" s="2" t="s">
        <v>1219</v>
      </c>
      <c r="G1049" s="1"/>
      <c r="H1049" s="2" t="s">
        <v>34</v>
      </c>
      <c r="I1049" s="2" t="s">
        <v>1076</v>
      </c>
      <c r="J1049" s="2" t="s">
        <v>1171</v>
      </c>
      <c r="K1049" s="1">
        <v>-28701.09</v>
      </c>
      <c r="L1049" s="1">
        <v>97966.15</v>
      </c>
      <c r="M1049" s="2" t="s">
        <v>20</v>
      </c>
      <c r="N1049" s="1">
        <v>1999</v>
      </c>
      <c r="O1049" s="1" t="str" cm="1">
        <f t="array" ref="O10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9" s="1" t="str" cm="1">
        <f t="array" ref="P10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49" s="2" t="s">
        <v>31</v>
      </c>
      <c r="R1049" s="2" t="str" cm="1">
        <f t="array" ref="R10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49" s="2" t="str">
        <f>IF(Esta[[#This Row],[TEC - Tipo de Estrutura 2]]="Pórtico","Vãos Multiplos",Esta[[#This Row],[TEC - Tipo de Estrutura 2]])</f>
        <v>Vãos Multiplos</v>
      </c>
      <c r="T1049" s="1">
        <v>3</v>
      </c>
      <c r="U1049" s="1">
        <v>53</v>
      </c>
      <c r="V1049" s="1">
        <v>9.66</v>
      </c>
      <c r="W1049" s="1">
        <v>28.4</v>
      </c>
      <c r="X1049" s="1">
        <v>6.2</v>
      </c>
      <c r="Y1049" s="8"/>
      <c r="Z1049" s="1" t="s">
        <v>41</v>
      </c>
      <c r="AA1049" s="2" t="s">
        <v>35</v>
      </c>
      <c r="AB1049" s="2" t="str" cm="1">
        <f t="array" ref="AB10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0" spans="1:29" ht="15" hidden="1" customHeight="1" x14ac:dyDescent="0.35">
      <c r="A1050" s="1">
        <v>1643</v>
      </c>
      <c r="B1050" s="1">
        <v>4</v>
      </c>
      <c r="C1050" s="11">
        <v>-8.4743296880342491</v>
      </c>
      <c r="D1050" s="10">
        <v>40.554191813748197</v>
      </c>
      <c r="E1050" s="1">
        <v>4657</v>
      </c>
      <c r="F1050" s="2" t="s">
        <v>1220</v>
      </c>
      <c r="G1050" s="1"/>
      <c r="H1050" s="2" t="s">
        <v>34</v>
      </c>
      <c r="I1050" s="2" t="s">
        <v>1076</v>
      </c>
      <c r="J1050" s="2" t="s">
        <v>1171</v>
      </c>
      <c r="K1050" s="1">
        <v>-28901.31</v>
      </c>
      <c r="L1050" s="1">
        <v>98427.15</v>
      </c>
      <c r="M1050" s="2" t="s">
        <v>20</v>
      </c>
      <c r="N1050" s="1">
        <v>1999</v>
      </c>
      <c r="O1050" s="1" t="str" cm="1">
        <f t="array" ref="O10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0" s="1" t="str" cm="1">
        <f t="array" ref="P10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0" s="2" t="s">
        <v>31</v>
      </c>
      <c r="R1050" s="2" t="str" cm="1">
        <f t="array" ref="R10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0" s="2" t="str">
        <f>IF(Esta[[#This Row],[TEC - Tipo de Estrutura 2]]="Pórtico","Vãos Multiplos",Esta[[#This Row],[TEC - Tipo de Estrutura 2]])</f>
        <v>Vãos Multiplos</v>
      </c>
      <c r="T1050" s="1">
        <v>3</v>
      </c>
      <c r="U1050" s="1">
        <v>67.8</v>
      </c>
      <c r="V1050" s="1">
        <v>25.15</v>
      </c>
      <c r="W1050" s="1">
        <v>36.4</v>
      </c>
      <c r="X1050" s="1">
        <v>6.4</v>
      </c>
      <c r="Y1050" s="8"/>
      <c r="Z1050" s="1" t="s">
        <v>41</v>
      </c>
      <c r="AA1050" s="2" t="s">
        <v>35</v>
      </c>
      <c r="AB1050" s="2" t="str" cm="1">
        <f t="array" ref="AB10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1" spans="1:29" ht="15" hidden="1" customHeight="1" x14ac:dyDescent="0.35">
      <c r="A1051" s="1">
        <v>1644</v>
      </c>
      <c r="B1051" s="1">
        <v>4</v>
      </c>
      <c r="C1051" s="11">
        <v>-9.2977297748070704</v>
      </c>
      <c r="D1051" s="10">
        <v>38.690888880716003</v>
      </c>
      <c r="E1051" s="1">
        <v>4658</v>
      </c>
      <c r="F1051" s="2" t="s">
        <v>1221</v>
      </c>
      <c r="G1051" s="1"/>
      <c r="H1051" s="2" t="s">
        <v>18</v>
      </c>
      <c r="I1051" s="2" t="s">
        <v>254</v>
      </c>
      <c r="J1051" s="2" t="s">
        <v>1194</v>
      </c>
      <c r="K1051" s="1">
        <v>-101326</v>
      </c>
      <c r="L1051" s="1">
        <v>-107862.7</v>
      </c>
      <c r="M1051" s="2" t="s">
        <v>20</v>
      </c>
      <c r="N1051" s="1">
        <v>1973</v>
      </c>
      <c r="O1051" s="1" t="str" cm="1">
        <f t="array" ref="O10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51" s="1" t="str" cm="1">
        <f t="array" ref="P10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51" s="2" t="s">
        <v>21</v>
      </c>
      <c r="R1051" s="2" t="str" cm="1">
        <f t="array" ref="R10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51" s="2" t="str">
        <f>IF(Esta[[#This Row],[TEC - Tipo de Estrutura 2]]="Pórtico","Vãos Multiplos",Esta[[#This Row],[TEC - Tipo de Estrutura 2]])</f>
        <v>Tabuleiro simples/apoiado</v>
      </c>
      <c r="T1051" s="1">
        <v>1</v>
      </c>
      <c r="U1051" s="1">
        <v>24.6</v>
      </c>
      <c r="V1051" s="1">
        <v>22.6</v>
      </c>
      <c r="W1051" s="1">
        <v>24.6</v>
      </c>
      <c r="X1051" s="7"/>
      <c r="Y1051" s="8"/>
      <c r="Z1051" s="1" t="s">
        <v>29</v>
      </c>
      <c r="AA1051" s="2" t="s">
        <v>35</v>
      </c>
      <c r="AB1051" s="2" t="str" cm="1">
        <f t="array" ref="AB10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2" spans="1:29" ht="15" hidden="1" customHeight="1" x14ac:dyDescent="0.35">
      <c r="A1052" s="1">
        <v>1646</v>
      </c>
      <c r="B1052" s="1">
        <v>4</v>
      </c>
      <c r="C1052" s="11">
        <v>-8.4749601823500509</v>
      </c>
      <c r="D1052" s="10">
        <v>40.557053367198499</v>
      </c>
      <c r="E1052" s="1">
        <v>4662</v>
      </c>
      <c r="F1052" s="2" t="s">
        <v>1222</v>
      </c>
      <c r="G1052" s="1"/>
      <c r="H1052" s="2" t="s">
        <v>18</v>
      </c>
      <c r="I1052" s="2" t="s">
        <v>1076</v>
      </c>
      <c r="J1052" s="2" t="s">
        <v>1171</v>
      </c>
      <c r="K1052" s="1">
        <v>-28953.48</v>
      </c>
      <c r="L1052" s="1">
        <v>98745.12</v>
      </c>
      <c r="M1052" s="2" t="s">
        <v>20</v>
      </c>
      <c r="N1052" s="1">
        <v>1999</v>
      </c>
      <c r="O1052" s="1" t="str" cm="1">
        <f t="array" ref="O10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2" s="1" t="str" cm="1">
        <f t="array" ref="P10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2" s="2" t="s">
        <v>57</v>
      </c>
      <c r="R1052" s="2" t="str" cm="1">
        <f t="array" ref="R10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52" s="2" t="str">
        <f>IF(Esta[[#This Row],[TEC - Tipo de Estrutura 2]]="Pórtico","Vãos Multiplos",Esta[[#This Row],[TEC - Tipo de Estrutura 2]])</f>
        <v>Vãos Multiplos</v>
      </c>
      <c r="T1052" s="1">
        <v>1</v>
      </c>
      <c r="U1052" s="1">
        <v>12.05</v>
      </c>
      <c r="V1052" s="1">
        <v>32.65</v>
      </c>
      <c r="W1052" s="1">
        <v>12.05</v>
      </c>
      <c r="X1052" s="7"/>
      <c r="Y1052" s="8"/>
      <c r="Z1052" s="1" t="s">
        <v>41</v>
      </c>
      <c r="AA1052" s="2" t="s">
        <v>23</v>
      </c>
      <c r="AB1052" s="2" t="str" cm="1">
        <f t="array" ref="AB10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3" spans="1:29" ht="15" hidden="1" customHeight="1" x14ac:dyDescent="0.35">
      <c r="A1053" s="1">
        <v>1647</v>
      </c>
      <c r="B1053" s="1">
        <v>4</v>
      </c>
      <c r="C1053" s="11">
        <v>-8.4758004558838493</v>
      </c>
      <c r="D1053" s="10">
        <v>40.558553682790603</v>
      </c>
      <c r="E1053" s="1">
        <v>4664</v>
      </c>
      <c r="F1053" s="2" t="s">
        <v>1223</v>
      </c>
      <c r="G1053" s="1"/>
      <c r="H1053" s="2" t="s">
        <v>34</v>
      </c>
      <c r="I1053" s="2" t="s">
        <v>1076</v>
      </c>
      <c r="J1053" s="2" t="s">
        <v>1171</v>
      </c>
      <c r="K1053" s="1">
        <v>-29024</v>
      </c>
      <c r="L1053" s="1">
        <v>98912</v>
      </c>
      <c r="M1053" s="2" t="s">
        <v>20</v>
      </c>
      <c r="N1053" s="1">
        <v>1998</v>
      </c>
      <c r="O1053" s="1" t="str" cm="1">
        <f t="array" ref="O10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3" s="1" t="str" cm="1">
        <f t="array" ref="P10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3" s="2" t="s">
        <v>31</v>
      </c>
      <c r="R1053" s="2" t="str" cm="1">
        <f t="array" ref="R10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3" s="2" t="str">
        <f>IF(Esta[[#This Row],[TEC - Tipo de Estrutura 2]]="Pórtico","Vãos Multiplos",Esta[[#This Row],[TEC - Tipo de Estrutura 2]])</f>
        <v>Vãos Multiplos</v>
      </c>
      <c r="T1053" s="1">
        <v>3</v>
      </c>
      <c r="U1053" s="1">
        <v>53.4</v>
      </c>
      <c r="V1053" s="1">
        <v>11.2</v>
      </c>
      <c r="W1053" s="1">
        <v>28.4</v>
      </c>
      <c r="X1053" s="1">
        <v>5.55</v>
      </c>
      <c r="Y1053" s="8"/>
      <c r="Z1053" s="1" t="s">
        <v>41</v>
      </c>
      <c r="AA1053" s="2" t="s">
        <v>35</v>
      </c>
      <c r="AB1053" s="2" t="str" cm="1">
        <f t="array" ref="AB10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4" spans="1:29" ht="15" hidden="1" customHeight="1" x14ac:dyDescent="0.35">
      <c r="A1054" s="1">
        <v>1649</v>
      </c>
      <c r="B1054" s="1">
        <v>4</v>
      </c>
      <c r="C1054" s="11">
        <v>-6.97815344926242</v>
      </c>
      <c r="D1054" s="10">
        <v>41.549006743888597</v>
      </c>
      <c r="E1054" s="1">
        <v>4667</v>
      </c>
      <c r="F1054" s="2" t="s">
        <v>55</v>
      </c>
      <c r="G1054" s="1"/>
      <c r="H1054" s="2" t="s">
        <v>55</v>
      </c>
      <c r="I1054" s="2" t="s">
        <v>1112</v>
      </c>
      <c r="J1054" s="2" t="s">
        <v>1140</v>
      </c>
      <c r="K1054" s="1">
        <v>96362.37</v>
      </c>
      <c r="L1054" s="1">
        <v>209494.5</v>
      </c>
      <c r="M1054" s="2" t="s">
        <v>20</v>
      </c>
      <c r="N1054" s="1">
        <v>2001</v>
      </c>
      <c r="O1054" s="1" t="str" cm="1">
        <f t="array" ref="O10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4" s="1" t="str" cm="1">
        <f t="array" ref="P10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4" s="2" t="s">
        <v>31</v>
      </c>
      <c r="R1054" s="2" t="str" cm="1">
        <f t="array" ref="R10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4" s="2" t="str">
        <f>IF(Esta[[#This Row],[TEC - Tipo de Estrutura 2]]="Pórtico","Vãos Multiplos",Esta[[#This Row],[TEC - Tipo de Estrutura 2]])</f>
        <v>Vãos Multiplos</v>
      </c>
      <c r="T1054" s="1">
        <v>9</v>
      </c>
      <c r="U1054" s="1">
        <v>249.15</v>
      </c>
      <c r="V1054" s="1">
        <v>12.55</v>
      </c>
      <c r="W1054" s="1">
        <v>29.55</v>
      </c>
      <c r="X1054" s="1">
        <v>20.9</v>
      </c>
      <c r="Y1054" s="8"/>
      <c r="Z1054" s="1" t="s">
        <v>37</v>
      </c>
      <c r="AA1054" s="2" t="s">
        <v>35</v>
      </c>
      <c r="AB1054" s="2" t="str" cm="1">
        <f t="array" ref="AB10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5" spans="1:29" ht="15" hidden="1" customHeight="1" x14ac:dyDescent="0.35">
      <c r="A1055" s="1">
        <v>1650</v>
      </c>
      <c r="B1055" s="1">
        <v>4</v>
      </c>
      <c r="C1055" s="11">
        <v>-8.47595425919795</v>
      </c>
      <c r="D1055" s="10">
        <v>40.564724286278299</v>
      </c>
      <c r="E1055" s="1">
        <v>4670</v>
      </c>
      <c r="F1055" s="2" t="s">
        <v>1224</v>
      </c>
      <c r="G1055" s="1"/>
      <c r="H1055" s="2" t="s">
        <v>34</v>
      </c>
      <c r="I1055" s="2" t="s">
        <v>1076</v>
      </c>
      <c r="J1055" s="2" t="s">
        <v>1171</v>
      </c>
      <c r="K1055" s="1">
        <v>-29034.36</v>
      </c>
      <c r="L1055" s="1">
        <v>99597.27</v>
      </c>
      <c r="M1055" s="2" t="s">
        <v>20</v>
      </c>
      <c r="N1055" s="1">
        <v>1999</v>
      </c>
      <c r="O1055" s="1" t="str" cm="1">
        <f t="array" ref="O10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5" s="1" t="str" cm="1">
        <f t="array" ref="P10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5" s="2" t="s">
        <v>31</v>
      </c>
      <c r="R1055" s="2" t="str" cm="1">
        <f t="array" ref="R10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5" s="2" t="str">
        <f>IF(Esta[[#This Row],[TEC - Tipo de Estrutura 2]]="Pórtico","Vãos Multiplos",Esta[[#This Row],[TEC - Tipo de Estrutura 2]])</f>
        <v>Vãos Multiplos</v>
      </c>
      <c r="T1055" s="1">
        <v>3</v>
      </c>
      <c r="U1055" s="1">
        <v>33.4</v>
      </c>
      <c r="V1055" s="1">
        <v>11.2</v>
      </c>
      <c r="W1055" s="1">
        <v>17.899999999999999</v>
      </c>
      <c r="X1055" s="1">
        <v>5.7</v>
      </c>
      <c r="Y1055" s="8"/>
      <c r="Z1055" s="1" t="s">
        <v>41</v>
      </c>
      <c r="AA1055" s="2" t="s">
        <v>23</v>
      </c>
      <c r="AB1055" s="2" t="str" cm="1">
        <f t="array" ref="AB10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6" spans="1:29" ht="15" hidden="1" customHeight="1" x14ac:dyDescent="0.35">
      <c r="A1056" s="1">
        <v>1652</v>
      </c>
      <c r="B1056" s="1">
        <v>4</v>
      </c>
      <c r="C1056" s="11">
        <v>-8.4736311811355396</v>
      </c>
      <c r="D1056" s="10">
        <v>40.5804879658075</v>
      </c>
      <c r="E1056" s="1">
        <v>4682</v>
      </c>
      <c r="F1056" s="2" t="s">
        <v>1225</v>
      </c>
      <c r="G1056" s="1"/>
      <c r="H1056" s="2" t="s">
        <v>34</v>
      </c>
      <c r="I1056" s="2" t="s">
        <v>1076</v>
      </c>
      <c r="J1056" s="2" t="s">
        <v>1171</v>
      </c>
      <c r="K1056" s="1">
        <v>-28830.86</v>
      </c>
      <c r="L1056" s="1">
        <v>101347</v>
      </c>
      <c r="M1056" s="2" t="s">
        <v>20</v>
      </c>
      <c r="N1056" s="1">
        <v>1999</v>
      </c>
      <c r="O1056" s="1" t="str" cm="1">
        <f t="array" ref="O10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6" s="1" t="str" cm="1">
        <f t="array" ref="P10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6" s="2" t="s">
        <v>31</v>
      </c>
      <c r="R1056" s="2" t="str" cm="1">
        <f t="array" ref="R10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6" s="2" t="str">
        <f>IF(Esta[[#This Row],[TEC - Tipo de Estrutura 2]]="Pórtico","Vãos Multiplos",Esta[[#This Row],[TEC - Tipo de Estrutura 2]])</f>
        <v>Vãos Multiplos</v>
      </c>
      <c r="T1056" s="1">
        <v>3</v>
      </c>
      <c r="U1056" s="1">
        <v>49.2</v>
      </c>
      <c r="V1056" s="1">
        <v>11.25</v>
      </c>
      <c r="W1056" s="1">
        <v>27</v>
      </c>
      <c r="X1056" s="1">
        <v>6.3</v>
      </c>
      <c r="Y1056" s="8"/>
      <c r="Z1056" s="1" t="s">
        <v>41</v>
      </c>
      <c r="AA1056" s="2" t="s">
        <v>35</v>
      </c>
      <c r="AB1056" s="2" t="str" cm="1">
        <f t="array" ref="AB10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7" spans="1:30" ht="15" hidden="1" customHeight="1" x14ac:dyDescent="0.35">
      <c r="A1057" s="1">
        <v>1654</v>
      </c>
      <c r="B1057" s="1">
        <v>4</v>
      </c>
      <c r="C1057" s="11">
        <v>-8.4694747928370102</v>
      </c>
      <c r="D1057" s="10">
        <v>40.592495148274203</v>
      </c>
      <c r="E1057" s="1">
        <v>4687</v>
      </c>
      <c r="F1057" s="2" t="s">
        <v>1226</v>
      </c>
      <c r="G1057" s="1"/>
      <c r="H1057" s="2" t="s">
        <v>18</v>
      </c>
      <c r="I1057" s="2" t="s">
        <v>1076</v>
      </c>
      <c r="J1057" s="2" t="s">
        <v>1171</v>
      </c>
      <c r="K1057" s="1">
        <v>-28473.86</v>
      </c>
      <c r="L1057" s="1">
        <v>102679</v>
      </c>
      <c r="M1057" s="2" t="s">
        <v>20</v>
      </c>
      <c r="N1057" s="1">
        <v>1998</v>
      </c>
      <c r="O1057" s="1" t="str" cm="1">
        <f t="array" ref="O10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7" s="1" t="str" cm="1">
        <f t="array" ref="P10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7" s="2" t="s">
        <v>57</v>
      </c>
      <c r="R1057" s="2" t="str" cm="1">
        <f t="array" ref="R10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57" s="2" t="str">
        <f>IF(Esta[[#This Row],[TEC - Tipo de Estrutura 2]]="Pórtico","Vãos Multiplos",Esta[[#This Row],[TEC - Tipo de Estrutura 2]])</f>
        <v>Vãos Multiplos</v>
      </c>
      <c r="T1057" s="1">
        <v>1</v>
      </c>
      <c r="U1057" s="1">
        <v>11.8</v>
      </c>
      <c r="V1057" s="1">
        <v>33.840000000000003</v>
      </c>
      <c r="W1057" s="1">
        <v>11.8</v>
      </c>
      <c r="X1057" s="7"/>
      <c r="Y1057" s="8"/>
      <c r="Z1057" s="1" t="s">
        <v>41</v>
      </c>
      <c r="AA1057" s="2" t="s">
        <v>23</v>
      </c>
      <c r="AB1057" s="2" t="str" cm="1">
        <f t="array" ref="AB10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8" spans="1:30" ht="15" hidden="1" customHeight="1" x14ac:dyDescent="0.35">
      <c r="A1058" s="1">
        <v>1655</v>
      </c>
      <c r="B1058" s="1">
        <v>4</v>
      </c>
      <c r="C1058" s="11">
        <v>-8.4692817706021408</v>
      </c>
      <c r="D1058" s="10">
        <v>40.595019881151899</v>
      </c>
      <c r="E1058" s="1">
        <v>4690</v>
      </c>
      <c r="F1058" s="2" t="s">
        <v>1227</v>
      </c>
      <c r="G1058" s="1"/>
      <c r="H1058" s="2" t="s">
        <v>34</v>
      </c>
      <c r="I1058" s="2" t="s">
        <v>1076</v>
      </c>
      <c r="J1058" s="2" t="s">
        <v>1171</v>
      </c>
      <c r="K1058" s="1">
        <v>-28456.45</v>
      </c>
      <c r="L1058" s="1">
        <v>102959.3</v>
      </c>
      <c r="M1058" s="2" t="s">
        <v>20</v>
      </c>
      <c r="N1058" s="1">
        <v>1998</v>
      </c>
      <c r="O1058" s="1" t="str" cm="1">
        <f t="array" ref="O10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8" s="1" t="str" cm="1">
        <f t="array" ref="P10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8" s="2" t="s">
        <v>31</v>
      </c>
      <c r="R1058" s="2" t="str" cm="1">
        <f t="array" ref="R10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8" s="2" t="str">
        <f>IF(Esta[[#This Row],[TEC - Tipo de Estrutura 2]]="Pórtico","Vãos Multiplos",Esta[[#This Row],[TEC - Tipo de Estrutura 2]])</f>
        <v>Vãos Multiplos</v>
      </c>
      <c r="T1058" s="1">
        <v>3</v>
      </c>
      <c r="U1058" s="1">
        <v>68.099999999999994</v>
      </c>
      <c r="V1058" s="1">
        <v>24.11</v>
      </c>
      <c r="W1058" s="1">
        <v>36.5</v>
      </c>
      <c r="X1058" s="1">
        <v>6</v>
      </c>
      <c r="Y1058" s="8"/>
      <c r="Z1058" s="1" t="s">
        <v>41</v>
      </c>
      <c r="AA1058" s="2" t="s">
        <v>35</v>
      </c>
      <c r="AB1058" s="2" t="str" cm="1">
        <f t="array" ref="AB10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59" spans="1:30" ht="15" hidden="1" customHeight="1" x14ac:dyDescent="0.35">
      <c r="A1059" s="1">
        <v>1656</v>
      </c>
      <c r="B1059" s="1">
        <v>4</v>
      </c>
      <c r="C1059" s="11">
        <v>-8.4655242030935192</v>
      </c>
      <c r="D1059" s="10">
        <v>40.611352741853601</v>
      </c>
      <c r="E1059" s="1">
        <v>4695</v>
      </c>
      <c r="F1059" s="2" t="s">
        <v>1228</v>
      </c>
      <c r="G1059" s="1"/>
      <c r="H1059" s="2" t="s">
        <v>34</v>
      </c>
      <c r="I1059" s="2" t="s">
        <v>1076</v>
      </c>
      <c r="J1059" s="2" t="s">
        <v>1171</v>
      </c>
      <c r="K1059" s="1">
        <v>-28131.53</v>
      </c>
      <c r="L1059" s="1">
        <v>104771.8</v>
      </c>
      <c r="M1059" s="2" t="s">
        <v>20</v>
      </c>
      <c r="N1059" s="1">
        <v>2000</v>
      </c>
      <c r="O1059" s="1" t="str" cm="1">
        <f t="array" ref="O10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9" s="1" t="str" cm="1">
        <f t="array" ref="P10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59" s="2" t="s">
        <v>31</v>
      </c>
      <c r="R1059" s="2" t="str" cm="1">
        <f t="array" ref="R10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59" s="2" t="str">
        <f>IF(Esta[[#This Row],[TEC - Tipo de Estrutura 2]]="Pórtico","Vãos Multiplos",Esta[[#This Row],[TEC - Tipo de Estrutura 2]])</f>
        <v>Vãos Multiplos</v>
      </c>
      <c r="T1059" s="1">
        <v>3</v>
      </c>
      <c r="U1059" s="1">
        <v>49.5</v>
      </c>
      <c r="V1059" s="1">
        <v>12.2</v>
      </c>
      <c r="W1059" s="1">
        <v>27.3</v>
      </c>
      <c r="X1059" s="1">
        <v>5.3</v>
      </c>
      <c r="Y1059" s="8"/>
      <c r="Z1059" s="1" t="s">
        <v>41</v>
      </c>
      <c r="AA1059" s="2" t="s">
        <v>23</v>
      </c>
      <c r="AB1059" s="2" t="str" cm="1">
        <f t="array" ref="AB10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0" spans="1:30" ht="15" hidden="1" customHeight="1" x14ac:dyDescent="0.35">
      <c r="A1060" s="1">
        <v>1658</v>
      </c>
      <c r="B1060" s="1">
        <v>7</v>
      </c>
      <c r="C1060" s="11">
        <v>-8.4691419686515506</v>
      </c>
      <c r="D1060" s="10">
        <v>40.6389269983353</v>
      </c>
      <c r="E1060" s="1">
        <v>4699</v>
      </c>
      <c r="F1060" s="2" t="s">
        <v>1229</v>
      </c>
      <c r="G1060" s="1"/>
      <c r="H1060" s="2" t="s">
        <v>55</v>
      </c>
      <c r="I1060" s="2" t="s">
        <v>1076</v>
      </c>
      <c r="J1060" s="2" t="s">
        <v>1171</v>
      </c>
      <c r="K1060" s="1">
        <v>-28426</v>
      </c>
      <c r="L1060" s="1">
        <v>107835</v>
      </c>
      <c r="M1060" s="2" t="s">
        <v>20</v>
      </c>
      <c r="N1060" s="1">
        <v>1980</v>
      </c>
      <c r="O1060" s="1" t="str" cm="1">
        <f t="array" ref="O10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60" s="1" t="str" cm="1">
        <f t="array" ref="P10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60" s="2" t="s">
        <v>31</v>
      </c>
      <c r="R1060" s="2" t="str" cm="1">
        <f t="array" ref="R10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0" s="2" t="str">
        <f>IF(Esta[[#This Row],[TEC - Tipo de Estrutura 2]]="Pórtico","Vãos Multiplos",Esta[[#This Row],[TEC - Tipo de Estrutura 2]])</f>
        <v>Vãos Multiplos</v>
      </c>
      <c r="T1060" s="1">
        <v>15</v>
      </c>
      <c r="U1060" s="1">
        <v>556</v>
      </c>
      <c r="V1060" s="1">
        <v>15.65</v>
      </c>
      <c r="W1060" s="1">
        <v>38.5</v>
      </c>
      <c r="X1060" s="1">
        <v>12</v>
      </c>
      <c r="Y1060" s="8"/>
      <c r="Z1060" s="1" t="s">
        <v>41</v>
      </c>
      <c r="AA1060" s="2" t="s">
        <v>35</v>
      </c>
      <c r="AB1060" s="2" t="str" cm="1">
        <f t="array" ref="AB10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1" spans="1:30" ht="15" hidden="1" customHeight="1" x14ac:dyDescent="0.35">
      <c r="A1061" s="1">
        <v>1660</v>
      </c>
      <c r="B1061" s="1">
        <v>4</v>
      </c>
      <c r="C1061" s="11">
        <v>-8.4772623851402198</v>
      </c>
      <c r="D1061" s="10">
        <v>40.6939784795291</v>
      </c>
      <c r="E1061" s="1">
        <v>4704</v>
      </c>
      <c r="F1061" s="2" t="s">
        <v>1230</v>
      </c>
      <c r="G1061" s="1"/>
      <c r="H1061" s="2" t="s">
        <v>18</v>
      </c>
      <c r="I1061" s="2" t="s">
        <v>1076</v>
      </c>
      <c r="J1061" s="2" t="s">
        <v>1110</v>
      </c>
      <c r="K1061" s="1">
        <v>-29089</v>
      </c>
      <c r="L1061" s="1">
        <v>113951</v>
      </c>
      <c r="M1061" s="2" t="s">
        <v>20</v>
      </c>
      <c r="N1061" s="1">
        <v>1950</v>
      </c>
      <c r="O1061" s="1" t="str" cm="1">
        <f t="array" ref="O10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1" s="1" t="str" cm="1">
        <f t="array" ref="P10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61" s="2" t="s">
        <v>21</v>
      </c>
      <c r="R1061" s="2" t="str" cm="1">
        <f t="array" ref="R10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61" s="2" t="str">
        <f>IF(Esta[[#This Row],[TEC - Tipo de Estrutura 2]]="Pórtico","Vãos Multiplos",Esta[[#This Row],[TEC - Tipo de Estrutura 2]])</f>
        <v>Tabuleiro simples/apoiado</v>
      </c>
      <c r="T1061" s="1">
        <v>1</v>
      </c>
      <c r="U1061" s="1">
        <v>10</v>
      </c>
      <c r="V1061" s="1">
        <v>13.44</v>
      </c>
      <c r="W1061" s="1">
        <v>10</v>
      </c>
      <c r="X1061" s="7"/>
      <c r="Y1061" s="8"/>
      <c r="Z1061" s="1" t="s">
        <v>41</v>
      </c>
      <c r="AA1061" s="2" t="s">
        <v>23</v>
      </c>
      <c r="AB1061" s="2" t="str" cm="1">
        <f t="array" ref="AB10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2" spans="1:30" ht="15" hidden="1" customHeight="1" x14ac:dyDescent="0.35">
      <c r="A1062" s="1">
        <v>1661</v>
      </c>
      <c r="B1062" s="1">
        <v>1</v>
      </c>
      <c r="C1062" s="11">
        <v>-8.4812079571871504</v>
      </c>
      <c r="D1062" s="10">
        <v>40.7019181392848</v>
      </c>
      <c r="E1062" s="1">
        <v>4706</v>
      </c>
      <c r="F1062" s="2" t="s">
        <v>1231</v>
      </c>
      <c r="G1062" s="1"/>
      <c r="H1062" s="2" t="s">
        <v>18</v>
      </c>
      <c r="I1062" s="2" t="s">
        <v>1076</v>
      </c>
      <c r="J1062" s="2" t="s">
        <v>1110</v>
      </c>
      <c r="K1062" s="1">
        <v>-29419</v>
      </c>
      <c r="L1062" s="1">
        <v>114834</v>
      </c>
      <c r="M1062" s="2" t="s">
        <v>20</v>
      </c>
      <c r="N1062" s="1">
        <v>1947</v>
      </c>
      <c r="O1062" s="1" t="str" cm="1">
        <f t="array" ref="O10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2" s="1" t="str" cm="1">
        <f t="array" ref="P10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62" s="2" t="s">
        <v>21</v>
      </c>
      <c r="R1062" s="2" t="str" cm="1">
        <f t="array" ref="R10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62" s="2" t="str">
        <f>IF(Esta[[#This Row],[TEC - Tipo de Estrutura 2]]="Pórtico","Vãos Multiplos",Esta[[#This Row],[TEC - Tipo de Estrutura 2]])</f>
        <v>Tabuleiro simples/apoiado</v>
      </c>
      <c r="T1062" s="1">
        <v>1</v>
      </c>
      <c r="U1062" s="1">
        <v>8.75</v>
      </c>
      <c r="V1062" s="1">
        <v>39.6</v>
      </c>
      <c r="W1062" s="1">
        <v>8.75</v>
      </c>
      <c r="X1062" s="7"/>
      <c r="Y1062" s="8"/>
      <c r="Z1062" s="1" t="s">
        <v>41</v>
      </c>
      <c r="AA1062" s="2" t="s">
        <v>23</v>
      </c>
      <c r="AB1062" s="2" t="str" cm="1">
        <f t="array" ref="AB10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1062" s="2" t="s">
        <v>35</v>
      </c>
    </row>
    <row r="1063" spans="1:30" ht="15" hidden="1" customHeight="1" x14ac:dyDescent="0.35">
      <c r="A1063" s="1">
        <v>1662</v>
      </c>
      <c r="B1063" s="1">
        <v>1</v>
      </c>
      <c r="C1063" s="11">
        <v>-8.4902230929202798</v>
      </c>
      <c r="D1063" s="10">
        <v>40.7484853818669</v>
      </c>
      <c r="E1063" s="1">
        <v>4707</v>
      </c>
      <c r="F1063" s="2" t="s">
        <v>1232</v>
      </c>
      <c r="G1063" s="1"/>
      <c r="H1063" s="2" t="s">
        <v>18</v>
      </c>
      <c r="I1063" s="2" t="s">
        <v>1076</v>
      </c>
      <c r="J1063" s="2" t="s">
        <v>1110</v>
      </c>
      <c r="K1063" s="1">
        <v>-30159.87</v>
      </c>
      <c r="L1063" s="1">
        <v>120008.3</v>
      </c>
      <c r="M1063" s="2" t="s">
        <v>20</v>
      </c>
      <c r="N1063" s="1">
        <v>1947</v>
      </c>
      <c r="O1063" s="1" t="str" cm="1">
        <f t="array" ref="O10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3" s="1" t="str" cm="1">
        <f t="array" ref="P10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063" s="2" t="s">
        <v>21</v>
      </c>
      <c r="R1063" s="2" t="str" cm="1">
        <f t="array" ref="R10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63" s="2" t="str">
        <f>IF(Esta[[#This Row],[TEC - Tipo de Estrutura 2]]="Pórtico","Vãos Multiplos",Esta[[#This Row],[TEC - Tipo de Estrutura 2]])</f>
        <v>Tabuleiro simples/apoiado</v>
      </c>
      <c r="T1063" s="1">
        <v>1</v>
      </c>
      <c r="U1063" s="1">
        <v>5.85</v>
      </c>
      <c r="V1063" s="1">
        <v>8.23</v>
      </c>
      <c r="W1063" s="1">
        <v>5.85</v>
      </c>
      <c r="X1063" s="7"/>
      <c r="Y1063" s="8"/>
      <c r="Z1063" s="1" t="s">
        <v>41</v>
      </c>
      <c r="AA1063" s="2" t="s">
        <v>23</v>
      </c>
      <c r="AB1063" s="2" t="str" cm="1">
        <f t="array" ref="AB10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4" spans="1:30" ht="15" hidden="1" customHeight="1" x14ac:dyDescent="0.35">
      <c r="A1064" s="1">
        <v>1663</v>
      </c>
      <c r="B1064" s="1">
        <v>4</v>
      </c>
      <c r="C1064" s="11">
        <v>-8.4763281269770694</v>
      </c>
      <c r="D1064" s="10">
        <v>40.809403755780501</v>
      </c>
      <c r="E1064" s="1">
        <v>4713</v>
      </c>
      <c r="F1064" s="2" t="s">
        <v>1233</v>
      </c>
      <c r="G1064" s="1"/>
      <c r="H1064" s="2" t="s">
        <v>18</v>
      </c>
      <c r="I1064" s="2" t="s">
        <v>1076</v>
      </c>
      <c r="J1064" s="2" t="s">
        <v>1124</v>
      </c>
      <c r="K1064" s="1">
        <v>-28959.91</v>
      </c>
      <c r="L1064" s="1">
        <v>126768.6</v>
      </c>
      <c r="M1064" s="2" t="s">
        <v>20</v>
      </c>
      <c r="N1064" s="1">
        <v>1987</v>
      </c>
      <c r="O1064" s="1" t="str" cm="1">
        <f t="array" ref="O10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4" s="1" t="str" cm="1">
        <f t="array" ref="P10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4" s="2" t="s">
        <v>57</v>
      </c>
      <c r="R1064" s="2" t="str" cm="1">
        <f t="array" ref="R10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64" s="2" t="str">
        <f>IF(Esta[[#This Row],[TEC - Tipo de Estrutura 2]]="Pórtico","Vãos Multiplos",Esta[[#This Row],[TEC - Tipo de Estrutura 2]])</f>
        <v>Vãos Multiplos</v>
      </c>
      <c r="T1064" s="1">
        <v>1</v>
      </c>
      <c r="U1064" s="1">
        <v>7.4</v>
      </c>
      <c r="V1064" s="1">
        <v>15.24</v>
      </c>
      <c r="W1064" s="1">
        <v>7.4</v>
      </c>
      <c r="X1064" s="7"/>
      <c r="Y1064" s="8"/>
      <c r="Z1064" s="1" t="s">
        <v>41</v>
      </c>
      <c r="AA1064" s="2" t="s">
        <v>23</v>
      </c>
      <c r="AB1064" s="2" t="str" cm="1">
        <f t="array" ref="AB10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5" spans="1:30" ht="15" hidden="1" customHeight="1" x14ac:dyDescent="0.35">
      <c r="A1065" s="1">
        <v>1664</v>
      </c>
      <c r="B1065" s="1">
        <v>4</v>
      </c>
      <c r="C1065" s="11">
        <v>-8.4761774141714703</v>
      </c>
      <c r="D1065" s="10">
        <v>40.812287575635501</v>
      </c>
      <c r="E1065" s="1">
        <v>4714</v>
      </c>
      <c r="F1065" s="2" t="s">
        <v>1234</v>
      </c>
      <c r="G1065" s="1"/>
      <c r="H1065" s="2" t="s">
        <v>34</v>
      </c>
      <c r="I1065" s="2" t="s">
        <v>1076</v>
      </c>
      <c r="J1065" s="2" t="s">
        <v>1124</v>
      </c>
      <c r="K1065" s="1">
        <v>-28945.94</v>
      </c>
      <c r="L1065" s="1">
        <v>127088.8</v>
      </c>
      <c r="M1065" s="2" t="s">
        <v>20</v>
      </c>
      <c r="N1065" s="1">
        <v>1987</v>
      </c>
      <c r="O1065" s="1" t="str" cm="1">
        <f t="array" ref="O10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5" s="1" t="str" cm="1">
        <f t="array" ref="P10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5" s="2" t="s">
        <v>31</v>
      </c>
      <c r="R1065" s="2" t="str" cm="1">
        <f t="array" ref="R10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5" s="2" t="str">
        <f>IF(Esta[[#This Row],[TEC - Tipo de Estrutura 2]]="Pórtico","Vãos Multiplos",Esta[[#This Row],[TEC - Tipo de Estrutura 2]])</f>
        <v>Vãos Multiplos</v>
      </c>
      <c r="T1065" s="1">
        <v>3</v>
      </c>
      <c r="U1065" s="1">
        <v>40.700000000000003</v>
      </c>
      <c r="V1065" s="1">
        <v>10</v>
      </c>
      <c r="W1065" s="1">
        <v>22.4</v>
      </c>
      <c r="X1065" s="1">
        <v>6</v>
      </c>
      <c r="Y1065" s="8"/>
      <c r="Z1065" s="1" t="s">
        <v>41</v>
      </c>
      <c r="AA1065" s="2" t="s">
        <v>35</v>
      </c>
      <c r="AB1065" s="2" t="str" cm="1">
        <f t="array" ref="AB10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6" spans="1:30" ht="15" hidden="1" customHeight="1" x14ac:dyDescent="0.35">
      <c r="A1066" s="1">
        <v>1665</v>
      </c>
      <c r="B1066" s="1">
        <v>4</v>
      </c>
      <c r="C1066" s="11">
        <v>-8.4120576807259901</v>
      </c>
      <c r="D1066" s="10">
        <v>41.820537057388599</v>
      </c>
      <c r="E1066" s="1">
        <v>4715</v>
      </c>
      <c r="F1066" s="2" t="s">
        <v>669</v>
      </c>
      <c r="G1066" s="1"/>
      <c r="H1066" s="2" t="s">
        <v>34</v>
      </c>
      <c r="I1066" s="2" t="s">
        <v>262</v>
      </c>
      <c r="J1066" s="2" t="s">
        <v>1199</v>
      </c>
      <c r="K1066" s="1">
        <v>-23176</v>
      </c>
      <c r="L1066" s="1">
        <v>239046</v>
      </c>
      <c r="M1066" s="2" t="s">
        <v>20</v>
      </c>
      <c r="N1066" s="1">
        <v>2003</v>
      </c>
      <c r="O1066" s="1" t="str" cm="1">
        <f t="array" ref="O10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6" s="1" t="str" cm="1">
        <f t="array" ref="P10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6" s="2" t="s">
        <v>31</v>
      </c>
      <c r="R1066" s="2" t="str" cm="1">
        <f t="array" ref="R10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6" s="2" t="str">
        <f>IF(Esta[[#This Row],[TEC - Tipo de Estrutura 2]]="Pórtico","Vãos Multiplos",Esta[[#This Row],[TEC - Tipo de Estrutura 2]])</f>
        <v>Vãos Multiplos</v>
      </c>
      <c r="T1066" s="1">
        <v>3</v>
      </c>
      <c r="U1066" s="1">
        <v>47.71</v>
      </c>
      <c r="V1066" s="1">
        <v>18.8</v>
      </c>
      <c r="W1066" s="1">
        <v>25.71</v>
      </c>
      <c r="X1066" s="1">
        <v>5.6</v>
      </c>
      <c r="Y1066" s="8"/>
      <c r="Z1066" s="1" t="s">
        <v>37</v>
      </c>
      <c r="AA1066" s="2" t="s">
        <v>35</v>
      </c>
      <c r="AB1066" s="2" t="str" cm="1">
        <f t="array" ref="AB10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7" spans="1:30" ht="15" hidden="1" customHeight="1" x14ac:dyDescent="0.35">
      <c r="A1067" s="1">
        <v>1666</v>
      </c>
      <c r="B1067" s="1">
        <v>4</v>
      </c>
      <c r="C1067" s="11">
        <v>-8.4710837350118702</v>
      </c>
      <c r="D1067" s="10">
        <v>40.821437178811898</v>
      </c>
      <c r="E1067" s="1">
        <v>4716</v>
      </c>
      <c r="F1067" s="2" t="s">
        <v>1235</v>
      </c>
      <c r="G1067" s="1"/>
      <c r="H1067" s="2" t="s">
        <v>34</v>
      </c>
      <c r="I1067" s="2" t="s">
        <v>1076</v>
      </c>
      <c r="J1067" s="2" t="s">
        <v>1124</v>
      </c>
      <c r="K1067" s="1">
        <v>-28512.25</v>
      </c>
      <c r="L1067" s="1">
        <v>128103.2</v>
      </c>
      <c r="M1067" s="2" t="s">
        <v>20</v>
      </c>
      <c r="N1067" s="1">
        <v>1987</v>
      </c>
      <c r="O1067" s="1" t="str" cm="1">
        <f t="array" ref="O10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7" s="1" t="str" cm="1">
        <f t="array" ref="P10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7" s="2" t="s">
        <v>31</v>
      </c>
      <c r="R1067" s="2" t="str" cm="1">
        <f t="array" ref="R10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7" s="2" t="str">
        <f>IF(Esta[[#This Row],[TEC - Tipo de Estrutura 2]]="Pórtico","Vãos Multiplos",Esta[[#This Row],[TEC - Tipo de Estrutura 2]])</f>
        <v>Vãos Multiplos</v>
      </c>
      <c r="T1067" s="1">
        <v>3</v>
      </c>
      <c r="U1067" s="1">
        <v>35</v>
      </c>
      <c r="V1067" s="1">
        <v>11</v>
      </c>
      <c r="W1067" s="1">
        <v>16.62</v>
      </c>
      <c r="X1067" s="1">
        <v>5.93</v>
      </c>
      <c r="Y1067" s="8"/>
      <c r="Z1067" s="1" t="s">
        <v>41</v>
      </c>
      <c r="AA1067" s="2" t="s">
        <v>35</v>
      </c>
      <c r="AB1067" s="2" t="str" cm="1">
        <f t="array" ref="AB10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8" spans="1:30" ht="15" hidden="1" customHeight="1" x14ac:dyDescent="0.35">
      <c r="A1068" s="1">
        <v>1667</v>
      </c>
      <c r="B1068" s="1">
        <v>4</v>
      </c>
      <c r="C1068" s="11">
        <v>-8.4686242803169698</v>
      </c>
      <c r="D1068" s="10">
        <v>40.824719435829998</v>
      </c>
      <c r="E1068" s="1">
        <v>4717</v>
      </c>
      <c r="F1068" s="2" t="s">
        <v>1236</v>
      </c>
      <c r="G1068" s="1"/>
      <c r="H1068" s="2" t="s">
        <v>18</v>
      </c>
      <c r="I1068" s="2" t="s">
        <v>1076</v>
      </c>
      <c r="J1068" s="2" t="s">
        <v>1124</v>
      </c>
      <c r="K1068" s="1">
        <v>-28303.37</v>
      </c>
      <c r="L1068" s="1">
        <v>128466.9</v>
      </c>
      <c r="M1068" s="2" t="s">
        <v>20</v>
      </c>
      <c r="N1068" s="1">
        <v>1990</v>
      </c>
      <c r="O1068" s="1" t="str" cm="1">
        <f t="array" ref="O10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8" s="1" t="str" cm="1">
        <f t="array" ref="P10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8" s="2" t="s">
        <v>57</v>
      </c>
      <c r="R1068" s="2" t="str" cm="1">
        <f t="array" ref="R10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68" s="2" t="str">
        <f>IF(Esta[[#This Row],[TEC - Tipo de Estrutura 2]]="Pórtico","Vãos Multiplos",Esta[[#This Row],[TEC - Tipo de Estrutura 2]])</f>
        <v>Vãos Multiplos</v>
      </c>
      <c r="T1068" s="1">
        <v>1</v>
      </c>
      <c r="U1068" s="1">
        <v>12.5</v>
      </c>
      <c r="V1068" s="1">
        <v>14.5</v>
      </c>
      <c r="W1068" s="1">
        <v>12.5</v>
      </c>
      <c r="X1068" s="7"/>
      <c r="Y1068" s="8"/>
      <c r="Z1068" s="1" t="s">
        <v>41</v>
      </c>
      <c r="AA1068" s="2" t="s">
        <v>23</v>
      </c>
      <c r="AB1068" s="2" t="str" cm="1">
        <f t="array" ref="AB10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69" spans="1:30" ht="15" hidden="1" customHeight="1" x14ac:dyDescent="0.35">
      <c r="A1069" s="1">
        <v>1669</v>
      </c>
      <c r="B1069" s="1">
        <v>4</v>
      </c>
      <c r="C1069" s="11">
        <v>-8.4729269405191499</v>
      </c>
      <c r="D1069" s="10">
        <v>40.835409141445503</v>
      </c>
      <c r="E1069" s="1">
        <v>4721</v>
      </c>
      <c r="F1069" s="2" t="s">
        <v>1237</v>
      </c>
      <c r="G1069" s="1"/>
      <c r="H1069" s="2" t="s">
        <v>18</v>
      </c>
      <c r="I1069" s="2" t="s">
        <v>1076</v>
      </c>
      <c r="J1069" s="2" t="s">
        <v>1124</v>
      </c>
      <c r="K1069" s="1">
        <v>-28661.73</v>
      </c>
      <c r="L1069" s="1">
        <v>129655.4</v>
      </c>
      <c r="M1069" s="2" t="s">
        <v>20</v>
      </c>
      <c r="N1069" s="1">
        <v>1990</v>
      </c>
      <c r="O1069" s="1" t="str" cm="1">
        <f t="array" ref="O10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9" s="1" t="str" cm="1">
        <f t="array" ref="P10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69" s="2" t="s">
        <v>31</v>
      </c>
      <c r="R1069" s="2" t="str" cm="1">
        <f t="array" ref="R10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69" s="2" t="str">
        <f>IF(Esta[[#This Row],[TEC - Tipo de Estrutura 2]]="Pórtico","Vãos Multiplos",Esta[[#This Row],[TEC - Tipo de Estrutura 2]])</f>
        <v>Vãos Multiplos</v>
      </c>
      <c r="T1069" s="1">
        <v>3</v>
      </c>
      <c r="U1069" s="1">
        <v>64.5</v>
      </c>
      <c r="V1069" s="1">
        <v>20.440000000000001</v>
      </c>
      <c r="W1069" s="1">
        <v>30.34</v>
      </c>
      <c r="X1069" s="1">
        <v>6.83</v>
      </c>
      <c r="Y1069" s="8"/>
      <c r="Z1069" s="1" t="s">
        <v>41</v>
      </c>
      <c r="AA1069" s="2" t="s">
        <v>35</v>
      </c>
      <c r="AB1069" s="2" t="str" cm="1">
        <f t="array" ref="AB10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0" spans="1:30" ht="15" hidden="1" customHeight="1" x14ac:dyDescent="0.35">
      <c r="A1070" s="1">
        <v>1670</v>
      </c>
      <c r="B1070" s="1">
        <v>4</v>
      </c>
      <c r="C1070" s="11">
        <v>-8.4076852793786898</v>
      </c>
      <c r="D1070" s="10">
        <v>41.799983936338101</v>
      </c>
      <c r="E1070" s="1">
        <v>4725</v>
      </c>
      <c r="F1070" s="2" t="s">
        <v>1238</v>
      </c>
      <c r="G1070" s="1"/>
      <c r="H1070" s="2" t="s">
        <v>34</v>
      </c>
      <c r="I1070" s="2" t="s">
        <v>262</v>
      </c>
      <c r="J1070" s="2" t="s">
        <v>1179</v>
      </c>
      <c r="K1070" s="1">
        <v>-22820.02</v>
      </c>
      <c r="L1070" s="1">
        <v>236762</v>
      </c>
      <c r="M1070" s="2" t="s">
        <v>20</v>
      </c>
      <c r="N1070" s="1">
        <v>2003</v>
      </c>
      <c r="O1070" s="1" t="str" cm="1">
        <f t="array" ref="O10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0" s="1" t="str" cm="1">
        <f t="array" ref="P10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0" s="2" t="s">
        <v>21</v>
      </c>
      <c r="R1070" s="2" t="str" cm="1">
        <f t="array" ref="R10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70" s="2" t="str">
        <f>IF(Esta[[#This Row],[TEC - Tipo de Estrutura 2]]="Pórtico","Vãos Multiplos",Esta[[#This Row],[TEC - Tipo de Estrutura 2]])</f>
        <v>Tabuleiro simples/apoiado</v>
      </c>
      <c r="T1070" s="1">
        <v>1</v>
      </c>
      <c r="U1070" s="1">
        <v>14.13</v>
      </c>
      <c r="V1070" s="1">
        <v>11.16</v>
      </c>
      <c r="W1070" s="1">
        <v>14.13</v>
      </c>
      <c r="X1070" s="7"/>
      <c r="Y1070" s="8"/>
      <c r="Z1070" s="1" t="s">
        <v>37</v>
      </c>
      <c r="AA1070" s="2" t="s">
        <v>35</v>
      </c>
      <c r="AB1070" s="2" t="str" cm="1">
        <f t="array" ref="AB10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1" spans="1:30" ht="15" hidden="1" customHeight="1" x14ac:dyDescent="0.35">
      <c r="A1071" s="1">
        <v>1671</v>
      </c>
      <c r="B1071" s="1">
        <v>4</v>
      </c>
      <c r="C1071" s="11">
        <v>-8.4711048584874291</v>
      </c>
      <c r="D1071" s="10">
        <v>40.839652184668601</v>
      </c>
      <c r="E1071" s="1">
        <v>4726</v>
      </c>
      <c r="F1071" s="2" t="s">
        <v>1239</v>
      </c>
      <c r="G1071" s="1"/>
      <c r="H1071" s="2" t="s">
        <v>34</v>
      </c>
      <c r="I1071" s="2" t="s">
        <v>1076</v>
      </c>
      <c r="J1071" s="2" t="s">
        <v>1124</v>
      </c>
      <c r="K1071" s="1">
        <v>-28506.23</v>
      </c>
      <c r="L1071" s="1">
        <v>130126</v>
      </c>
      <c r="M1071" s="2" t="s">
        <v>20</v>
      </c>
      <c r="N1071" s="1">
        <v>1987</v>
      </c>
      <c r="O1071" s="1" t="str" cm="1">
        <f t="array" ref="O10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1" s="1" t="str" cm="1">
        <f t="array" ref="P10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1" s="2" t="s">
        <v>21</v>
      </c>
      <c r="R1071" s="2" t="str" cm="1">
        <f t="array" ref="R10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71" s="2" t="str">
        <f>IF(Esta[[#This Row],[TEC - Tipo de Estrutura 2]]="Pórtico","Vãos Multiplos",Esta[[#This Row],[TEC - Tipo de Estrutura 2]])</f>
        <v>Tabuleiro simples/apoiado</v>
      </c>
      <c r="T1071" s="1">
        <v>1</v>
      </c>
      <c r="U1071" s="1">
        <v>18.5</v>
      </c>
      <c r="V1071" s="1">
        <v>10.97</v>
      </c>
      <c r="W1071" s="1">
        <v>18.5</v>
      </c>
      <c r="X1071" s="7"/>
      <c r="Y1071" s="8"/>
      <c r="Z1071" s="1" t="s">
        <v>41</v>
      </c>
      <c r="AA1071" s="2" t="s">
        <v>35</v>
      </c>
      <c r="AB1071" s="2" t="str" cm="1">
        <f t="array" ref="AB10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2" spans="1:30" ht="15" hidden="1" customHeight="1" x14ac:dyDescent="0.35">
      <c r="A1072" s="1">
        <v>1672</v>
      </c>
      <c r="B1072" s="1">
        <v>4</v>
      </c>
      <c r="C1072" s="11">
        <v>-8.4692145594666997</v>
      </c>
      <c r="D1072" s="10">
        <v>40.841539723746997</v>
      </c>
      <c r="E1072" s="1">
        <v>4727</v>
      </c>
      <c r="F1072" s="2" t="s">
        <v>1240</v>
      </c>
      <c r="G1072" s="1"/>
      <c r="H1072" s="2" t="s">
        <v>18</v>
      </c>
      <c r="I1072" s="2" t="s">
        <v>1076</v>
      </c>
      <c r="J1072" s="2" t="s">
        <v>1124</v>
      </c>
      <c r="K1072" s="1">
        <v>-28346</v>
      </c>
      <c r="L1072" s="1">
        <v>130335</v>
      </c>
      <c r="M1072" s="2" t="s">
        <v>20</v>
      </c>
      <c r="N1072" s="1">
        <v>1987</v>
      </c>
      <c r="O1072" s="1" t="str" cm="1">
        <f t="array" ref="O10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2" s="1" t="str" cm="1">
        <f t="array" ref="P10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2" s="2" t="s">
        <v>57</v>
      </c>
      <c r="R1072" s="2" t="str" cm="1">
        <f t="array" ref="R10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72" s="2" t="str">
        <f>IF(Esta[[#This Row],[TEC - Tipo de Estrutura 2]]="Pórtico","Vãos Multiplos",Esta[[#This Row],[TEC - Tipo de Estrutura 2]])</f>
        <v>Vãos Multiplos</v>
      </c>
      <c r="T1072" s="1">
        <v>1</v>
      </c>
      <c r="U1072" s="1">
        <v>9</v>
      </c>
      <c r="V1072" s="1">
        <v>15.25</v>
      </c>
      <c r="W1072" s="1">
        <v>9</v>
      </c>
      <c r="X1072" s="7"/>
      <c r="Y1072" s="8"/>
      <c r="Z1072" s="1" t="s">
        <v>41</v>
      </c>
      <c r="AA1072" s="2" t="s">
        <v>23</v>
      </c>
      <c r="AB1072" s="2" t="str" cm="1">
        <f t="array" ref="AB10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3" spans="1:29" ht="15" hidden="1" customHeight="1" x14ac:dyDescent="0.35">
      <c r="A1073" s="1">
        <v>1673</v>
      </c>
      <c r="B1073" s="1">
        <v>4</v>
      </c>
      <c r="C1073" s="11">
        <v>-8.4702994641974296</v>
      </c>
      <c r="D1073" s="10">
        <v>40.844270433033998</v>
      </c>
      <c r="E1073" s="1">
        <v>4728</v>
      </c>
      <c r="F1073" s="2" t="s">
        <v>1241</v>
      </c>
      <c r="G1073" s="1"/>
      <c r="H1073" s="2" t="s">
        <v>34</v>
      </c>
      <c r="I1073" s="2" t="s">
        <v>1076</v>
      </c>
      <c r="J1073" s="2" t="s">
        <v>1124</v>
      </c>
      <c r="K1073" s="1">
        <v>-28436.33</v>
      </c>
      <c r="L1073" s="1">
        <v>130638.6</v>
      </c>
      <c r="M1073" s="2" t="s">
        <v>20</v>
      </c>
      <c r="N1073" s="1">
        <v>1990</v>
      </c>
      <c r="O1073" s="1" t="str" cm="1">
        <f t="array" ref="O10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3" s="1" t="str" cm="1">
        <f t="array" ref="P10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3" s="2" t="s">
        <v>31</v>
      </c>
      <c r="R1073" s="2" t="str" cm="1">
        <f t="array" ref="R10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3" s="2" t="str">
        <f>IF(Esta[[#This Row],[TEC - Tipo de Estrutura 2]]="Pórtico","Vãos Multiplos",Esta[[#This Row],[TEC - Tipo de Estrutura 2]])</f>
        <v>Vãos Multiplos</v>
      </c>
      <c r="T1073" s="1">
        <v>3</v>
      </c>
      <c r="U1073" s="1">
        <v>37.450000000000003</v>
      </c>
      <c r="V1073" s="1">
        <v>10.119999999999999</v>
      </c>
      <c r="W1073" s="1">
        <v>19.600000000000001</v>
      </c>
      <c r="X1073" s="1">
        <v>5.5</v>
      </c>
      <c r="Y1073" s="8"/>
      <c r="Z1073" s="1" t="s">
        <v>41</v>
      </c>
      <c r="AA1073" s="2" t="s">
        <v>35</v>
      </c>
      <c r="AB1073" s="2" t="str" cm="1">
        <f t="array" ref="AB10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4" spans="1:29" ht="15" hidden="1" customHeight="1" x14ac:dyDescent="0.35">
      <c r="A1074" s="1">
        <v>1674</v>
      </c>
      <c r="B1074" s="1">
        <v>4</v>
      </c>
      <c r="C1074" s="11">
        <v>-8.4725067707718296</v>
      </c>
      <c r="D1074" s="10">
        <v>40.851101343774801</v>
      </c>
      <c r="E1074" s="1">
        <v>4730</v>
      </c>
      <c r="F1074" s="2" t="s">
        <v>1242</v>
      </c>
      <c r="G1074" s="1"/>
      <c r="H1074" s="2" t="s">
        <v>34</v>
      </c>
      <c r="I1074" s="2" t="s">
        <v>1076</v>
      </c>
      <c r="J1074" s="2" t="s">
        <v>1124</v>
      </c>
      <c r="K1074" s="1">
        <v>-28619.54</v>
      </c>
      <c r="L1074" s="1">
        <v>131397.9</v>
      </c>
      <c r="M1074" s="2" t="s">
        <v>20</v>
      </c>
      <c r="N1074" s="1">
        <v>1990</v>
      </c>
      <c r="O1074" s="1" t="str" cm="1">
        <f t="array" ref="O10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4" s="1" t="str" cm="1">
        <f t="array" ref="P10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4" s="2" t="s">
        <v>31</v>
      </c>
      <c r="R1074" s="2" t="str" cm="1">
        <f t="array" ref="R10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4" s="2" t="str">
        <f>IF(Esta[[#This Row],[TEC - Tipo de Estrutura 2]]="Pórtico","Vãos Multiplos",Esta[[#This Row],[TEC - Tipo de Estrutura 2]])</f>
        <v>Vãos Multiplos</v>
      </c>
      <c r="T1074" s="1">
        <v>3</v>
      </c>
      <c r="U1074" s="1">
        <v>36.799999999999997</v>
      </c>
      <c r="V1074" s="1">
        <v>10</v>
      </c>
      <c r="W1074" s="1">
        <v>18.760000000000002</v>
      </c>
      <c r="X1074" s="1">
        <v>5.72</v>
      </c>
      <c r="Y1074" s="8"/>
      <c r="Z1074" s="1" t="s">
        <v>41</v>
      </c>
      <c r="AA1074" s="2" t="s">
        <v>35</v>
      </c>
      <c r="AB1074" s="2" t="str" cm="1">
        <f t="array" ref="AB10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5" spans="1:29" ht="15" hidden="1" customHeight="1" x14ac:dyDescent="0.35">
      <c r="A1075" s="1">
        <v>1675</v>
      </c>
      <c r="B1075" s="1">
        <v>4</v>
      </c>
      <c r="C1075" s="11">
        <v>-8.4793045966769398</v>
      </c>
      <c r="D1075" s="10">
        <v>40.853978901743098</v>
      </c>
      <c r="E1075" s="1">
        <v>4731</v>
      </c>
      <c r="F1075" s="2" t="s">
        <v>1243</v>
      </c>
      <c r="G1075" s="1"/>
      <c r="H1075" s="2" t="s">
        <v>34</v>
      </c>
      <c r="I1075" s="2" t="s">
        <v>1076</v>
      </c>
      <c r="J1075" s="2" t="s">
        <v>1124</v>
      </c>
      <c r="K1075" s="1">
        <v>-29191.5</v>
      </c>
      <c r="L1075" s="1">
        <v>131719.70000000001</v>
      </c>
      <c r="M1075" s="2" t="s">
        <v>20</v>
      </c>
      <c r="N1075" s="1">
        <v>1987</v>
      </c>
      <c r="O1075" s="1" t="str" cm="1">
        <f t="array" ref="O10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5" s="1" t="str" cm="1">
        <f t="array" ref="P10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5" s="2" t="s">
        <v>31</v>
      </c>
      <c r="R1075" s="2" t="str" cm="1">
        <f t="array" ref="R10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5" s="2" t="str">
        <f>IF(Esta[[#This Row],[TEC - Tipo de Estrutura 2]]="Pórtico","Vãos Multiplos",Esta[[#This Row],[TEC - Tipo de Estrutura 2]])</f>
        <v>Vãos Multiplos</v>
      </c>
      <c r="T1075" s="1">
        <v>3</v>
      </c>
      <c r="U1075" s="1">
        <v>38.409999999999997</v>
      </c>
      <c r="V1075" s="1">
        <v>10.15</v>
      </c>
      <c r="W1075" s="1">
        <v>17</v>
      </c>
      <c r="X1075" s="1">
        <v>7.5</v>
      </c>
      <c r="Y1075" s="8"/>
      <c r="Z1075" s="1" t="s">
        <v>41</v>
      </c>
      <c r="AA1075" s="2" t="s">
        <v>35</v>
      </c>
      <c r="AB1075" s="2" t="str" cm="1">
        <f t="array" ref="AB10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6" spans="1:29" ht="15" hidden="1" customHeight="1" x14ac:dyDescent="0.35">
      <c r="A1076" s="1">
        <v>1676</v>
      </c>
      <c r="B1076" s="1">
        <v>4</v>
      </c>
      <c r="C1076" s="11">
        <v>-8.4845203378006797</v>
      </c>
      <c r="D1076" s="10">
        <v>40.859108493999102</v>
      </c>
      <c r="E1076" s="1">
        <v>4732</v>
      </c>
      <c r="F1076" s="2" t="s">
        <v>1244</v>
      </c>
      <c r="G1076" s="1"/>
      <c r="H1076" s="2" t="s">
        <v>18</v>
      </c>
      <c r="I1076" s="2" t="s">
        <v>1076</v>
      </c>
      <c r="J1076" s="2" t="s">
        <v>1124</v>
      </c>
      <c r="K1076" s="1">
        <v>-29629.01</v>
      </c>
      <c r="L1076" s="1">
        <v>132291.1</v>
      </c>
      <c r="M1076" s="2" t="s">
        <v>20</v>
      </c>
      <c r="N1076" s="1">
        <v>1988</v>
      </c>
      <c r="O1076" s="1" t="str" cm="1">
        <f t="array" ref="O10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6" s="1" t="str" cm="1">
        <f t="array" ref="P10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6" s="2" t="s">
        <v>57</v>
      </c>
      <c r="R1076" s="2" t="str" cm="1">
        <f t="array" ref="R10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76" s="2" t="str">
        <f>IF(Esta[[#This Row],[TEC - Tipo de Estrutura 2]]="Pórtico","Vãos Multiplos",Esta[[#This Row],[TEC - Tipo de Estrutura 2]])</f>
        <v>Vãos Multiplos</v>
      </c>
      <c r="T1076" s="1">
        <v>1</v>
      </c>
      <c r="U1076" s="1">
        <v>9.9</v>
      </c>
      <c r="V1076" s="1">
        <v>20.7</v>
      </c>
      <c r="W1076" s="1">
        <v>9.9</v>
      </c>
      <c r="X1076" s="7"/>
      <c r="Y1076" s="8"/>
      <c r="Z1076" s="1" t="s">
        <v>41</v>
      </c>
      <c r="AA1076" s="2" t="s">
        <v>23</v>
      </c>
      <c r="AB1076" s="2" t="str" cm="1">
        <f t="array" ref="AB10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7" spans="1:29" ht="15" hidden="1" customHeight="1" x14ac:dyDescent="0.35">
      <c r="A1077" s="1">
        <v>1677</v>
      </c>
      <c r="B1077" s="1">
        <v>4</v>
      </c>
      <c r="C1077" s="11">
        <v>-8.4828373650956692</v>
      </c>
      <c r="D1077" s="10">
        <v>40.8615016897053</v>
      </c>
      <c r="E1077" s="1">
        <v>4733</v>
      </c>
      <c r="F1077" s="2" t="s">
        <v>1245</v>
      </c>
      <c r="G1077" s="1"/>
      <c r="H1077" s="2" t="s">
        <v>18</v>
      </c>
      <c r="I1077" s="2" t="s">
        <v>1076</v>
      </c>
      <c r="J1077" s="2" t="s">
        <v>1124</v>
      </c>
      <c r="K1077" s="1">
        <v>-29486.05</v>
      </c>
      <c r="L1077" s="1">
        <v>132556.29999999999</v>
      </c>
      <c r="M1077" s="2" t="s">
        <v>20</v>
      </c>
      <c r="N1077" s="1">
        <v>1988</v>
      </c>
      <c r="O1077" s="1" t="str" cm="1">
        <f t="array" ref="O10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7" s="1" t="str" cm="1">
        <f t="array" ref="P10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7" s="2" t="s">
        <v>31</v>
      </c>
      <c r="R1077" s="2" t="str" cm="1">
        <f t="array" ref="R10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7" s="2" t="str">
        <f>IF(Esta[[#This Row],[TEC - Tipo de Estrutura 2]]="Pórtico","Vãos Multiplos",Esta[[#This Row],[TEC - Tipo de Estrutura 2]])</f>
        <v>Vãos Multiplos</v>
      </c>
      <c r="T1077" s="1">
        <v>3</v>
      </c>
      <c r="U1077" s="1">
        <v>40.92</v>
      </c>
      <c r="V1077" s="1">
        <v>20.63</v>
      </c>
      <c r="W1077" s="1">
        <v>19.329999999999998</v>
      </c>
      <c r="X1077" s="1">
        <v>5.3</v>
      </c>
      <c r="Y1077" s="8"/>
      <c r="Z1077" s="1" t="s">
        <v>41</v>
      </c>
      <c r="AA1077" s="2" t="s">
        <v>35</v>
      </c>
      <c r="AB1077" s="2" t="str" cm="1">
        <f t="array" ref="AB10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8" spans="1:29" ht="15" hidden="1" customHeight="1" x14ac:dyDescent="0.35">
      <c r="A1078" s="1">
        <v>1678</v>
      </c>
      <c r="B1078" s="1">
        <v>4</v>
      </c>
      <c r="C1078" s="11">
        <v>-8.4008661043838497</v>
      </c>
      <c r="D1078" s="10">
        <v>41.809462565299597</v>
      </c>
      <c r="E1078" s="1">
        <v>4734</v>
      </c>
      <c r="F1078" s="2" t="s">
        <v>1238</v>
      </c>
      <c r="G1078" s="1"/>
      <c r="H1078" s="2" t="s">
        <v>34</v>
      </c>
      <c r="I1078" s="2" t="s">
        <v>262</v>
      </c>
      <c r="J1078" s="2" t="s">
        <v>1179</v>
      </c>
      <c r="K1078" s="1">
        <v>-22250</v>
      </c>
      <c r="L1078" s="1">
        <v>237813</v>
      </c>
      <c r="M1078" s="2" t="s">
        <v>20</v>
      </c>
      <c r="N1078" s="1">
        <v>1996</v>
      </c>
      <c r="O1078" s="1" t="str" cm="1">
        <f t="array" ref="O10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8" s="1" t="str" cm="1">
        <f t="array" ref="P10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8" s="2" t="s">
        <v>31</v>
      </c>
      <c r="R1078" s="2" t="str" cm="1">
        <f t="array" ref="R10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78" s="2" t="str">
        <f>IF(Esta[[#This Row],[TEC - Tipo de Estrutura 2]]="Pórtico","Vãos Multiplos",Esta[[#This Row],[TEC - Tipo de Estrutura 2]])</f>
        <v>Vãos Multiplos</v>
      </c>
      <c r="T1078" s="1">
        <v>3</v>
      </c>
      <c r="U1078" s="1">
        <v>30.59</v>
      </c>
      <c r="V1078" s="1">
        <v>8.4</v>
      </c>
      <c r="W1078" s="1">
        <v>16.510000000000002</v>
      </c>
      <c r="X1078" s="1">
        <v>5.53</v>
      </c>
      <c r="Y1078" s="8"/>
      <c r="Z1078" s="1" t="s">
        <v>37</v>
      </c>
      <c r="AA1078" s="2" t="s">
        <v>35</v>
      </c>
      <c r="AB1078" s="2" t="str" cm="1">
        <f t="array" ref="AB10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79" spans="1:29" ht="15" hidden="1" customHeight="1" x14ac:dyDescent="0.35">
      <c r="A1079" s="1">
        <v>1679</v>
      </c>
      <c r="B1079" s="1">
        <v>3</v>
      </c>
      <c r="C1079" s="11">
        <v>-8.4814190688242697</v>
      </c>
      <c r="D1079" s="10">
        <v>40.863520360837299</v>
      </c>
      <c r="E1079" s="1">
        <v>4735</v>
      </c>
      <c r="F1079" s="2" t="s">
        <v>1246</v>
      </c>
      <c r="G1079" s="1"/>
      <c r="H1079" s="2" t="s">
        <v>25</v>
      </c>
      <c r="I1079" s="2" t="s">
        <v>1076</v>
      </c>
      <c r="J1079" s="2" t="s">
        <v>1124</v>
      </c>
      <c r="K1079" s="1">
        <v>-29365.58</v>
      </c>
      <c r="L1079" s="1">
        <v>132780</v>
      </c>
      <c r="M1079" s="2" t="s">
        <v>20</v>
      </c>
      <c r="N1079" s="1">
        <v>1988</v>
      </c>
      <c r="O1079" s="1" t="str" cm="1">
        <f t="array" ref="O10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9" s="1" t="str" cm="1">
        <f t="array" ref="P10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79" s="2" t="s">
        <v>21</v>
      </c>
      <c r="R1079" s="2" t="str" cm="1">
        <f t="array" ref="R10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079" s="2" t="str">
        <f>IF(Esta[[#This Row],[TEC - Tipo de Estrutura 2]]="Pórtico","Vãos Multiplos",Esta[[#This Row],[TEC - Tipo de Estrutura 2]])</f>
        <v>Tabuleiro simples/apoiado</v>
      </c>
      <c r="T1079" s="1">
        <v>1</v>
      </c>
      <c r="U1079" s="1">
        <v>25.15</v>
      </c>
      <c r="V1079" s="1">
        <v>25</v>
      </c>
      <c r="W1079" s="1">
        <v>25.15</v>
      </c>
      <c r="X1079" s="7"/>
      <c r="Y1079" s="8"/>
      <c r="Z1079" s="1" t="s">
        <v>41</v>
      </c>
      <c r="AA1079" s="2" t="s">
        <v>35</v>
      </c>
      <c r="AB1079" s="2" t="str" cm="1">
        <f t="array" ref="AB10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0" spans="1:29" ht="15" hidden="1" customHeight="1" x14ac:dyDescent="0.35">
      <c r="A1080" s="1">
        <v>1680</v>
      </c>
      <c r="B1080" s="1">
        <v>4</v>
      </c>
      <c r="C1080" s="11">
        <v>-8.4816485524331409</v>
      </c>
      <c r="D1080" s="10">
        <v>40.866523676616097</v>
      </c>
      <c r="E1080" s="1">
        <v>4737</v>
      </c>
      <c r="F1080" s="2" t="s">
        <v>1247</v>
      </c>
      <c r="G1080" s="1"/>
      <c r="H1080" s="2" t="s">
        <v>34</v>
      </c>
      <c r="I1080" s="2" t="s">
        <v>1076</v>
      </c>
      <c r="J1080" s="2" t="s">
        <v>1124</v>
      </c>
      <c r="K1080" s="1">
        <v>-29383.599999999999</v>
      </c>
      <c r="L1080" s="1">
        <v>133113.60000000001</v>
      </c>
      <c r="M1080" s="2" t="s">
        <v>20</v>
      </c>
      <c r="N1080" s="1">
        <v>1987</v>
      </c>
      <c r="O1080" s="1" t="str" cm="1">
        <f t="array" ref="O10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0" s="1" t="str" cm="1">
        <f t="array" ref="P10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0" s="2" t="s">
        <v>31</v>
      </c>
      <c r="R1080" s="2" t="str" cm="1">
        <f t="array" ref="R10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0" s="2" t="str">
        <f>IF(Esta[[#This Row],[TEC - Tipo de Estrutura 2]]="Pórtico","Vãos Multiplos",Esta[[#This Row],[TEC - Tipo de Estrutura 2]])</f>
        <v>Vãos Multiplos</v>
      </c>
      <c r="T1080" s="1">
        <v>3</v>
      </c>
      <c r="U1080" s="1">
        <v>43.27</v>
      </c>
      <c r="V1080" s="1">
        <v>10.119999999999999</v>
      </c>
      <c r="W1080" s="1">
        <v>22.25</v>
      </c>
      <c r="X1080" s="1">
        <v>5.8</v>
      </c>
      <c r="Y1080" s="8"/>
      <c r="Z1080" s="1" t="s">
        <v>41</v>
      </c>
      <c r="AA1080" s="2" t="s">
        <v>35</v>
      </c>
      <c r="AB1080" s="2" t="str" cm="1">
        <f t="array" ref="AB10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1" spans="1:29" ht="15" hidden="1" customHeight="1" x14ac:dyDescent="0.35">
      <c r="A1081" s="1">
        <v>1683</v>
      </c>
      <c r="B1081" s="1">
        <v>4</v>
      </c>
      <c r="C1081" s="11">
        <v>-8.4852687690760895</v>
      </c>
      <c r="D1081" s="10">
        <v>40.871700355449001</v>
      </c>
      <c r="E1081" s="1">
        <v>4745</v>
      </c>
      <c r="F1081" s="2" t="s">
        <v>1248</v>
      </c>
      <c r="G1081" s="1"/>
      <c r="H1081" s="2" t="s">
        <v>34</v>
      </c>
      <c r="I1081" s="2" t="s">
        <v>1076</v>
      </c>
      <c r="J1081" s="2" t="s">
        <v>1249</v>
      </c>
      <c r="K1081" s="1">
        <v>-29686.49</v>
      </c>
      <c r="L1081" s="1">
        <v>133689.70000000001</v>
      </c>
      <c r="M1081" s="2" t="s">
        <v>20</v>
      </c>
      <c r="N1081" s="1">
        <v>1987</v>
      </c>
      <c r="O1081" s="1" t="str" cm="1">
        <f t="array" ref="O10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1" s="1" t="str" cm="1">
        <f t="array" ref="P10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1" s="2" t="s">
        <v>31</v>
      </c>
      <c r="R1081" s="2" t="str" cm="1">
        <f t="array" ref="R10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1" s="2" t="str">
        <f>IF(Esta[[#This Row],[TEC - Tipo de Estrutura 2]]="Pórtico","Vãos Multiplos",Esta[[#This Row],[TEC - Tipo de Estrutura 2]])</f>
        <v>Vãos Multiplos</v>
      </c>
      <c r="T1081" s="1">
        <v>3</v>
      </c>
      <c r="U1081" s="1">
        <v>44.05</v>
      </c>
      <c r="V1081" s="1">
        <v>9.7899999999999991</v>
      </c>
      <c r="W1081" s="1">
        <v>22.95</v>
      </c>
      <c r="X1081" s="1">
        <v>6.17</v>
      </c>
      <c r="Y1081" s="8"/>
      <c r="Z1081" s="1" t="s">
        <v>41</v>
      </c>
      <c r="AA1081" s="2" t="s">
        <v>35</v>
      </c>
      <c r="AB1081" s="2" t="str" cm="1">
        <f t="array" ref="AB10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2" spans="1:29" ht="15" hidden="1" customHeight="1" x14ac:dyDescent="0.35">
      <c r="A1082" s="1">
        <v>1684</v>
      </c>
      <c r="B1082" s="1">
        <v>4</v>
      </c>
      <c r="C1082" s="11">
        <v>-8.4050856179803404</v>
      </c>
      <c r="D1082" s="10">
        <v>41.816265486163402</v>
      </c>
      <c r="E1082" s="1">
        <v>4749</v>
      </c>
      <c r="F1082" s="2" t="s">
        <v>1238</v>
      </c>
      <c r="G1082" s="1"/>
      <c r="H1082" s="2" t="s">
        <v>34</v>
      </c>
      <c r="I1082" s="2" t="s">
        <v>262</v>
      </c>
      <c r="J1082" s="2" t="s">
        <v>1179</v>
      </c>
      <c r="K1082" s="1">
        <v>-22598.240000000002</v>
      </c>
      <c r="L1082" s="1">
        <v>238569.7</v>
      </c>
      <c r="M1082" s="2" t="s">
        <v>20</v>
      </c>
      <c r="N1082" s="1">
        <v>1996</v>
      </c>
      <c r="O1082" s="1" t="str" cm="1">
        <f t="array" ref="O10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2" s="1" t="str" cm="1">
        <f t="array" ref="P10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2" s="2" t="s">
        <v>31</v>
      </c>
      <c r="R1082" s="2" t="str" cm="1">
        <f t="array" ref="R10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2" s="2" t="str">
        <f>IF(Esta[[#This Row],[TEC - Tipo de Estrutura 2]]="Pórtico","Vãos Multiplos",Esta[[#This Row],[TEC - Tipo de Estrutura 2]])</f>
        <v>Vãos Multiplos</v>
      </c>
      <c r="T1082" s="1">
        <v>3</v>
      </c>
      <c r="U1082" s="1">
        <v>44.44</v>
      </c>
      <c r="V1082" s="1">
        <v>11.64</v>
      </c>
      <c r="W1082" s="1">
        <v>23.57</v>
      </c>
      <c r="X1082" s="1">
        <v>6.43</v>
      </c>
      <c r="Y1082" s="8"/>
      <c r="Z1082" s="1" t="s">
        <v>37</v>
      </c>
      <c r="AA1082" s="2" t="s">
        <v>35</v>
      </c>
      <c r="AB1082" s="2" t="str" cm="1">
        <f t="array" ref="AB10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3" spans="1:29" ht="15" hidden="1" customHeight="1" x14ac:dyDescent="0.35">
      <c r="A1083" s="1">
        <v>1685</v>
      </c>
      <c r="B1083" s="1">
        <v>4</v>
      </c>
      <c r="C1083" s="11">
        <v>-9.1693771257129306</v>
      </c>
      <c r="D1083" s="10">
        <v>38.787658188464299</v>
      </c>
      <c r="E1083" s="1">
        <v>4750</v>
      </c>
      <c r="F1083" s="2" t="s">
        <v>1250</v>
      </c>
      <c r="G1083" s="1"/>
      <c r="H1083" s="2" t="s">
        <v>18</v>
      </c>
      <c r="I1083" s="2" t="s">
        <v>254</v>
      </c>
      <c r="J1083" s="2" t="s">
        <v>552</v>
      </c>
      <c r="K1083" s="1">
        <v>-90037</v>
      </c>
      <c r="L1083" s="1">
        <v>-97254</v>
      </c>
      <c r="M1083" s="2" t="s">
        <v>20</v>
      </c>
      <c r="N1083" s="1">
        <v>1991</v>
      </c>
      <c r="O1083" s="1" t="str" cm="1">
        <f t="array" ref="O10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3" s="1" t="str" cm="1">
        <f t="array" ref="P10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3" s="2" t="s">
        <v>57</v>
      </c>
      <c r="R1083" s="2" t="str" cm="1">
        <f t="array" ref="R10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3" s="2" t="str">
        <f>IF(Esta[[#This Row],[TEC - Tipo de Estrutura 2]]="Pórtico","Vãos Multiplos",Esta[[#This Row],[TEC - Tipo de Estrutura 2]])</f>
        <v>Vãos Multiplos</v>
      </c>
      <c r="T1083" s="1">
        <v>1</v>
      </c>
      <c r="U1083" s="1">
        <v>20.61</v>
      </c>
      <c r="V1083" s="1">
        <v>61.8</v>
      </c>
      <c r="W1083" s="1">
        <v>20.61</v>
      </c>
      <c r="X1083" s="7"/>
      <c r="Y1083" s="8"/>
      <c r="Z1083" s="1" t="s">
        <v>29</v>
      </c>
      <c r="AA1083" s="2" t="s">
        <v>35</v>
      </c>
      <c r="AB1083" s="2" t="str" cm="1">
        <f t="array" ref="AB10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4" spans="1:29" ht="15" hidden="1" customHeight="1" x14ac:dyDescent="0.35">
      <c r="A1084" s="1">
        <v>1686</v>
      </c>
      <c r="B1084" s="1">
        <v>4</v>
      </c>
      <c r="C1084" s="11">
        <v>-8.4075248231311193</v>
      </c>
      <c r="D1084" s="10">
        <v>41.819481080110997</v>
      </c>
      <c r="E1084" s="1">
        <v>4752</v>
      </c>
      <c r="F1084" s="2" t="s">
        <v>1251</v>
      </c>
      <c r="G1084" s="1"/>
      <c r="H1084" s="2" t="s">
        <v>18</v>
      </c>
      <c r="I1084" s="2" t="s">
        <v>262</v>
      </c>
      <c r="J1084" s="2" t="s">
        <v>1179</v>
      </c>
      <c r="K1084" s="1">
        <v>-22799.77</v>
      </c>
      <c r="L1084" s="1">
        <v>238927.5</v>
      </c>
      <c r="M1084" s="2" t="s">
        <v>20</v>
      </c>
      <c r="N1084" s="1">
        <v>1996</v>
      </c>
      <c r="O1084" s="1" t="str" cm="1">
        <f t="array" ref="O10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4" s="1" t="str" cm="1">
        <f t="array" ref="P10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4" s="2" t="s">
        <v>31</v>
      </c>
      <c r="R1084" s="2" t="str" cm="1">
        <f t="array" ref="R10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4" s="2" t="str">
        <f>IF(Esta[[#This Row],[TEC - Tipo de Estrutura 2]]="Pórtico","Vãos Multiplos",Esta[[#This Row],[TEC - Tipo de Estrutura 2]])</f>
        <v>Vãos Multiplos</v>
      </c>
      <c r="T1084" s="1">
        <v>3</v>
      </c>
      <c r="U1084" s="1">
        <v>45.67</v>
      </c>
      <c r="V1084" s="1">
        <v>23.46</v>
      </c>
      <c r="W1084" s="1">
        <v>21.92</v>
      </c>
      <c r="X1084" s="1">
        <v>7.34</v>
      </c>
      <c r="Y1084" s="8"/>
      <c r="Z1084" s="1" t="s">
        <v>37</v>
      </c>
      <c r="AA1084" s="2" t="s">
        <v>35</v>
      </c>
      <c r="AB1084" s="2" t="str" cm="1">
        <f t="array" ref="AB10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5" spans="1:29" ht="15" hidden="1" customHeight="1" x14ac:dyDescent="0.35">
      <c r="A1085" s="1">
        <v>1688</v>
      </c>
      <c r="B1085" s="1">
        <v>4</v>
      </c>
      <c r="C1085" s="11">
        <v>-8.4863659712915602</v>
      </c>
      <c r="D1085" s="10">
        <v>40.911863724638302</v>
      </c>
      <c r="E1085" s="1">
        <v>4762</v>
      </c>
      <c r="F1085" s="2" t="s">
        <v>1252</v>
      </c>
      <c r="G1085" s="1"/>
      <c r="H1085" s="2" t="s">
        <v>18</v>
      </c>
      <c r="I1085" s="2" t="s">
        <v>1076</v>
      </c>
      <c r="J1085" s="2" t="s">
        <v>1249</v>
      </c>
      <c r="K1085" s="1">
        <v>-29760.98</v>
      </c>
      <c r="L1085" s="1">
        <v>138150.29999999999</v>
      </c>
      <c r="M1085" s="2" t="s">
        <v>20</v>
      </c>
      <c r="N1085" s="1">
        <v>1986</v>
      </c>
      <c r="O1085" s="1" t="str" cm="1">
        <f t="array" ref="O10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5" s="1" t="str" cm="1">
        <f t="array" ref="P10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5" s="2" t="s">
        <v>57</v>
      </c>
      <c r="R1085" s="2" t="str" cm="1">
        <f t="array" ref="R10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5" s="2" t="str">
        <f>IF(Esta[[#This Row],[TEC - Tipo de Estrutura 2]]="Pórtico","Vãos Multiplos",Esta[[#This Row],[TEC - Tipo de Estrutura 2]])</f>
        <v>Vãos Multiplos</v>
      </c>
      <c r="T1085" s="1">
        <v>1</v>
      </c>
      <c r="U1085" s="1">
        <v>14.48</v>
      </c>
      <c r="V1085" s="1">
        <v>17.600000000000001</v>
      </c>
      <c r="W1085" s="1">
        <v>14.48</v>
      </c>
      <c r="X1085" s="7"/>
      <c r="Y1085" s="8"/>
      <c r="Z1085" s="1" t="s">
        <v>41</v>
      </c>
      <c r="AA1085" s="2" t="s">
        <v>23</v>
      </c>
      <c r="AB1085" s="2" t="str" cm="1">
        <f t="array" ref="AB10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6" spans="1:29" ht="15" hidden="1" customHeight="1" x14ac:dyDescent="0.35">
      <c r="A1086" s="1">
        <v>1689</v>
      </c>
      <c r="B1086" s="1">
        <v>4</v>
      </c>
      <c r="C1086" s="11">
        <v>-8.4842775039795697</v>
      </c>
      <c r="D1086" s="10">
        <v>40.905048100856</v>
      </c>
      <c r="E1086" s="1">
        <v>4763</v>
      </c>
      <c r="F1086" s="2" t="s">
        <v>1253</v>
      </c>
      <c r="G1086" s="1"/>
      <c r="H1086" s="2" t="s">
        <v>18</v>
      </c>
      <c r="I1086" s="2" t="s">
        <v>1076</v>
      </c>
      <c r="J1086" s="2" t="s">
        <v>1249</v>
      </c>
      <c r="K1086" s="1">
        <v>-29588.07</v>
      </c>
      <c r="L1086" s="1">
        <v>137392.70000000001</v>
      </c>
      <c r="M1086" s="2" t="s">
        <v>20</v>
      </c>
      <c r="N1086" s="1">
        <v>1987</v>
      </c>
      <c r="O1086" s="1" t="str" cm="1">
        <f t="array" ref="O10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6" s="1" t="str" cm="1">
        <f t="array" ref="P10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6" s="2" t="s">
        <v>57</v>
      </c>
      <c r="R1086" s="2" t="str" cm="1">
        <f t="array" ref="R10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6" s="2" t="str">
        <f>IF(Esta[[#This Row],[TEC - Tipo de Estrutura 2]]="Pórtico","Vãos Multiplos",Esta[[#This Row],[TEC - Tipo de Estrutura 2]])</f>
        <v>Vãos Multiplos</v>
      </c>
      <c r="T1086" s="1">
        <v>1</v>
      </c>
      <c r="U1086" s="1">
        <v>13.85</v>
      </c>
      <c r="V1086" s="1">
        <v>17.100000000000001</v>
      </c>
      <c r="W1086" s="1">
        <v>13.85</v>
      </c>
      <c r="X1086" s="7"/>
      <c r="Y1086" s="8"/>
      <c r="Z1086" s="1" t="s">
        <v>41</v>
      </c>
      <c r="AA1086" s="2" t="s">
        <v>23</v>
      </c>
      <c r="AB1086" s="2" t="str" cm="1">
        <f t="array" ref="AB10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7" spans="1:29" ht="15" hidden="1" customHeight="1" x14ac:dyDescent="0.35">
      <c r="A1087" s="1">
        <v>1690</v>
      </c>
      <c r="B1087" s="1">
        <v>4</v>
      </c>
      <c r="C1087" s="11">
        <v>-8.4814447224274296</v>
      </c>
      <c r="D1087" s="10">
        <v>40.897924917096901</v>
      </c>
      <c r="E1087" s="1">
        <v>4766</v>
      </c>
      <c r="F1087" s="2" t="s">
        <v>1254</v>
      </c>
      <c r="G1087" s="1"/>
      <c r="H1087" s="2" t="s">
        <v>18</v>
      </c>
      <c r="I1087" s="2" t="s">
        <v>1076</v>
      </c>
      <c r="J1087" s="2" t="s">
        <v>1164</v>
      </c>
      <c r="K1087" s="1">
        <v>-29352.54</v>
      </c>
      <c r="L1087" s="1">
        <v>136600.70000000001</v>
      </c>
      <c r="M1087" s="2" t="s">
        <v>20</v>
      </c>
      <c r="N1087" s="1">
        <v>1986</v>
      </c>
      <c r="O1087" s="1" t="str" cm="1">
        <f t="array" ref="O10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7" s="1" t="str" cm="1">
        <f t="array" ref="P10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7" s="2" t="s">
        <v>57</v>
      </c>
      <c r="R1087" s="2" t="str" cm="1">
        <f t="array" ref="R10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87" s="2" t="str">
        <f>IF(Esta[[#This Row],[TEC - Tipo de Estrutura 2]]="Pórtico","Vãos Multiplos",Esta[[#This Row],[TEC - Tipo de Estrutura 2]])</f>
        <v>Vãos Multiplos</v>
      </c>
      <c r="T1087" s="1">
        <v>1</v>
      </c>
      <c r="U1087" s="1">
        <v>13.89</v>
      </c>
      <c r="V1087" s="1">
        <v>14.9</v>
      </c>
      <c r="W1087" s="1">
        <v>13.89</v>
      </c>
      <c r="X1087" s="7"/>
      <c r="Y1087" s="8"/>
      <c r="Z1087" s="1" t="s">
        <v>41</v>
      </c>
      <c r="AA1087" s="2" t="s">
        <v>23</v>
      </c>
      <c r="AB1087" s="2" t="str" cm="1">
        <f t="array" ref="AB10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8" spans="1:29" ht="15" hidden="1" customHeight="1" x14ac:dyDescent="0.35">
      <c r="A1088" s="1">
        <v>1691</v>
      </c>
      <c r="B1088" s="1">
        <v>4</v>
      </c>
      <c r="C1088" s="11">
        <v>-8.4806802363467</v>
      </c>
      <c r="D1088" s="10">
        <v>40.895545460929199</v>
      </c>
      <c r="E1088" s="1">
        <v>4768</v>
      </c>
      <c r="F1088" s="2" t="s">
        <v>1255</v>
      </c>
      <c r="G1088" s="1"/>
      <c r="H1088" s="2" t="s">
        <v>34</v>
      </c>
      <c r="I1088" s="2" t="s">
        <v>1076</v>
      </c>
      <c r="J1088" s="2" t="s">
        <v>1249</v>
      </c>
      <c r="K1088" s="1">
        <v>-29289.17</v>
      </c>
      <c r="L1088" s="1">
        <v>136336.20000000001</v>
      </c>
      <c r="M1088" s="2" t="s">
        <v>20</v>
      </c>
      <c r="N1088" s="1">
        <v>1987</v>
      </c>
      <c r="O1088" s="1" t="str" cm="1">
        <f t="array" ref="O10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8" s="1" t="str" cm="1">
        <f t="array" ref="P10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8" s="2" t="s">
        <v>31</v>
      </c>
      <c r="R1088" s="2" t="str" cm="1">
        <f t="array" ref="R10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8" s="2" t="str">
        <f>IF(Esta[[#This Row],[TEC - Tipo de Estrutura 2]]="Pórtico","Vãos Multiplos",Esta[[#This Row],[TEC - Tipo de Estrutura 2]])</f>
        <v>Vãos Multiplos</v>
      </c>
      <c r="T1088" s="1">
        <v>3</v>
      </c>
      <c r="U1088" s="1">
        <v>45.2</v>
      </c>
      <c r="V1088" s="1">
        <v>10.1</v>
      </c>
      <c r="W1088" s="1">
        <v>23.7</v>
      </c>
      <c r="X1088" s="1">
        <v>5.6</v>
      </c>
      <c r="Y1088" s="8"/>
      <c r="Z1088" s="1" t="s">
        <v>41</v>
      </c>
      <c r="AA1088" s="2" t="s">
        <v>35</v>
      </c>
      <c r="AB1088" s="2" t="str" cm="1">
        <f t="array" ref="AB10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89" spans="1:30" ht="15" hidden="1" customHeight="1" x14ac:dyDescent="0.35">
      <c r="A1089" s="1">
        <v>1692</v>
      </c>
      <c r="B1089" s="1">
        <v>4</v>
      </c>
      <c r="C1089" s="11">
        <v>-8.4787703874638307</v>
      </c>
      <c r="D1089" s="10">
        <v>40.893449485702703</v>
      </c>
      <c r="E1089" s="1">
        <v>4771</v>
      </c>
      <c r="F1089" s="2" t="s">
        <v>1256</v>
      </c>
      <c r="G1089" s="1"/>
      <c r="H1089" s="2" t="s">
        <v>18</v>
      </c>
      <c r="I1089" s="2" t="s">
        <v>1076</v>
      </c>
      <c r="J1089" s="2" t="s">
        <v>1249</v>
      </c>
      <c r="K1089" s="1">
        <v>-29129.15</v>
      </c>
      <c r="L1089" s="1">
        <v>136102.79999999999</v>
      </c>
      <c r="M1089" s="2" t="s">
        <v>20</v>
      </c>
      <c r="N1089" s="1">
        <v>1987</v>
      </c>
      <c r="O1089" s="1" t="str" cm="1">
        <f t="array" ref="O10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9" s="1" t="str" cm="1">
        <f t="array" ref="P10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89" s="2" t="s">
        <v>31</v>
      </c>
      <c r="R1089" s="2" t="str" cm="1">
        <f t="array" ref="R10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89" s="2" t="str">
        <f>IF(Esta[[#This Row],[TEC - Tipo de Estrutura 2]]="Pórtico","Vãos Multiplos",Esta[[#This Row],[TEC - Tipo de Estrutura 2]])</f>
        <v>Vãos Multiplos</v>
      </c>
      <c r="T1089" s="1">
        <v>3</v>
      </c>
      <c r="U1089" s="1">
        <v>51.88</v>
      </c>
      <c r="V1089" s="1">
        <v>24.48</v>
      </c>
      <c r="W1089" s="1">
        <v>29.8</v>
      </c>
      <c r="X1089" s="1">
        <v>5.77</v>
      </c>
      <c r="Y1089" s="8"/>
      <c r="Z1089" s="1" t="s">
        <v>41</v>
      </c>
      <c r="AA1089" s="2" t="s">
        <v>35</v>
      </c>
      <c r="AB1089" s="2" t="str" cm="1">
        <f t="array" ref="AB10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0" spans="1:30" ht="15" hidden="1" customHeight="1" x14ac:dyDescent="0.35">
      <c r="A1090" s="1">
        <v>1693</v>
      </c>
      <c r="B1090" s="1">
        <v>4</v>
      </c>
      <c r="C1090" s="11">
        <v>-8.4796234595915401</v>
      </c>
      <c r="D1090" s="10">
        <v>40.887169691034401</v>
      </c>
      <c r="E1090" s="1">
        <v>4774</v>
      </c>
      <c r="F1090" s="2" t="s">
        <v>1257</v>
      </c>
      <c r="G1090" s="1"/>
      <c r="H1090" s="2" t="s">
        <v>18</v>
      </c>
      <c r="I1090" s="2" t="s">
        <v>1076</v>
      </c>
      <c r="J1090" s="2" t="s">
        <v>1249</v>
      </c>
      <c r="K1090" s="1">
        <v>-29203.8</v>
      </c>
      <c r="L1090" s="1">
        <v>135405.70000000001</v>
      </c>
      <c r="M1090" s="2" t="s">
        <v>20</v>
      </c>
      <c r="N1090" s="1">
        <v>1987</v>
      </c>
      <c r="O1090" s="1" t="str" cm="1">
        <f t="array" ref="O10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0" s="1" t="str" cm="1">
        <f t="array" ref="P10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0" s="2" t="s">
        <v>57</v>
      </c>
      <c r="R1090" s="2" t="str" cm="1">
        <f t="array" ref="R10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90" s="2" t="str">
        <f>IF(Esta[[#This Row],[TEC - Tipo de Estrutura 2]]="Pórtico","Vãos Multiplos",Esta[[#This Row],[TEC - Tipo de Estrutura 2]])</f>
        <v>Vãos Multiplos</v>
      </c>
      <c r="T1090" s="1">
        <v>1</v>
      </c>
      <c r="U1090" s="1">
        <v>15.64</v>
      </c>
      <c r="V1090" s="1">
        <v>15.5</v>
      </c>
      <c r="W1090" s="1">
        <v>15.64</v>
      </c>
      <c r="X1090" s="7"/>
      <c r="Y1090" s="8"/>
      <c r="Z1090" s="1" t="s">
        <v>41</v>
      </c>
      <c r="AA1090" s="2" t="s">
        <v>23</v>
      </c>
      <c r="AB1090" s="2" t="str" cm="1">
        <f t="array" ref="AB10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1" spans="1:30" ht="15" hidden="1" customHeight="1" x14ac:dyDescent="0.35">
      <c r="A1091" s="1">
        <v>1694</v>
      </c>
      <c r="B1091" s="1">
        <v>4</v>
      </c>
      <c r="C1091" s="11">
        <v>-8.4863806143852596</v>
      </c>
      <c r="D1091" s="10">
        <v>40.880284838269098</v>
      </c>
      <c r="E1091" s="1">
        <v>4776</v>
      </c>
      <c r="F1091" s="2" t="s">
        <v>1258</v>
      </c>
      <c r="G1091" s="1"/>
      <c r="H1091" s="2" t="s">
        <v>18</v>
      </c>
      <c r="I1091" s="2" t="s">
        <v>1076</v>
      </c>
      <c r="J1091" s="2" t="s">
        <v>1249</v>
      </c>
      <c r="K1091" s="1">
        <v>-29776.37</v>
      </c>
      <c r="L1091" s="1">
        <v>134643.4</v>
      </c>
      <c r="M1091" s="2" t="s">
        <v>20</v>
      </c>
      <c r="N1091" s="1">
        <v>1987</v>
      </c>
      <c r="O1091" s="1" t="str" cm="1">
        <f t="array" ref="O10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1" s="1" t="str" cm="1">
        <f t="array" ref="P10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1" s="2" t="s">
        <v>57</v>
      </c>
      <c r="R1091" s="2" t="str" cm="1">
        <f t="array" ref="R10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91" s="2" t="str">
        <f>IF(Esta[[#This Row],[TEC - Tipo de Estrutura 2]]="Pórtico","Vãos Multiplos",Esta[[#This Row],[TEC - Tipo de Estrutura 2]])</f>
        <v>Vãos Multiplos</v>
      </c>
      <c r="T1091" s="1">
        <v>1</v>
      </c>
      <c r="U1091" s="1">
        <v>10.35</v>
      </c>
      <c r="V1091" s="1">
        <v>16.79</v>
      </c>
      <c r="W1091" s="1">
        <v>10.35</v>
      </c>
      <c r="X1091" s="7"/>
      <c r="Y1091" s="8"/>
      <c r="Z1091" s="1" t="s">
        <v>41</v>
      </c>
      <c r="AA1091" s="2" t="s">
        <v>23</v>
      </c>
      <c r="AB1091" s="2" t="str" cm="1">
        <f t="array" ref="AB10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2" spans="1:30" ht="15" hidden="1" customHeight="1" x14ac:dyDescent="0.35">
      <c r="A1092" s="1">
        <v>1698</v>
      </c>
      <c r="B1092" s="1">
        <v>4</v>
      </c>
      <c r="C1092" s="11">
        <v>-8.34300866110204</v>
      </c>
      <c r="D1092" s="10">
        <v>40.923168038505203</v>
      </c>
      <c r="E1092" s="1">
        <v>4792</v>
      </c>
      <c r="F1092" s="2" t="s">
        <v>1259</v>
      </c>
      <c r="G1092" s="1"/>
      <c r="H1092" s="2" t="s">
        <v>34</v>
      </c>
      <c r="I1092" s="2" t="s">
        <v>1076</v>
      </c>
      <c r="J1092" s="2" t="s">
        <v>1132</v>
      </c>
      <c r="K1092" s="1">
        <v>-17680.5</v>
      </c>
      <c r="L1092" s="1">
        <v>139366.79999999999</v>
      </c>
      <c r="M1092" s="2" t="s">
        <v>20</v>
      </c>
      <c r="N1092" s="1">
        <v>2004</v>
      </c>
      <c r="O1092" s="1" t="str" cm="1">
        <f t="array" ref="O10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2" s="1" t="str" cm="1">
        <f t="array" ref="P10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2" s="2" t="s">
        <v>31</v>
      </c>
      <c r="R1092" s="2" t="str" cm="1">
        <f t="array" ref="R10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2" s="2" t="str">
        <f>IF(Esta[[#This Row],[TEC - Tipo de Estrutura 2]]="Pórtico","Vãos Multiplos",Esta[[#This Row],[TEC - Tipo de Estrutura 2]])</f>
        <v>Vãos Multiplos</v>
      </c>
      <c r="T1092" s="1">
        <v>3</v>
      </c>
      <c r="U1092" s="1">
        <v>50</v>
      </c>
      <c r="V1092" s="1">
        <v>9.24</v>
      </c>
      <c r="W1092" s="1">
        <v>24</v>
      </c>
      <c r="X1092" s="1">
        <v>7.91</v>
      </c>
      <c r="Y1092" s="8"/>
      <c r="Z1092" s="1" t="s">
        <v>41</v>
      </c>
      <c r="AA1092" s="2" t="s">
        <v>23</v>
      </c>
      <c r="AB1092" s="2" t="str" cm="1">
        <f t="array" ref="AB10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1092" s="2" t="s">
        <v>35</v>
      </c>
    </row>
    <row r="1093" spans="1:30" ht="15" hidden="1" customHeight="1" x14ac:dyDescent="0.35">
      <c r="A1093" s="1">
        <v>1699</v>
      </c>
      <c r="B1093" s="1">
        <v>4</v>
      </c>
      <c r="C1093" s="11">
        <v>-8.3374196004192207</v>
      </c>
      <c r="D1093" s="10">
        <v>40.9201119587336</v>
      </c>
      <c r="E1093" s="1">
        <v>4793</v>
      </c>
      <c r="F1093" s="2" t="s">
        <v>1260</v>
      </c>
      <c r="G1093" s="1"/>
      <c r="H1093" s="2" t="s">
        <v>18</v>
      </c>
      <c r="I1093" s="2" t="s">
        <v>1076</v>
      </c>
      <c r="J1093" s="2" t="s">
        <v>1132</v>
      </c>
      <c r="K1093" s="1">
        <v>-17210.509999999998</v>
      </c>
      <c r="L1093" s="1">
        <v>139026.29999999999</v>
      </c>
      <c r="M1093" s="2" t="s">
        <v>20</v>
      </c>
      <c r="N1093" s="1">
        <v>2004</v>
      </c>
      <c r="O1093" s="1" t="str" cm="1">
        <f t="array" ref="O10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3" s="1" t="str" cm="1">
        <f t="array" ref="P10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3" s="2" t="s">
        <v>205</v>
      </c>
      <c r="R1093" s="2" t="str" cm="1">
        <f t="array" ref="R10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093" s="2" t="str">
        <f>IF(Esta[[#This Row],[TEC - Tipo de Estrutura 2]]="Pórtico","Vãos Multiplos",Esta[[#This Row],[TEC - Tipo de Estrutura 2]])</f>
        <v>Outro</v>
      </c>
      <c r="T1093" s="1">
        <v>1</v>
      </c>
      <c r="U1093" s="1">
        <v>9</v>
      </c>
      <c r="V1093" s="1">
        <v>14.7</v>
      </c>
      <c r="X1093" s="7"/>
      <c r="Y1093" s="8"/>
      <c r="Z1093" s="1" t="s">
        <v>41</v>
      </c>
      <c r="AA1093" s="2" t="s">
        <v>206</v>
      </c>
      <c r="AB1093" s="2" t="str" cm="1">
        <f t="array" ref="AB10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0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094" spans="1:30" ht="15" hidden="1" customHeight="1" x14ac:dyDescent="0.35">
      <c r="A1094" s="1">
        <v>1701</v>
      </c>
      <c r="B1094" s="1">
        <v>6</v>
      </c>
      <c r="C1094" s="11">
        <v>-8.3189556606222492</v>
      </c>
      <c r="D1094" s="10">
        <v>40.916583612736503</v>
      </c>
      <c r="E1094" s="1">
        <v>4795</v>
      </c>
      <c r="F1094" s="2" t="s">
        <v>1261</v>
      </c>
      <c r="G1094" s="1"/>
      <c r="H1094" s="2" t="s">
        <v>25</v>
      </c>
      <c r="I1094" s="2" t="s">
        <v>1076</v>
      </c>
      <c r="J1094" s="2" t="s">
        <v>1132</v>
      </c>
      <c r="K1094" s="1">
        <v>-15656</v>
      </c>
      <c r="L1094" s="1">
        <v>138631</v>
      </c>
      <c r="M1094" s="2" t="s">
        <v>20</v>
      </c>
      <c r="N1094" s="1">
        <v>2004</v>
      </c>
      <c r="O1094" s="1" t="str" cm="1">
        <f t="array" ref="O10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4" s="1" t="str" cm="1">
        <f t="array" ref="P10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4" s="2" t="s">
        <v>31</v>
      </c>
      <c r="R1094" s="2" t="str" cm="1">
        <f t="array" ref="R10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4" s="2" t="str">
        <f>IF(Esta[[#This Row],[TEC - Tipo de Estrutura 2]]="Pórtico","Vãos Multiplos",Esta[[#This Row],[TEC - Tipo de Estrutura 2]])</f>
        <v>Vãos Multiplos</v>
      </c>
      <c r="T1094" s="1">
        <v>4</v>
      </c>
      <c r="U1094" s="1">
        <v>110.72</v>
      </c>
      <c r="V1094" s="1">
        <v>20.43</v>
      </c>
      <c r="W1094" s="1">
        <v>31.01</v>
      </c>
      <c r="X1094" s="1">
        <v>4.75</v>
      </c>
      <c r="Y1094" s="8"/>
      <c r="Z1094" s="1" t="s">
        <v>41</v>
      </c>
      <c r="AA1094" s="2" t="s">
        <v>35</v>
      </c>
      <c r="AB1094" s="2" t="str" cm="1">
        <f t="array" ref="AB10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5" spans="1:30" ht="15" hidden="1" customHeight="1" x14ac:dyDescent="0.35">
      <c r="A1095" s="1">
        <v>1703</v>
      </c>
      <c r="B1095" s="1">
        <v>4</v>
      </c>
      <c r="C1095" s="11">
        <v>-8.3151571748964699</v>
      </c>
      <c r="D1095" s="10">
        <v>40.916976876333699</v>
      </c>
      <c r="E1095" s="1">
        <v>4797</v>
      </c>
      <c r="F1095" s="2" t="s">
        <v>1262</v>
      </c>
      <c r="G1095" s="1"/>
      <c r="H1095" s="2" t="s">
        <v>55</v>
      </c>
      <c r="I1095" s="2" t="s">
        <v>1076</v>
      </c>
      <c r="J1095" s="2" t="s">
        <v>1132</v>
      </c>
      <c r="K1095" s="1">
        <v>-15335.92</v>
      </c>
      <c r="L1095" s="1">
        <v>138674</v>
      </c>
      <c r="M1095" s="2" t="s">
        <v>20</v>
      </c>
      <c r="N1095" s="1">
        <v>2004</v>
      </c>
      <c r="O1095" s="1" t="str" cm="1">
        <f t="array" ref="O10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5" s="1" t="str" cm="1">
        <f t="array" ref="P10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5" s="2" t="s">
        <v>31</v>
      </c>
      <c r="R1095" s="2" t="str" cm="1">
        <f t="array" ref="R10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5" s="2" t="str">
        <f>IF(Esta[[#This Row],[TEC - Tipo de Estrutura 2]]="Pórtico","Vãos Multiplos",Esta[[#This Row],[TEC - Tipo de Estrutura 2]])</f>
        <v>Vãos Multiplos</v>
      </c>
      <c r="T1095" s="1">
        <v>15</v>
      </c>
      <c r="U1095" s="1">
        <v>503</v>
      </c>
      <c r="V1095" s="1">
        <v>16.559999999999999</v>
      </c>
      <c r="W1095" s="1">
        <v>35</v>
      </c>
      <c r="X1095" s="1">
        <v>13.87</v>
      </c>
      <c r="Y1095" s="8"/>
      <c r="Z1095" s="1" t="s">
        <v>41</v>
      </c>
      <c r="AA1095" s="2" t="s">
        <v>23</v>
      </c>
      <c r="AB1095" s="2" t="str" cm="1">
        <f t="array" ref="AB10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6" spans="1:30" ht="15" hidden="1" customHeight="1" x14ac:dyDescent="0.35">
      <c r="A1096" s="1">
        <v>1704</v>
      </c>
      <c r="B1096" s="1">
        <v>1</v>
      </c>
      <c r="C1096" s="11">
        <v>-8.2908312118137992</v>
      </c>
      <c r="D1096" s="10">
        <v>40.918891105049703</v>
      </c>
      <c r="E1096" s="1">
        <v>4800</v>
      </c>
      <c r="F1096" s="2" t="s">
        <v>1263</v>
      </c>
      <c r="G1096" s="1"/>
      <c r="H1096" s="2" t="s">
        <v>55</v>
      </c>
      <c r="I1096" s="2" t="s">
        <v>1076</v>
      </c>
      <c r="J1096" s="2" t="s">
        <v>1132</v>
      </c>
      <c r="K1096" s="1">
        <v>-13286.3</v>
      </c>
      <c r="L1096" s="1">
        <v>138882.6</v>
      </c>
      <c r="M1096" s="2" t="s">
        <v>20</v>
      </c>
      <c r="N1096" s="1">
        <v>2004</v>
      </c>
      <c r="O1096" s="1" t="str" cm="1">
        <f t="array" ref="O10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6" s="1" t="str" cm="1">
        <f t="array" ref="P10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6" s="2" t="s">
        <v>31</v>
      </c>
      <c r="R1096" s="2" t="str" cm="1">
        <f t="array" ref="R10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6" s="2" t="str">
        <f>IF(Esta[[#This Row],[TEC - Tipo de Estrutura 2]]="Pórtico","Vãos Multiplos",Esta[[#This Row],[TEC - Tipo de Estrutura 2]])</f>
        <v>Vãos Multiplos</v>
      </c>
      <c r="T1096" s="1">
        <v>5</v>
      </c>
      <c r="U1096" s="1">
        <v>161</v>
      </c>
      <c r="V1096" s="1">
        <v>13.8</v>
      </c>
      <c r="W1096" s="1">
        <v>35</v>
      </c>
      <c r="X1096" s="1">
        <v>26.07</v>
      </c>
      <c r="Y1096" s="8"/>
      <c r="Z1096" s="1" t="s">
        <v>41</v>
      </c>
      <c r="AA1096" s="2" t="s">
        <v>23</v>
      </c>
      <c r="AB1096" s="2" t="str" cm="1">
        <f t="array" ref="AB10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7" spans="1:30" ht="15" hidden="1" customHeight="1" x14ac:dyDescent="0.35">
      <c r="A1097" s="1">
        <v>1705</v>
      </c>
      <c r="B1097" s="1">
        <v>4</v>
      </c>
      <c r="C1097" s="11">
        <v>-8.2879824780297202</v>
      </c>
      <c r="D1097" s="10">
        <v>40.9185734961872</v>
      </c>
      <c r="E1097" s="1">
        <v>4801</v>
      </c>
      <c r="F1097" s="2" t="s">
        <v>1264</v>
      </c>
      <c r="G1097" s="1"/>
      <c r="H1097" s="2" t="s">
        <v>34</v>
      </c>
      <c r="I1097" s="2" t="s">
        <v>1076</v>
      </c>
      <c r="J1097" s="2" t="s">
        <v>1132</v>
      </c>
      <c r="K1097" s="1">
        <v>-13046.39</v>
      </c>
      <c r="L1097" s="1">
        <v>138846.9</v>
      </c>
      <c r="M1097" s="2" t="s">
        <v>20</v>
      </c>
      <c r="N1097" s="1">
        <v>2004</v>
      </c>
      <c r="O1097" s="1" t="str" cm="1">
        <f t="array" ref="O10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7" s="1" t="str" cm="1">
        <f t="array" ref="P10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7" s="2" t="s">
        <v>31</v>
      </c>
      <c r="R1097" s="2" t="str" cm="1">
        <f t="array" ref="R10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7" s="2" t="str">
        <f>IF(Esta[[#This Row],[TEC - Tipo de Estrutura 2]]="Pórtico","Vãos Multiplos",Esta[[#This Row],[TEC - Tipo de Estrutura 2]])</f>
        <v>Vãos Multiplos</v>
      </c>
      <c r="T1097" s="1">
        <v>3</v>
      </c>
      <c r="U1097" s="1">
        <v>34.4</v>
      </c>
      <c r="V1097" s="1">
        <v>12.14</v>
      </c>
      <c r="W1097" s="1">
        <v>16.399999999999999</v>
      </c>
      <c r="X1097" s="1">
        <v>7.08</v>
      </c>
      <c r="Y1097" s="8"/>
      <c r="Z1097" s="1" t="s">
        <v>41</v>
      </c>
      <c r="AA1097" s="2" t="s">
        <v>35</v>
      </c>
      <c r="AB1097" s="2" t="str" cm="1">
        <f t="array" ref="AB10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8" spans="1:30" ht="15" hidden="1" customHeight="1" x14ac:dyDescent="0.35">
      <c r="A1098" s="1">
        <v>1706</v>
      </c>
      <c r="B1098" s="1">
        <v>4</v>
      </c>
      <c r="C1098" s="11">
        <v>-8.2837305893365105</v>
      </c>
      <c r="D1098" s="10">
        <v>40.919705623282603</v>
      </c>
      <c r="E1098" s="1">
        <v>4803</v>
      </c>
      <c r="F1098" s="2" t="s">
        <v>1265</v>
      </c>
      <c r="G1098" s="1"/>
      <c r="H1098" s="2" t="s">
        <v>18</v>
      </c>
      <c r="I1098" s="2" t="s">
        <v>1076</v>
      </c>
      <c r="J1098" s="2" t="s">
        <v>1132</v>
      </c>
      <c r="K1098" s="1">
        <v>-12688</v>
      </c>
      <c r="L1098" s="1">
        <v>138972</v>
      </c>
      <c r="M1098" s="2" t="s">
        <v>20</v>
      </c>
      <c r="N1098" s="1">
        <v>2004</v>
      </c>
      <c r="O1098" s="1" t="str" cm="1">
        <f t="array" ref="O10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8" s="1" t="str" cm="1">
        <f t="array" ref="P10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8" s="2" t="s">
        <v>57</v>
      </c>
      <c r="R1098" s="2" t="str" cm="1">
        <f t="array" ref="R10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098" s="2" t="str">
        <f>IF(Esta[[#This Row],[TEC - Tipo de Estrutura 2]]="Pórtico","Vãos Multiplos",Esta[[#This Row],[TEC - Tipo de Estrutura 2]])</f>
        <v>Vãos Multiplos</v>
      </c>
      <c r="T1098" s="1">
        <v>1</v>
      </c>
      <c r="U1098" s="1">
        <v>10.4</v>
      </c>
      <c r="V1098" s="1">
        <v>23.82</v>
      </c>
      <c r="W1098" s="1">
        <v>10.4</v>
      </c>
      <c r="X1098" s="7"/>
      <c r="Y1098" s="8"/>
      <c r="Z1098" s="1" t="s">
        <v>41</v>
      </c>
      <c r="AA1098" s="2" t="s">
        <v>23</v>
      </c>
      <c r="AB1098" s="2" t="str" cm="1">
        <f t="array" ref="AB10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099" spans="1:30" ht="15" hidden="1" customHeight="1" x14ac:dyDescent="0.35">
      <c r="A1099" s="1">
        <v>1707</v>
      </c>
      <c r="B1099" s="1">
        <v>4</v>
      </c>
      <c r="C1099" s="11">
        <v>-8.2739745729351402</v>
      </c>
      <c r="D1099" s="10">
        <v>40.921047955764301</v>
      </c>
      <c r="E1099" s="1">
        <v>4809</v>
      </c>
      <c r="F1099" s="2" t="s">
        <v>1266</v>
      </c>
      <c r="G1099" s="1"/>
      <c r="H1099" s="2" t="s">
        <v>34</v>
      </c>
      <c r="I1099" s="2" t="s">
        <v>1076</v>
      </c>
      <c r="J1099" s="2" t="s">
        <v>1132</v>
      </c>
      <c r="K1099" s="1">
        <v>-11865.94</v>
      </c>
      <c r="L1099" s="1">
        <v>139119.70000000001</v>
      </c>
      <c r="M1099" s="2" t="s">
        <v>20</v>
      </c>
      <c r="N1099" s="1">
        <v>2004</v>
      </c>
      <c r="O1099" s="1" t="str" cm="1">
        <f t="array" ref="O10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9" s="1" t="str" cm="1">
        <f t="array" ref="P10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099" s="2" t="s">
        <v>31</v>
      </c>
      <c r="R1099" s="2" t="str" cm="1">
        <f t="array" ref="R10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099" s="2" t="str">
        <f>IF(Esta[[#This Row],[TEC - Tipo de Estrutura 2]]="Pórtico","Vãos Multiplos",Esta[[#This Row],[TEC - Tipo de Estrutura 2]])</f>
        <v>Vãos Multiplos</v>
      </c>
      <c r="T1099" s="1">
        <v>3</v>
      </c>
      <c r="U1099" s="1">
        <v>48.5</v>
      </c>
      <c r="V1099" s="1">
        <v>10.74</v>
      </c>
      <c r="X1099" s="1">
        <v>7.83</v>
      </c>
      <c r="Y1099" s="8"/>
      <c r="Z1099" s="1" t="s">
        <v>41</v>
      </c>
      <c r="AA1099" s="2" t="s">
        <v>35</v>
      </c>
      <c r="AB1099" s="2" t="str" cm="1">
        <f t="array" ref="AB10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0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00" spans="1:30" ht="15" hidden="1" customHeight="1" x14ac:dyDescent="0.35">
      <c r="A1100" s="1">
        <v>1709</v>
      </c>
      <c r="B1100" s="1">
        <v>4</v>
      </c>
      <c r="C1100" s="11">
        <v>-8.2637759375227606</v>
      </c>
      <c r="D1100" s="10">
        <v>40.918169435321097</v>
      </c>
      <c r="E1100" s="1">
        <v>4811</v>
      </c>
      <c r="F1100" s="2" t="s">
        <v>1267</v>
      </c>
      <c r="G1100" s="1"/>
      <c r="H1100" s="2" t="s">
        <v>18</v>
      </c>
      <c r="I1100" s="2" t="s">
        <v>1076</v>
      </c>
      <c r="J1100" s="2" t="s">
        <v>1132</v>
      </c>
      <c r="K1100" s="1">
        <v>-11007.33</v>
      </c>
      <c r="L1100" s="1">
        <v>138798.70000000001</v>
      </c>
      <c r="M1100" s="2" t="s">
        <v>20</v>
      </c>
      <c r="N1100" s="1">
        <v>2004</v>
      </c>
      <c r="O1100" s="1" t="str" cm="1">
        <f t="array" ref="O11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0" s="1" t="str" cm="1">
        <f t="array" ref="P11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0" s="2" t="s">
        <v>205</v>
      </c>
      <c r="R1100" s="2" t="str" cm="1">
        <f t="array" ref="R11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100" s="2" t="str">
        <f>IF(Esta[[#This Row],[TEC - Tipo de Estrutura 2]]="Pórtico","Vãos Multiplos",Esta[[#This Row],[TEC - Tipo de Estrutura 2]])</f>
        <v>Outro</v>
      </c>
      <c r="T1100" s="1">
        <v>1</v>
      </c>
      <c r="U1100" s="1">
        <v>9</v>
      </c>
      <c r="V1100" s="1">
        <v>18</v>
      </c>
      <c r="W1100" s="1">
        <v>9</v>
      </c>
      <c r="X1100" s="7"/>
      <c r="Y1100" s="8"/>
      <c r="Z1100" s="1" t="s">
        <v>41</v>
      </c>
      <c r="AA1100" s="2" t="s">
        <v>206</v>
      </c>
      <c r="AB1100" s="2" t="str" cm="1">
        <f t="array" ref="AB11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101" spans="1:30" ht="15" hidden="1" customHeight="1" x14ac:dyDescent="0.35">
      <c r="A1101" s="1">
        <v>1710</v>
      </c>
      <c r="B1101" s="1">
        <v>2</v>
      </c>
      <c r="C1101" s="11">
        <v>-6.5699481123679302</v>
      </c>
      <c r="D1101" s="10">
        <v>41.6724286869919</v>
      </c>
      <c r="E1101" s="1">
        <v>4813</v>
      </c>
      <c r="F1101" s="2" t="s">
        <v>1268</v>
      </c>
      <c r="G1101" s="1"/>
      <c r="H1101" s="2" t="s">
        <v>25</v>
      </c>
      <c r="I1101" s="2" t="s">
        <v>1112</v>
      </c>
      <c r="J1101" s="2" t="s">
        <v>1112</v>
      </c>
      <c r="K1101" s="1">
        <v>130173</v>
      </c>
      <c r="L1101" s="1">
        <v>223739</v>
      </c>
      <c r="M1101" s="2" t="s">
        <v>20</v>
      </c>
      <c r="N1101" s="1">
        <v>1860</v>
      </c>
      <c r="O1101" s="1" t="str" cm="1">
        <f t="array" ref="O11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1" s="1" t="str" cm="1">
        <f t="array" ref="P11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1" s="2" t="s">
        <v>28</v>
      </c>
      <c r="R1101" s="2" t="str" cm="1">
        <f t="array" ref="R11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01" s="2" t="str">
        <f>IF(Esta[[#This Row],[TEC - Tipo de Estrutura 2]]="Pórtico","Vãos Multiplos",Esta[[#This Row],[TEC - Tipo de Estrutura 2]])</f>
        <v>Arco</v>
      </c>
      <c r="T1101" s="1">
        <v>2</v>
      </c>
      <c r="U1101" s="1">
        <v>27.25</v>
      </c>
      <c r="V1101" s="1">
        <v>5.85</v>
      </c>
      <c r="W1101" s="1">
        <v>13.625</v>
      </c>
      <c r="X1101" s="1">
        <v>1.9</v>
      </c>
      <c r="Y1101" s="8"/>
      <c r="Z1101" s="1" t="s">
        <v>37</v>
      </c>
      <c r="AA1101" s="2" t="s">
        <v>32</v>
      </c>
      <c r="AB1101" s="2" t="str" cm="1">
        <f t="array" ref="AB11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02" spans="1:30" ht="15" hidden="1" customHeight="1" x14ac:dyDescent="0.35">
      <c r="A1102" s="1">
        <v>1711</v>
      </c>
      <c r="B1102" s="1">
        <v>4</v>
      </c>
      <c r="C1102" s="11">
        <v>-8.2583841483804505</v>
      </c>
      <c r="D1102" s="10">
        <v>40.9184842818985</v>
      </c>
      <c r="E1102" s="1">
        <v>4815</v>
      </c>
      <c r="F1102" s="2" t="s">
        <v>1269</v>
      </c>
      <c r="G1102" s="1"/>
      <c r="H1102" s="2" t="s">
        <v>34</v>
      </c>
      <c r="I1102" s="2" t="s">
        <v>1076</v>
      </c>
      <c r="J1102" s="2" t="s">
        <v>1132</v>
      </c>
      <c r="K1102" s="1">
        <v>-10553.08</v>
      </c>
      <c r="L1102" s="1">
        <v>138833</v>
      </c>
      <c r="M1102" s="2" t="s">
        <v>20</v>
      </c>
      <c r="N1102" s="1">
        <v>2004</v>
      </c>
      <c r="O1102" s="1" t="str" cm="1">
        <f t="array" ref="O11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2" s="1" t="str" cm="1">
        <f t="array" ref="P11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2" s="2" t="s">
        <v>31</v>
      </c>
      <c r="R1102" s="2" t="str" cm="1">
        <f t="array" ref="R11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02" s="2" t="str">
        <f>IF(Esta[[#This Row],[TEC - Tipo de Estrutura 2]]="Pórtico","Vãos Multiplos",Esta[[#This Row],[TEC - Tipo de Estrutura 2]])</f>
        <v>Vãos Multiplos</v>
      </c>
      <c r="T1102" s="1">
        <v>3</v>
      </c>
      <c r="U1102" s="1">
        <v>46</v>
      </c>
      <c r="V1102" s="1">
        <v>11.74</v>
      </c>
      <c r="W1102" s="1">
        <v>22</v>
      </c>
      <c r="X1102" s="1">
        <v>8.39</v>
      </c>
      <c r="Y1102" s="8"/>
      <c r="Z1102" s="1" t="s">
        <v>41</v>
      </c>
      <c r="AA1102" s="2" t="s">
        <v>35</v>
      </c>
      <c r="AB1102" s="2" t="str" cm="1">
        <f t="array" ref="AB11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03" spans="1:30" ht="15" hidden="1" customHeight="1" x14ac:dyDescent="0.35">
      <c r="A1103" s="1">
        <v>1712</v>
      </c>
      <c r="B1103" s="1">
        <v>4</v>
      </c>
      <c r="C1103" s="11">
        <v>-8.2494122063733801</v>
      </c>
      <c r="D1103" s="10">
        <v>40.9202351998469</v>
      </c>
      <c r="E1103" s="1">
        <v>4817</v>
      </c>
      <c r="F1103" s="2" t="s">
        <v>1270</v>
      </c>
      <c r="G1103" s="1"/>
      <c r="H1103" s="2" t="s">
        <v>18</v>
      </c>
      <c r="I1103" s="2" t="s">
        <v>1076</v>
      </c>
      <c r="J1103" s="2" t="s">
        <v>1132</v>
      </c>
      <c r="K1103" s="1">
        <v>-9797.0360000000001</v>
      </c>
      <c r="L1103" s="1">
        <v>139026.4</v>
      </c>
      <c r="M1103" s="2" t="s">
        <v>20</v>
      </c>
      <c r="N1103" s="1">
        <v>2004</v>
      </c>
      <c r="O1103" s="1" t="str" cm="1">
        <f t="array" ref="O11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3" s="1" t="str" cm="1">
        <f t="array" ref="P11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3" s="2" t="s">
        <v>205</v>
      </c>
      <c r="R1103" s="2" t="str" cm="1">
        <f t="array" ref="R11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103" s="2" t="str">
        <f>IF(Esta[[#This Row],[TEC - Tipo de Estrutura 2]]="Pórtico","Vãos Multiplos",Esta[[#This Row],[TEC - Tipo de Estrutura 2]])</f>
        <v>Outro</v>
      </c>
      <c r="T1103" s="1">
        <v>1</v>
      </c>
      <c r="U1103" s="1">
        <v>11.76</v>
      </c>
      <c r="V1103" s="1">
        <v>22.19</v>
      </c>
      <c r="W1103" s="1">
        <v>11.76</v>
      </c>
      <c r="X1103" s="7"/>
      <c r="Y1103" s="8"/>
      <c r="Z1103" s="1" t="s">
        <v>41</v>
      </c>
      <c r="AA1103" s="2" t="s">
        <v>206</v>
      </c>
      <c r="AB1103" s="2" t="str" cm="1">
        <f t="array" ref="AB11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104" spans="1:30" ht="15" hidden="1" customHeight="1" x14ac:dyDescent="0.35">
      <c r="A1104" s="1">
        <v>1713</v>
      </c>
      <c r="B1104" s="1">
        <v>4</v>
      </c>
      <c r="C1104" s="11">
        <v>-8.2482763183875001</v>
      </c>
      <c r="D1104" s="10">
        <v>40.922066106414498</v>
      </c>
      <c r="E1104" s="1">
        <v>4819</v>
      </c>
      <c r="F1104" s="2" t="s">
        <v>1271</v>
      </c>
      <c r="G1104" s="1"/>
      <c r="H1104" s="2" t="s">
        <v>34</v>
      </c>
      <c r="I1104" s="2" t="s">
        <v>1076</v>
      </c>
      <c r="J1104" s="2" t="s">
        <v>1132</v>
      </c>
      <c r="K1104" s="1">
        <v>-9701.0849999999991</v>
      </c>
      <c r="L1104" s="1">
        <v>139229.6</v>
      </c>
      <c r="M1104" s="2" t="s">
        <v>20</v>
      </c>
      <c r="N1104" s="1">
        <v>2004</v>
      </c>
      <c r="O1104" s="1" t="str" cm="1">
        <f t="array" ref="O11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4" s="1" t="str" cm="1">
        <f t="array" ref="P11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4" s="2" t="s">
        <v>31</v>
      </c>
      <c r="R1104" s="2" t="str" cm="1">
        <f t="array" ref="R11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04" s="2" t="str">
        <f>IF(Esta[[#This Row],[TEC - Tipo de Estrutura 2]]="Pórtico","Vãos Multiplos",Esta[[#This Row],[TEC - Tipo de Estrutura 2]])</f>
        <v>Vãos Multiplos</v>
      </c>
      <c r="T1104" s="1">
        <v>3</v>
      </c>
      <c r="U1104" s="1">
        <v>46</v>
      </c>
      <c r="V1104" s="1">
        <v>10.74</v>
      </c>
      <c r="W1104" s="1">
        <v>19</v>
      </c>
      <c r="X1104" s="1">
        <v>8.1199999999999992</v>
      </c>
      <c r="Y1104" s="8"/>
      <c r="Z1104" s="1" t="s">
        <v>41</v>
      </c>
      <c r="AA1104" s="2" t="s">
        <v>35</v>
      </c>
      <c r="AB1104" s="2" t="str" cm="1">
        <f t="array" ref="AB11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05" spans="1:29" ht="15" hidden="1" customHeight="1" x14ac:dyDescent="0.35">
      <c r="A1105" s="1">
        <v>1715</v>
      </c>
      <c r="B1105" s="1">
        <v>2</v>
      </c>
      <c r="C1105" s="11">
        <v>-8.1742181997646295</v>
      </c>
      <c r="D1105" s="10">
        <v>40.957634543558797</v>
      </c>
      <c r="E1105" s="1">
        <v>4829</v>
      </c>
      <c r="F1105" s="2" t="s">
        <v>1272</v>
      </c>
      <c r="G1105" s="1"/>
      <c r="H1105" s="2" t="s">
        <v>25</v>
      </c>
      <c r="I1105" s="2" t="s">
        <v>1076</v>
      </c>
      <c r="J1105" s="2" t="s">
        <v>1132</v>
      </c>
      <c r="K1105" s="1">
        <v>-3461</v>
      </c>
      <c r="L1105" s="1">
        <v>143174</v>
      </c>
      <c r="M1105" s="2" t="s">
        <v>20</v>
      </c>
      <c r="N1105" s="1">
        <v>1920</v>
      </c>
      <c r="O1105" s="1" t="str" cm="1">
        <f t="array" ref="O11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5" s="1" t="str" cm="1">
        <f t="array" ref="P11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5" s="2" t="s">
        <v>28</v>
      </c>
      <c r="R1105" s="2" t="str" cm="1">
        <f t="array" ref="R11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05" s="2" t="str">
        <f>IF(Esta[[#This Row],[TEC - Tipo de Estrutura 2]]="Pórtico","Vãos Multiplos",Esta[[#This Row],[TEC - Tipo de Estrutura 2]])</f>
        <v>Arco</v>
      </c>
      <c r="T1105" s="1">
        <v>2</v>
      </c>
      <c r="U1105" s="1">
        <v>17.2</v>
      </c>
      <c r="V1105" s="1">
        <v>4.95</v>
      </c>
      <c r="W1105" s="1">
        <v>14.5</v>
      </c>
      <c r="X1105" s="1">
        <v>3</v>
      </c>
      <c r="Y1105" s="8"/>
      <c r="Z1105" s="1" t="s">
        <v>41</v>
      </c>
      <c r="AA1105" s="2" t="s">
        <v>32</v>
      </c>
      <c r="AB1105" s="2" t="str" cm="1">
        <f t="array" ref="AB11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06" spans="1:29" ht="15" hidden="1" customHeight="1" x14ac:dyDescent="0.35">
      <c r="A1106" s="1">
        <v>1716</v>
      </c>
      <c r="B1106" s="1">
        <v>2</v>
      </c>
      <c r="C1106" s="11">
        <v>-8.3938399611059609</v>
      </c>
      <c r="D1106" s="10">
        <v>42.074961691997402</v>
      </c>
      <c r="E1106" s="1">
        <v>4834</v>
      </c>
      <c r="F1106" s="2" t="s">
        <v>1273</v>
      </c>
      <c r="G1106" s="1"/>
      <c r="H1106" s="2" t="s">
        <v>25</v>
      </c>
      <c r="I1106" s="2" t="s">
        <v>262</v>
      </c>
      <c r="J1106" s="2" t="s">
        <v>674</v>
      </c>
      <c r="K1106" s="1">
        <v>-21576.45</v>
      </c>
      <c r="L1106" s="1">
        <v>267300.8</v>
      </c>
      <c r="M1106" s="2" t="s">
        <v>20</v>
      </c>
      <c r="N1106" s="1">
        <v>1882</v>
      </c>
      <c r="O1106" s="1" t="str" cm="1">
        <f t="array" ref="O11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6" s="1" t="str" cm="1">
        <f t="array" ref="P11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6" s="2" t="s">
        <v>28</v>
      </c>
      <c r="R1106" s="2" t="str" cm="1">
        <f t="array" ref="R11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06" s="2" t="str">
        <f>IF(Esta[[#This Row],[TEC - Tipo de Estrutura 2]]="Pórtico","Vãos Multiplos",Esta[[#This Row],[TEC - Tipo de Estrutura 2]])</f>
        <v>Arco</v>
      </c>
      <c r="T1106" s="1">
        <v>3</v>
      </c>
      <c r="U1106" s="1">
        <v>32.75</v>
      </c>
      <c r="V1106" s="1">
        <v>7.02</v>
      </c>
      <c r="W1106" s="1">
        <v>24.1</v>
      </c>
      <c r="X1106" s="1">
        <v>2.06</v>
      </c>
      <c r="Y1106" s="8"/>
      <c r="Z1106" s="1" t="s">
        <v>37</v>
      </c>
      <c r="AA1106" s="2" t="s">
        <v>32</v>
      </c>
      <c r="AB1106" s="2" t="str" cm="1">
        <f t="array" ref="AB11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07" spans="1:29" ht="15" hidden="1" customHeight="1" x14ac:dyDescent="0.35">
      <c r="A1107" s="1">
        <v>1718</v>
      </c>
      <c r="B1107" s="1">
        <v>1</v>
      </c>
      <c r="C1107" s="11">
        <v>-8.2310268950025396</v>
      </c>
      <c r="D1107" s="10">
        <v>41.043324401945704</v>
      </c>
      <c r="E1107" s="1">
        <v>4843</v>
      </c>
      <c r="F1107" s="2" t="s">
        <v>1274</v>
      </c>
      <c r="G1107" s="1"/>
      <c r="H1107" s="2" t="s">
        <v>25</v>
      </c>
      <c r="I1107" s="2" t="s">
        <v>1076</v>
      </c>
      <c r="J1107" s="2" t="s">
        <v>1139</v>
      </c>
      <c r="K1107" s="1">
        <v>-8233</v>
      </c>
      <c r="L1107" s="1">
        <v>152694</v>
      </c>
      <c r="M1107" s="2" t="s">
        <v>20</v>
      </c>
      <c r="N1107" s="1">
        <v>1940</v>
      </c>
      <c r="O1107" s="1" t="str" cm="1">
        <f t="array" ref="O11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7" s="1" t="str" cm="1">
        <f t="array" ref="P11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7" s="2" t="s">
        <v>28</v>
      </c>
      <c r="R1107" s="2" t="str" cm="1">
        <f t="array" ref="R11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07" s="2" t="str">
        <f>IF(Esta[[#This Row],[TEC - Tipo de Estrutura 2]]="Pórtico","Vãos Multiplos",Esta[[#This Row],[TEC - Tipo de Estrutura 2]])</f>
        <v>Arco</v>
      </c>
      <c r="T1107" s="1">
        <v>2</v>
      </c>
      <c r="U1107" s="1">
        <v>30.75</v>
      </c>
      <c r="V1107" s="1">
        <v>5.2</v>
      </c>
      <c r="W1107" s="1">
        <v>23.875</v>
      </c>
      <c r="X1107" s="1">
        <v>8.5</v>
      </c>
      <c r="Y1107" s="8"/>
      <c r="Z1107" s="1" t="s">
        <v>37</v>
      </c>
      <c r="AA1107" s="2" t="s">
        <v>32</v>
      </c>
      <c r="AB1107" s="2" t="str" cm="1">
        <f t="array" ref="AB11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08" spans="1:29" ht="15" hidden="1" customHeight="1" x14ac:dyDescent="0.35">
      <c r="A1108" s="1">
        <v>1719</v>
      </c>
      <c r="B1108" s="1">
        <v>1</v>
      </c>
      <c r="C1108" s="11">
        <v>-8.7390499385108704</v>
      </c>
      <c r="D1108" s="10">
        <v>41.350637227022801</v>
      </c>
      <c r="E1108" s="1">
        <v>4846</v>
      </c>
      <c r="F1108" s="2" t="s">
        <v>1275</v>
      </c>
      <c r="G1108" s="1"/>
      <c r="H1108" s="2" t="s">
        <v>25</v>
      </c>
      <c r="I1108" s="2" t="s">
        <v>480</v>
      </c>
      <c r="J1108" s="2" t="s">
        <v>632</v>
      </c>
      <c r="K1108" s="1">
        <v>-50710</v>
      </c>
      <c r="L1108" s="1">
        <v>186996</v>
      </c>
      <c r="M1108" s="2" t="s">
        <v>20</v>
      </c>
      <c r="N1108" s="1">
        <v>1893</v>
      </c>
      <c r="O1108" s="1" t="str" cm="1">
        <f t="array" ref="O11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8" s="1" t="str" cm="1">
        <f t="array" ref="P11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08" s="2" t="s">
        <v>31</v>
      </c>
      <c r="R1108" s="2" t="str" cm="1">
        <f t="array" ref="R11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08" s="2" t="str">
        <f>IF(Esta[[#This Row],[TEC - Tipo de Estrutura 2]]="Pórtico","Vãos Multiplos",Esta[[#This Row],[TEC - Tipo de Estrutura 2]])</f>
        <v>Vãos Multiplos</v>
      </c>
      <c r="T1108" s="1">
        <v>3</v>
      </c>
      <c r="U1108" s="1">
        <v>113.7</v>
      </c>
      <c r="V1108" s="1">
        <v>13.5</v>
      </c>
      <c r="W1108" s="1">
        <v>41.9</v>
      </c>
      <c r="X1108" s="1">
        <v>4.7</v>
      </c>
      <c r="Y1108" s="8"/>
      <c r="Z1108" s="1" t="s">
        <v>37</v>
      </c>
      <c r="AA1108" s="2" t="s">
        <v>35</v>
      </c>
      <c r="AB1108" s="2" t="str" cm="1">
        <f t="array" ref="AB11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09" spans="1:29" ht="15" hidden="1" customHeight="1" x14ac:dyDescent="0.35">
      <c r="A1109" s="1">
        <v>1720</v>
      </c>
      <c r="B1109" s="1">
        <v>5</v>
      </c>
      <c r="C1109" s="11">
        <v>-8.4770542543972507</v>
      </c>
      <c r="D1109" s="10">
        <v>40.812361506821297</v>
      </c>
      <c r="E1109" s="1">
        <v>4847</v>
      </c>
      <c r="F1109" s="2" t="s">
        <v>1276</v>
      </c>
      <c r="G1109" s="1"/>
      <c r="H1109" s="2" t="s">
        <v>55</v>
      </c>
      <c r="I1109" s="2" t="s">
        <v>1076</v>
      </c>
      <c r="J1109" s="2" t="s">
        <v>1124</v>
      </c>
      <c r="K1109" s="1">
        <v>-29019.89</v>
      </c>
      <c r="L1109" s="1">
        <v>127097.3</v>
      </c>
      <c r="M1109" s="2" t="s">
        <v>20</v>
      </c>
      <c r="N1109" s="1">
        <v>2002</v>
      </c>
      <c r="O1109" s="1" t="str" cm="1">
        <f t="array" ref="O11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9" s="1" t="str" cm="1">
        <f t="array" ref="P11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09" s="2" t="s">
        <v>31</v>
      </c>
      <c r="R1109" s="2" t="str" cm="1">
        <f t="array" ref="R11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09" s="2" t="str">
        <f>IF(Esta[[#This Row],[TEC - Tipo de Estrutura 2]]="Pórtico","Vãos Multiplos",Esta[[#This Row],[TEC - Tipo de Estrutura 2]])</f>
        <v>Vãos Multiplos</v>
      </c>
      <c r="T1109" s="1">
        <v>10</v>
      </c>
      <c r="U1109" s="1">
        <v>296</v>
      </c>
      <c r="V1109" s="1">
        <v>19.899999999999999</v>
      </c>
      <c r="W1109" s="1">
        <v>32</v>
      </c>
      <c r="X1109" s="1">
        <v>22.3</v>
      </c>
      <c r="Y1109" s="8"/>
      <c r="Z1109" s="1" t="s">
        <v>41</v>
      </c>
      <c r="AA1109" s="2" t="s">
        <v>35</v>
      </c>
      <c r="AB1109" s="2" t="str" cm="1">
        <f t="array" ref="AB11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0" spans="1:29" ht="15" hidden="1" customHeight="1" x14ac:dyDescent="0.35">
      <c r="A1110" s="1">
        <v>1721</v>
      </c>
      <c r="B1110" s="1">
        <v>4</v>
      </c>
      <c r="C1110" s="11">
        <v>-8.4840585109899092</v>
      </c>
      <c r="D1110" s="10">
        <v>40.810908634589197</v>
      </c>
      <c r="E1110" s="1">
        <v>4848</v>
      </c>
      <c r="F1110" s="2" t="s">
        <v>1277</v>
      </c>
      <c r="G1110" s="1"/>
      <c r="H1110" s="2" t="s">
        <v>34</v>
      </c>
      <c r="I1110" s="2" t="s">
        <v>1076</v>
      </c>
      <c r="J1110" s="2" t="s">
        <v>1124</v>
      </c>
      <c r="K1110" s="1">
        <v>-29611.51</v>
      </c>
      <c r="L1110" s="1">
        <v>126938.3</v>
      </c>
      <c r="M1110" s="2" t="s">
        <v>20</v>
      </c>
      <c r="N1110" s="1">
        <v>2002</v>
      </c>
      <c r="O1110" s="1" t="str" cm="1">
        <f t="array" ref="O11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0" s="1" t="str" cm="1">
        <f t="array" ref="P11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0" s="2" t="s">
        <v>31</v>
      </c>
      <c r="R1110" s="2" t="str" cm="1">
        <f t="array" ref="R11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0" s="2" t="str">
        <f>IF(Esta[[#This Row],[TEC - Tipo de Estrutura 2]]="Pórtico","Vãos Multiplos",Esta[[#This Row],[TEC - Tipo de Estrutura 2]])</f>
        <v>Vãos Multiplos</v>
      </c>
      <c r="T1110" s="1">
        <v>3</v>
      </c>
      <c r="U1110" s="1">
        <v>71.03</v>
      </c>
      <c r="V1110" s="1">
        <v>20.6</v>
      </c>
      <c r="W1110" s="1">
        <v>33.700000000000003</v>
      </c>
      <c r="X1110" s="1">
        <v>5.66</v>
      </c>
      <c r="Y1110" s="8"/>
      <c r="Z1110" s="1" t="s">
        <v>41</v>
      </c>
      <c r="AA1110" s="2" t="s">
        <v>35</v>
      </c>
      <c r="AB1110" s="2" t="str" cm="1">
        <f t="array" ref="AB11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1" spans="1:29" ht="15" hidden="1" customHeight="1" x14ac:dyDescent="0.35">
      <c r="A1111" s="1">
        <v>1723</v>
      </c>
      <c r="B1111" s="1">
        <v>1</v>
      </c>
      <c r="C1111" s="11">
        <v>-8.73345853396469</v>
      </c>
      <c r="D1111" s="10">
        <v>41.8760273955548</v>
      </c>
      <c r="E1111" s="1">
        <v>4883</v>
      </c>
      <c r="F1111" s="2" t="s">
        <v>1278</v>
      </c>
      <c r="G1111" s="1"/>
      <c r="H1111" s="2" t="s">
        <v>25</v>
      </c>
      <c r="I1111" s="2" t="s">
        <v>262</v>
      </c>
      <c r="J1111" s="2" t="s">
        <v>383</v>
      </c>
      <c r="K1111" s="1">
        <v>-49836</v>
      </c>
      <c r="L1111" s="1">
        <v>245346</v>
      </c>
      <c r="M1111" s="2" t="s">
        <v>20</v>
      </c>
      <c r="N1111" s="1">
        <v>1890</v>
      </c>
      <c r="O1111" s="1" t="str" cm="1">
        <f t="array" ref="O11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11" s="1" t="str" cm="1">
        <f t="array" ref="P11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11" s="2" t="s">
        <v>28</v>
      </c>
      <c r="R1111" s="2" t="str" cm="1">
        <f t="array" ref="R11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11" s="2" t="str">
        <f>IF(Esta[[#This Row],[TEC - Tipo de Estrutura 2]]="Pórtico","Vãos Multiplos",Esta[[#This Row],[TEC - Tipo de Estrutura 2]])</f>
        <v>Arco</v>
      </c>
      <c r="T1111" s="1">
        <v>1</v>
      </c>
      <c r="U1111" s="1">
        <v>12</v>
      </c>
      <c r="V1111" s="1">
        <v>6</v>
      </c>
      <c r="W1111" s="1">
        <v>12</v>
      </c>
      <c r="X1111" s="7"/>
      <c r="Y1111" s="8"/>
      <c r="Z1111" s="1" t="s">
        <v>37</v>
      </c>
      <c r="AA1111" s="2" t="s">
        <v>32</v>
      </c>
      <c r="AB1111" s="2" t="str" cm="1">
        <f t="array" ref="AB11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12" spans="1:29" ht="15" hidden="1" customHeight="1" x14ac:dyDescent="0.35">
      <c r="A1112" s="1">
        <v>1725</v>
      </c>
      <c r="B1112" s="1">
        <v>4</v>
      </c>
      <c r="C1112" s="11">
        <v>-8.4885833796880608</v>
      </c>
      <c r="D1112" s="10">
        <v>40.8071280291053</v>
      </c>
      <c r="E1112" s="1">
        <v>4900</v>
      </c>
      <c r="F1112" s="2" t="s">
        <v>1279</v>
      </c>
      <c r="G1112" s="1"/>
      <c r="H1112" s="2" t="s">
        <v>34</v>
      </c>
      <c r="I1112" s="2" t="s">
        <v>1076</v>
      </c>
      <c r="J1112" s="2" t="s">
        <v>1124</v>
      </c>
      <c r="K1112" s="1">
        <v>-29995</v>
      </c>
      <c r="L1112" s="1">
        <v>126520</v>
      </c>
      <c r="M1112" s="2" t="s">
        <v>20</v>
      </c>
      <c r="N1112" s="1">
        <v>2002</v>
      </c>
      <c r="O1112" s="1" t="str" cm="1">
        <f t="array" ref="O11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2" s="1" t="str" cm="1">
        <f t="array" ref="P11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2" s="2" t="s">
        <v>31</v>
      </c>
      <c r="R1112" s="2" t="str" cm="1">
        <f t="array" ref="R11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2" s="2" t="str">
        <f>IF(Esta[[#This Row],[TEC - Tipo de Estrutura 2]]="Pórtico","Vãos Multiplos",Esta[[#This Row],[TEC - Tipo de Estrutura 2]])</f>
        <v>Vãos Multiplos</v>
      </c>
      <c r="T1112" s="1">
        <v>3</v>
      </c>
      <c r="U1112" s="1">
        <v>51.2</v>
      </c>
      <c r="V1112" s="1">
        <v>10.68</v>
      </c>
      <c r="W1112" s="1">
        <v>28.1</v>
      </c>
      <c r="X1112" s="1">
        <v>6.9</v>
      </c>
      <c r="Y1112" s="8"/>
      <c r="Z1112" s="1" t="s">
        <v>41</v>
      </c>
      <c r="AA1112" s="2" t="s">
        <v>23</v>
      </c>
      <c r="AB1112" s="2" t="str" cm="1">
        <f t="array" ref="AB11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3" spans="1:29" ht="15" hidden="1" customHeight="1" x14ac:dyDescent="0.35">
      <c r="A1113" s="1">
        <v>1726</v>
      </c>
      <c r="B1113" s="1">
        <v>4</v>
      </c>
      <c r="C1113" s="11">
        <v>-8.4895823821610907</v>
      </c>
      <c r="D1113" s="10">
        <v>40.803819242811102</v>
      </c>
      <c r="E1113" s="1">
        <v>4901</v>
      </c>
      <c r="F1113" s="2" t="s">
        <v>1280</v>
      </c>
      <c r="G1113" s="1"/>
      <c r="H1113" s="2" t="s">
        <v>34</v>
      </c>
      <c r="I1113" s="2" t="s">
        <v>1076</v>
      </c>
      <c r="J1113" s="2" t="s">
        <v>1124</v>
      </c>
      <c r="K1113" s="1">
        <v>-30080.79</v>
      </c>
      <c r="L1113" s="1">
        <v>126152.9</v>
      </c>
      <c r="M1113" s="2" t="s">
        <v>20</v>
      </c>
      <c r="N1113" s="1">
        <v>2002</v>
      </c>
      <c r="O1113" s="1" t="str" cm="1">
        <f t="array" ref="O11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3" s="1" t="str" cm="1">
        <f t="array" ref="P11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3" s="2" t="s">
        <v>31</v>
      </c>
      <c r="R1113" s="2" t="str" cm="1">
        <f t="array" ref="R11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3" s="2" t="str">
        <f>IF(Esta[[#This Row],[TEC - Tipo de Estrutura 2]]="Pórtico","Vãos Multiplos",Esta[[#This Row],[TEC - Tipo de Estrutura 2]])</f>
        <v>Vãos Multiplos</v>
      </c>
      <c r="T1113" s="1">
        <v>3</v>
      </c>
      <c r="U1113" s="1">
        <v>51.1</v>
      </c>
      <c r="V1113" s="1">
        <v>10.67</v>
      </c>
      <c r="W1113" s="1">
        <v>28</v>
      </c>
      <c r="X1113" s="1">
        <v>5.35</v>
      </c>
      <c r="Y1113" s="8"/>
      <c r="Z1113" s="1" t="s">
        <v>41</v>
      </c>
      <c r="AA1113" s="2" t="s">
        <v>35</v>
      </c>
      <c r="AB1113" s="2" t="str" cm="1">
        <f t="array" ref="AB11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4" spans="1:29" ht="15" hidden="1" customHeight="1" x14ac:dyDescent="0.35">
      <c r="A1114" s="1">
        <v>1728</v>
      </c>
      <c r="B1114" s="1">
        <v>4</v>
      </c>
      <c r="C1114" s="11">
        <v>-8.5130982195845597</v>
      </c>
      <c r="D1114" s="10">
        <v>40.798375463592301</v>
      </c>
      <c r="E1114" s="1">
        <v>4904</v>
      </c>
      <c r="F1114" s="2" t="s">
        <v>1281</v>
      </c>
      <c r="G1114" s="1"/>
      <c r="H1114" s="2" t="s">
        <v>34</v>
      </c>
      <c r="I1114" s="2" t="s">
        <v>1076</v>
      </c>
      <c r="J1114" s="2" t="s">
        <v>1124</v>
      </c>
      <c r="K1114" s="1">
        <v>-32067.78</v>
      </c>
      <c r="L1114" s="1">
        <v>125556.7</v>
      </c>
      <c r="M1114" s="2" t="s">
        <v>20</v>
      </c>
      <c r="N1114" s="1">
        <v>2002</v>
      </c>
      <c r="O1114" s="1" t="str" cm="1">
        <f t="array" ref="O11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4" s="1" t="str" cm="1">
        <f t="array" ref="P11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4" s="2" t="s">
        <v>31</v>
      </c>
      <c r="R1114" s="2" t="str" cm="1">
        <f t="array" ref="R11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4" s="2" t="str">
        <f>IF(Esta[[#This Row],[TEC - Tipo de Estrutura 2]]="Pórtico","Vãos Multiplos",Esta[[#This Row],[TEC - Tipo de Estrutura 2]])</f>
        <v>Vãos Multiplos</v>
      </c>
      <c r="T1114" s="1">
        <v>3</v>
      </c>
      <c r="U1114" s="1">
        <v>51</v>
      </c>
      <c r="V1114" s="1">
        <v>10.6</v>
      </c>
      <c r="W1114" s="1">
        <v>28</v>
      </c>
      <c r="X1114" s="1">
        <v>5.92</v>
      </c>
      <c r="Y1114" s="8"/>
      <c r="Z1114" s="1" t="s">
        <v>41</v>
      </c>
      <c r="AA1114" s="2" t="s">
        <v>35</v>
      </c>
      <c r="AB1114" s="2" t="str" cm="1">
        <f t="array" ref="AB11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5" spans="1:29" ht="15" hidden="1" customHeight="1" x14ac:dyDescent="0.35">
      <c r="A1115" s="1">
        <v>1729</v>
      </c>
      <c r="B1115" s="1">
        <v>4</v>
      </c>
      <c r="C1115" s="11">
        <v>-8.5207073498341597</v>
      </c>
      <c r="D1115" s="10">
        <v>40.797549617106803</v>
      </c>
      <c r="E1115" s="1">
        <v>4905</v>
      </c>
      <c r="F1115" s="2" t="s">
        <v>1282</v>
      </c>
      <c r="G1115" s="1"/>
      <c r="H1115" s="2" t="s">
        <v>34</v>
      </c>
      <c r="I1115" s="2" t="s">
        <v>1076</v>
      </c>
      <c r="J1115" s="2" t="s">
        <v>1124</v>
      </c>
      <c r="K1115" s="1">
        <v>-32710.33</v>
      </c>
      <c r="L1115" s="1">
        <v>125467.8</v>
      </c>
      <c r="M1115" s="2" t="s">
        <v>20</v>
      </c>
      <c r="N1115" s="1">
        <v>2002</v>
      </c>
      <c r="O1115" s="1" t="str" cm="1">
        <f t="array" ref="O11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5" s="1" t="str" cm="1">
        <f t="array" ref="P11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5" s="2" t="s">
        <v>31</v>
      </c>
      <c r="R1115" s="2" t="str" cm="1">
        <f t="array" ref="R11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5" s="2" t="str">
        <f>IF(Esta[[#This Row],[TEC - Tipo de Estrutura 2]]="Pórtico","Vãos Multiplos",Esta[[#This Row],[TEC - Tipo de Estrutura 2]])</f>
        <v>Vãos Multiplos</v>
      </c>
      <c r="T1115" s="1">
        <v>3</v>
      </c>
      <c r="U1115" s="1">
        <v>74.150000000000006</v>
      </c>
      <c r="V1115" s="1">
        <v>20.5</v>
      </c>
      <c r="W1115" s="1">
        <v>35.450000000000003</v>
      </c>
      <c r="X1115" s="1">
        <v>4.8600000000000003</v>
      </c>
      <c r="Y1115" s="8"/>
      <c r="Z1115" s="1" t="s">
        <v>41</v>
      </c>
      <c r="AA1115" s="2" t="s">
        <v>35</v>
      </c>
      <c r="AB1115" s="2" t="str" cm="1">
        <f t="array" ref="AB11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6" spans="1:29" ht="15" hidden="1" customHeight="1" x14ac:dyDescent="0.35">
      <c r="A1116" s="1">
        <v>1730</v>
      </c>
      <c r="B1116" s="1">
        <v>4</v>
      </c>
      <c r="C1116" s="11">
        <v>-8.5256012356662296</v>
      </c>
      <c r="D1116" s="10">
        <v>40.7952494257501</v>
      </c>
      <c r="E1116" s="1">
        <v>4906</v>
      </c>
      <c r="F1116" s="2" t="s">
        <v>1283</v>
      </c>
      <c r="G1116" s="1"/>
      <c r="H1116" s="2" t="s">
        <v>34</v>
      </c>
      <c r="I1116" s="2" t="s">
        <v>1076</v>
      </c>
      <c r="J1116" s="2" t="s">
        <v>1124</v>
      </c>
      <c r="K1116" s="1">
        <v>-33124.480000000003</v>
      </c>
      <c r="L1116" s="1">
        <v>125214.2</v>
      </c>
      <c r="M1116" s="2" t="s">
        <v>20</v>
      </c>
      <c r="N1116" s="1">
        <v>2002</v>
      </c>
      <c r="O1116" s="1" t="str" cm="1">
        <f t="array" ref="O11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6" s="1" t="str" cm="1">
        <f t="array" ref="P11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6" s="2" t="s">
        <v>31</v>
      </c>
      <c r="R1116" s="2" t="str" cm="1">
        <f t="array" ref="R11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6" s="2" t="str">
        <f>IF(Esta[[#This Row],[TEC - Tipo de Estrutura 2]]="Pórtico","Vãos Multiplos",Esta[[#This Row],[TEC - Tipo de Estrutura 2]])</f>
        <v>Vãos Multiplos</v>
      </c>
      <c r="T1116" s="1">
        <v>3</v>
      </c>
      <c r="U1116" s="1">
        <v>51</v>
      </c>
      <c r="V1116" s="1">
        <v>10.6</v>
      </c>
      <c r="W1116" s="1">
        <v>28</v>
      </c>
      <c r="X1116" s="1">
        <v>4.66</v>
      </c>
      <c r="Y1116" s="8"/>
      <c r="Z1116" s="1" t="s">
        <v>41</v>
      </c>
      <c r="AA1116" s="2" t="s">
        <v>35</v>
      </c>
      <c r="AB1116" s="2" t="str" cm="1">
        <f t="array" ref="AB11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7" spans="1:29" ht="15" hidden="1" customHeight="1" x14ac:dyDescent="0.35">
      <c r="A1117" s="1">
        <v>1731</v>
      </c>
      <c r="B1117" s="1">
        <v>4</v>
      </c>
      <c r="C1117" s="11">
        <v>-8.5336002609169306</v>
      </c>
      <c r="D1117" s="10">
        <v>40.7904385225198</v>
      </c>
      <c r="E1117" s="1">
        <v>4907</v>
      </c>
      <c r="F1117" s="2" t="s">
        <v>1284</v>
      </c>
      <c r="G1117" s="1"/>
      <c r="H1117" s="2" t="s">
        <v>34</v>
      </c>
      <c r="I1117" s="2" t="s">
        <v>1076</v>
      </c>
      <c r="J1117" s="2" t="s">
        <v>1124</v>
      </c>
      <c r="K1117" s="1">
        <v>-33802</v>
      </c>
      <c r="L1117" s="1">
        <v>124683</v>
      </c>
      <c r="M1117" s="2" t="s">
        <v>20</v>
      </c>
      <c r="N1117" s="1">
        <v>2002</v>
      </c>
      <c r="O1117" s="1" t="str" cm="1">
        <f t="array" ref="O11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7" s="1" t="str" cm="1">
        <f t="array" ref="P11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7" s="2" t="s">
        <v>31</v>
      </c>
      <c r="R1117" s="2" t="str" cm="1">
        <f t="array" ref="R11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7" s="2" t="str">
        <f>IF(Esta[[#This Row],[TEC - Tipo de Estrutura 2]]="Pórtico","Vãos Multiplos",Esta[[#This Row],[TEC - Tipo de Estrutura 2]])</f>
        <v>Vãos Multiplos</v>
      </c>
      <c r="T1117" s="1">
        <v>3</v>
      </c>
      <c r="U1117" s="1">
        <v>51</v>
      </c>
      <c r="V1117" s="1">
        <v>10.6</v>
      </c>
      <c r="W1117" s="1">
        <v>28</v>
      </c>
      <c r="X1117" s="1">
        <v>4.67</v>
      </c>
      <c r="Y1117" s="8"/>
      <c r="Z1117" s="1" t="s">
        <v>41</v>
      </c>
      <c r="AA1117" s="2" t="s">
        <v>35</v>
      </c>
      <c r="AB1117" s="2" t="str" cm="1">
        <f t="array" ref="AB11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8" spans="1:29" ht="15" hidden="1" customHeight="1" x14ac:dyDescent="0.35">
      <c r="A1118" s="1">
        <v>1732</v>
      </c>
      <c r="B1118" s="1">
        <v>4</v>
      </c>
      <c r="C1118" s="11">
        <v>-8.4294993091751298</v>
      </c>
      <c r="D1118" s="10">
        <v>40.8382996855145</v>
      </c>
      <c r="E1118" s="1">
        <v>4911</v>
      </c>
      <c r="F1118" s="2" t="s">
        <v>1285</v>
      </c>
      <c r="G1118" s="1"/>
      <c r="H1118" s="2" t="s">
        <v>18</v>
      </c>
      <c r="I1118" s="2" t="s">
        <v>1076</v>
      </c>
      <c r="J1118" s="2" t="s">
        <v>1124</v>
      </c>
      <c r="K1118" s="1">
        <v>-24997.77</v>
      </c>
      <c r="L1118" s="1">
        <v>129963.1</v>
      </c>
      <c r="M1118" s="2" t="s">
        <v>20</v>
      </c>
      <c r="N1118" s="1">
        <v>1992</v>
      </c>
      <c r="O1118" s="1" t="str" cm="1">
        <f t="array" ref="O11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8" s="1" t="str" cm="1">
        <f t="array" ref="P11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8" s="2" t="s">
        <v>57</v>
      </c>
      <c r="R1118" s="2" t="str" cm="1">
        <f t="array" ref="R11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18" s="2" t="str">
        <f>IF(Esta[[#This Row],[TEC - Tipo de Estrutura 2]]="Pórtico","Vãos Multiplos",Esta[[#This Row],[TEC - Tipo de Estrutura 2]])</f>
        <v>Vãos Multiplos</v>
      </c>
      <c r="T1118" s="1">
        <v>1</v>
      </c>
      <c r="U1118" s="1">
        <v>10.4</v>
      </c>
      <c r="V1118" s="1">
        <v>19.3</v>
      </c>
      <c r="W1118" s="1">
        <v>10.4</v>
      </c>
      <c r="X1118" s="7"/>
      <c r="Y1118" s="8"/>
      <c r="Z1118" s="1" t="s">
        <v>41</v>
      </c>
      <c r="AA1118" s="2" t="s">
        <v>23</v>
      </c>
      <c r="AB1118" s="2" t="str" cm="1">
        <f t="array" ref="AB11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19" spans="1:29" ht="15" hidden="1" customHeight="1" x14ac:dyDescent="0.35">
      <c r="A1119" s="1">
        <v>1733</v>
      </c>
      <c r="B1119" s="1">
        <v>4</v>
      </c>
      <c r="C1119" s="11">
        <v>-8.4367191161804609</v>
      </c>
      <c r="D1119" s="10">
        <v>40.837918014527403</v>
      </c>
      <c r="E1119" s="1">
        <v>4912</v>
      </c>
      <c r="F1119" s="2" t="s">
        <v>1286</v>
      </c>
      <c r="G1119" s="1"/>
      <c r="H1119" s="2" t="s">
        <v>55</v>
      </c>
      <c r="I1119" s="2" t="s">
        <v>1076</v>
      </c>
      <c r="J1119" s="2" t="s">
        <v>1124</v>
      </c>
      <c r="K1119" s="1">
        <v>-25606.84</v>
      </c>
      <c r="L1119" s="1">
        <v>129922.8</v>
      </c>
      <c r="M1119" s="2" t="s">
        <v>20</v>
      </c>
      <c r="N1119" s="1">
        <v>1997</v>
      </c>
      <c r="O1119" s="1" t="str" cm="1">
        <f t="array" ref="O11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9" s="1" t="str" cm="1">
        <f t="array" ref="P11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19" s="2" t="s">
        <v>31</v>
      </c>
      <c r="R1119" s="2" t="str" cm="1">
        <f t="array" ref="R11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19" s="2" t="str">
        <f>IF(Esta[[#This Row],[TEC - Tipo de Estrutura 2]]="Pórtico","Vãos Multiplos",Esta[[#This Row],[TEC - Tipo de Estrutura 2]])</f>
        <v>Vãos Multiplos</v>
      </c>
      <c r="T1119" s="1">
        <v>16</v>
      </c>
      <c r="U1119" s="1">
        <v>374</v>
      </c>
      <c r="V1119" s="1">
        <v>18.84</v>
      </c>
      <c r="W1119" s="1">
        <v>24</v>
      </c>
      <c r="X1119" s="1">
        <v>16.5</v>
      </c>
      <c r="Y1119" s="8"/>
      <c r="Z1119" s="1" t="s">
        <v>41</v>
      </c>
      <c r="AA1119" s="2" t="s">
        <v>35</v>
      </c>
      <c r="AB1119" s="2" t="str" cm="1">
        <f t="array" ref="AB11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0" spans="1:29" ht="15" hidden="1" customHeight="1" x14ac:dyDescent="0.35">
      <c r="A1120" s="1">
        <v>1735</v>
      </c>
      <c r="B1120" s="1">
        <v>3</v>
      </c>
      <c r="C1120" s="11">
        <v>-8.4667536746822591</v>
      </c>
      <c r="D1120" s="10">
        <v>40.837868380025</v>
      </c>
      <c r="E1120" s="1">
        <v>4917</v>
      </c>
      <c r="F1120" s="2" t="s">
        <v>1287</v>
      </c>
      <c r="G1120" s="1"/>
      <c r="H1120" s="2" t="s">
        <v>18</v>
      </c>
      <c r="I1120" s="2" t="s">
        <v>1076</v>
      </c>
      <c r="J1120" s="2" t="s">
        <v>1124</v>
      </c>
      <c r="K1120" s="1">
        <v>-28140.01</v>
      </c>
      <c r="L1120" s="1">
        <v>129926.5</v>
      </c>
      <c r="M1120" s="2" t="s">
        <v>20</v>
      </c>
      <c r="N1120" s="1">
        <v>1992</v>
      </c>
      <c r="O1120" s="1" t="str" cm="1">
        <f t="array" ref="O11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0" s="1" t="str" cm="1">
        <f t="array" ref="P11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0" s="2" t="s">
        <v>57</v>
      </c>
      <c r="R1120" s="2" t="str" cm="1">
        <f t="array" ref="R11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0" s="2" t="str">
        <f>IF(Esta[[#This Row],[TEC - Tipo de Estrutura 2]]="Pórtico","Vãos Multiplos",Esta[[#This Row],[TEC - Tipo de Estrutura 2]])</f>
        <v>Vãos Multiplos</v>
      </c>
      <c r="T1120" s="1">
        <v>1</v>
      </c>
      <c r="U1120" s="1">
        <v>6.5</v>
      </c>
      <c r="V1120" s="1">
        <v>13.86</v>
      </c>
      <c r="W1120" s="1">
        <v>6.5</v>
      </c>
      <c r="X1120" s="7"/>
      <c r="Y1120" s="8"/>
      <c r="Z1120" s="1" t="s">
        <v>41</v>
      </c>
      <c r="AA1120" s="2" t="s">
        <v>23</v>
      </c>
      <c r="AB1120" s="2" t="str" cm="1">
        <f t="array" ref="AB11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1" spans="1:32" ht="15" hidden="1" customHeight="1" x14ac:dyDescent="0.35">
      <c r="A1121" s="1">
        <v>1737</v>
      </c>
      <c r="B1121" s="1">
        <v>4</v>
      </c>
      <c r="C1121" s="11">
        <v>-8.4064649553515096</v>
      </c>
      <c r="D1121" s="10">
        <v>40.849953930230299</v>
      </c>
      <c r="E1121" s="1">
        <v>4922</v>
      </c>
      <c r="F1121" s="2" t="s">
        <v>1288</v>
      </c>
      <c r="G1121" s="1"/>
      <c r="H1121" s="2" t="s">
        <v>18</v>
      </c>
      <c r="I1121" s="2" t="s">
        <v>1076</v>
      </c>
      <c r="J1121" s="2" t="s">
        <v>1131</v>
      </c>
      <c r="K1121" s="1">
        <v>-23051</v>
      </c>
      <c r="L1121" s="1">
        <v>131251</v>
      </c>
      <c r="M1121" s="2" t="s">
        <v>20</v>
      </c>
      <c r="N1121" s="1">
        <v>2000</v>
      </c>
      <c r="O1121" s="1" t="str" cm="1">
        <f t="array" ref="O11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1" s="1" t="str" cm="1">
        <f t="array" ref="P11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1" s="2" t="s">
        <v>31</v>
      </c>
      <c r="R1121" s="2" t="str" cm="1">
        <f t="array" ref="R11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21" s="2" t="str">
        <f>IF(Esta[[#This Row],[TEC - Tipo de Estrutura 2]]="Pórtico","Vãos Multiplos",Esta[[#This Row],[TEC - Tipo de Estrutura 2]])</f>
        <v>Vãos Multiplos</v>
      </c>
      <c r="T1121" s="1">
        <v>3</v>
      </c>
      <c r="U1121" s="1">
        <v>32.93</v>
      </c>
      <c r="V1121" s="1">
        <v>22.4</v>
      </c>
      <c r="W1121" s="1">
        <v>15.04</v>
      </c>
      <c r="X1121" s="1">
        <v>5.79</v>
      </c>
      <c r="Y1121" s="8"/>
      <c r="Z1121" s="1" t="s">
        <v>41</v>
      </c>
      <c r="AA1121" s="2" t="s">
        <v>35</v>
      </c>
      <c r="AB1121" s="2" t="str" cm="1">
        <f t="array" ref="AB11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2" spans="1:32" ht="15" hidden="1" customHeight="1" x14ac:dyDescent="0.35">
      <c r="A1122" s="1">
        <v>1738</v>
      </c>
      <c r="B1122" s="1">
        <v>4</v>
      </c>
      <c r="C1122" s="11">
        <v>-8.4094267969342003</v>
      </c>
      <c r="D1122" s="10">
        <v>40.846413367348603</v>
      </c>
      <c r="E1122" s="1">
        <v>4923</v>
      </c>
      <c r="F1122" s="2" t="s">
        <v>1289</v>
      </c>
      <c r="G1122" s="1"/>
      <c r="H1122" s="2" t="s">
        <v>18</v>
      </c>
      <c r="I1122" s="2" t="s">
        <v>1076</v>
      </c>
      <c r="J1122" s="2" t="s">
        <v>1131</v>
      </c>
      <c r="K1122" s="1">
        <v>-23302</v>
      </c>
      <c r="L1122" s="1">
        <v>130858.6</v>
      </c>
      <c r="M1122" s="2" t="s">
        <v>20</v>
      </c>
      <c r="N1122" s="1">
        <v>2000</v>
      </c>
      <c r="O1122" s="1" t="str" cm="1">
        <f t="array" ref="O11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2" s="1" t="str" cm="1">
        <f t="array" ref="P11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2" s="2" t="s">
        <v>154</v>
      </c>
      <c r="R1122" s="2" t="str" cm="1">
        <f t="array" ref="R11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22" s="2" t="str">
        <f>IF(Esta[[#This Row],[TEC - Tipo de Estrutura 2]]="Pórtico","Vãos Multiplos",Esta[[#This Row],[TEC - Tipo de Estrutura 2]])</f>
        <v>Arco</v>
      </c>
      <c r="T1122" s="1">
        <v>1</v>
      </c>
      <c r="U1122" s="1">
        <v>9.35</v>
      </c>
      <c r="V1122" s="1">
        <v>22.54</v>
      </c>
      <c r="W1122" s="1">
        <v>9.35</v>
      </c>
      <c r="X1122" s="7"/>
      <c r="Y1122" s="8"/>
      <c r="Z1122" s="1" t="s">
        <v>41</v>
      </c>
      <c r="AA1122" s="2" t="s">
        <v>23</v>
      </c>
      <c r="AB1122" s="2" t="str" cm="1">
        <f t="array" ref="AB11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3" spans="1:32" ht="15" hidden="1" customHeight="1" x14ac:dyDescent="0.35">
      <c r="A1123" s="1">
        <v>1739</v>
      </c>
      <c r="B1123" s="1">
        <v>4</v>
      </c>
      <c r="C1123" s="11">
        <v>-8.4137050846226007</v>
      </c>
      <c r="D1123" s="10">
        <v>40.845821326402998</v>
      </c>
      <c r="E1123" s="1">
        <v>4924</v>
      </c>
      <c r="F1123" s="2" t="s">
        <v>1290</v>
      </c>
      <c r="G1123" s="1"/>
      <c r="H1123" s="2" t="s">
        <v>34</v>
      </c>
      <c r="I1123" s="2" t="s">
        <v>1076</v>
      </c>
      <c r="J1123" s="2" t="s">
        <v>1131</v>
      </c>
      <c r="K1123" s="1">
        <v>-23663</v>
      </c>
      <c r="L1123" s="1">
        <v>130794</v>
      </c>
      <c r="M1123" s="2" t="s">
        <v>20</v>
      </c>
      <c r="N1123" s="1">
        <v>2000</v>
      </c>
      <c r="O1123" s="1" t="str" cm="1">
        <f t="array" ref="O11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3" s="1" t="str" cm="1">
        <f t="array" ref="P11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3" s="2" t="s">
        <v>57</v>
      </c>
      <c r="R1123" s="2" t="str" cm="1">
        <f t="array" ref="R11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3" s="2" t="str">
        <f>IF(Esta[[#This Row],[TEC - Tipo de Estrutura 2]]="Pórtico","Vãos Multiplos",Esta[[#This Row],[TEC - Tipo de Estrutura 2]])</f>
        <v>Vãos Multiplos</v>
      </c>
      <c r="T1123" s="1">
        <v>1</v>
      </c>
      <c r="U1123" s="1">
        <v>21.7</v>
      </c>
      <c r="V1123" s="1">
        <v>12</v>
      </c>
      <c r="W1123" s="1">
        <v>21.7</v>
      </c>
      <c r="X1123" s="7"/>
      <c r="Y1123" s="8"/>
      <c r="Z1123" s="1" t="s">
        <v>41</v>
      </c>
      <c r="AA1123" s="2" t="s">
        <v>35</v>
      </c>
      <c r="AB1123" s="2" t="str" cm="1">
        <f t="array" ref="AB11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4" spans="1:32" ht="15" hidden="1" customHeight="1" x14ac:dyDescent="0.35">
      <c r="A1124" s="1">
        <v>1740</v>
      </c>
      <c r="B1124" s="1">
        <v>4</v>
      </c>
      <c r="C1124" s="11">
        <v>-8.5097095264749303</v>
      </c>
      <c r="D1124" s="10">
        <v>40.927788565966502</v>
      </c>
      <c r="E1124" s="1">
        <v>4926</v>
      </c>
      <c r="F1124" s="2" t="s">
        <v>1291</v>
      </c>
      <c r="G1124" s="1"/>
      <c r="H1124" s="2" t="s">
        <v>34</v>
      </c>
      <c r="I1124" s="2" t="s">
        <v>1076</v>
      </c>
      <c r="J1124" s="2" t="s">
        <v>1164</v>
      </c>
      <c r="K1124" s="1">
        <v>-31720</v>
      </c>
      <c r="L1124" s="1">
        <v>139927</v>
      </c>
      <c r="M1124" s="2" t="s">
        <v>20</v>
      </c>
      <c r="N1124" s="1">
        <v>1990</v>
      </c>
      <c r="O1124" s="1" t="str" cm="1">
        <f t="array" ref="O11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4" s="1" t="str" cm="1">
        <f t="array" ref="P11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4" s="2" t="s">
        <v>21</v>
      </c>
      <c r="R1124" s="2" t="str" cm="1">
        <f t="array" ref="R11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124" s="2" t="str">
        <f>IF(Esta[[#This Row],[TEC - Tipo de Estrutura 2]]="Pórtico","Vãos Multiplos",Esta[[#This Row],[TEC - Tipo de Estrutura 2]])</f>
        <v>Tabuleiro simples/apoiado</v>
      </c>
      <c r="T1124" s="1">
        <v>1</v>
      </c>
      <c r="U1124" s="1">
        <v>13.5</v>
      </c>
      <c r="V1124" s="1">
        <v>8.6999999999999993</v>
      </c>
      <c r="W1124" s="1">
        <v>13.5</v>
      </c>
      <c r="X1124" s="7"/>
      <c r="Y1124" s="8"/>
      <c r="Z1124" s="1" t="s">
        <v>41</v>
      </c>
      <c r="AA1124" s="2" t="s">
        <v>221</v>
      </c>
      <c r="AB1124" s="2" t="str" cm="1">
        <f t="array" ref="AB11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  <c r="AD1124" s="2" t="s">
        <v>45</v>
      </c>
      <c r="AE1124" s="2" t="s">
        <v>23</v>
      </c>
      <c r="AF1124" s="2" t="s">
        <v>35</v>
      </c>
    </row>
    <row r="1125" spans="1:32" ht="15" hidden="1" customHeight="1" x14ac:dyDescent="0.35">
      <c r="A1125" s="1">
        <v>1743</v>
      </c>
      <c r="B1125" s="1">
        <v>3</v>
      </c>
      <c r="C1125" s="11">
        <v>-8.5368869229917994</v>
      </c>
      <c r="D1125" s="10">
        <v>40.931838773436901</v>
      </c>
      <c r="E1125" s="1">
        <v>4930</v>
      </c>
      <c r="F1125" s="2" t="s">
        <v>1292</v>
      </c>
      <c r="G1125" s="1"/>
      <c r="H1125" s="2" t="s">
        <v>18</v>
      </c>
      <c r="I1125" s="2" t="s">
        <v>1076</v>
      </c>
      <c r="J1125" s="2" t="s">
        <v>1164</v>
      </c>
      <c r="K1125" s="1">
        <v>-34007</v>
      </c>
      <c r="L1125" s="1">
        <v>140387</v>
      </c>
      <c r="M1125" s="2" t="s">
        <v>20</v>
      </c>
      <c r="N1125" s="1">
        <v>1990</v>
      </c>
      <c r="O1125" s="1" t="str" cm="1">
        <f t="array" ref="O11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5" s="1" t="str" cm="1">
        <f t="array" ref="P11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5" s="2" t="s">
        <v>57</v>
      </c>
      <c r="R1125" s="2" t="str" cm="1">
        <f t="array" ref="R11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5" s="2" t="str">
        <f>IF(Esta[[#This Row],[TEC - Tipo de Estrutura 2]]="Pórtico","Vãos Multiplos",Esta[[#This Row],[TEC - Tipo de Estrutura 2]])</f>
        <v>Vãos Multiplos</v>
      </c>
      <c r="T1125" s="1">
        <v>1</v>
      </c>
      <c r="U1125" s="1">
        <v>3</v>
      </c>
      <c r="V1125" s="1">
        <v>22</v>
      </c>
      <c r="W1125" s="1">
        <v>3</v>
      </c>
      <c r="X1125" s="7"/>
      <c r="Y1125" s="8"/>
      <c r="Z1125" s="1" t="s">
        <v>41</v>
      </c>
      <c r="AA1125" s="2" t="s">
        <v>23</v>
      </c>
      <c r="AB1125" s="2" t="str" cm="1">
        <f t="array" ref="AB11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6" spans="1:32" ht="15" hidden="1" customHeight="1" x14ac:dyDescent="0.35">
      <c r="A1126" s="1">
        <v>1744</v>
      </c>
      <c r="B1126" s="1">
        <v>4</v>
      </c>
      <c r="C1126" s="11">
        <v>-8.5424041032993099</v>
      </c>
      <c r="D1126" s="10">
        <v>40.9331250050178</v>
      </c>
      <c r="E1126" s="1">
        <v>4932</v>
      </c>
      <c r="F1126" s="2" t="s">
        <v>1293</v>
      </c>
      <c r="G1126" s="1"/>
      <c r="H1126" s="2" t="s">
        <v>18</v>
      </c>
      <c r="I1126" s="2" t="s">
        <v>1076</v>
      </c>
      <c r="J1126" s="2" t="s">
        <v>1164</v>
      </c>
      <c r="K1126" s="1">
        <v>-34471</v>
      </c>
      <c r="L1126" s="1">
        <v>140532</v>
      </c>
      <c r="M1126" s="2" t="s">
        <v>20</v>
      </c>
      <c r="N1126" s="1">
        <v>1990</v>
      </c>
      <c r="O1126" s="1" t="str" cm="1">
        <f t="array" ref="O11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6" s="1" t="str" cm="1">
        <f t="array" ref="P11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6" s="2" t="s">
        <v>57</v>
      </c>
      <c r="R1126" s="2" t="str" cm="1">
        <f t="array" ref="R11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6" s="2" t="str">
        <f>IF(Esta[[#This Row],[TEC - Tipo de Estrutura 2]]="Pórtico","Vãos Multiplos",Esta[[#This Row],[TEC - Tipo de Estrutura 2]])</f>
        <v>Vãos Multiplos</v>
      </c>
      <c r="T1126" s="1">
        <v>1</v>
      </c>
      <c r="U1126" s="1">
        <v>5.6</v>
      </c>
      <c r="V1126" s="1">
        <v>18.12</v>
      </c>
      <c r="W1126" s="1">
        <v>5.6</v>
      </c>
      <c r="X1126" s="7"/>
      <c r="Y1126" s="8"/>
      <c r="Z1126" s="1" t="s">
        <v>41</v>
      </c>
      <c r="AA1126" s="2" t="s">
        <v>23</v>
      </c>
      <c r="AB1126" s="2" t="str" cm="1">
        <f t="array" ref="AB11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7" spans="1:32" ht="15" hidden="1" customHeight="1" x14ac:dyDescent="0.35">
      <c r="A1127" s="1">
        <v>1745</v>
      </c>
      <c r="B1127" s="1">
        <v>4</v>
      </c>
      <c r="C1127" s="11">
        <v>-8.5437222108168207</v>
      </c>
      <c r="D1127" s="10">
        <v>40.933147332969703</v>
      </c>
      <c r="E1127" s="1">
        <v>4933</v>
      </c>
      <c r="F1127" s="2" t="s">
        <v>1294</v>
      </c>
      <c r="G1127" s="1"/>
      <c r="H1127" s="2" t="s">
        <v>18</v>
      </c>
      <c r="I1127" s="2" t="s">
        <v>1076</v>
      </c>
      <c r="J1127" s="2" t="s">
        <v>1164</v>
      </c>
      <c r="K1127" s="1">
        <v>-34582</v>
      </c>
      <c r="L1127" s="1">
        <v>140535</v>
      </c>
      <c r="M1127" s="2" t="s">
        <v>20</v>
      </c>
      <c r="N1127" s="1">
        <v>1990</v>
      </c>
      <c r="O1127" s="1" t="str" cm="1">
        <f t="array" ref="O11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7" s="1" t="str" cm="1">
        <f t="array" ref="P11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7" s="2" t="s">
        <v>31</v>
      </c>
      <c r="R1127" s="2" t="str" cm="1">
        <f t="array" ref="R11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27" s="2" t="str">
        <f>IF(Esta[[#This Row],[TEC - Tipo de Estrutura 2]]="Pórtico","Vãos Multiplos",Esta[[#This Row],[TEC - Tipo de Estrutura 2]])</f>
        <v>Vãos Multiplos</v>
      </c>
      <c r="T1127" s="1">
        <v>3</v>
      </c>
      <c r="U1127" s="1">
        <v>21.35</v>
      </c>
      <c r="V1127" s="1">
        <v>15.9</v>
      </c>
      <c r="W1127" s="1">
        <v>9.32</v>
      </c>
      <c r="X1127" s="1">
        <v>4.7</v>
      </c>
      <c r="Y1127" s="8"/>
      <c r="Z1127" s="1" t="s">
        <v>41</v>
      </c>
      <c r="AA1127" s="2" t="s">
        <v>35</v>
      </c>
      <c r="AB1127" s="2" t="str" cm="1">
        <f t="array" ref="AB11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8" spans="1:32" ht="15" hidden="1" customHeight="1" x14ac:dyDescent="0.35">
      <c r="A1128" s="1">
        <v>1746</v>
      </c>
      <c r="B1128" s="1">
        <v>3</v>
      </c>
      <c r="C1128" s="11">
        <v>-8.5504489246656501</v>
      </c>
      <c r="D1128" s="10">
        <v>40.930367742527501</v>
      </c>
      <c r="E1128" s="1">
        <v>4934</v>
      </c>
      <c r="F1128" s="2" t="s">
        <v>1295</v>
      </c>
      <c r="G1128" s="1"/>
      <c r="H1128" s="2" t="s">
        <v>18</v>
      </c>
      <c r="I1128" s="2" t="s">
        <v>1076</v>
      </c>
      <c r="J1128" s="2" t="s">
        <v>1164</v>
      </c>
      <c r="K1128" s="1">
        <v>-35150</v>
      </c>
      <c r="L1128" s="1">
        <v>140229</v>
      </c>
      <c r="M1128" s="2" t="s">
        <v>20</v>
      </c>
      <c r="N1128" s="1">
        <v>1990</v>
      </c>
      <c r="O1128" s="1" t="str" cm="1">
        <f t="array" ref="O11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8" s="1" t="str" cm="1">
        <f t="array" ref="P11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8" s="2" t="s">
        <v>31</v>
      </c>
      <c r="R1128" s="2" t="str" cm="1">
        <f t="array" ref="R11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28" s="2" t="str">
        <f>IF(Esta[[#This Row],[TEC - Tipo de Estrutura 2]]="Pórtico","Vãos Multiplos",Esta[[#This Row],[TEC - Tipo de Estrutura 2]])</f>
        <v>Vãos Multiplos</v>
      </c>
      <c r="T1128" s="1">
        <v>3</v>
      </c>
      <c r="U1128" s="1">
        <v>39.54</v>
      </c>
      <c r="V1128" s="1">
        <v>14.5</v>
      </c>
      <c r="W1128" s="1">
        <v>17.32</v>
      </c>
      <c r="X1128" s="1">
        <v>5</v>
      </c>
      <c r="Y1128" s="8"/>
      <c r="Z1128" s="1" t="s">
        <v>41</v>
      </c>
      <c r="AA1128" s="2" t="s">
        <v>35</v>
      </c>
      <c r="AB1128" s="2" t="str" cm="1">
        <f t="array" ref="AB11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29" spans="1:32" ht="15" hidden="1" customHeight="1" x14ac:dyDescent="0.35">
      <c r="A1129" s="1">
        <v>1748</v>
      </c>
      <c r="B1129" s="1">
        <v>3</v>
      </c>
      <c r="C1129" s="11">
        <v>-8.5585583009807902</v>
      </c>
      <c r="D1129" s="10">
        <v>40.926673189809399</v>
      </c>
      <c r="E1129" s="1">
        <v>4936</v>
      </c>
      <c r="F1129" s="2" t="s">
        <v>1296</v>
      </c>
      <c r="G1129" s="1"/>
      <c r="H1129" s="2" t="s">
        <v>18</v>
      </c>
      <c r="I1129" s="2" t="s">
        <v>1076</v>
      </c>
      <c r="J1129" s="2" t="s">
        <v>1164</v>
      </c>
      <c r="K1129" s="1">
        <v>-35835</v>
      </c>
      <c r="L1129" s="1">
        <v>139822</v>
      </c>
      <c r="M1129" s="2" t="s">
        <v>20</v>
      </c>
      <c r="N1129" s="1">
        <v>1990</v>
      </c>
      <c r="O1129" s="1" t="str" cm="1">
        <f t="array" ref="O11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9" s="1" t="str" cm="1">
        <f t="array" ref="P11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29" s="2" t="s">
        <v>57</v>
      </c>
      <c r="R1129" s="2" t="str" cm="1">
        <f t="array" ref="R11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29" s="2" t="str">
        <f>IF(Esta[[#This Row],[TEC - Tipo de Estrutura 2]]="Pórtico","Vãos Multiplos",Esta[[#This Row],[TEC - Tipo de Estrutura 2]])</f>
        <v>Vãos Multiplos</v>
      </c>
      <c r="T1129" s="1">
        <v>1</v>
      </c>
      <c r="U1129" s="1">
        <v>3</v>
      </c>
      <c r="V1129" s="1">
        <v>12</v>
      </c>
      <c r="W1129" s="1">
        <v>3</v>
      </c>
      <c r="X1129" s="7"/>
      <c r="Y1129" s="8"/>
      <c r="Z1129" s="1" t="s">
        <v>41</v>
      </c>
      <c r="AA1129" s="2" t="s">
        <v>23</v>
      </c>
      <c r="AB1129" s="2" t="str" cm="1">
        <f t="array" ref="AB11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0" spans="1:32" ht="15" hidden="1" customHeight="1" x14ac:dyDescent="0.35">
      <c r="A1130" s="1">
        <v>1750</v>
      </c>
      <c r="B1130" s="1">
        <v>4</v>
      </c>
      <c r="C1130" s="11">
        <v>-8.5641175415699209</v>
      </c>
      <c r="D1130" s="10">
        <v>40.925353164630003</v>
      </c>
      <c r="E1130" s="1">
        <v>4938</v>
      </c>
      <c r="F1130" s="2" t="s">
        <v>1297</v>
      </c>
      <c r="G1130" s="1"/>
      <c r="H1130" s="2" t="s">
        <v>18</v>
      </c>
      <c r="I1130" s="2" t="s">
        <v>1076</v>
      </c>
      <c r="J1130" s="2" t="s">
        <v>1164</v>
      </c>
      <c r="K1130" s="1">
        <v>-36303.97</v>
      </c>
      <c r="L1130" s="1">
        <v>139677.70000000001</v>
      </c>
      <c r="M1130" s="2" t="s">
        <v>20</v>
      </c>
      <c r="N1130" s="1">
        <v>1995</v>
      </c>
      <c r="O1130" s="1" t="str" cm="1">
        <f t="array" ref="O11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0" s="1" t="str" cm="1">
        <f t="array" ref="P11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0" s="2" t="s">
        <v>57</v>
      </c>
      <c r="R1130" s="2" t="str" cm="1">
        <f t="array" ref="R11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0" s="2" t="str">
        <f>IF(Esta[[#This Row],[TEC - Tipo de Estrutura 2]]="Pórtico","Vãos Multiplos",Esta[[#This Row],[TEC - Tipo de Estrutura 2]])</f>
        <v>Vãos Multiplos</v>
      </c>
      <c r="T1130" s="1">
        <v>1</v>
      </c>
      <c r="U1130" s="1">
        <v>16.399999999999999</v>
      </c>
      <c r="V1130" s="1">
        <v>17.7</v>
      </c>
      <c r="W1130" s="1">
        <v>16.399999999999999</v>
      </c>
      <c r="X1130" s="7"/>
      <c r="Y1130" s="8"/>
      <c r="Z1130" s="1" t="s">
        <v>41</v>
      </c>
      <c r="AA1130" s="2" t="s">
        <v>23</v>
      </c>
      <c r="AB1130" s="2" t="str" cm="1">
        <f t="array" ref="AB11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1" spans="1:32" ht="15" hidden="1" customHeight="1" x14ac:dyDescent="0.35">
      <c r="A1131" s="1">
        <v>1751</v>
      </c>
      <c r="B1131" s="1">
        <v>4</v>
      </c>
      <c r="C1131" s="11">
        <v>-8.5651576613496303</v>
      </c>
      <c r="D1131" s="10">
        <v>40.925152069020903</v>
      </c>
      <c r="E1131" s="1">
        <v>4938</v>
      </c>
      <c r="F1131" s="2" t="s">
        <v>1298</v>
      </c>
      <c r="G1131" s="1"/>
      <c r="H1131" s="2" t="s">
        <v>18</v>
      </c>
      <c r="I1131" s="2" t="s">
        <v>1076</v>
      </c>
      <c r="J1131" s="2" t="s">
        <v>1164</v>
      </c>
      <c r="K1131" s="1">
        <v>-36391.69</v>
      </c>
      <c r="L1131" s="1">
        <v>139655.79999999999</v>
      </c>
      <c r="M1131" s="2" t="s">
        <v>20</v>
      </c>
      <c r="N1131" s="1">
        <v>1995</v>
      </c>
      <c r="O1131" s="1" t="str" cm="1">
        <f t="array" ref="O11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1" s="1" t="str" cm="1">
        <f t="array" ref="P11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1" s="2" t="s">
        <v>57</v>
      </c>
      <c r="R1131" s="2" t="str" cm="1">
        <f t="array" ref="R11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1" s="2" t="str">
        <f>IF(Esta[[#This Row],[TEC - Tipo de Estrutura 2]]="Pórtico","Vãos Multiplos",Esta[[#This Row],[TEC - Tipo de Estrutura 2]])</f>
        <v>Vãos Multiplos</v>
      </c>
      <c r="T1131" s="1">
        <v>1</v>
      </c>
      <c r="U1131" s="1">
        <v>16.399999999999999</v>
      </c>
      <c r="V1131" s="1">
        <v>17.7</v>
      </c>
      <c r="W1131" s="1">
        <v>16.399999999999999</v>
      </c>
      <c r="X1131" s="7"/>
      <c r="Y1131" s="8"/>
      <c r="Z1131" s="1" t="s">
        <v>41</v>
      </c>
      <c r="AA1131" s="2" t="s">
        <v>23</v>
      </c>
      <c r="AB1131" s="2" t="str" cm="1">
        <f t="array" ref="AB11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2" spans="1:32" ht="15" hidden="1" customHeight="1" x14ac:dyDescent="0.35">
      <c r="A1132" s="1">
        <v>1752</v>
      </c>
      <c r="B1132" s="1">
        <v>3</v>
      </c>
      <c r="C1132" s="11">
        <v>-8.5671419531567707</v>
      </c>
      <c r="D1132" s="10">
        <v>40.924840258001502</v>
      </c>
      <c r="E1132" s="1">
        <v>4940</v>
      </c>
      <c r="F1132" s="2" t="s">
        <v>1299</v>
      </c>
      <c r="G1132" s="1"/>
      <c r="H1132" s="2" t="s">
        <v>18</v>
      </c>
      <c r="I1132" s="2" t="s">
        <v>1076</v>
      </c>
      <c r="J1132" s="2" t="s">
        <v>1164</v>
      </c>
      <c r="K1132" s="1">
        <v>-36559</v>
      </c>
      <c r="L1132" s="1">
        <v>139622</v>
      </c>
      <c r="M1132" s="2" t="s">
        <v>20</v>
      </c>
      <c r="N1132" s="1">
        <v>1995</v>
      </c>
      <c r="O1132" s="1" t="str" cm="1">
        <f t="array" ref="O11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2" s="1" t="str" cm="1">
        <f t="array" ref="P11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2" s="2" t="s">
        <v>57</v>
      </c>
      <c r="R1132" s="2" t="str" cm="1">
        <f t="array" ref="R11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2" s="2" t="str">
        <f>IF(Esta[[#This Row],[TEC - Tipo de Estrutura 2]]="Pórtico","Vãos Multiplos",Esta[[#This Row],[TEC - Tipo de Estrutura 2]])</f>
        <v>Vãos Multiplos</v>
      </c>
      <c r="T1132" s="1">
        <v>1</v>
      </c>
      <c r="U1132" s="1">
        <v>6</v>
      </c>
      <c r="V1132" s="1">
        <v>28</v>
      </c>
      <c r="W1132" s="1">
        <v>6</v>
      </c>
      <c r="X1132" s="7"/>
      <c r="Y1132" s="8"/>
      <c r="Z1132" s="1" t="s">
        <v>41</v>
      </c>
      <c r="AA1132" s="2" t="s">
        <v>23</v>
      </c>
      <c r="AB1132" s="2" t="str" cm="1">
        <f t="array" ref="AB11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3" spans="1:32" ht="15" hidden="1" customHeight="1" x14ac:dyDescent="0.35">
      <c r="A1133" s="1">
        <v>1753</v>
      </c>
      <c r="B1133" s="1">
        <v>4</v>
      </c>
      <c r="C1133" s="11">
        <v>-8.5730030221422204</v>
      </c>
      <c r="D1133" s="10">
        <v>40.924614542003297</v>
      </c>
      <c r="E1133" s="1">
        <v>4943</v>
      </c>
      <c r="F1133" s="2" t="s">
        <v>1300</v>
      </c>
      <c r="G1133" s="1"/>
      <c r="H1133" s="2" t="s">
        <v>18</v>
      </c>
      <c r="I1133" s="2" t="s">
        <v>1076</v>
      </c>
      <c r="J1133" s="2" t="s">
        <v>1164</v>
      </c>
      <c r="K1133" s="1">
        <v>-37052.81</v>
      </c>
      <c r="L1133" s="1">
        <v>139599.4</v>
      </c>
      <c r="M1133" s="2" t="s">
        <v>20</v>
      </c>
      <c r="N1133" s="1">
        <v>1995</v>
      </c>
      <c r="O1133" s="1" t="str" cm="1">
        <f t="array" ref="O11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3" s="1" t="str" cm="1">
        <f t="array" ref="P11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3" s="2" t="s">
        <v>57</v>
      </c>
      <c r="R1133" s="2" t="str" cm="1">
        <f t="array" ref="R11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3" s="2" t="str">
        <f>IF(Esta[[#This Row],[TEC - Tipo de Estrutura 2]]="Pórtico","Vãos Multiplos",Esta[[#This Row],[TEC - Tipo de Estrutura 2]])</f>
        <v>Vãos Multiplos</v>
      </c>
      <c r="T1133" s="1">
        <v>1</v>
      </c>
      <c r="U1133" s="1">
        <v>13.5</v>
      </c>
      <c r="V1133" s="1">
        <v>23</v>
      </c>
      <c r="W1133" s="1">
        <v>13.5</v>
      </c>
      <c r="X1133" s="7"/>
      <c r="Y1133" s="8"/>
      <c r="Z1133" s="1" t="s">
        <v>41</v>
      </c>
      <c r="AA1133" s="2" t="s">
        <v>23</v>
      </c>
      <c r="AB1133" s="2" t="str" cm="1">
        <f t="array" ref="AB11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4" spans="1:32" ht="15" hidden="1" customHeight="1" x14ac:dyDescent="0.35">
      <c r="A1134" s="1">
        <v>1754</v>
      </c>
      <c r="B1134" s="1">
        <v>3</v>
      </c>
      <c r="C1134" s="11">
        <v>-8.5762207588278603</v>
      </c>
      <c r="D1134" s="10">
        <v>40.923946679026898</v>
      </c>
      <c r="E1134" s="1">
        <v>4944</v>
      </c>
      <c r="F1134" s="2" t="s">
        <v>1301</v>
      </c>
      <c r="G1134" s="1"/>
      <c r="H1134" s="2" t="s">
        <v>18</v>
      </c>
      <c r="I1134" s="2" t="s">
        <v>1076</v>
      </c>
      <c r="J1134" s="2" t="s">
        <v>1164</v>
      </c>
      <c r="K1134" s="1">
        <v>-37324.22</v>
      </c>
      <c r="L1134" s="1">
        <v>139526.6</v>
      </c>
      <c r="M1134" s="2" t="s">
        <v>20</v>
      </c>
      <c r="N1134" s="1">
        <v>1995</v>
      </c>
      <c r="O1134" s="1" t="str" cm="1">
        <f t="array" ref="O11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4" s="1" t="str" cm="1">
        <f t="array" ref="P11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4" s="2" t="s">
        <v>57</v>
      </c>
      <c r="R1134" s="2" t="str" cm="1">
        <f t="array" ref="R11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4" s="2" t="str">
        <f>IF(Esta[[#This Row],[TEC - Tipo de Estrutura 2]]="Pórtico","Vãos Multiplos",Esta[[#This Row],[TEC - Tipo de Estrutura 2]])</f>
        <v>Vãos Multiplos</v>
      </c>
      <c r="T1134" s="1">
        <v>1</v>
      </c>
      <c r="U1134" s="1">
        <v>12</v>
      </c>
      <c r="V1134" s="1">
        <v>26.85</v>
      </c>
      <c r="W1134" s="1">
        <v>12</v>
      </c>
      <c r="X1134" s="7"/>
      <c r="Y1134" s="8"/>
      <c r="Z1134" s="1" t="s">
        <v>41</v>
      </c>
      <c r="AA1134" s="2" t="s">
        <v>23</v>
      </c>
      <c r="AB1134" s="2" t="str" cm="1">
        <f t="array" ref="AB11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5" spans="1:32" ht="15" hidden="1" customHeight="1" x14ac:dyDescent="0.35">
      <c r="A1135" s="1">
        <v>1755</v>
      </c>
      <c r="B1135" s="1">
        <v>4</v>
      </c>
      <c r="C1135" s="11">
        <v>-8.5793784063923493</v>
      </c>
      <c r="D1135" s="10">
        <v>40.924238861549497</v>
      </c>
      <c r="E1135" s="1">
        <v>4945</v>
      </c>
      <c r="F1135" s="2" t="s">
        <v>1302</v>
      </c>
      <c r="G1135" s="1"/>
      <c r="H1135" s="2" t="s">
        <v>18</v>
      </c>
      <c r="I1135" s="2" t="s">
        <v>1076</v>
      </c>
      <c r="J1135" s="2" t="s">
        <v>1164</v>
      </c>
      <c r="K1135" s="1">
        <v>-37590.03</v>
      </c>
      <c r="L1135" s="1">
        <v>139560.4</v>
      </c>
      <c r="M1135" s="2" t="s">
        <v>20</v>
      </c>
      <c r="N1135" s="1">
        <v>1995</v>
      </c>
      <c r="O1135" s="1" t="str" cm="1">
        <f t="array" ref="O11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5" s="1" t="str" cm="1">
        <f t="array" ref="P11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5" s="2" t="s">
        <v>31</v>
      </c>
      <c r="R1135" s="2" t="str" cm="1">
        <f t="array" ref="R11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35" s="2" t="str">
        <f>IF(Esta[[#This Row],[TEC - Tipo de Estrutura 2]]="Pórtico","Vãos Multiplos",Esta[[#This Row],[TEC - Tipo de Estrutura 2]])</f>
        <v>Vãos Multiplos</v>
      </c>
      <c r="T1135" s="1">
        <v>3</v>
      </c>
      <c r="U1135" s="1">
        <v>38.200000000000003</v>
      </c>
      <c r="V1135" s="1">
        <v>26.86</v>
      </c>
      <c r="W1135" s="1">
        <v>20</v>
      </c>
      <c r="X1135" s="1">
        <v>6</v>
      </c>
      <c r="Y1135" s="8"/>
      <c r="Z1135" s="1" t="s">
        <v>41</v>
      </c>
      <c r="AA1135" s="2" t="s">
        <v>23</v>
      </c>
      <c r="AB1135" s="2" t="str" cm="1">
        <f t="array" ref="AB11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6" spans="1:32" ht="15" hidden="1" customHeight="1" x14ac:dyDescent="0.35">
      <c r="A1136" s="1">
        <v>1756</v>
      </c>
      <c r="B1136" s="1">
        <v>4</v>
      </c>
      <c r="C1136" s="11">
        <v>-8.5857148378421702</v>
      </c>
      <c r="D1136" s="10">
        <v>40.926447334110598</v>
      </c>
      <c r="E1136" s="1">
        <v>4946</v>
      </c>
      <c r="F1136" s="2" t="s">
        <v>1303</v>
      </c>
      <c r="G1136" s="1"/>
      <c r="H1136" s="2" t="s">
        <v>34</v>
      </c>
      <c r="I1136" s="2" t="s">
        <v>1076</v>
      </c>
      <c r="J1136" s="2" t="s">
        <v>1164</v>
      </c>
      <c r="K1136" s="1">
        <v>-38122.49</v>
      </c>
      <c r="L1136" s="1">
        <v>139808.4</v>
      </c>
      <c r="M1136" s="2" t="s">
        <v>20</v>
      </c>
      <c r="N1136" s="1">
        <v>1995</v>
      </c>
      <c r="O1136" s="1" t="str" cm="1">
        <f t="array" ref="O11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6" s="1" t="str" cm="1">
        <f t="array" ref="P11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6" s="2" t="s">
        <v>31</v>
      </c>
      <c r="R1136" s="2" t="str" cm="1">
        <f t="array" ref="R11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36" s="2" t="str">
        <f>IF(Esta[[#This Row],[TEC - Tipo de Estrutura 2]]="Pórtico","Vãos Multiplos",Esta[[#This Row],[TEC - Tipo de Estrutura 2]])</f>
        <v>Vãos Multiplos</v>
      </c>
      <c r="T1136" s="1">
        <v>3</v>
      </c>
      <c r="U1136" s="1">
        <v>48.85</v>
      </c>
      <c r="V1136" s="1">
        <v>9.4499999999999993</v>
      </c>
      <c r="W1136" s="1">
        <v>25.05</v>
      </c>
      <c r="X1136" s="1">
        <v>8</v>
      </c>
      <c r="Y1136" s="8"/>
      <c r="Z1136" s="1" t="s">
        <v>41</v>
      </c>
      <c r="AA1136" s="2" t="s">
        <v>35</v>
      </c>
      <c r="AB1136" s="2" t="str" cm="1">
        <f t="array" ref="AB11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7" spans="1:30" ht="15" hidden="1" customHeight="1" x14ac:dyDescent="0.35">
      <c r="A1137" s="1">
        <v>1757</v>
      </c>
      <c r="B1137" s="1">
        <v>4</v>
      </c>
      <c r="C1137" s="11">
        <v>-8.5909675941365808</v>
      </c>
      <c r="D1137" s="10">
        <v>40.927005600217697</v>
      </c>
      <c r="E1137" s="1">
        <v>4950</v>
      </c>
      <c r="F1137" s="2" t="s">
        <v>1304</v>
      </c>
      <c r="G1137" s="1"/>
      <c r="H1137" s="2" t="s">
        <v>18</v>
      </c>
      <c r="I1137" s="2" t="s">
        <v>1076</v>
      </c>
      <c r="J1137" s="2" t="s">
        <v>1123</v>
      </c>
      <c r="K1137" s="1">
        <v>-38564.6</v>
      </c>
      <c r="L1137" s="1">
        <v>139872.70000000001</v>
      </c>
      <c r="M1137" s="2" t="s">
        <v>20</v>
      </c>
      <c r="N1137" s="1">
        <v>1995</v>
      </c>
      <c r="O1137" s="1" t="str" cm="1">
        <f t="array" ref="O11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7" s="1" t="str" cm="1">
        <f t="array" ref="P11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7" s="2" t="s">
        <v>57</v>
      </c>
      <c r="R1137" s="2" t="str" cm="1">
        <f t="array" ref="R11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37" s="2" t="str">
        <f>IF(Esta[[#This Row],[TEC - Tipo de Estrutura 2]]="Pórtico","Vãos Multiplos",Esta[[#This Row],[TEC - Tipo de Estrutura 2]])</f>
        <v>Vãos Multiplos</v>
      </c>
      <c r="T1137" s="1">
        <v>1</v>
      </c>
      <c r="U1137" s="1">
        <v>5</v>
      </c>
      <c r="V1137" s="1">
        <v>35.5</v>
      </c>
      <c r="W1137" s="1">
        <v>5</v>
      </c>
      <c r="X1137" s="7"/>
      <c r="Y1137" s="8"/>
      <c r="Z1137" s="1" t="s">
        <v>41</v>
      </c>
      <c r="AA1137" s="2" t="s">
        <v>23</v>
      </c>
      <c r="AB1137" s="2" t="str" cm="1">
        <f t="array" ref="AB11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8" spans="1:30" ht="15" hidden="1" customHeight="1" x14ac:dyDescent="0.35">
      <c r="A1138" s="1">
        <v>1758</v>
      </c>
      <c r="B1138" s="1">
        <v>4</v>
      </c>
      <c r="C1138" s="11">
        <v>-8.5963621181089902</v>
      </c>
      <c r="D1138" s="10">
        <v>40.9271785564206</v>
      </c>
      <c r="E1138" s="1">
        <v>4951</v>
      </c>
      <c r="F1138" s="2" t="s">
        <v>1305</v>
      </c>
      <c r="G1138" s="1"/>
      <c r="H1138" s="2" t="s">
        <v>34</v>
      </c>
      <c r="I1138" s="2" t="s">
        <v>1076</v>
      </c>
      <c r="J1138" s="2" t="s">
        <v>1123</v>
      </c>
      <c r="K1138" s="1">
        <v>-39018.870000000003</v>
      </c>
      <c r="L1138" s="1">
        <v>139894.29999999999</v>
      </c>
      <c r="M1138" s="2" t="s">
        <v>20</v>
      </c>
      <c r="N1138" s="1">
        <v>1995</v>
      </c>
      <c r="O1138" s="1" t="str" cm="1">
        <f t="array" ref="O11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8" s="1" t="str" cm="1">
        <f t="array" ref="P11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38" s="2" t="s">
        <v>31</v>
      </c>
      <c r="R1138" s="2" t="str" cm="1">
        <f t="array" ref="R11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38" s="2" t="str">
        <f>IF(Esta[[#This Row],[TEC - Tipo de Estrutura 2]]="Pórtico","Vãos Multiplos",Esta[[#This Row],[TEC - Tipo de Estrutura 2]])</f>
        <v>Vãos Multiplos</v>
      </c>
      <c r="T1138" s="1">
        <v>3</v>
      </c>
      <c r="U1138" s="1">
        <v>48.89</v>
      </c>
      <c r="V1138" s="1">
        <v>9.5</v>
      </c>
      <c r="W1138" s="1">
        <v>25.03</v>
      </c>
      <c r="X1138" s="1">
        <v>6.8</v>
      </c>
      <c r="Y1138" s="8"/>
      <c r="Z1138" s="1" t="s">
        <v>41</v>
      </c>
      <c r="AA1138" s="2" t="s">
        <v>35</v>
      </c>
      <c r="AB1138" s="2" t="str" cm="1">
        <f t="array" ref="AB11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39" spans="1:30" ht="15" hidden="1" customHeight="1" x14ac:dyDescent="0.35">
      <c r="A1139" s="1">
        <v>1759</v>
      </c>
      <c r="B1139" s="1">
        <v>2</v>
      </c>
      <c r="C1139" s="11">
        <v>-8.5888695760904206</v>
      </c>
      <c r="D1139" s="10">
        <v>41.769646452544798</v>
      </c>
      <c r="E1139" s="1">
        <v>4958</v>
      </c>
      <c r="F1139" s="2" t="s">
        <v>1306</v>
      </c>
      <c r="G1139" s="1"/>
      <c r="H1139" s="2" t="s">
        <v>25</v>
      </c>
      <c r="I1139" s="2" t="s">
        <v>262</v>
      </c>
      <c r="J1139" s="2" t="s">
        <v>1180</v>
      </c>
      <c r="K1139" s="1">
        <v>-37896.089999999997</v>
      </c>
      <c r="L1139" s="1">
        <v>233456.4</v>
      </c>
      <c r="M1139" s="2" t="s">
        <v>20</v>
      </c>
      <c r="N1139" s="1">
        <v>1370</v>
      </c>
      <c r="O1139" s="1" t="str" cm="1">
        <f t="array" ref="O11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39" s="1" t="str" cm="1">
        <f t="array" ref="P11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39" s="2" t="s">
        <v>28</v>
      </c>
      <c r="R1139" s="2" t="str" cm="1">
        <f t="array" ref="R11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39" s="2" t="str">
        <f>IF(Esta[[#This Row],[TEC - Tipo de Estrutura 2]]="Pórtico","Vãos Multiplos",Esta[[#This Row],[TEC - Tipo de Estrutura 2]])</f>
        <v>Arco</v>
      </c>
      <c r="T1139" s="1">
        <v>22</v>
      </c>
      <c r="U1139" s="1">
        <v>377.51</v>
      </c>
      <c r="V1139" s="1">
        <v>4.7300000000000004</v>
      </c>
      <c r="W1139" s="1">
        <v>27.7</v>
      </c>
      <c r="X1139" s="1">
        <v>7.65</v>
      </c>
      <c r="Y1139" s="8"/>
      <c r="Z1139" s="1" t="s">
        <v>37</v>
      </c>
      <c r="AA1139" s="2" t="s">
        <v>32</v>
      </c>
      <c r="AB1139" s="2" t="str" cm="1">
        <f t="array" ref="AB11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40" spans="1:30" ht="15" hidden="1" customHeight="1" x14ac:dyDescent="0.35">
      <c r="A1140" s="1">
        <v>1763</v>
      </c>
      <c r="B1140" s="1">
        <v>1</v>
      </c>
      <c r="C1140" s="11">
        <v>-8.4492602956073402</v>
      </c>
      <c r="D1140" s="10">
        <v>40.566864163673003</v>
      </c>
      <c r="E1140" s="1">
        <v>4988</v>
      </c>
      <c r="F1140" s="2" t="s">
        <v>1307</v>
      </c>
      <c r="G1140" s="1"/>
      <c r="H1140" s="2" t="s">
        <v>55</v>
      </c>
      <c r="I1140" s="2" t="s">
        <v>1076</v>
      </c>
      <c r="J1140" s="2" t="s">
        <v>1171</v>
      </c>
      <c r="K1140" s="1">
        <v>-26772.89</v>
      </c>
      <c r="L1140" s="1">
        <v>99826.44</v>
      </c>
      <c r="M1140" s="2" t="s">
        <v>20</v>
      </c>
      <c r="N1140" s="1">
        <v>2005</v>
      </c>
      <c r="O1140" s="1" t="str" cm="1">
        <f t="array" ref="O11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0" s="1" t="str" cm="1">
        <f t="array" ref="P11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0" s="2" t="s">
        <v>31</v>
      </c>
      <c r="R1140" s="2" t="str" cm="1">
        <f t="array" ref="R11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0" s="2" t="str">
        <f>IF(Esta[[#This Row],[TEC - Tipo de Estrutura 2]]="Pórtico","Vãos Multiplos",Esta[[#This Row],[TEC - Tipo de Estrutura 2]])</f>
        <v>Vãos Multiplos</v>
      </c>
      <c r="T1140" s="1">
        <v>3</v>
      </c>
      <c r="U1140" s="1">
        <v>75.77</v>
      </c>
      <c r="V1140" s="1">
        <v>9.52</v>
      </c>
      <c r="W1140" s="1">
        <v>30.9</v>
      </c>
      <c r="X1140" s="1">
        <v>4.1500000000000004</v>
      </c>
      <c r="Y1140" s="8"/>
      <c r="Z1140" s="1" t="s">
        <v>41</v>
      </c>
      <c r="AA1140" s="2" t="s">
        <v>35</v>
      </c>
      <c r="AB1140" s="2" t="str" cm="1">
        <f t="array" ref="AB11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1" spans="1:30" ht="15" hidden="1" customHeight="1" x14ac:dyDescent="0.35">
      <c r="A1141" s="1">
        <v>1764</v>
      </c>
      <c r="B1141" s="1">
        <v>6</v>
      </c>
      <c r="C1141" s="11">
        <v>-8.4494496410998998</v>
      </c>
      <c r="D1141" s="10">
        <v>40.565596330400602</v>
      </c>
      <c r="E1141" s="1">
        <v>4988</v>
      </c>
      <c r="F1141" s="2" t="s">
        <v>1308</v>
      </c>
      <c r="G1141" s="1"/>
      <c r="H1141" s="2" t="s">
        <v>55</v>
      </c>
      <c r="I1141" s="2" t="s">
        <v>1076</v>
      </c>
      <c r="J1141" s="2" t="s">
        <v>1171</v>
      </c>
      <c r="K1141" s="1">
        <v>-26789.43</v>
      </c>
      <c r="L1141" s="1">
        <v>99685.71</v>
      </c>
      <c r="M1141" s="2" t="s">
        <v>20</v>
      </c>
      <c r="N1141" s="1">
        <v>2005</v>
      </c>
      <c r="O1141" s="1" t="str" cm="1">
        <f t="array" ref="O11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1" s="1" t="str" cm="1">
        <f t="array" ref="P11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1" s="2" t="s">
        <v>31</v>
      </c>
      <c r="R1141" s="2" t="str" cm="1">
        <f t="array" ref="R11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1" s="2" t="str">
        <f>IF(Esta[[#This Row],[TEC - Tipo de Estrutura 2]]="Pórtico","Vãos Multiplos",Esta[[#This Row],[TEC - Tipo de Estrutura 2]])</f>
        <v>Vãos Multiplos</v>
      </c>
      <c r="T1141" s="1">
        <v>11</v>
      </c>
      <c r="U1141" s="1">
        <v>317.5</v>
      </c>
      <c r="V1141" s="1">
        <v>20.5</v>
      </c>
      <c r="W1141" s="1">
        <v>35</v>
      </c>
      <c r="X1141" s="1">
        <v>6.75</v>
      </c>
      <c r="Y1141" s="8"/>
      <c r="Z1141" s="1" t="s">
        <v>41</v>
      </c>
      <c r="AA1141" s="2" t="s">
        <v>35</v>
      </c>
      <c r="AB1141" s="2" t="str" cm="1">
        <f t="array" ref="AB11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2" spans="1:30" ht="15" hidden="1" customHeight="1" x14ac:dyDescent="0.35">
      <c r="A1142" s="1">
        <v>1765</v>
      </c>
      <c r="B1142" s="1">
        <v>1</v>
      </c>
      <c r="C1142" s="11">
        <v>-8.4480114650730709</v>
      </c>
      <c r="D1142" s="10">
        <v>40.566975908153601</v>
      </c>
      <c r="E1142" s="1">
        <v>4988</v>
      </c>
      <c r="F1142" s="2" t="s">
        <v>1309</v>
      </c>
      <c r="G1142" s="1"/>
      <c r="H1142" s="2" t="s">
        <v>55</v>
      </c>
      <c r="I1142" s="2" t="s">
        <v>1076</v>
      </c>
      <c r="J1142" s="2" t="s">
        <v>1171</v>
      </c>
      <c r="K1142" s="1">
        <v>-26667.09</v>
      </c>
      <c r="L1142" s="1">
        <v>99838.47</v>
      </c>
      <c r="M1142" s="2" t="s">
        <v>20</v>
      </c>
      <c r="N1142" s="1">
        <v>2005</v>
      </c>
      <c r="O1142" s="1" t="str" cm="1">
        <f t="array" ref="O11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2" s="1" t="str" cm="1">
        <f t="array" ref="P11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2" s="2" t="s">
        <v>31</v>
      </c>
      <c r="R1142" s="2" t="str" cm="1">
        <f t="array" ref="R11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2" s="2" t="str">
        <f>IF(Esta[[#This Row],[TEC - Tipo de Estrutura 2]]="Pórtico","Vãos Multiplos",Esta[[#This Row],[TEC - Tipo de Estrutura 2]])</f>
        <v>Vãos Multiplos</v>
      </c>
      <c r="T1142" s="1">
        <v>4</v>
      </c>
      <c r="U1142" s="1">
        <v>99.05</v>
      </c>
      <c r="V1142" s="1">
        <v>9.52</v>
      </c>
      <c r="W1142" s="1">
        <v>30.9</v>
      </c>
      <c r="X1142" s="1">
        <v>4</v>
      </c>
      <c r="Y1142" s="8"/>
      <c r="Z1142" s="1" t="s">
        <v>41</v>
      </c>
      <c r="AA1142" s="2" t="s">
        <v>35</v>
      </c>
      <c r="AB1142" s="2" t="str" cm="1">
        <f t="array" ref="AB11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3" spans="1:30" ht="15" hidden="1" customHeight="1" x14ac:dyDescent="0.35">
      <c r="A1143" s="1">
        <v>1768</v>
      </c>
      <c r="B1143" s="1">
        <v>4</v>
      </c>
      <c r="C1143" s="11">
        <v>-8.4573666090219994</v>
      </c>
      <c r="D1143" s="10">
        <v>40.557964632540397</v>
      </c>
      <c r="E1143" s="1">
        <v>4991</v>
      </c>
      <c r="F1143" s="2" t="s">
        <v>1310</v>
      </c>
      <c r="G1143" s="1"/>
      <c r="H1143" s="2" t="s">
        <v>18</v>
      </c>
      <c r="I1143" s="2" t="s">
        <v>1076</v>
      </c>
      <c r="J1143" s="2" t="s">
        <v>1171</v>
      </c>
      <c r="K1143" s="1">
        <v>-27463</v>
      </c>
      <c r="L1143" s="1">
        <v>98840.68</v>
      </c>
      <c r="M1143" s="2" t="s">
        <v>20</v>
      </c>
      <c r="N1143" s="1">
        <v>2005</v>
      </c>
      <c r="O1143" s="1" t="str" cm="1">
        <f t="array" ref="O11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3" s="1" t="str" cm="1">
        <f t="array" ref="P11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3" s="2" t="s">
        <v>57</v>
      </c>
      <c r="R1143" s="2" t="str" cm="1">
        <f t="array" ref="R11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43" s="2" t="str">
        <f>IF(Esta[[#This Row],[TEC - Tipo de Estrutura 2]]="Pórtico","Vãos Multiplos",Esta[[#This Row],[TEC - Tipo de Estrutura 2]])</f>
        <v>Vãos Multiplos</v>
      </c>
      <c r="T1143" s="1">
        <v>1</v>
      </c>
      <c r="U1143" s="1">
        <v>10.5</v>
      </c>
      <c r="V1143" s="1">
        <v>16.8</v>
      </c>
      <c r="W1143" s="1">
        <v>10.5</v>
      </c>
      <c r="X1143" s="7"/>
      <c r="Y1143" s="8"/>
      <c r="Z1143" s="1" t="s">
        <v>41</v>
      </c>
      <c r="AA1143" s="2" t="s">
        <v>23</v>
      </c>
      <c r="AB1143" s="2" t="str" cm="1">
        <f t="array" ref="AB11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4" spans="1:30" ht="15" hidden="1" customHeight="1" x14ac:dyDescent="0.35">
      <c r="A1144" s="1">
        <v>1771</v>
      </c>
      <c r="B1144" s="1">
        <v>4</v>
      </c>
      <c r="C1144" s="11">
        <v>-8.1096089913244995</v>
      </c>
      <c r="D1144" s="10">
        <v>40.164188220363499</v>
      </c>
      <c r="E1144" s="1">
        <v>5006</v>
      </c>
      <c r="F1144" s="2" t="s">
        <v>1311</v>
      </c>
      <c r="G1144" s="1"/>
      <c r="H1144" s="2" t="s">
        <v>25</v>
      </c>
      <c r="I1144" s="2" t="s">
        <v>600</v>
      </c>
      <c r="J1144" s="2" t="s">
        <v>974</v>
      </c>
      <c r="K1144" s="1">
        <v>2001.885</v>
      </c>
      <c r="L1144" s="1">
        <v>55064.86</v>
      </c>
      <c r="M1144" s="2" t="s">
        <v>20</v>
      </c>
      <c r="N1144" s="1">
        <v>1995</v>
      </c>
      <c r="O1144" s="1" t="str" cm="1">
        <f t="array" ref="O11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4" s="1" t="str" cm="1">
        <f t="array" ref="P11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4" s="2" t="s">
        <v>31</v>
      </c>
      <c r="R1144" s="2" t="str" cm="1">
        <f t="array" ref="R11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4" s="2" t="str">
        <f>IF(Esta[[#This Row],[TEC - Tipo de Estrutura 2]]="Pórtico","Vãos Multiplos",Esta[[#This Row],[TEC - Tipo de Estrutura 2]])</f>
        <v>Vãos Multiplos</v>
      </c>
      <c r="T1144" s="1">
        <v>3</v>
      </c>
      <c r="U1144" s="1">
        <v>73.8</v>
      </c>
      <c r="V1144" s="1">
        <v>13.8</v>
      </c>
      <c r="W1144" s="1">
        <v>32</v>
      </c>
      <c r="X1144" s="1">
        <v>4.6500000000000004</v>
      </c>
      <c r="Y1144" s="8"/>
      <c r="Z1144" s="1" t="s">
        <v>41</v>
      </c>
      <c r="AA1144" s="2" t="s">
        <v>35</v>
      </c>
      <c r="AB1144" s="2" t="str" cm="1">
        <f t="array" ref="AB11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5" spans="1:30" ht="15" hidden="1" customHeight="1" x14ac:dyDescent="0.35">
      <c r="A1145" s="1">
        <v>1773</v>
      </c>
      <c r="B1145" s="1">
        <v>1</v>
      </c>
      <c r="C1145" s="11">
        <v>-8.4506601484611696</v>
      </c>
      <c r="D1145" s="10">
        <v>40.568525042444698</v>
      </c>
      <c r="E1145" s="1">
        <v>5011</v>
      </c>
      <c r="F1145" s="2" t="s">
        <v>1312</v>
      </c>
      <c r="G1145" s="1"/>
      <c r="H1145" s="2" t="s">
        <v>25</v>
      </c>
      <c r="I1145" s="2" t="s">
        <v>1076</v>
      </c>
      <c r="J1145" s="2" t="s">
        <v>1171</v>
      </c>
      <c r="K1145" s="1">
        <v>-26890.77</v>
      </c>
      <c r="L1145" s="1">
        <v>100011.3</v>
      </c>
      <c r="M1145" s="2" t="s">
        <v>20</v>
      </c>
      <c r="N1145" s="1">
        <v>1962</v>
      </c>
      <c r="O1145" s="1" t="str" cm="1">
        <f t="array" ref="O11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145" s="1" t="str" cm="1">
        <f t="array" ref="P11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5" s="2" t="s">
        <v>229</v>
      </c>
      <c r="R1145" s="2" t="str" cm="1">
        <f t="array" ref="R11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5" s="2" t="str">
        <f>IF(Esta[[#This Row],[TEC - Tipo de Estrutura 2]]="Pórtico","Vãos Multiplos",Esta[[#This Row],[TEC - Tipo de Estrutura 2]])</f>
        <v>Vãos Multiplos</v>
      </c>
      <c r="T1145" s="1">
        <v>6</v>
      </c>
      <c r="U1145" s="1">
        <v>56.83</v>
      </c>
      <c r="V1145" s="1">
        <v>12.3</v>
      </c>
      <c r="W1145" s="1">
        <v>10.33</v>
      </c>
      <c r="X1145" s="1">
        <v>3.5</v>
      </c>
      <c r="Y1145" s="8"/>
      <c r="Z1145" s="1" t="s">
        <v>41</v>
      </c>
      <c r="AA1145" s="2" t="s">
        <v>23</v>
      </c>
      <c r="AB1145" s="2" t="str" cm="1">
        <f t="array" ref="AB11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46" spans="1:30" ht="15" hidden="1" customHeight="1" x14ac:dyDescent="0.35">
      <c r="A1146" s="1">
        <v>1774</v>
      </c>
      <c r="B1146" s="1">
        <v>2</v>
      </c>
      <c r="C1146" s="11">
        <v>-8.4482777094646409</v>
      </c>
      <c r="D1146" s="10">
        <v>40.571095372119302</v>
      </c>
      <c r="E1146" s="1">
        <v>5012</v>
      </c>
      <c r="F1146" s="2" t="s">
        <v>1313</v>
      </c>
      <c r="G1146" s="1"/>
      <c r="H1146" s="2" t="s">
        <v>25</v>
      </c>
      <c r="I1146" s="2" t="s">
        <v>1076</v>
      </c>
      <c r="J1146" s="2" t="s">
        <v>1171</v>
      </c>
      <c r="K1146" s="1">
        <v>-26688</v>
      </c>
      <c r="L1146" s="1">
        <v>100296</v>
      </c>
      <c r="M1146" s="2" t="s">
        <v>20</v>
      </c>
      <c r="N1146" s="1">
        <v>1879</v>
      </c>
      <c r="O1146" s="1" t="str" cm="1">
        <f t="array" ref="O11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6" s="1" t="str" cm="1">
        <f t="array" ref="P11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6" s="2" t="s">
        <v>28</v>
      </c>
      <c r="R1146" s="2" t="str" cm="1">
        <f t="array" ref="R11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46" s="2" t="str">
        <f>IF(Esta[[#This Row],[TEC - Tipo de Estrutura 2]]="Pórtico","Vãos Multiplos",Esta[[#This Row],[TEC - Tipo de Estrutura 2]])</f>
        <v>Arco</v>
      </c>
      <c r="T1146" s="1">
        <v>5</v>
      </c>
      <c r="U1146" s="1">
        <v>62</v>
      </c>
      <c r="V1146" s="1">
        <v>9.8000000000000007</v>
      </c>
      <c r="W1146" s="1">
        <v>12.4</v>
      </c>
      <c r="X1146" s="1">
        <v>3.8</v>
      </c>
      <c r="Y1146" s="8"/>
      <c r="Z1146" s="1" t="s">
        <v>41</v>
      </c>
      <c r="AA1146" s="2" t="s">
        <v>32</v>
      </c>
      <c r="AB1146" s="2" t="str" cm="1">
        <f t="array" ref="AB11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  <c r="AD1146" s="2" t="s">
        <v>23</v>
      </c>
    </row>
    <row r="1147" spans="1:30" ht="15" hidden="1" customHeight="1" x14ac:dyDescent="0.35">
      <c r="A1147" s="1">
        <v>1776</v>
      </c>
      <c r="B1147" s="1">
        <v>1</v>
      </c>
      <c r="C1147" s="11">
        <v>-8.6849513596606993</v>
      </c>
      <c r="D1147" s="10">
        <v>40.632543907181699</v>
      </c>
      <c r="E1147" s="1">
        <v>5017</v>
      </c>
      <c r="F1147" s="2" t="s">
        <v>1314</v>
      </c>
      <c r="G1147" s="1"/>
      <c r="H1147" s="2" t="s">
        <v>25</v>
      </c>
      <c r="I1147" s="2" t="s">
        <v>1076</v>
      </c>
      <c r="J1147" s="2" t="s">
        <v>1076</v>
      </c>
      <c r="K1147" s="1">
        <v>-46686.42</v>
      </c>
      <c r="L1147" s="1">
        <v>107218.3</v>
      </c>
      <c r="M1147" s="2" t="s">
        <v>20</v>
      </c>
      <c r="N1147" s="1">
        <v>1960</v>
      </c>
      <c r="O1147" s="1" t="str" cm="1">
        <f t="array" ref="O11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7" s="1" t="str" cm="1">
        <f t="array" ref="P11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7" s="2" t="s">
        <v>31</v>
      </c>
      <c r="R1147" s="2" t="str" cm="1">
        <f t="array" ref="R11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7" s="2" t="str">
        <f>IF(Esta[[#This Row],[TEC - Tipo de Estrutura 2]]="Pórtico","Vãos Multiplos",Esta[[#This Row],[TEC - Tipo de Estrutura 2]])</f>
        <v>Vãos Multiplos</v>
      </c>
      <c r="T1147" s="1">
        <v>9</v>
      </c>
      <c r="U1147" s="1">
        <v>192</v>
      </c>
      <c r="V1147" s="1">
        <v>9.4</v>
      </c>
      <c r="W1147" s="1">
        <v>25</v>
      </c>
      <c r="X1147" s="1">
        <v>5</v>
      </c>
      <c r="Y1147" s="8"/>
      <c r="Z1147" s="1" t="s">
        <v>41</v>
      </c>
      <c r="AA1147" s="2" t="s">
        <v>23</v>
      </c>
      <c r="AB1147" s="2" t="str" cm="1">
        <f t="array" ref="AB11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1147" s="2" t="s">
        <v>35</v>
      </c>
    </row>
    <row r="1148" spans="1:30" ht="15" hidden="1" customHeight="1" x14ac:dyDescent="0.35">
      <c r="A1148" s="1">
        <v>1777</v>
      </c>
      <c r="B1148" s="1">
        <v>2</v>
      </c>
      <c r="C1148" s="11">
        <v>-8.1123573291671001</v>
      </c>
      <c r="D1148" s="10">
        <v>40.154814812215399</v>
      </c>
      <c r="E1148" s="1">
        <v>5021</v>
      </c>
      <c r="F1148" s="2" t="s">
        <v>1315</v>
      </c>
      <c r="G1148" s="1"/>
      <c r="H1148" s="2" t="s">
        <v>25</v>
      </c>
      <c r="I1148" s="2" t="s">
        <v>600</v>
      </c>
      <c r="J1148" s="2" t="s">
        <v>974</v>
      </c>
      <c r="K1148" s="1">
        <v>1768</v>
      </c>
      <c r="L1148" s="1">
        <v>54024</v>
      </c>
      <c r="M1148" s="2" t="s">
        <v>20</v>
      </c>
      <c r="N1148" s="1">
        <v>1533</v>
      </c>
      <c r="O1148" s="1" t="str" cm="1">
        <f t="array" ref="O11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8" s="1" t="str" cm="1">
        <f t="array" ref="P11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48" s="2" t="s">
        <v>28</v>
      </c>
      <c r="R1148" s="2" t="str" cm="1">
        <f t="array" ref="R11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48" s="2" t="str">
        <f>IF(Esta[[#This Row],[TEC - Tipo de Estrutura 2]]="Pórtico","Vãos Multiplos",Esta[[#This Row],[TEC - Tipo de Estrutura 2]])</f>
        <v>Arco</v>
      </c>
      <c r="T1148" s="1">
        <v>3</v>
      </c>
      <c r="U1148" s="1">
        <v>37.6</v>
      </c>
      <c r="V1148" s="1">
        <v>4.83</v>
      </c>
      <c r="W1148" s="1">
        <v>13.7</v>
      </c>
      <c r="X1148" s="1">
        <v>4</v>
      </c>
      <c r="Y1148" s="8"/>
      <c r="Z1148" s="1" t="s">
        <v>41</v>
      </c>
      <c r="AA1148" s="2" t="s">
        <v>32</v>
      </c>
      <c r="AB1148" s="2" t="str" cm="1">
        <f t="array" ref="AB11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49" spans="1:30" ht="15" hidden="1" customHeight="1" x14ac:dyDescent="0.35">
      <c r="A1149" s="1">
        <v>1778</v>
      </c>
      <c r="B1149" s="1">
        <v>3</v>
      </c>
      <c r="C1149" s="11">
        <v>-8.1220441956368195</v>
      </c>
      <c r="D1149" s="10">
        <v>39.986168118776597</v>
      </c>
      <c r="E1149" s="1">
        <v>5023</v>
      </c>
      <c r="F1149" s="2" t="s">
        <v>1316</v>
      </c>
      <c r="G1149" s="1"/>
      <c r="H1149" s="2" t="s">
        <v>25</v>
      </c>
      <c r="I1149" s="2" t="s">
        <v>600</v>
      </c>
      <c r="J1149" s="2" t="s">
        <v>974</v>
      </c>
      <c r="K1149" s="1">
        <v>945</v>
      </c>
      <c r="L1149" s="1">
        <v>35298</v>
      </c>
      <c r="M1149" s="2" t="s">
        <v>20</v>
      </c>
      <c r="N1149" s="1">
        <v>1985</v>
      </c>
      <c r="O1149" s="1" t="str" cm="1">
        <f t="array" ref="O11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9" s="1" t="str" cm="1">
        <f t="array" ref="P11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49" s="2" t="s">
        <v>31</v>
      </c>
      <c r="R1149" s="2" t="str" cm="1">
        <f t="array" ref="R11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49" s="2" t="str">
        <f>IF(Esta[[#This Row],[TEC - Tipo de Estrutura 2]]="Pórtico","Vãos Multiplos",Esta[[#This Row],[TEC - Tipo de Estrutura 2]])</f>
        <v>Vãos Multiplos</v>
      </c>
      <c r="T1149" s="1">
        <v>7</v>
      </c>
      <c r="U1149" s="1">
        <v>121</v>
      </c>
      <c r="V1149" s="1">
        <v>11.5</v>
      </c>
      <c r="W1149" s="1">
        <v>27</v>
      </c>
      <c r="X1149" s="1">
        <v>26</v>
      </c>
      <c r="Y1149" s="8"/>
      <c r="Z1149" s="1" t="s">
        <v>41</v>
      </c>
      <c r="AA1149" s="2" t="s">
        <v>35</v>
      </c>
      <c r="AB1149" s="2" t="str" cm="1">
        <f t="array" ref="AB11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0" spans="1:30" ht="15" hidden="1" customHeight="1" x14ac:dyDescent="0.35">
      <c r="A1150" s="1">
        <v>1779</v>
      </c>
      <c r="B1150" s="1">
        <v>5</v>
      </c>
      <c r="C1150" s="11">
        <v>-9.2326482907472105</v>
      </c>
      <c r="D1150" s="10">
        <v>38.744563342293603</v>
      </c>
      <c r="E1150" s="1">
        <v>5048</v>
      </c>
      <c r="F1150" s="2" t="s">
        <v>1317</v>
      </c>
      <c r="G1150" s="1"/>
      <c r="H1150" s="2" t="s">
        <v>34</v>
      </c>
      <c r="I1150" s="2" t="s">
        <v>254</v>
      </c>
      <c r="J1150" s="2" t="s">
        <v>1318</v>
      </c>
      <c r="K1150" s="1">
        <v>-95592</v>
      </c>
      <c r="L1150" s="1">
        <v>-101974</v>
      </c>
      <c r="M1150" s="2" t="s">
        <v>20</v>
      </c>
      <c r="N1150" s="1">
        <v>1997</v>
      </c>
      <c r="O1150" s="1" t="str" cm="1">
        <f t="array" ref="O11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0" s="1" t="str" cm="1">
        <f t="array" ref="P11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0" s="2" t="s">
        <v>31</v>
      </c>
      <c r="R1150" s="2" t="str" cm="1">
        <f t="array" ref="R11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0" s="2" t="str">
        <f>IF(Esta[[#This Row],[TEC - Tipo de Estrutura 2]]="Pórtico","Vãos Multiplos",Esta[[#This Row],[TEC - Tipo de Estrutura 2]])</f>
        <v>Vãos Multiplos</v>
      </c>
      <c r="T1150" s="1">
        <v>4</v>
      </c>
      <c r="U1150" s="1">
        <v>75</v>
      </c>
      <c r="V1150" s="1">
        <v>26.5</v>
      </c>
      <c r="W1150" s="1">
        <v>25.3</v>
      </c>
      <c r="X1150" s="1">
        <v>7</v>
      </c>
      <c r="Y1150" s="8"/>
      <c r="Z1150" s="1" t="s">
        <v>29</v>
      </c>
      <c r="AA1150" s="2" t="s">
        <v>23</v>
      </c>
      <c r="AB1150" s="2" t="str" cm="1">
        <f t="array" ref="AB11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1" spans="1:30" ht="15" hidden="1" customHeight="1" x14ac:dyDescent="0.35">
      <c r="A1151" s="1">
        <v>1787</v>
      </c>
      <c r="B1151" s="1">
        <v>2</v>
      </c>
      <c r="C1151" s="11">
        <v>-8.1840328177835406</v>
      </c>
      <c r="D1151" s="10">
        <v>41.867404376950603</v>
      </c>
      <c r="E1151" s="1">
        <v>5097</v>
      </c>
      <c r="F1151" s="2" t="s">
        <v>1875</v>
      </c>
      <c r="G1151" s="1"/>
      <c r="H1151" s="2" t="s">
        <v>25</v>
      </c>
      <c r="I1151" s="2" t="s">
        <v>262</v>
      </c>
      <c r="J1151" s="2" t="s">
        <v>1179</v>
      </c>
      <c r="K1151" s="1">
        <v>-4227.88</v>
      </c>
      <c r="L1151" s="1">
        <v>244215.2</v>
      </c>
      <c r="M1151" s="2" t="s">
        <v>20</v>
      </c>
      <c r="N1151" s="1">
        <v>1991</v>
      </c>
      <c r="O1151" s="1" t="str" cm="1">
        <f t="array" ref="O11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1" s="1" t="str" cm="1">
        <f t="array" ref="P11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1" s="2" t="s">
        <v>31</v>
      </c>
      <c r="R1151" s="2" t="str" cm="1">
        <f t="array" ref="R11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1" s="2" t="str">
        <f>IF(Esta[[#This Row],[TEC - Tipo de Estrutura 2]]="Pórtico","Vãos Multiplos",Esta[[#This Row],[TEC - Tipo de Estrutura 2]])</f>
        <v>Vãos Multiplos</v>
      </c>
      <c r="T1151" s="1">
        <v>4</v>
      </c>
      <c r="U1151" s="1">
        <v>198.63</v>
      </c>
      <c r="V1151" s="1">
        <v>11.23</v>
      </c>
      <c r="W1151" s="1">
        <v>56.72</v>
      </c>
      <c r="X1151" s="1">
        <v>52</v>
      </c>
      <c r="Y1151" s="8"/>
      <c r="Z1151" s="1" t="s">
        <v>37</v>
      </c>
      <c r="AA1151" s="2" t="s">
        <v>35</v>
      </c>
      <c r="AB1151" s="2" t="str" cm="1">
        <f t="array" ref="AB11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2" spans="1:30" ht="15" hidden="1" customHeight="1" x14ac:dyDescent="0.35">
      <c r="A1152" s="1">
        <v>1788</v>
      </c>
      <c r="B1152" s="1">
        <v>3</v>
      </c>
      <c r="C1152" s="11">
        <v>-8.7438605806453698</v>
      </c>
      <c r="D1152" s="10">
        <v>41.950677046386801</v>
      </c>
      <c r="E1152" s="1">
        <v>5101</v>
      </c>
      <c r="F1152" s="2" t="s">
        <v>1319</v>
      </c>
      <c r="G1152" s="1"/>
      <c r="H1152" s="2" t="s">
        <v>25</v>
      </c>
      <c r="I1152" s="2" t="s">
        <v>262</v>
      </c>
      <c r="J1152" s="2" t="s">
        <v>383</v>
      </c>
      <c r="K1152" s="1">
        <v>-50640.45</v>
      </c>
      <c r="L1152" s="1">
        <v>253643.6</v>
      </c>
      <c r="M1152" s="2" t="s">
        <v>20</v>
      </c>
      <c r="N1152" s="1">
        <v>2013</v>
      </c>
      <c r="O1152" s="1" t="str" cm="1">
        <f t="array" ref="O11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152" s="1" t="str" cm="1">
        <f t="array" ref="P11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2" s="2" t="s">
        <v>31</v>
      </c>
      <c r="R1152" s="2" t="str" cm="1">
        <f t="array" ref="R11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2" s="2" t="str">
        <f>IF(Esta[[#This Row],[TEC - Tipo de Estrutura 2]]="Pórtico","Vãos Multiplos",Esta[[#This Row],[TEC - Tipo de Estrutura 2]])</f>
        <v>Vãos Multiplos</v>
      </c>
      <c r="T1152" s="1">
        <v>5</v>
      </c>
      <c r="U1152" s="1">
        <v>433</v>
      </c>
      <c r="V1152" s="1">
        <v>15.8</v>
      </c>
      <c r="W1152" s="1">
        <v>101</v>
      </c>
      <c r="X1152" s="1">
        <v>21.5</v>
      </c>
      <c r="Y1152" s="8"/>
      <c r="Z1152" s="1" t="s">
        <v>37</v>
      </c>
      <c r="AA1152" s="2" t="s">
        <v>35</v>
      </c>
      <c r="AB1152" s="2" t="str" cm="1">
        <f t="array" ref="AB11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3" spans="1:29" ht="15" hidden="1" customHeight="1" x14ac:dyDescent="0.35">
      <c r="A1153" s="1">
        <v>1789</v>
      </c>
      <c r="B1153" s="1">
        <v>2</v>
      </c>
      <c r="C1153" s="11">
        <v>-8.3227939332015008</v>
      </c>
      <c r="D1153" s="10">
        <v>41.438496543947899</v>
      </c>
      <c r="E1153" s="1">
        <v>5102</v>
      </c>
      <c r="F1153" s="2" t="s">
        <v>1320</v>
      </c>
      <c r="G1153" s="1"/>
      <c r="H1153" s="2" t="s">
        <v>25</v>
      </c>
      <c r="I1153" s="2" t="s">
        <v>151</v>
      </c>
      <c r="J1153" s="2" t="s">
        <v>962</v>
      </c>
      <c r="K1153" s="1">
        <v>-15853</v>
      </c>
      <c r="L1153" s="1">
        <v>196594</v>
      </c>
      <c r="M1153" s="2" t="s">
        <v>20</v>
      </c>
      <c r="N1153" s="1">
        <v>1998</v>
      </c>
      <c r="O1153" s="1" t="str" cm="1">
        <f t="array" ref="O11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3" s="1" t="str" cm="1">
        <f t="array" ref="P11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3" s="2" t="s">
        <v>31</v>
      </c>
      <c r="R1153" s="2" t="str" cm="1">
        <f t="array" ref="R11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3" s="2" t="str">
        <f>IF(Esta[[#This Row],[TEC - Tipo de Estrutura 2]]="Pórtico","Vãos Multiplos",Esta[[#This Row],[TEC - Tipo de Estrutura 2]])</f>
        <v>Vãos Multiplos</v>
      </c>
      <c r="T1153" s="1">
        <v>3</v>
      </c>
      <c r="U1153" s="1">
        <v>29.9</v>
      </c>
      <c r="V1153" s="1">
        <v>26.62</v>
      </c>
      <c r="W1153" s="1">
        <v>12.02</v>
      </c>
      <c r="X1153" s="1">
        <v>2.74</v>
      </c>
      <c r="Y1153" s="8"/>
      <c r="Z1153" s="1" t="s">
        <v>37</v>
      </c>
      <c r="AA1153" s="2" t="s">
        <v>35</v>
      </c>
      <c r="AB1153" s="2" t="str" cm="1">
        <f t="array" ref="AB11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4" spans="1:29" ht="15" hidden="1" customHeight="1" x14ac:dyDescent="0.35">
      <c r="A1154" s="1">
        <v>1790</v>
      </c>
      <c r="B1154" s="1">
        <v>4</v>
      </c>
      <c r="C1154" s="11">
        <v>-8.3119832550125903</v>
      </c>
      <c r="D1154" s="10">
        <v>41.436298890110599</v>
      </c>
      <c r="E1154" s="1">
        <v>5103</v>
      </c>
      <c r="F1154" s="2" t="s">
        <v>1321</v>
      </c>
      <c r="G1154" s="1"/>
      <c r="H1154" s="2" t="s">
        <v>18</v>
      </c>
      <c r="I1154" s="2" t="s">
        <v>151</v>
      </c>
      <c r="J1154" s="2" t="s">
        <v>962</v>
      </c>
      <c r="K1154" s="1">
        <v>-14950</v>
      </c>
      <c r="L1154" s="1">
        <v>196348</v>
      </c>
      <c r="M1154" s="2" t="s">
        <v>20</v>
      </c>
      <c r="N1154" s="1">
        <v>1996</v>
      </c>
      <c r="O1154" s="1" t="str" cm="1">
        <f t="array" ref="O11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4" s="1" t="str" cm="1">
        <f t="array" ref="P11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4" s="2" t="s">
        <v>57</v>
      </c>
      <c r="R1154" s="2" t="str" cm="1">
        <f t="array" ref="R11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54" s="2" t="str">
        <f>IF(Esta[[#This Row],[TEC - Tipo de Estrutura 2]]="Pórtico","Vãos Multiplos",Esta[[#This Row],[TEC - Tipo de Estrutura 2]])</f>
        <v>Vãos Multiplos</v>
      </c>
      <c r="T1154" s="1">
        <v>1</v>
      </c>
      <c r="U1154" s="1">
        <v>15.52</v>
      </c>
      <c r="V1154" s="1">
        <v>26.95</v>
      </c>
      <c r="W1154" s="1">
        <v>15.52</v>
      </c>
      <c r="X1154" s="7"/>
      <c r="Y1154" s="8"/>
      <c r="Z1154" s="1" t="s">
        <v>37</v>
      </c>
      <c r="AA1154" s="2" t="s">
        <v>35</v>
      </c>
      <c r="AB1154" s="2" t="str" cm="1">
        <f t="array" ref="AB11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5" spans="1:29" ht="15" hidden="1" customHeight="1" x14ac:dyDescent="0.35">
      <c r="A1155" s="1">
        <v>1791</v>
      </c>
      <c r="B1155" s="1">
        <v>4</v>
      </c>
      <c r="C1155" s="11">
        <v>-8.4191387745708806</v>
      </c>
      <c r="D1155" s="10">
        <v>41.561091692054099</v>
      </c>
      <c r="E1155" s="1">
        <v>5104</v>
      </c>
      <c r="F1155" s="2" t="s">
        <v>1322</v>
      </c>
      <c r="G1155" s="1"/>
      <c r="H1155" s="2" t="s">
        <v>34</v>
      </c>
      <c r="I1155" s="2" t="s">
        <v>151</v>
      </c>
      <c r="J1155" s="2" t="s">
        <v>151</v>
      </c>
      <c r="K1155" s="1">
        <v>-23860</v>
      </c>
      <c r="L1155" s="1">
        <v>210232</v>
      </c>
      <c r="M1155" s="2" t="s">
        <v>20</v>
      </c>
      <c r="N1155" s="1">
        <v>2004</v>
      </c>
      <c r="O1155" s="1" t="str" cm="1">
        <f t="array" ref="O11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5" s="1" t="str" cm="1">
        <f t="array" ref="P11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5" s="2" t="s">
        <v>31</v>
      </c>
      <c r="R1155" s="2" t="str" cm="1">
        <f t="array" ref="R11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5" s="2" t="str">
        <f>IF(Esta[[#This Row],[TEC - Tipo de Estrutura 2]]="Pórtico","Vãos Multiplos",Esta[[#This Row],[TEC - Tipo de Estrutura 2]])</f>
        <v>Vãos Multiplos</v>
      </c>
      <c r="T1155" s="1">
        <v>3</v>
      </c>
      <c r="U1155" s="1">
        <v>81.55</v>
      </c>
      <c r="V1155" s="1">
        <v>12</v>
      </c>
      <c r="W1155" s="1">
        <v>43</v>
      </c>
      <c r="X1155" s="1">
        <v>8</v>
      </c>
      <c r="Y1155" s="8"/>
      <c r="Z1155" s="1" t="s">
        <v>37</v>
      </c>
      <c r="AA1155" s="2" t="s">
        <v>35</v>
      </c>
      <c r="AB1155" s="2" t="str" cm="1">
        <f t="array" ref="AB11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6" spans="1:29" ht="15" hidden="1" customHeight="1" x14ac:dyDescent="0.35">
      <c r="A1156" s="1">
        <v>1792</v>
      </c>
      <c r="B1156" s="1">
        <v>4</v>
      </c>
      <c r="C1156" s="11">
        <v>-8.4182292873617595</v>
      </c>
      <c r="D1156" s="10">
        <v>41.561535134130203</v>
      </c>
      <c r="E1156" s="1">
        <v>5105</v>
      </c>
      <c r="F1156" s="2" t="s">
        <v>1323</v>
      </c>
      <c r="G1156" s="1"/>
      <c r="H1156" s="2" t="s">
        <v>34</v>
      </c>
      <c r="I1156" s="2" t="s">
        <v>151</v>
      </c>
      <c r="J1156" s="2" t="s">
        <v>151</v>
      </c>
      <c r="K1156" s="1">
        <v>-23783.97</v>
      </c>
      <c r="L1156" s="1">
        <v>210281</v>
      </c>
      <c r="M1156" s="2" t="s">
        <v>20</v>
      </c>
      <c r="N1156" s="1">
        <v>1999</v>
      </c>
      <c r="O1156" s="1" t="str" cm="1">
        <f t="array" ref="O11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6" s="1" t="str" cm="1">
        <f t="array" ref="P11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6" s="2" t="s">
        <v>31</v>
      </c>
      <c r="R1156" s="2" t="str" cm="1">
        <f t="array" ref="R11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6" s="2" t="str">
        <f>IF(Esta[[#This Row],[TEC - Tipo de Estrutura 2]]="Pórtico","Vãos Multiplos",Esta[[#This Row],[TEC - Tipo de Estrutura 2]])</f>
        <v>Vãos Multiplos</v>
      </c>
      <c r="T1156" s="1">
        <v>3</v>
      </c>
      <c r="U1156" s="1">
        <v>67.599999999999994</v>
      </c>
      <c r="V1156" s="1">
        <v>11.25</v>
      </c>
      <c r="W1156" s="1">
        <v>33</v>
      </c>
      <c r="X1156" s="1">
        <v>6.42</v>
      </c>
      <c r="Y1156" s="8"/>
      <c r="Z1156" s="1" t="s">
        <v>37</v>
      </c>
      <c r="AA1156" s="2" t="s">
        <v>35</v>
      </c>
      <c r="AB1156" s="2" t="str" cm="1">
        <f t="array" ref="AB11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7" spans="1:29" ht="15" hidden="1" customHeight="1" x14ac:dyDescent="0.35">
      <c r="A1157" s="1">
        <v>1793</v>
      </c>
      <c r="B1157" s="1">
        <v>5</v>
      </c>
      <c r="C1157" s="11">
        <v>-8.4147315921414396</v>
      </c>
      <c r="D1157" s="10">
        <v>41.561678809903199</v>
      </c>
      <c r="E1157" s="1">
        <v>5106</v>
      </c>
      <c r="F1157" s="2" t="s">
        <v>1324</v>
      </c>
      <c r="G1157" s="1"/>
      <c r="H1157" s="2" t="s">
        <v>34</v>
      </c>
      <c r="I1157" s="2" t="s">
        <v>151</v>
      </c>
      <c r="J1157" s="2" t="s">
        <v>151</v>
      </c>
      <c r="K1157" s="1">
        <v>-23492.15</v>
      </c>
      <c r="L1157" s="1">
        <v>210296</v>
      </c>
      <c r="M1157" s="2" t="s">
        <v>20</v>
      </c>
      <c r="N1157" s="1">
        <v>1999</v>
      </c>
      <c r="O1157" s="1" t="str" cm="1">
        <f t="array" ref="O11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7" s="1" t="str" cm="1">
        <f t="array" ref="P11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7" s="2" t="s">
        <v>31</v>
      </c>
      <c r="R1157" s="2" t="str" cm="1">
        <f t="array" ref="R11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7" s="2" t="str">
        <f>IF(Esta[[#This Row],[TEC - Tipo de Estrutura 2]]="Pórtico","Vãos Multiplos",Esta[[#This Row],[TEC - Tipo de Estrutura 2]])</f>
        <v>Vãos Multiplos</v>
      </c>
      <c r="T1157" s="1">
        <v>3</v>
      </c>
      <c r="U1157" s="1">
        <v>31.86</v>
      </c>
      <c r="V1157" s="1">
        <v>17.899999999999999</v>
      </c>
      <c r="W1157" s="1">
        <v>12.13</v>
      </c>
      <c r="X1157" s="1">
        <v>5.3</v>
      </c>
      <c r="Y1157" s="8"/>
      <c r="Z1157" s="1" t="s">
        <v>37</v>
      </c>
      <c r="AA1157" s="2" t="s">
        <v>35</v>
      </c>
      <c r="AB1157" s="2" t="str" cm="1">
        <f t="array" ref="AB11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8" spans="1:29" ht="15" hidden="1" customHeight="1" x14ac:dyDescent="0.35">
      <c r="A1158" s="1">
        <v>1794</v>
      </c>
      <c r="B1158" s="1">
        <v>5</v>
      </c>
      <c r="C1158" s="11">
        <v>-8.4126290117255103</v>
      </c>
      <c r="D1158" s="10">
        <v>41.5620098756903</v>
      </c>
      <c r="E1158" s="1">
        <v>5107</v>
      </c>
      <c r="F1158" s="2" t="s">
        <v>1325</v>
      </c>
      <c r="G1158" s="1"/>
      <c r="H1158" s="2" t="s">
        <v>34</v>
      </c>
      <c r="I1158" s="2" t="s">
        <v>151</v>
      </c>
      <c r="J1158" s="2" t="s">
        <v>151</v>
      </c>
      <c r="K1158" s="1">
        <v>-23316.639999999999</v>
      </c>
      <c r="L1158" s="1">
        <v>210332.2</v>
      </c>
      <c r="M1158" s="2" t="s">
        <v>20</v>
      </c>
      <c r="N1158" s="1">
        <v>1999</v>
      </c>
      <c r="O1158" s="1" t="str" cm="1">
        <f t="array" ref="O11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8" s="1" t="str" cm="1">
        <f t="array" ref="P11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8" s="2" t="s">
        <v>31</v>
      </c>
      <c r="R1158" s="2" t="str" cm="1">
        <f t="array" ref="R11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8" s="2" t="str">
        <f>IF(Esta[[#This Row],[TEC - Tipo de Estrutura 2]]="Pórtico","Vãos Multiplos",Esta[[#This Row],[TEC - Tipo de Estrutura 2]])</f>
        <v>Vãos Multiplos</v>
      </c>
      <c r="T1158" s="1">
        <v>2</v>
      </c>
      <c r="U1158" s="1">
        <v>22.4</v>
      </c>
      <c r="V1158" s="1">
        <v>35.799999999999997</v>
      </c>
      <c r="W1158" s="1">
        <v>11.2</v>
      </c>
      <c r="X1158" s="1">
        <v>5.5</v>
      </c>
      <c r="Y1158" s="8"/>
      <c r="Z1158" s="1" t="s">
        <v>37</v>
      </c>
      <c r="AA1158" s="2" t="s">
        <v>35</v>
      </c>
      <c r="AB1158" s="2" t="str" cm="1">
        <f t="array" ref="AB11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59" spans="1:29" ht="15" hidden="1" customHeight="1" x14ac:dyDescent="0.35">
      <c r="A1159" s="1">
        <v>1795</v>
      </c>
      <c r="B1159" s="1">
        <v>6</v>
      </c>
      <c r="C1159" s="11">
        <v>-8.4073890051622904</v>
      </c>
      <c r="D1159" s="10">
        <v>41.559788665531897</v>
      </c>
      <c r="E1159" s="1">
        <v>5108</v>
      </c>
      <c r="F1159" s="2" t="s">
        <v>1326</v>
      </c>
      <c r="G1159" s="1"/>
      <c r="H1159" s="2" t="s">
        <v>18</v>
      </c>
      <c r="I1159" s="2" t="s">
        <v>151</v>
      </c>
      <c r="J1159" s="2" t="s">
        <v>151</v>
      </c>
      <c r="K1159" s="1">
        <v>-22880.32</v>
      </c>
      <c r="L1159" s="1">
        <v>210084.1</v>
      </c>
      <c r="M1159" s="2" t="s">
        <v>20</v>
      </c>
      <c r="N1159" s="1">
        <v>1999</v>
      </c>
      <c r="O1159" s="1" t="str" cm="1">
        <f t="array" ref="O11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9" s="1" t="str" cm="1">
        <f t="array" ref="P11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59" s="2" t="s">
        <v>31</v>
      </c>
      <c r="R1159" s="2" t="str" cm="1">
        <f t="array" ref="R11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59" s="2" t="str">
        <f>IF(Esta[[#This Row],[TEC - Tipo de Estrutura 2]]="Pórtico","Vãos Multiplos",Esta[[#This Row],[TEC - Tipo de Estrutura 2]])</f>
        <v>Vãos Multiplos</v>
      </c>
      <c r="T1159" s="1">
        <v>3</v>
      </c>
      <c r="U1159" s="1">
        <v>56.8</v>
      </c>
      <c r="V1159" s="1">
        <v>20</v>
      </c>
      <c r="W1159" s="1">
        <v>25.8</v>
      </c>
      <c r="X1159" s="1">
        <v>5</v>
      </c>
      <c r="Y1159" s="8"/>
      <c r="Z1159" s="1" t="s">
        <v>37</v>
      </c>
      <c r="AA1159" s="2" t="s">
        <v>35</v>
      </c>
      <c r="AB1159" s="2" t="str" cm="1">
        <f t="array" ref="AB11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0" spans="1:29" ht="15" hidden="1" customHeight="1" x14ac:dyDescent="0.35">
      <c r="A1160" s="1">
        <v>1796</v>
      </c>
      <c r="B1160" s="1">
        <v>4</v>
      </c>
      <c r="C1160" s="11">
        <v>-8.8049742170206304</v>
      </c>
      <c r="D1160" s="10">
        <v>41.700507540510998</v>
      </c>
      <c r="E1160" s="1">
        <v>5111</v>
      </c>
      <c r="F1160" s="2" t="s">
        <v>668</v>
      </c>
      <c r="G1160" s="1"/>
      <c r="H1160" s="2" t="s">
        <v>18</v>
      </c>
      <c r="I1160" s="2" t="s">
        <v>262</v>
      </c>
      <c r="J1160" s="2" t="s">
        <v>262</v>
      </c>
      <c r="K1160" s="1">
        <v>-55925</v>
      </c>
      <c r="L1160" s="1">
        <v>225895</v>
      </c>
      <c r="M1160" s="2" t="s">
        <v>20</v>
      </c>
      <c r="N1160" s="1">
        <v>1991</v>
      </c>
      <c r="O1160" s="1" t="str" cm="1">
        <f t="array" ref="O11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0" s="1" t="str" cm="1">
        <f t="array" ref="P11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0" s="2" t="s">
        <v>154</v>
      </c>
      <c r="R1160" s="2" t="str" cm="1">
        <f t="array" ref="R11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0" s="2" t="str">
        <f>IF(Esta[[#This Row],[TEC - Tipo de Estrutura 2]]="Pórtico","Vãos Multiplos",Esta[[#This Row],[TEC - Tipo de Estrutura 2]])</f>
        <v>Arco</v>
      </c>
      <c r="T1160" s="1">
        <v>1</v>
      </c>
      <c r="U1160" s="1">
        <v>6.58</v>
      </c>
      <c r="V1160" s="1">
        <v>37.799999999999997</v>
      </c>
      <c r="W1160" s="1">
        <v>6.58</v>
      </c>
      <c r="X1160" s="7"/>
      <c r="Y1160" s="8"/>
      <c r="Z1160" s="1" t="s">
        <v>37</v>
      </c>
      <c r="AA1160" s="2" t="s">
        <v>23</v>
      </c>
      <c r="AB1160" s="2" t="str" cm="1">
        <f t="array" ref="AB11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1" spans="1:29" ht="15" hidden="1" customHeight="1" x14ac:dyDescent="0.35">
      <c r="A1161" s="1">
        <v>1797</v>
      </c>
      <c r="B1161" s="1">
        <v>4</v>
      </c>
      <c r="C1161" s="11">
        <v>-8.8074013604362609</v>
      </c>
      <c r="D1161" s="10">
        <v>41.699394902098597</v>
      </c>
      <c r="E1161" s="1">
        <v>5112</v>
      </c>
      <c r="F1161" s="2" t="s">
        <v>668</v>
      </c>
      <c r="G1161" s="1"/>
      <c r="H1161" s="2" t="s">
        <v>18</v>
      </c>
      <c r="I1161" s="2" t="s">
        <v>262</v>
      </c>
      <c r="J1161" s="2" t="s">
        <v>262</v>
      </c>
      <c r="K1161" s="1">
        <v>-56128</v>
      </c>
      <c r="L1161" s="1">
        <v>225773</v>
      </c>
      <c r="M1161" s="2" t="s">
        <v>20</v>
      </c>
      <c r="N1161" s="1">
        <v>1991</v>
      </c>
      <c r="O1161" s="1" t="str" cm="1">
        <f t="array" ref="O11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1" s="1" t="str" cm="1">
        <f t="array" ref="P11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1" s="2" t="s">
        <v>154</v>
      </c>
      <c r="R1161" s="2" t="str" cm="1">
        <f t="array" ref="R11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1" s="2" t="str">
        <f>IF(Esta[[#This Row],[TEC - Tipo de Estrutura 2]]="Pórtico","Vãos Multiplos",Esta[[#This Row],[TEC - Tipo de Estrutura 2]])</f>
        <v>Arco</v>
      </c>
      <c r="T1161" s="1">
        <v>1</v>
      </c>
      <c r="U1161" s="1">
        <v>8.5299999999999994</v>
      </c>
      <c r="V1161" s="1">
        <v>37.700000000000003</v>
      </c>
      <c r="W1161" s="1">
        <v>8.5299999999999994</v>
      </c>
      <c r="X1161" s="7"/>
      <c r="Y1161" s="8"/>
      <c r="Z1161" s="1" t="s">
        <v>37</v>
      </c>
      <c r="AA1161" s="2" t="s">
        <v>23</v>
      </c>
      <c r="AB1161" s="2" t="str" cm="1">
        <f t="array" ref="AB11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2" spans="1:29" ht="15" hidden="1" customHeight="1" x14ac:dyDescent="0.35">
      <c r="A1162" s="1">
        <v>1798</v>
      </c>
      <c r="B1162" s="1">
        <v>4</v>
      </c>
      <c r="C1162" s="11">
        <v>-8.8133408037849907</v>
      </c>
      <c r="D1162" s="10">
        <v>41.698711649254399</v>
      </c>
      <c r="E1162" s="1">
        <v>5113</v>
      </c>
      <c r="F1162" s="2" t="s">
        <v>668</v>
      </c>
      <c r="G1162" s="1"/>
      <c r="H1162" s="2" t="s">
        <v>18</v>
      </c>
      <c r="I1162" s="2" t="s">
        <v>262</v>
      </c>
      <c r="J1162" s="2" t="s">
        <v>262</v>
      </c>
      <c r="K1162" s="1">
        <v>-56623</v>
      </c>
      <c r="L1162" s="1">
        <v>225701</v>
      </c>
      <c r="M1162" s="2" t="s">
        <v>20</v>
      </c>
      <c r="N1162" s="1">
        <v>1991</v>
      </c>
      <c r="O1162" s="1" t="str" cm="1">
        <f t="array" ref="O11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2" s="1" t="str" cm="1">
        <f t="array" ref="P11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2" s="2" t="s">
        <v>154</v>
      </c>
      <c r="R1162" s="2" t="str" cm="1">
        <f t="array" ref="R11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2" s="2" t="str">
        <f>IF(Esta[[#This Row],[TEC - Tipo de Estrutura 2]]="Pórtico","Vãos Multiplos",Esta[[#This Row],[TEC - Tipo de Estrutura 2]])</f>
        <v>Arco</v>
      </c>
      <c r="T1162" s="1">
        <v>1</v>
      </c>
      <c r="U1162" s="1">
        <v>8.58</v>
      </c>
      <c r="V1162" s="1">
        <v>40.299999999999997</v>
      </c>
      <c r="W1162" s="1">
        <v>8.58</v>
      </c>
      <c r="X1162" s="7"/>
      <c r="Y1162" s="8"/>
      <c r="Z1162" s="1" t="s">
        <v>37</v>
      </c>
      <c r="AA1162" s="2" t="s">
        <v>23</v>
      </c>
      <c r="AB1162" s="2" t="str" cm="1">
        <f t="array" ref="AB11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3" spans="1:29" ht="15" hidden="1" customHeight="1" x14ac:dyDescent="0.35">
      <c r="A1163" s="1">
        <v>1799</v>
      </c>
      <c r="B1163" s="1">
        <v>2</v>
      </c>
      <c r="C1163" s="11">
        <v>-8.2744269455551702</v>
      </c>
      <c r="D1163" s="10">
        <v>41.859917226437197</v>
      </c>
      <c r="E1163" s="1">
        <v>5115</v>
      </c>
      <c r="F1163" s="2" t="s">
        <v>1327</v>
      </c>
      <c r="G1163" s="1"/>
      <c r="H1163" s="2" t="s">
        <v>25</v>
      </c>
      <c r="I1163" s="2" t="s">
        <v>262</v>
      </c>
      <c r="J1163" s="2" t="s">
        <v>1179</v>
      </c>
      <c r="K1163" s="1">
        <v>-11734</v>
      </c>
      <c r="L1163" s="1">
        <v>243392</v>
      </c>
      <c r="M1163" s="2" t="s">
        <v>20</v>
      </c>
      <c r="N1163" s="1">
        <v>1951</v>
      </c>
      <c r="O1163" s="1" t="str" cm="1">
        <f t="array" ref="O11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63" s="1" t="str" cm="1">
        <f t="array" ref="P11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63" s="2" t="s">
        <v>28</v>
      </c>
      <c r="R1163" s="2" t="str" cm="1">
        <f t="array" ref="R11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3" s="2" t="str">
        <f>IF(Esta[[#This Row],[TEC - Tipo de Estrutura 2]]="Pórtico","Vãos Multiplos",Esta[[#This Row],[TEC - Tipo de Estrutura 2]])</f>
        <v>Arco</v>
      </c>
      <c r="T1163" s="1">
        <v>1</v>
      </c>
      <c r="U1163" s="1">
        <v>37.99</v>
      </c>
      <c r="V1163" s="1">
        <v>8.4700000000000006</v>
      </c>
      <c r="W1163" s="1">
        <v>37.99</v>
      </c>
      <c r="X1163" s="7"/>
      <c r="Y1163" s="8"/>
      <c r="Z1163" s="1" t="s">
        <v>37</v>
      </c>
      <c r="AA1163" s="2" t="s">
        <v>32</v>
      </c>
      <c r="AB1163" s="2" t="str" cm="1">
        <f t="array" ref="AB11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64" spans="1:29" ht="15" hidden="1" customHeight="1" x14ac:dyDescent="0.35">
      <c r="A1164" s="1">
        <v>1801</v>
      </c>
      <c r="B1164" s="1">
        <v>2</v>
      </c>
      <c r="C1164" s="11">
        <v>-7.8912717947682003</v>
      </c>
      <c r="D1164" s="10">
        <v>41.514265418690499</v>
      </c>
      <c r="E1164" s="1">
        <v>5138</v>
      </c>
      <c r="F1164" s="2" t="s">
        <v>1330</v>
      </c>
      <c r="G1164" s="1"/>
      <c r="H1164" s="2" t="s">
        <v>25</v>
      </c>
      <c r="I1164" s="2" t="s">
        <v>151</v>
      </c>
      <c r="J1164" s="2" t="s">
        <v>1329</v>
      </c>
      <c r="K1164" s="1">
        <v>20188</v>
      </c>
      <c r="L1164" s="1">
        <v>205020</v>
      </c>
      <c r="M1164" s="2" t="s">
        <v>20</v>
      </c>
      <c r="N1164" s="1">
        <v>1200</v>
      </c>
      <c r="O1164" s="1" t="str" cm="1">
        <f t="array" ref="O11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64" s="1" t="str" cm="1">
        <f t="array" ref="P11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164" s="2" t="s">
        <v>28</v>
      </c>
      <c r="R1164" s="2" t="str" cm="1">
        <f t="array" ref="R11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164" s="2" t="str">
        <f>IF(Esta[[#This Row],[TEC - Tipo de Estrutura 2]]="Pórtico","Vãos Multiplos",Esta[[#This Row],[TEC - Tipo de Estrutura 2]])</f>
        <v>Arco</v>
      </c>
      <c r="T1164" s="1">
        <v>5</v>
      </c>
      <c r="U1164" s="1">
        <v>78.459999999999994</v>
      </c>
      <c r="V1164" s="1">
        <v>8.25</v>
      </c>
      <c r="W1164" s="1">
        <v>24.15</v>
      </c>
      <c r="X1164" s="1">
        <v>3</v>
      </c>
      <c r="Y1164" s="8"/>
      <c r="Z1164" s="1" t="s">
        <v>37</v>
      </c>
      <c r="AA1164" s="2" t="s">
        <v>32</v>
      </c>
      <c r="AB1164" s="2" t="str" cm="1">
        <f t="array" ref="AB11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1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165" spans="1:29" ht="15" hidden="1" customHeight="1" x14ac:dyDescent="0.35">
      <c r="A1165" s="1">
        <v>1809</v>
      </c>
      <c r="B1165" s="1">
        <v>4</v>
      </c>
      <c r="C1165" s="11">
        <v>-8.3439533804632493</v>
      </c>
      <c r="D1165" s="10">
        <v>41.616689941180397</v>
      </c>
      <c r="E1165" s="1">
        <v>5179</v>
      </c>
      <c r="F1165" s="2" t="s">
        <v>1331</v>
      </c>
      <c r="G1165" s="1"/>
      <c r="H1165" s="2" t="s">
        <v>25</v>
      </c>
      <c r="I1165" s="2" t="s">
        <v>151</v>
      </c>
      <c r="J1165" s="2" t="s">
        <v>1332</v>
      </c>
      <c r="K1165" s="1">
        <v>-17573.12</v>
      </c>
      <c r="L1165" s="1">
        <v>216389</v>
      </c>
      <c r="M1165" s="2" t="s">
        <v>20</v>
      </c>
      <c r="N1165" s="1">
        <v>2000</v>
      </c>
      <c r="O1165" s="1" t="str" cm="1">
        <f t="array" ref="O11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5" s="1" t="str" cm="1">
        <f t="array" ref="P11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5" s="2" t="s">
        <v>31</v>
      </c>
      <c r="R1165" s="2" t="str" cm="1">
        <f t="array" ref="R11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65" s="2" t="str">
        <f>IF(Esta[[#This Row],[TEC - Tipo de Estrutura 2]]="Pórtico","Vãos Multiplos",Esta[[#This Row],[TEC - Tipo de Estrutura 2]])</f>
        <v>Vãos Multiplos</v>
      </c>
      <c r="T1165" s="1">
        <v>7</v>
      </c>
      <c r="U1165" s="1">
        <v>200.33</v>
      </c>
      <c r="V1165" s="1">
        <v>12.53</v>
      </c>
      <c r="W1165" s="1">
        <v>29.97</v>
      </c>
      <c r="X1165" s="1">
        <v>12.2</v>
      </c>
      <c r="Y1165" s="8"/>
      <c r="Z1165" s="1" t="s">
        <v>37</v>
      </c>
      <c r="AA1165" s="2" t="s">
        <v>35</v>
      </c>
      <c r="AB1165" s="2" t="str" cm="1">
        <f t="array" ref="AB11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6" spans="1:29" ht="15" hidden="1" customHeight="1" x14ac:dyDescent="0.35">
      <c r="A1166" s="1">
        <v>1810</v>
      </c>
      <c r="B1166" s="1">
        <v>4</v>
      </c>
      <c r="C1166" s="11">
        <v>-7.9950202716768599</v>
      </c>
      <c r="D1166" s="10">
        <v>41.391776355593002</v>
      </c>
      <c r="E1166" s="1">
        <v>5205</v>
      </c>
      <c r="F1166" s="2" t="s">
        <v>1334</v>
      </c>
      <c r="G1166" s="1"/>
      <c r="H1166" s="2" t="s">
        <v>18</v>
      </c>
      <c r="I1166" s="2" t="s">
        <v>151</v>
      </c>
      <c r="J1166" s="2" t="s">
        <v>945</v>
      </c>
      <c r="K1166" s="1">
        <v>11549</v>
      </c>
      <c r="L1166" s="1">
        <v>191397</v>
      </c>
      <c r="M1166" s="2" t="s">
        <v>20</v>
      </c>
      <c r="N1166" s="1">
        <v>2010</v>
      </c>
      <c r="O1166" s="1" t="str" cm="1">
        <f t="array" ref="O11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6" s="1" t="str" cm="1">
        <f t="array" ref="P11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6" s="2" t="s">
        <v>21</v>
      </c>
      <c r="R1166" s="2" t="str" cm="1">
        <f t="array" ref="R11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166" s="2" t="str">
        <f>IF(Esta[[#This Row],[TEC - Tipo de Estrutura 2]]="Pórtico","Vãos Multiplos",Esta[[#This Row],[TEC - Tipo de Estrutura 2]])</f>
        <v>Tabuleiro simples/apoiado</v>
      </c>
      <c r="T1166" s="1">
        <v>1</v>
      </c>
      <c r="U1166" s="1">
        <v>26.68</v>
      </c>
      <c r="V1166" s="1">
        <v>28.89</v>
      </c>
      <c r="W1166" s="1">
        <v>26.68</v>
      </c>
      <c r="X1166" s="7"/>
      <c r="Y1166" s="8"/>
      <c r="Z1166" s="1" t="s">
        <v>37</v>
      </c>
      <c r="AA1166" s="2" t="s">
        <v>35</v>
      </c>
      <c r="AB1166" s="2" t="str" cm="1">
        <f t="array" ref="AB11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7" spans="1:29" ht="15" hidden="1" customHeight="1" x14ac:dyDescent="0.35">
      <c r="A1167" s="1">
        <v>1811</v>
      </c>
      <c r="B1167" s="1">
        <v>4</v>
      </c>
      <c r="C1167" s="11">
        <v>-7.9937777390698299</v>
      </c>
      <c r="D1167" s="10">
        <v>41.385724154609299</v>
      </c>
      <c r="E1167" s="1">
        <v>5206</v>
      </c>
      <c r="F1167" s="2" t="s">
        <v>1335</v>
      </c>
      <c r="G1167" s="1"/>
      <c r="H1167" s="2" t="s">
        <v>18</v>
      </c>
      <c r="I1167" s="2" t="s">
        <v>151</v>
      </c>
      <c r="J1167" s="2" t="s">
        <v>945</v>
      </c>
      <c r="K1167" s="1">
        <v>11654</v>
      </c>
      <c r="L1167" s="1">
        <v>190725</v>
      </c>
      <c r="M1167" s="2" t="s">
        <v>20</v>
      </c>
      <c r="N1167" s="1">
        <v>2010</v>
      </c>
      <c r="O1167" s="1" t="str" cm="1">
        <f t="array" ref="O11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7" s="1" t="str" cm="1">
        <f t="array" ref="P11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7" s="2" t="s">
        <v>205</v>
      </c>
      <c r="R1167" s="2" t="str" cm="1">
        <f t="array" ref="R11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167" s="2" t="str">
        <f>IF(Esta[[#This Row],[TEC - Tipo de Estrutura 2]]="Pórtico","Vãos Multiplos",Esta[[#This Row],[TEC - Tipo de Estrutura 2]])</f>
        <v>Outro</v>
      </c>
      <c r="T1167" s="1">
        <v>1</v>
      </c>
      <c r="U1167" s="1">
        <v>5.0999999999999996</v>
      </c>
      <c r="V1167" s="1">
        <v>14.7</v>
      </c>
      <c r="W1167" s="1">
        <v>5.0999999999999996</v>
      </c>
      <c r="X1167" s="7"/>
      <c r="Y1167" s="8"/>
      <c r="Z1167" s="1" t="s">
        <v>37</v>
      </c>
      <c r="AA1167" s="2" t="s">
        <v>206</v>
      </c>
      <c r="AB1167" s="2" t="str" cm="1">
        <f t="array" ref="AB11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168" spans="1:29" ht="15" hidden="1" customHeight="1" x14ac:dyDescent="0.35">
      <c r="A1168" s="1">
        <v>1814</v>
      </c>
      <c r="B1168" s="1">
        <v>4</v>
      </c>
      <c r="C1168" s="11">
        <v>-8.0080509806078499</v>
      </c>
      <c r="D1168" s="10">
        <v>41.367912548383003</v>
      </c>
      <c r="E1168" s="1">
        <v>5209</v>
      </c>
      <c r="F1168" s="2" t="s">
        <v>1336</v>
      </c>
      <c r="G1168" s="1"/>
      <c r="H1168" s="2" t="s">
        <v>34</v>
      </c>
      <c r="I1168" s="2" t="s">
        <v>151</v>
      </c>
      <c r="J1168" s="2" t="s">
        <v>945</v>
      </c>
      <c r="K1168" s="1">
        <v>10463</v>
      </c>
      <c r="L1168" s="1">
        <v>188745</v>
      </c>
      <c r="M1168" s="2" t="s">
        <v>20</v>
      </c>
      <c r="N1168" s="1">
        <v>2010</v>
      </c>
      <c r="O1168" s="1" t="str" cm="1">
        <f t="array" ref="O11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8" s="1" t="str" cm="1">
        <f t="array" ref="P11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8" s="2" t="s">
        <v>31</v>
      </c>
      <c r="R1168" s="2" t="str" cm="1">
        <f t="array" ref="R11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68" s="2" t="str">
        <f>IF(Esta[[#This Row],[TEC - Tipo de Estrutura 2]]="Pórtico","Vãos Multiplos",Esta[[#This Row],[TEC - Tipo de Estrutura 2]])</f>
        <v>Vãos Multiplos</v>
      </c>
      <c r="T1168" s="1">
        <v>3</v>
      </c>
      <c r="U1168" s="1">
        <v>41</v>
      </c>
      <c r="V1168" s="1">
        <v>12.65</v>
      </c>
      <c r="W1168" s="1">
        <v>19.66</v>
      </c>
      <c r="X1168" s="1">
        <v>5.45</v>
      </c>
      <c r="Y1168" s="8"/>
      <c r="Z1168" s="1" t="s">
        <v>37</v>
      </c>
      <c r="AA1168" s="2" t="s">
        <v>35</v>
      </c>
      <c r="AB1168" s="2" t="str" cm="1">
        <f t="array" ref="AB11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69" spans="1:29" ht="15" hidden="1" customHeight="1" x14ac:dyDescent="0.35">
      <c r="A1169" s="1">
        <v>1819</v>
      </c>
      <c r="B1169" s="1">
        <v>4</v>
      </c>
      <c r="C1169" s="11">
        <v>-8.4304440718648994</v>
      </c>
      <c r="D1169" s="10">
        <v>41.553409829820701</v>
      </c>
      <c r="E1169" s="1">
        <v>5227</v>
      </c>
      <c r="F1169" s="2" t="s">
        <v>1337</v>
      </c>
      <c r="G1169" s="1"/>
      <c r="H1169" s="2" t="s">
        <v>18</v>
      </c>
      <c r="I1169" s="2" t="s">
        <v>151</v>
      </c>
      <c r="J1169" s="2" t="s">
        <v>151</v>
      </c>
      <c r="K1169" s="1">
        <v>-24806</v>
      </c>
      <c r="L1169" s="1">
        <v>209382</v>
      </c>
      <c r="M1169" s="2" t="s">
        <v>20</v>
      </c>
      <c r="N1169" s="1">
        <v>2004</v>
      </c>
      <c r="O1169" s="1" t="str" cm="1">
        <f t="array" ref="O11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9" s="1" t="str" cm="1">
        <f t="array" ref="P11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69" s="2" t="s">
        <v>31</v>
      </c>
      <c r="R1169" s="2" t="str" cm="1">
        <f t="array" ref="R11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69" s="2" t="str">
        <f>IF(Esta[[#This Row],[TEC - Tipo de Estrutura 2]]="Pórtico","Vãos Multiplos",Esta[[#This Row],[TEC - Tipo de Estrutura 2]])</f>
        <v>Vãos Multiplos</v>
      </c>
      <c r="T1169" s="1">
        <v>3</v>
      </c>
      <c r="U1169" s="1">
        <v>52.75</v>
      </c>
      <c r="V1169" s="1">
        <v>24.25</v>
      </c>
      <c r="W1169" s="1">
        <v>26.3</v>
      </c>
      <c r="X1169" s="1">
        <v>7.5</v>
      </c>
      <c r="Y1169" s="8"/>
      <c r="Z1169" s="1" t="s">
        <v>37</v>
      </c>
      <c r="AA1169" s="2" t="s">
        <v>35</v>
      </c>
      <c r="AB1169" s="2" t="str" cm="1">
        <f t="array" ref="AB11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0" spans="1:29" ht="15" hidden="1" customHeight="1" x14ac:dyDescent="0.35">
      <c r="A1170" s="1">
        <v>1820</v>
      </c>
      <c r="B1170" s="1">
        <v>4</v>
      </c>
      <c r="C1170" s="11">
        <v>-8.4275345751233797</v>
      </c>
      <c r="D1170" s="10">
        <v>41.556757707533102</v>
      </c>
      <c r="E1170" s="1">
        <v>5228</v>
      </c>
      <c r="F1170" s="2" t="s">
        <v>1338</v>
      </c>
      <c r="G1170" s="1"/>
      <c r="H1170" s="2" t="s">
        <v>55</v>
      </c>
      <c r="I1170" s="2" t="s">
        <v>151</v>
      </c>
      <c r="J1170" s="2" t="s">
        <v>151</v>
      </c>
      <c r="K1170" s="1">
        <v>-24562</v>
      </c>
      <c r="L1170" s="1">
        <v>209753</v>
      </c>
      <c r="M1170" s="2" t="s">
        <v>20</v>
      </c>
      <c r="N1170" s="1">
        <v>2004</v>
      </c>
      <c r="O1170" s="1" t="str" cm="1">
        <f t="array" ref="O11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0" s="1" t="str" cm="1">
        <f t="array" ref="P11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0" s="2" t="s">
        <v>31</v>
      </c>
      <c r="R1170" s="2" t="str" cm="1">
        <f t="array" ref="R11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0" s="2" t="str">
        <f>IF(Esta[[#This Row],[TEC - Tipo de Estrutura 2]]="Pórtico","Vãos Multiplos",Esta[[#This Row],[TEC - Tipo de Estrutura 2]])</f>
        <v>Vãos Multiplos</v>
      </c>
      <c r="T1170" s="1">
        <v>4</v>
      </c>
      <c r="U1170" s="1">
        <v>108.75</v>
      </c>
      <c r="V1170" s="1">
        <v>20.100000000000001</v>
      </c>
      <c r="W1170" s="1">
        <v>30</v>
      </c>
      <c r="X1170" s="1">
        <v>8.5</v>
      </c>
      <c r="Y1170" s="8"/>
      <c r="Z1170" s="1" t="s">
        <v>37</v>
      </c>
      <c r="AA1170" s="2" t="s">
        <v>35</v>
      </c>
      <c r="AB1170" s="2" t="str" cm="1">
        <f t="array" ref="AB11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1" spans="1:29" ht="15" hidden="1" customHeight="1" x14ac:dyDescent="0.35">
      <c r="A1171" s="1">
        <v>1821</v>
      </c>
      <c r="B1171" s="1">
        <v>4</v>
      </c>
      <c r="C1171" s="11">
        <v>-8.4239079887222506</v>
      </c>
      <c r="D1171" s="10">
        <v>41.557982441942201</v>
      </c>
      <c r="E1171" s="1">
        <v>5229</v>
      </c>
      <c r="F1171" s="2" t="s">
        <v>1339</v>
      </c>
      <c r="G1171" s="1"/>
      <c r="H1171" s="2" t="s">
        <v>34</v>
      </c>
      <c r="I1171" s="2" t="s">
        <v>151</v>
      </c>
      <c r="J1171" s="2" t="s">
        <v>151</v>
      </c>
      <c r="K1171" s="1">
        <v>-24259</v>
      </c>
      <c r="L1171" s="1">
        <v>209888</v>
      </c>
      <c r="M1171" s="2" t="s">
        <v>20</v>
      </c>
      <c r="N1171" s="1">
        <v>2004</v>
      </c>
      <c r="O1171" s="1" t="str" cm="1">
        <f t="array" ref="O11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1" s="1" t="str" cm="1">
        <f t="array" ref="P11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1" s="2" t="s">
        <v>31</v>
      </c>
      <c r="R1171" s="2" t="str" cm="1">
        <f t="array" ref="R11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1" s="2" t="str">
        <f>IF(Esta[[#This Row],[TEC - Tipo de Estrutura 2]]="Pórtico","Vãos Multiplos",Esta[[#This Row],[TEC - Tipo de Estrutura 2]])</f>
        <v>Vãos Multiplos</v>
      </c>
      <c r="T1171" s="1">
        <v>3</v>
      </c>
      <c r="U1171" s="1">
        <v>48.65</v>
      </c>
      <c r="V1171" s="1">
        <v>21.1</v>
      </c>
      <c r="W1171" s="1">
        <v>28</v>
      </c>
      <c r="X1171" s="1">
        <v>5.42</v>
      </c>
      <c r="Y1171" s="8"/>
      <c r="Z1171" s="1" t="s">
        <v>37</v>
      </c>
      <c r="AA1171" s="2" t="s">
        <v>35</v>
      </c>
      <c r="AB1171" s="2" t="str" cm="1">
        <f t="array" ref="AB11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2" spans="1:29" ht="15" hidden="1" customHeight="1" x14ac:dyDescent="0.35">
      <c r="A1172" s="1">
        <v>1822</v>
      </c>
      <c r="B1172" s="1">
        <v>4</v>
      </c>
      <c r="C1172" s="11">
        <v>-8.1601933856890394</v>
      </c>
      <c r="D1172" s="10">
        <v>41.447516810183203</v>
      </c>
      <c r="E1172" s="1">
        <v>5234</v>
      </c>
      <c r="F1172" s="2" t="s">
        <v>1340</v>
      </c>
      <c r="G1172" s="1"/>
      <c r="H1172" s="2" t="s">
        <v>34</v>
      </c>
      <c r="I1172" s="2" t="s">
        <v>151</v>
      </c>
      <c r="J1172" s="2" t="s">
        <v>1328</v>
      </c>
      <c r="K1172" s="1">
        <v>-2263.3229999999999</v>
      </c>
      <c r="L1172" s="1">
        <v>197578.8</v>
      </c>
      <c r="M1172" s="2" t="s">
        <v>20</v>
      </c>
      <c r="N1172" s="1">
        <v>1998</v>
      </c>
      <c r="O1172" s="1" t="str" cm="1">
        <f t="array" ref="O11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2" s="1" t="str" cm="1">
        <f t="array" ref="P11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2" s="2" t="s">
        <v>31</v>
      </c>
      <c r="R1172" s="2" t="str" cm="1">
        <f t="array" ref="R11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2" s="2" t="str">
        <f>IF(Esta[[#This Row],[TEC - Tipo de Estrutura 2]]="Pórtico","Vãos Multiplos",Esta[[#This Row],[TEC - Tipo de Estrutura 2]])</f>
        <v>Vãos Multiplos</v>
      </c>
      <c r="T1172" s="1">
        <v>3</v>
      </c>
      <c r="U1172" s="1">
        <v>41.4</v>
      </c>
      <c r="V1172" s="1">
        <v>7.75</v>
      </c>
      <c r="W1172" s="1">
        <v>17.149999999999999</v>
      </c>
      <c r="X1172" s="1">
        <v>9.5</v>
      </c>
      <c r="Y1172" s="8"/>
      <c r="Z1172" s="1" t="s">
        <v>37</v>
      </c>
      <c r="AA1172" s="2" t="s">
        <v>35</v>
      </c>
      <c r="AB1172" s="2" t="str" cm="1">
        <f t="array" ref="AB11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3" spans="1:29" ht="15" hidden="1" customHeight="1" x14ac:dyDescent="0.35">
      <c r="A1173" s="1">
        <v>1823</v>
      </c>
      <c r="B1173" s="1">
        <v>4</v>
      </c>
      <c r="C1173" s="11">
        <v>-8.1442954364101201</v>
      </c>
      <c r="D1173" s="10">
        <v>41.454064410301797</v>
      </c>
      <c r="E1173" s="1">
        <v>5237</v>
      </c>
      <c r="F1173" s="2" t="s">
        <v>1341</v>
      </c>
      <c r="G1173" s="1"/>
      <c r="H1173" s="2" t="s">
        <v>34</v>
      </c>
      <c r="I1173" s="2" t="s">
        <v>151</v>
      </c>
      <c r="J1173" s="2" t="s">
        <v>1328</v>
      </c>
      <c r="K1173" s="1">
        <v>-934.74</v>
      </c>
      <c r="L1173" s="1">
        <v>198305.7</v>
      </c>
      <c r="M1173" s="2" t="s">
        <v>20</v>
      </c>
      <c r="N1173" s="1">
        <v>1998</v>
      </c>
      <c r="O1173" s="1" t="str" cm="1">
        <f t="array" ref="O11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3" s="1" t="str" cm="1">
        <f t="array" ref="P11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3" s="2" t="s">
        <v>31</v>
      </c>
      <c r="R1173" s="2" t="str" cm="1">
        <f t="array" ref="R11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3" s="2" t="str">
        <f>IF(Esta[[#This Row],[TEC - Tipo de Estrutura 2]]="Pórtico","Vãos Multiplos",Esta[[#This Row],[TEC - Tipo de Estrutura 2]])</f>
        <v>Vãos Multiplos</v>
      </c>
      <c r="T1173" s="1">
        <v>3</v>
      </c>
      <c r="U1173" s="1">
        <v>48.55</v>
      </c>
      <c r="V1173" s="1">
        <v>14.05</v>
      </c>
      <c r="W1173" s="1">
        <v>20.95</v>
      </c>
      <c r="X1173" s="1">
        <v>5.35</v>
      </c>
      <c r="Y1173" s="8"/>
      <c r="Z1173" s="1" t="s">
        <v>37</v>
      </c>
      <c r="AA1173" s="2" t="s">
        <v>35</v>
      </c>
      <c r="AB1173" s="2" t="str" cm="1">
        <f t="array" ref="AB11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4" spans="1:29" ht="15" hidden="1" customHeight="1" x14ac:dyDescent="0.35">
      <c r="A1174" s="1">
        <v>1827</v>
      </c>
      <c r="B1174" s="1">
        <v>4</v>
      </c>
      <c r="C1174" s="11">
        <v>-8.4416081153933593</v>
      </c>
      <c r="D1174" s="10">
        <v>41.541106493494297</v>
      </c>
      <c r="E1174" s="1">
        <v>5257</v>
      </c>
      <c r="F1174" s="2" t="s">
        <v>1343</v>
      </c>
      <c r="G1174" s="1"/>
      <c r="H1174" s="2" t="s">
        <v>34</v>
      </c>
      <c r="I1174" s="2" t="s">
        <v>151</v>
      </c>
      <c r="J1174" s="2" t="s">
        <v>151</v>
      </c>
      <c r="K1174" s="1">
        <v>-25742.27</v>
      </c>
      <c r="L1174" s="1">
        <v>208018.8</v>
      </c>
      <c r="M1174" s="2" t="s">
        <v>20</v>
      </c>
      <c r="N1174" s="1">
        <v>2002</v>
      </c>
      <c r="O1174" s="1" t="str" cm="1">
        <f t="array" ref="O11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4" s="1" t="str" cm="1">
        <f t="array" ref="P11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4" s="2" t="s">
        <v>31</v>
      </c>
      <c r="R1174" s="2" t="str" cm="1">
        <f t="array" ref="R11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4" s="2" t="str">
        <f>IF(Esta[[#This Row],[TEC - Tipo de Estrutura 2]]="Pórtico","Vãos Multiplos",Esta[[#This Row],[TEC - Tipo de Estrutura 2]])</f>
        <v>Vãos Multiplos</v>
      </c>
      <c r="T1174" s="1">
        <v>3</v>
      </c>
      <c r="U1174" s="1">
        <v>45.6</v>
      </c>
      <c r="V1174" s="1">
        <v>11.35</v>
      </c>
      <c r="W1174" s="1">
        <v>25.4</v>
      </c>
      <c r="X1174" s="1">
        <v>5.7</v>
      </c>
      <c r="Y1174" s="8"/>
      <c r="Z1174" s="1" t="s">
        <v>37</v>
      </c>
      <c r="AA1174" s="2" t="s">
        <v>35</v>
      </c>
      <c r="AB1174" s="2" t="str" cm="1">
        <f t="array" ref="AB11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5" spans="1:29" ht="15" hidden="1" customHeight="1" x14ac:dyDescent="0.35">
      <c r="A1175" s="1">
        <v>1829</v>
      </c>
      <c r="B1175" s="1">
        <v>4</v>
      </c>
      <c r="C1175" s="11">
        <v>-8.4376244736541999</v>
      </c>
      <c r="D1175" s="10">
        <v>41.546064681450602</v>
      </c>
      <c r="E1175" s="1">
        <v>5259</v>
      </c>
      <c r="F1175" s="2" t="s">
        <v>1344</v>
      </c>
      <c r="G1175" s="1"/>
      <c r="H1175" s="2" t="s">
        <v>34</v>
      </c>
      <c r="I1175" s="2" t="s">
        <v>151</v>
      </c>
      <c r="J1175" s="2" t="s">
        <v>151</v>
      </c>
      <c r="K1175" s="1">
        <v>-25407.919999999998</v>
      </c>
      <c r="L1175" s="1">
        <v>208568.3</v>
      </c>
      <c r="M1175" s="2" t="s">
        <v>20</v>
      </c>
      <c r="N1175" s="1">
        <v>2002</v>
      </c>
      <c r="O1175" s="1" t="str" cm="1">
        <f t="array" ref="O11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5" s="1" t="str" cm="1">
        <f t="array" ref="P11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5" s="2" t="s">
        <v>31</v>
      </c>
      <c r="R1175" s="2" t="str" cm="1">
        <f t="array" ref="R11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5" s="2" t="str">
        <f>IF(Esta[[#This Row],[TEC - Tipo de Estrutura 2]]="Pórtico","Vãos Multiplos",Esta[[#This Row],[TEC - Tipo de Estrutura 2]])</f>
        <v>Vãos Multiplos</v>
      </c>
      <c r="T1175" s="1">
        <v>3</v>
      </c>
      <c r="U1175" s="1">
        <v>47.4</v>
      </c>
      <c r="V1175" s="1">
        <v>11.35</v>
      </c>
      <c r="W1175" s="1">
        <v>26.6</v>
      </c>
      <c r="X1175" s="1">
        <v>7</v>
      </c>
      <c r="Y1175" s="8"/>
      <c r="Z1175" s="1" t="s">
        <v>37</v>
      </c>
      <c r="AA1175" s="2" t="s">
        <v>35</v>
      </c>
      <c r="AB1175" s="2" t="str" cm="1">
        <f t="array" ref="AB11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6" spans="1:29" ht="15" hidden="1" customHeight="1" x14ac:dyDescent="0.35">
      <c r="A1176" s="1">
        <v>1830</v>
      </c>
      <c r="B1176" s="1">
        <v>4</v>
      </c>
      <c r="C1176" s="11">
        <v>-8.6396879500860102</v>
      </c>
      <c r="D1176" s="10">
        <v>41.5385065182913</v>
      </c>
      <c r="E1176" s="1">
        <v>5260</v>
      </c>
      <c r="F1176" s="2" t="s">
        <v>1345</v>
      </c>
      <c r="G1176" s="1"/>
      <c r="H1176" s="2" t="s">
        <v>18</v>
      </c>
      <c r="I1176" s="2" t="s">
        <v>151</v>
      </c>
      <c r="J1176" s="2" t="s">
        <v>1185</v>
      </c>
      <c r="K1176" s="1">
        <v>-42272.46</v>
      </c>
      <c r="L1176" s="1">
        <v>207808</v>
      </c>
      <c r="M1176" s="2" t="s">
        <v>20</v>
      </c>
      <c r="N1176" s="1">
        <v>1988</v>
      </c>
      <c r="O1176" s="1" t="str" cm="1">
        <f t="array" ref="O11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6" s="1" t="str" cm="1">
        <f t="array" ref="P11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6" s="2" t="s">
        <v>57</v>
      </c>
      <c r="R1176" s="2" t="str" cm="1">
        <f t="array" ref="R11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76" s="2" t="str">
        <f>IF(Esta[[#This Row],[TEC - Tipo de Estrutura 2]]="Pórtico","Vãos Multiplos",Esta[[#This Row],[TEC - Tipo de Estrutura 2]])</f>
        <v>Vãos Multiplos</v>
      </c>
      <c r="T1176" s="1">
        <v>1</v>
      </c>
      <c r="U1176" s="1">
        <v>8.42</v>
      </c>
      <c r="V1176" s="1">
        <v>18.75</v>
      </c>
      <c r="W1176" s="1">
        <v>8.42</v>
      </c>
      <c r="X1176" s="7"/>
      <c r="Y1176" s="8"/>
      <c r="Z1176" s="1" t="s">
        <v>37</v>
      </c>
      <c r="AA1176" s="2" t="s">
        <v>35</v>
      </c>
      <c r="AB1176" s="2" t="str" cm="1">
        <f t="array" ref="AB11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7" spans="1:29" ht="15" hidden="1" customHeight="1" x14ac:dyDescent="0.35">
      <c r="A1177" s="1">
        <v>1831</v>
      </c>
      <c r="B1177" s="1">
        <v>3</v>
      </c>
      <c r="C1177" s="11">
        <v>-8.4179604620382307</v>
      </c>
      <c r="D1177" s="10">
        <v>41.821684001554303</v>
      </c>
      <c r="E1177" s="1">
        <v>5261</v>
      </c>
      <c r="F1177" s="2" t="s">
        <v>1346</v>
      </c>
      <c r="G1177" s="1"/>
      <c r="H1177" s="2" t="s">
        <v>25</v>
      </c>
      <c r="I1177" s="2" t="s">
        <v>262</v>
      </c>
      <c r="J1177" s="2" t="s">
        <v>1199</v>
      </c>
      <c r="K1177" s="1">
        <v>-23666</v>
      </c>
      <c r="L1177" s="1">
        <v>239175</v>
      </c>
      <c r="M1177" s="2" t="s">
        <v>20</v>
      </c>
      <c r="N1177" s="1">
        <v>2003</v>
      </c>
      <c r="O1177" s="1" t="str" cm="1">
        <f t="array" ref="O11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7" s="1" t="str" cm="1">
        <f t="array" ref="P11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7" s="2" t="s">
        <v>31</v>
      </c>
      <c r="R1177" s="2" t="str" cm="1">
        <f t="array" ref="R11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7" s="2" t="str">
        <f>IF(Esta[[#This Row],[TEC - Tipo de Estrutura 2]]="Pórtico","Vãos Multiplos",Esta[[#This Row],[TEC - Tipo de Estrutura 2]])</f>
        <v>Vãos Multiplos</v>
      </c>
      <c r="T1177" s="1">
        <v>5</v>
      </c>
      <c r="U1177" s="1">
        <v>250.52</v>
      </c>
      <c r="V1177" s="1">
        <v>24.3</v>
      </c>
      <c r="W1177" s="1">
        <v>74.7</v>
      </c>
      <c r="X1177" s="1">
        <v>18.77</v>
      </c>
      <c r="Y1177" s="8"/>
      <c r="Z1177" s="1" t="s">
        <v>37</v>
      </c>
      <c r="AA1177" s="2" t="s">
        <v>35</v>
      </c>
      <c r="AB1177" s="2" t="str" cm="1">
        <f t="array" ref="AB11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8" spans="1:29" ht="15" hidden="1" customHeight="1" x14ac:dyDescent="0.35">
      <c r="A1178" s="1">
        <v>1832</v>
      </c>
      <c r="B1178" s="1">
        <v>4</v>
      </c>
      <c r="C1178" s="11">
        <v>-8.6382287442939401</v>
      </c>
      <c r="D1178" s="10">
        <v>41.535169844565097</v>
      </c>
      <c r="E1178" s="1">
        <v>5262</v>
      </c>
      <c r="F1178" s="2" t="s">
        <v>1347</v>
      </c>
      <c r="G1178" s="1"/>
      <c r="H1178" s="2" t="s">
        <v>18</v>
      </c>
      <c r="I1178" s="2" t="s">
        <v>151</v>
      </c>
      <c r="J1178" s="2" t="s">
        <v>1185</v>
      </c>
      <c r="K1178" s="1">
        <v>-42152.86</v>
      </c>
      <c r="L1178" s="1">
        <v>207436.7</v>
      </c>
      <c r="M1178" s="2" t="s">
        <v>20</v>
      </c>
      <c r="N1178" s="1">
        <v>1988</v>
      </c>
      <c r="O1178" s="1" t="str" cm="1">
        <f t="array" ref="O11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8" s="1" t="str" cm="1">
        <f t="array" ref="P11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8" s="2" t="s">
        <v>31</v>
      </c>
      <c r="R1178" s="2" t="str" cm="1">
        <f t="array" ref="R11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8" s="2" t="str">
        <f>IF(Esta[[#This Row],[TEC - Tipo de Estrutura 2]]="Pórtico","Vãos Multiplos",Esta[[#This Row],[TEC - Tipo de Estrutura 2]])</f>
        <v>Vãos Multiplos</v>
      </c>
      <c r="T1178" s="1">
        <v>3</v>
      </c>
      <c r="U1178" s="1">
        <v>47</v>
      </c>
      <c r="V1178" s="1">
        <v>19.5</v>
      </c>
      <c r="W1178" s="1">
        <v>27.3</v>
      </c>
      <c r="X1178" s="1">
        <v>9.94</v>
      </c>
      <c r="Y1178" s="8"/>
      <c r="Z1178" s="1" t="s">
        <v>37</v>
      </c>
      <c r="AA1178" s="2" t="s">
        <v>35</v>
      </c>
      <c r="AB1178" s="2" t="str" cm="1">
        <f t="array" ref="AB11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79" spans="1:29" ht="15" hidden="1" customHeight="1" x14ac:dyDescent="0.35">
      <c r="A1179" s="1">
        <v>1833</v>
      </c>
      <c r="B1179" s="1">
        <v>4</v>
      </c>
      <c r="C1179" s="11">
        <v>-8.6398592712300601</v>
      </c>
      <c r="D1179" s="10">
        <v>41.5335266888844</v>
      </c>
      <c r="E1179" s="1">
        <v>5263</v>
      </c>
      <c r="F1179" s="2" t="s">
        <v>1348</v>
      </c>
      <c r="G1179" s="1"/>
      <c r="H1179" s="2" t="s">
        <v>34</v>
      </c>
      <c r="I1179" s="2" t="s">
        <v>151</v>
      </c>
      <c r="J1179" s="2" t="s">
        <v>1185</v>
      </c>
      <c r="K1179" s="1">
        <v>-42290</v>
      </c>
      <c r="L1179" s="1">
        <v>207255</v>
      </c>
      <c r="M1179" s="2" t="s">
        <v>20</v>
      </c>
      <c r="N1179" s="1">
        <v>1988</v>
      </c>
      <c r="O1179" s="1" t="str" cm="1">
        <f t="array" ref="O11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9" s="1" t="str" cm="1">
        <f t="array" ref="P11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79" s="2" t="s">
        <v>31</v>
      </c>
      <c r="R1179" s="2" t="str" cm="1">
        <f t="array" ref="R11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79" s="2" t="str">
        <f>IF(Esta[[#This Row],[TEC - Tipo de Estrutura 2]]="Pórtico","Vãos Multiplos",Esta[[#This Row],[TEC - Tipo de Estrutura 2]])</f>
        <v>Vãos Multiplos</v>
      </c>
      <c r="T1179" s="1">
        <v>3</v>
      </c>
      <c r="U1179" s="1">
        <v>49</v>
      </c>
      <c r="V1179" s="1">
        <v>3.9</v>
      </c>
      <c r="W1179" s="1">
        <v>23.02</v>
      </c>
      <c r="X1179" s="1">
        <v>7.65</v>
      </c>
      <c r="Y1179" s="8"/>
      <c r="Z1179" s="1" t="s">
        <v>37</v>
      </c>
      <c r="AA1179" s="2" t="s">
        <v>35</v>
      </c>
      <c r="AB1179" s="2" t="str" cm="1">
        <f t="array" ref="AB11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0" spans="1:29" ht="15" hidden="1" customHeight="1" x14ac:dyDescent="0.35">
      <c r="A1180" s="1">
        <v>1834</v>
      </c>
      <c r="B1180" s="1">
        <v>4</v>
      </c>
      <c r="C1180" s="11">
        <v>-8.6383230035628191</v>
      </c>
      <c r="D1180" s="10">
        <v>41.533115674056098</v>
      </c>
      <c r="E1180" s="1">
        <v>5264</v>
      </c>
      <c r="F1180" s="2" t="s">
        <v>1349</v>
      </c>
      <c r="G1180" s="1"/>
      <c r="H1180" s="2" t="s">
        <v>18</v>
      </c>
      <c r="I1180" s="2" t="s">
        <v>151</v>
      </c>
      <c r="J1180" s="2" t="s">
        <v>1185</v>
      </c>
      <c r="K1180" s="1">
        <v>-42162.06</v>
      </c>
      <c r="L1180" s="1">
        <v>207208.6</v>
      </c>
      <c r="M1180" s="2" t="s">
        <v>20</v>
      </c>
      <c r="N1180" s="1">
        <v>1988</v>
      </c>
      <c r="O1180" s="1" t="str" cm="1">
        <f t="array" ref="O11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0" s="1" t="str" cm="1">
        <f t="array" ref="P11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0" s="2" t="s">
        <v>57</v>
      </c>
      <c r="R1180" s="2" t="str" cm="1">
        <f t="array" ref="R11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80" s="2" t="str">
        <f>IF(Esta[[#This Row],[TEC - Tipo de Estrutura 2]]="Pórtico","Vãos Multiplos",Esta[[#This Row],[TEC - Tipo de Estrutura 2]])</f>
        <v>Vãos Multiplos</v>
      </c>
      <c r="T1180" s="1">
        <v>1</v>
      </c>
      <c r="U1180" s="1">
        <v>3.83</v>
      </c>
      <c r="V1180" s="1">
        <v>13.61</v>
      </c>
      <c r="W1180" s="1">
        <v>3.83</v>
      </c>
      <c r="X1180" s="7"/>
      <c r="Y1180" s="8"/>
      <c r="Z1180" s="1" t="s">
        <v>37</v>
      </c>
      <c r="AA1180" s="2" t="s">
        <v>23</v>
      </c>
      <c r="AB1180" s="2" t="str" cm="1">
        <f t="array" ref="AB11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1" spans="1:29" ht="15" hidden="1" customHeight="1" x14ac:dyDescent="0.35">
      <c r="A1181" s="1">
        <v>1835</v>
      </c>
      <c r="B1181" s="1">
        <v>4</v>
      </c>
      <c r="C1181" s="11">
        <v>-8.6397308670744408</v>
      </c>
      <c r="D1181" s="10">
        <v>41.531736407411998</v>
      </c>
      <c r="E1181" s="1">
        <v>5265</v>
      </c>
      <c r="F1181" s="2" t="s">
        <v>1350</v>
      </c>
      <c r="G1181" s="1"/>
      <c r="H1181" s="2" t="s">
        <v>34</v>
      </c>
      <c r="I1181" s="2" t="s">
        <v>151</v>
      </c>
      <c r="J1181" s="2" t="s">
        <v>1185</v>
      </c>
      <c r="K1181" s="1">
        <v>-42280.45</v>
      </c>
      <c r="L1181" s="1">
        <v>207056.1</v>
      </c>
      <c r="M1181" s="2" t="s">
        <v>20</v>
      </c>
      <c r="N1181" s="1">
        <v>1988</v>
      </c>
      <c r="O1181" s="1" t="str" cm="1">
        <f t="array" ref="O11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1" s="1" t="str" cm="1">
        <f t="array" ref="P11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1" s="2" t="s">
        <v>31</v>
      </c>
      <c r="R1181" s="2" t="str" cm="1">
        <f t="array" ref="R11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1" s="2" t="str">
        <f>IF(Esta[[#This Row],[TEC - Tipo de Estrutura 2]]="Pórtico","Vãos Multiplos",Esta[[#This Row],[TEC - Tipo de Estrutura 2]])</f>
        <v>Vãos Multiplos</v>
      </c>
      <c r="T1181" s="1">
        <v>3</v>
      </c>
      <c r="U1181" s="1">
        <v>46.4</v>
      </c>
      <c r="V1181" s="1">
        <v>19.5</v>
      </c>
      <c r="W1181" s="1">
        <v>23.2</v>
      </c>
      <c r="X1181" s="1">
        <v>7.61</v>
      </c>
      <c r="Y1181" s="8"/>
      <c r="Z1181" s="1" t="s">
        <v>37</v>
      </c>
      <c r="AA1181" s="2" t="s">
        <v>35</v>
      </c>
      <c r="AB1181" s="2" t="str" cm="1">
        <f t="array" ref="AB11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2" spans="1:29" ht="15" hidden="1" customHeight="1" x14ac:dyDescent="0.35">
      <c r="A1182" s="1">
        <v>1836</v>
      </c>
      <c r="B1182" s="1">
        <v>4</v>
      </c>
      <c r="C1182" s="11">
        <v>-8.6385067880533999</v>
      </c>
      <c r="D1182" s="10">
        <v>41.529386409836697</v>
      </c>
      <c r="E1182" s="1">
        <v>5266</v>
      </c>
      <c r="F1182" s="2" t="s">
        <v>1351</v>
      </c>
      <c r="G1182" s="1"/>
      <c r="H1182" s="2" t="s">
        <v>34</v>
      </c>
      <c r="I1182" s="2" t="s">
        <v>151</v>
      </c>
      <c r="J1182" s="2" t="s">
        <v>1185</v>
      </c>
      <c r="K1182" s="1">
        <v>-42179.82</v>
      </c>
      <c r="L1182" s="1">
        <v>206794.5</v>
      </c>
      <c r="M1182" s="2" t="s">
        <v>20</v>
      </c>
      <c r="N1182" s="1">
        <v>1988</v>
      </c>
      <c r="O1182" s="1" t="str" cm="1">
        <f t="array" ref="O11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2" s="1" t="str" cm="1">
        <f t="array" ref="P11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2" s="2" t="s">
        <v>31</v>
      </c>
      <c r="R1182" s="2" t="str" cm="1">
        <f t="array" ref="R11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2" s="2" t="str">
        <f>IF(Esta[[#This Row],[TEC - Tipo de Estrutura 2]]="Pórtico","Vãos Multiplos",Esta[[#This Row],[TEC - Tipo de Estrutura 2]])</f>
        <v>Vãos Multiplos</v>
      </c>
      <c r="T1182" s="1">
        <v>3</v>
      </c>
      <c r="U1182" s="1">
        <v>34.799999999999997</v>
      </c>
      <c r="V1182" s="1">
        <v>9.5</v>
      </c>
      <c r="W1182" s="1">
        <v>19.09</v>
      </c>
      <c r="X1182" s="1">
        <v>7.18</v>
      </c>
      <c r="Y1182" s="8"/>
      <c r="Z1182" s="1" t="s">
        <v>37</v>
      </c>
      <c r="AA1182" s="2" t="s">
        <v>35</v>
      </c>
      <c r="AB1182" s="2" t="str" cm="1">
        <f t="array" ref="AB11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3" spans="1:29" ht="15" hidden="1" customHeight="1" x14ac:dyDescent="0.35">
      <c r="A1183" s="1">
        <v>1837</v>
      </c>
      <c r="B1183" s="1">
        <v>4</v>
      </c>
      <c r="C1183" s="11">
        <v>-8.6340388490890998</v>
      </c>
      <c r="D1183" s="10">
        <v>41.5251786903777</v>
      </c>
      <c r="E1183" s="1">
        <v>5267</v>
      </c>
      <c r="F1183" s="2" t="s">
        <v>1352</v>
      </c>
      <c r="G1183" s="1"/>
      <c r="H1183" s="2" t="s">
        <v>18</v>
      </c>
      <c r="I1183" s="2" t="s">
        <v>151</v>
      </c>
      <c r="J1183" s="2" t="s">
        <v>1185</v>
      </c>
      <c r="K1183" s="1">
        <v>-41809.64</v>
      </c>
      <c r="L1183" s="1">
        <v>206325</v>
      </c>
      <c r="M1183" s="2" t="s">
        <v>20</v>
      </c>
      <c r="N1183" s="1">
        <v>1988</v>
      </c>
      <c r="O1183" s="1" t="str" cm="1">
        <f t="array" ref="O11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3" s="1" t="str" cm="1">
        <f t="array" ref="P11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3" s="2" t="s">
        <v>57</v>
      </c>
      <c r="R1183" s="2" t="str" cm="1">
        <f t="array" ref="R11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83" s="2" t="str">
        <f>IF(Esta[[#This Row],[TEC - Tipo de Estrutura 2]]="Pórtico","Vãos Multiplos",Esta[[#This Row],[TEC - Tipo de Estrutura 2]])</f>
        <v>Vãos Multiplos</v>
      </c>
      <c r="T1183" s="1">
        <v>1</v>
      </c>
      <c r="U1183" s="1">
        <v>10.6</v>
      </c>
      <c r="V1183" s="1">
        <v>16</v>
      </c>
      <c r="W1183" s="1">
        <v>10.6</v>
      </c>
      <c r="X1183" s="7"/>
      <c r="Y1183" s="8"/>
      <c r="Z1183" s="1" t="s">
        <v>37</v>
      </c>
      <c r="AA1183" s="2" t="s">
        <v>23</v>
      </c>
      <c r="AB1183" s="2" t="str" cm="1">
        <f t="array" ref="AB11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4" spans="1:29" ht="15" hidden="1" customHeight="1" x14ac:dyDescent="0.35">
      <c r="A1184" s="1">
        <v>1839</v>
      </c>
      <c r="B1184" s="1">
        <v>4</v>
      </c>
      <c r="C1184" s="11">
        <v>-8.6307570978233699</v>
      </c>
      <c r="D1184" s="10">
        <v>41.521631045825103</v>
      </c>
      <c r="E1184" s="1">
        <v>5269</v>
      </c>
      <c r="F1184" s="2" t="s">
        <v>1353</v>
      </c>
      <c r="G1184" s="1"/>
      <c r="H1184" s="2" t="s">
        <v>18</v>
      </c>
      <c r="I1184" s="2" t="s">
        <v>151</v>
      </c>
      <c r="J1184" s="2" t="s">
        <v>1185</v>
      </c>
      <c r="K1184" s="1">
        <v>-41538</v>
      </c>
      <c r="L1184" s="1">
        <v>205929.4</v>
      </c>
      <c r="M1184" s="2" t="s">
        <v>20</v>
      </c>
      <c r="N1184" s="1">
        <v>1988</v>
      </c>
      <c r="O1184" s="1" t="str" cm="1">
        <f t="array" ref="O11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4" s="1" t="str" cm="1">
        <f t="array" ref="P11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4" s="2" t="s">
        <v>31</v>
      </c>
      <c r="R1184" s="2" t="str" cm="1">
        <f t="array" ref="R11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4" s="2" t="str">
        <f>IF(Esta[[#This Row],[TEC - Tipo de Estrutura 2]]="Pórtico","Vãos Multiplos",Esta[[#This Row],[TEC - Tipo de Estrutura 2]])</f>
        <v>Vãos Multiplos</v>
      </c>
      <c r="T1184" s="1">
        <v>3</v>
      </c>
      <c r="U1184" s="1">
        <v>38.6</v>
      </c>
      <c r="V1184" s="1">
        <v>22.5</v>
      </c>
      <c r="W1184" s="1">
        <v>20.8</v>
      </c>
      <c r="X1184" s="1">
        <v>7.6</v>
      </c>
      <c r="Y1184" s="8"/>
      <c r="Z1184" s="1" t="s">
        <v>37</v>
      </c>
      <c r="AA1184" s="2" t="s">
        <v>35</v>
      </c>
      <c r="AB1184" s="2" t="str" cm="1">
        <f t="array" ref="AB11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5" spans="1:29" ht="15" hidden="1" customHeight="1" x14ac:dyDescent="0.35">
      <c r="A1185" s="1">
        <v>1840</v>
      </c>
      <c r="B1185" s="1">
        <v>4</v>
      </c>
      <c r="C1185" s="11">
        <v>-8.6243146727519999</v>
      </c>
      <c r="D1185" s="10">
        <v>41.515703642364699</v>
      </c>
      <c r="E1185" s="1">
        <v>5270</v>
      </c>
      <c r="F1185" s="2" t="s">
        <v>1354</v>
      </c>
      <c r="G1185" s="1"/>
      <c r="H1185" s="2" t="s">
        <v>34</v>
      </c>
      <c r="I1185" s="2" t="s">
        <v>151</v>
      </c>
      <c r="J1185" s="2" t="s">
        <v>1185</v>
      </c>
      <c r="K1185" s="1">
        <v>-41004</v>
      </c>
      <c r="L1185" s="1">
        <v>205268</v>
      </c>
      <c r="M1185" s="2" t="s">
        <v>20</v>
      </c>
      <c r="N1185" s="1">
        <v>1988</v>
      </c>
      <c r="O1185" s="1" t="str" cm="1">
        <f t="array" ref="O11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5" s="1" t="str" cm="1">
        <f t="array" ref="P11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5" s="2" t="s">
        <v>31</v>
      </c>
      <c r="R1185" s="2" t="str" cm="1">
        <f t="array" ref="R11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5" s="2" t="str">
        <f>IF(Esta[[#This Row],[TEC - Tipo de Estrutura 2]]="Pórtico","Vãos Multiplos",Esta[[#This Row],[TEC - Tipo de Estrutura 2]])</f>
        <v>Vãos Multiplos</v>
      </c>
      <c r="T1185" s="1">
        <v>3</v>
      </c>
      <c r="U1185" s="1">
        <v>44.89</v>
      </c>
      <c r="V1185" s="1">
        <v>16.3</v>
      </c>
      <c r="W1185" s="1">
        <v>21.33</v>
      </c>
      <c r="X1185" s="1">
        <v>7.54</v>
      </c>
      <c r="Y1185" s="8"/>
      <c r="Z1185" s="1" t="s">
        <v>37</v>
      </c>
      <c r="AA1185" s="2" t="s">
        <v>35</v>
      </c>
      <c r="AB1185" s="2" t="str" cm="1">
        <f t="array" ref="AB11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6" spans="1:29" ht="15" hidden="1" customHeight="1" x14ac:dyDescent="0.35">
      <c r="A1186" s="1">
        <v>1841</v>
      </c>
      <c r="B1186" s="1">
        <v>4</v>
      </c>
      <c r="C1186" s="11">
        <v>-8.6066392262174194</v>
      </c>
      <c r="D1186" s="10">
        <v>41.519776358767999</v>
      </c>
      <c r="E1186" s="1">
        <v>5271</v>
      </c>
      <c r="F1186" s="2" t="s">
        <v>1355</v>
      </c>
      <c r="G1186" s="1"/>
      <c r="H1186" s="2" t="s">
        <v>34</v>
      </c>
      <c r="I1186" s="2" t="s">
        <v>151</v>
      </c>
      <c r="J1186" s="2" t="s">
        <v>1185</v>
      </c>
      <c r="K1186" s="1">
        <v>-39526.04</v>
      </c>
      <c r="L1186" s="1">
        <v>205712.1</v>
      </c>
      <c r="M1186" s="2" t="s">
        <v>20</v>
      </c>
      <c r="N1186" s="1">
        <v>1988</v>
      </c>
      <c r="O1186" s="1" t="str" cm="1">
        <f t="array" ref="O11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6" s="1" t="str" cm="1">
        <f t="array" ref="P11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6" s="2" t="s">
        <v>31</v>
      </c>
      <c r="R1186" s="2" t="str" cm="1">
        <f t="array" ref="R11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6" s="2" t="str">
        <f>IF(Esta[[#This Row],[TEC - Tipo de Estrutura 2]]="Pórtico","Vãos Multiplos",Esta[[#This Row],[TEC - Tipo de Estrutura 2]])</f>
        <v>Vãos Multiplos</v>
      </c>
      <c r="T1186" s="1">
        <v>3</v>
      </c>
      <c r="U1186" s="1">
        <v>37.44</v>
      </c>
      <c r="V1186" s="1">
        <v>10.24</v>
      </c>
      <c r="W1186" s="1">
        <v>18.68</v>
      </c>
      <c r="X1186" s="1">
        <v>8.11</v>
      </c>
      <c r="Y1186" s="8"/>
      <c r="Z1186" s="1" t="s">
        <v>37</v>
      </c>
      <c r="AA1186" s="2" t="s">
        <v>35</v>
      </c>
      <c r="AB1186" s="2" t="str" cm="1">
        <f t="array" ref="AB11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7" spans="1:29" ht="15" hidden="1" customHeight="1" x14ac:dyDescent="0.35">
      <c r="A1187" s="1">
        <v>1842</v>
      </c>
      <c r="B1187" s="1">
        <v>4</v>
      </c>
      <c r="C1187" s="11">
        <v>-8.6309743879082994</v>
      </c>
      <c r="D1187" s="10">
        <v>41.537473126863901</v>
      </c>
      <c r="E1187" s="1">
        <v>5272</v>
      </c>
      <c r="F1187" s="2" t="s">
        <v>1356</v>
      </c>
      <c r="G1187" s="1"/>
      <c r="H1187" s="2" t="s">
        <v>34</v>
      </c>
      <c r="I1187" s="2" t="s">
        <v>151</v>
      </c>
      <c r="J1187" s="2" t="s">
        <v>1185</v>
      </c>
      <c r="K1187" s="1">
        <v>-41546</v>
      </c>
      <c r="L1187" s="1">
        <v>207689</v>
      </c>
      <c r="M1187" s="2" t="s">
        <v>20</v>
      </c>
      <c r="N1187" s="1">
        <v>1988</v>
      </c>
      <c r="O1187" s="1" t="str" cm="1">
        <f t="array" ref="O11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7" s="1" t="str" cm="1">
        <f t="array" ref="P11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7" s="2" t="s">
        <v>31</v>
      </c>
      <c r="R1187" s="2" t="str" cm="1">
        <f t="array" ref="R11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7" s="2" t="str">
        <f>IF(Esta[[#This Row],[TEC - Tipo de Estrutura 2]]="Pórtico","Vãos Multiplos",Esta[[#This Row],[TEC - Tipo de Estrutura 2]])</f>
        <v>Vãos Multiplos</v>
      </c>
      <c r="T1187" s="1">
        <v>3</v>
      </c>
      <c r="U1187" s="1">
        <v>42.88</v>
      </c>
      <c r="V1187" s="1">
        <v>9.5</v>
      </c>
      <c r="W1187" s="1">
        <v>27.6</v>
      </c>
      <c r="X1187" s="1">
        <v>6.16</v>
      </c>
      <c r="Y1187" s="8"/>
      <c r="Z1187" s="1" t="s">
        <v>37</v>
      </c>
      <c r="AA1187" s="2" t="s">
        <v>35</v>
      </c>
      <c r="AB1187" s="2" t="str" cm="1">
        <f t="array" ref="AB11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8" spans="1:29" ht="15" hidden="1" customHeight="1" x14ac:dyDescent="0.35">
      <c r="A1188" s="1">
        <v>1843</v>
      </c>
      <c r="B1188" s="1">
        <v>4</v>
      </c>
      <c r="C1188" s="11">
        <v>-8.6259801767978104</v>
      </c>
      <c r="D1188" s="10">
        <v>41.516398811995899</v>
      </c>
      <c r="E1188" s="1">
        <v>5273</v>
      </c>
      <c r="F1188" s="2" t="s">
        <v>1357</v>
      </c>
      <c r="G1188" s="1"/>
      <c r="H1188" s="2" t="s">
        <v>34</v>
      </c>
      <c r="I1188" s="2" t="s">
        <v>151</v>
      </c>
      <c r="J1188" s="2" t="s">
        <v>1185</v>
      </c>
      <c r="K1188" s="1">
        <v>-41142.589999999997</v>
      </c>
      <c r="L1188" s="1">
        <v>205346</v>
      </c>
      <c r="M1188" s="2" t="s">
        <v>20</v>
      </c>
      <c r="N1188" s="1">
        <v>1988</v>
      </c>
      <c r="O1188" s="1" t="str" cm="1">
        <f t="array" ref="O11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8" s="1" t="str" cm="1">
        <f t="array" ref="P11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8" s="2" t="s">
        <v>31</v>
      </c>
      <c r="R1188" s="2" t="str" cm="1">
        <f t="array" ref="R11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8" s="2" t="str">
        <f>IF(Esta[[#This Row],[TEC - Tipo de Estrutura 2]]="Pórtico","Vãos Multiplos",Esta[[#This Row],[TEC - Tipo de Estrutura 2]])</f>
        <v>Vãos Multiplos</v>
      </c>
      <c r="T1188" s="1">
        <v>3</v>
      </c>
      <c r="U1188" s="1">
        <v>31</v>
      </c>
      <c r="V1188" s="1">
        <v>8.5</v>
      </c>
      <c r="W1188" s="1">
        <v>15.87</v>
      </c>
      <c r="X1188" s="1">
        <v>6.19</v>
      </c>
      <c r="Y1188" s="8"/>
      <c r="Z1188" s="1" t="s">
        <v>37</v>
      </c>
      <c r="AA1188" s="2" t="s">
        <v>35</v>
      </c>
      <c r="AB1188" s="2" t="str" cm="1">
        <f t="array" ref="AB11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89" spans="1:29" ht="15" hidden="1" customHeight="1" x14ac:dyDescent="0.35">
      <c r="A1189" s="1">
        <v>1844</v>
      </c>
      <c r="B1189" s="1">
        <v>5</v>
      </c>
      <c r="C1189" s="11">
        <v>-8.2312008744631893</v>
      </c>
      <c r="D1189" s="10">
        <v>41.455151324471998</v>
      </c>
      <c r="E1189" s="1">
        <v>5276</v>
      </c>
      <c r="F1189" s="2" t="s">
        <v>1358</v>
      </c>
      <c r="G1189" s="1"/>
      <c r="H1189" s="2" t="s">
        <v>34</v>
      </c>
      <c r="I1189" s="2" t="s">
        <v>151</v>
      </c>
      <c r="J1189" s="2" t="s">
        <v>1328</v>
      </c>
      <c r="K1189" s="1">
        <v>-8196</v>
      </c>
      <c r="L1189" s="1">
        <v>198431</v>
      </c>
      <c r="M1189" s="2" t="s">
        <v>20</v>
      </c>
      <c r="N1189" s="1">
        <v>1998</v>
      </c>
      <c r="O1189" s="1" t="str" cm="1">
        <f t="array" ref="O11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9" s="1" t="str" cm="1">
        <f t="array" ref="P11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89" s="2" t="s">
        <v>31</v>
      </c>
      <c r="R1189" s="2" t="str" cm="1">
        <f t="array" ref="R11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89" s="2" t="str">
        <f>IF(Esta[[#This Row],[TEC - Tipo de Estrutura 2]]="Pórtico","Vãos Multiplos",Esta[[#This Row],[TEC - Tipo de Estrutura 2]])</f>
        <v>Vãos Multiplos</v>
      </c>
      <c r="T1189" s="1">
        <v>2</v>
      </c>
      <c r="U1189" s="1">
        <v>50.6</v>
      </c>
      <c r="V1189" s="1">
        <v>11.9</v>
      </c>
      <c r="W1189" s="1">
        <v>25.4</v>
      </c>
      <c r="X1189" s="1">
        <v>7.5</v>
      </c>
      <c r="Y1189" s="8"/>
      <c r="Z1189" s="1" t="s">
        <v>37</v>
      </c>
      <c r="AA1189" s="2" t="s">
        <v>35</v>
      </c>
      <c r="AB1189" s="2" t="str" cm="1">
        <f t="array" ref="AB11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0" spans="1:29" ht="15" hidden="1" customHeight="1" x14ac:dyDescent="0.35">
      <c r="A1190" s="1">
        <v>1846</v>
      </c>
      <c r="B1190" s="1">
        <v>5</v>
      </c>
      <c r="C1190" s="11">
        <v>-8.2186248886573399</v>
      </c>
      <c r="D1190" s="10">
        <v>41.4554071675187</v>
      </c>
      <c r="E1190" s="1">
        <v>5279</v>
      </c>
      <c r="F1190" s="2" t="s">
        <v>1359</v>
      </c>
      <c r="G1190" s="1"/>
      <c r="H1190" s="2" t="s">
        <v>34</v>
      </c>
      <c r="I1190" s="2" t="s">
        <v>151</v>
      </c>
      <c r="J1190" s="2" t="s">
        <v>1328</v>
      </c>
      <c r="K1190" s="1">
        <v>-7145.201</v>
      </c>
      <c r="L1190" s="1">
        <v>198458.3</v>
      </c>
      <c r="M1190" s="2" t="s">
        <v>20</v>
      </c>
      <c r="N1190" s="1">
        <v>1998</v>
      </c>
      <c r="O1190" s="1" t="str" cm="1">
        <f t="array" ref="O11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0" s="1" t="str" cm="1">
        <f t="array" ref="P11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0" s="2" t="s">
        <v>31</v>
      </c>
      <c r="R1190" s="2" t="str" cm="1">
        <f t="array" ref="R11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0" s="2" t="str">
        <f>IF(Esta[[#This Row],[TEC - Tipo de Estrutura 2]]="Pórtico","Vãos Multiplos",Esta[[#This Row],[TEC - Tipo de Estrutura 2]])</f>
        <v>Vãos Multiplos</v>
      </c>
      <c r="T1190" s="1">
        <v>4</v>
      </c>
      <c r="U1190" s="1">
        <v>52.5</v>
      </c>
      <c r="V1190" s="1">
        <v>9.5</v>
      </c>
      <c r="W1190" s="1">
        <v>15.35</v>
      </c>
      <c r="X1190" s="1">
        <v>7.6</v>
      </c>
      <c r="Y1190" s="8"/>
      <c r="Z1190" s="1" t="s">
        <v>37</v>
      </c>
      <c r="AA1190" s="2" t="s">
        <v>35</v>
      </c>
      <c r="AB1190" s="2" t="str" cm="1">
        <f t="array" ref="AB11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1" spans="1:29" ht="15" hidden="1" customHeight="1" x14ac:dyDescent="0.35">
      <c r="A1191" s="1">
        <v>1847</v>
      </c>
      <c r="B1191" s="1">
        <v>4</v>
      </c>
      <c r="C1191" s="11">
        <v>-8.2158943487068505</v>
      </c>
      <c r="D1191" s="10">
        <v>41.450954923890599</v>
      </c>
      <c r="E1191" s="1">
        <v>5280</v>
      </c>
      <c r="F1191" s="2" t="s">
        <v>1360</v>
      </c>
      <c r="G1191" s="1"/>
      <c r="H1191" s="2" t="s">
        <v>18</v>
      </c>
      <c r="I1191" s="2" t="s">
        <v>151</v>
      </c>
      <c r="J1191" s="2" t="s">
        <v>1328</v>
      </c>
      <c r="K1191" s="1">
        <v>-6917.5280000000002</v>
      </c>
      <c r="L1191" s="1">
        <v>197963.6</v>
      </c>
      <c r="M1191" s="2" t="s">
        <v>20</v>
      </c>
      <c r="N1191" s="1">
        <v>1998</v>
      </c>
      <c r="O1191" s="1" t="str" cm="1">
        <f t="array" ref="O11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1" s="1" t="str" cm="1">
        <f t="array" ref="P11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1" s="2" t="s">
        <v>57</v>
      </c>
      <c r="R1191" s="2" t="str" cm="1">
        <f t="array" ref="R11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91" s="2" t="str">
        <f>IF(Esta[[#This Row],[TEC - Tipo de Estrutura 2]]="Pórtico","Vãos Multiplos",Esta[[#This Row],[TEC - Tipo de Estrutura 2]])</f>
        <v>Vãos Multiplos</v>
      </c>
      <c r="T1191" s="1">
        <v>1</v>
      </c>
      <c r="U1191" s="1">
        <v>9.65</v>
      </c>
      <c r="V1191" s="1">
        <v>28</v>
      </c>
      <c r="W1191" s="1">
        <v>9.65</v>
      </c>
      <c r="X1191" s="7"/>
      <c r="Y1191" s="8"/>
      <c r="Z1191" s="1" t="s">
        <v>37</v>
      </c>
      <c r="AA1191" s="2" t="s">
        <v>23</v>
      </c>
      <c r="AB1191" s="2" t="str" cm="1">
        <f t="array" ref="AB11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2" spans="1:29" ht="15" hidden="1" customHeight="1" x14ac:dyDescent="0.35">
      <c r="A1192" s="1">
        <v>1848</v>
      </c>
      <c r="B1192" s="1">
        <v>4</v>
      </c>
      <c r="C1192" s="11">
        <v>-8.2128025081258205</v>
      </c>
      <c r="D1192" s="10">
        <v>41.451340674587001</v>
      </c>
      <c r="E1192" s="1">
        <v>5281</v>
      </c>
      <c r="F1192" s="2" t="s">
        <v>1361</v>
      </c>
      <c r="G1192" s="1"/>
      <c r="H1192" s="2" t="s">
        <v>18</v>
      </c>
      <c r="I1192" s="2" t="s">
        <v>151</v>
      </c>
      <c r="J1192" s="2" t="s">
        <v>1328</v>
      </c>
      <c r="K1192" s="1">
        <v>-6659.1369999999997</v>
      </c>
      <c r="L1192" s="1">
        <v>198006.2</v>
      </c>
      <c r="M1192" s="2" t="s">
        <v>20</v>
      </c>
      <c r="N1192" s="1">
        <v>1998</v>
      </c>
      <c r="O1192" s="1" t="str" cm="1">
        <f t="array" ref="O11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2" s="1" t="str" cm="1">
        <f t="array" ref="P11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2" s="2" t="s">
        <v>21</v>
      </c>
      <c r="R1192" s="2" t="str" cm="1">
        <f t="array" ref="R11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192" s="2" t="str">
        <f>IF(Esta[[#This Row],[TEC - Tipo de Estrutura 2]]="Pórtico","Vãos Multiplos",Esta[[#This Row],[TEC - Tipo de Estrutura 2]])</f>
        <v>Tabuleiro simples/apoiado</v>
      </c>
      <c r="T1192" s="1">
        <v>1</v>
      </c>
      <c r="U1192" s="1">
        <v>10.5</v>
      </c>
      <c r="V1192" s="1">
        <v>27.5</v>
      </c>
      <c r="W1192" s="1">
        <v>10.5</v>
      </c>
      <c r="X1192" s="7"/>
      <c r="Y1192" s="8"/>
      <c r="Z1192" s="1" t="s">
        <v>37</v>
      </c>
      <c r="AA1192" s="2" t="s">
        <v>23</v>
      </c>
      <c r="AB1192" s="2" t="str" cm="1">
        <f t="array" ref="AB11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3" spans="1:29" ht="15" hidden="1" customHeight="1" x14ac:dyDescent="0.35">
      <c r="A1193" s="1">
        <v>1849</v>
      </c>
      <c r="B1193" s="1">
        <v>5</v>
      </c>
      <c r="C1193" s="11">
        <v>-8.2096999196717295</v>
      </c>
      <c r="D1193" s="10">
        <v>41.452947281573898</v>
      </c>
      <c r="E1193" s="1">
        <v>5282</v>
      </c>
      <c r="F1193" s="2" t="s">
        <v>1362</v>
      </c>
      <c r="G1193" s="1"/>
      <c r="H1193" s="2" t="s">
        <v>34</v>
      </c>
      <c r="I1193" s="2" t="s">
        <v>151</v>
      </c>
      <c r="J1193" s="2" t="s">
        <v>1328</v>
      </c>
      <c r="K1193" s="1">
        <v>-6399.7309999999998</v>
      </c>
      <c r="L1193" s="1">
        <v>198184.4</v>
      </c>
      <c r="M1193" s="2" t="s">
        <v>20</v>
      </c>
      <c r="N1193" s="1">
        <v>1998</v>
      </c>
      <c r="O1193" s="1" t="str" cm="1">
        <f t="array" ref="O11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3" s="1" t="str" cm="1">
        <f t="array" ref="P11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3" s="2" t="s">
        <v>31</v>
      </c>
      <c r="R1193" s="2" t="str" cm="1">
        <f t="array" ref="R11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3" s="2" t="str">
        <f>IF(Esta[[#This Row],[TEC - Tipo de Estrutura 2]]="Pórtico","Vãos Multiplos",Esta[[#This Row],[TEC - Tipo de Estrutura 2]])</f>
        <v>Vãos Multiplos</v>
      </c>
      <c r="T1193" s="1">
        <v>4</v>
      </c>
      <c r="U1193" s="1">
        <v>56.9</v>
      </c>
      <c r="V1193" s="1">
        <v>11</v>
      </c>
      <c r="W1193" s="1">
        <v>16.600000000000001</v>
      </c>
      <c r="X1193" s="1">
        <v>5.7</v>
      </c>
      <c r="Y1193" s="8"/>
      <c r="Z1193" s="1" t="s">
        <v>37</v>
      </c>
      <c r="AA1193" s="2" t="s">
        <v>35</v>
      </c>
      <c r="AB1193" s="2" t="str" cm="1">
        <f t="array" ref="AB11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4" spans="1:29" ht="15" hidden="1" customHeight="1" x14ac:dyDescent="0.35">
      <c r="A1194" s="1">
        <v>1850</v>
      </c>
      <c r="B1194" s="1">
        <v>4</v>
      </c>
      <c r="C1194" s="11">
        <v>-8.1998354381612995</v>
      </c>
      <c r="D1194" s="10">
        <v>41.452207000857697</v>
      </c>
      <c r="E1194" s="1">
        <v>5283</v>
      </c>
      <c r="F1194" s="2" t="s">
        <v>1363</v>
      </c>
      <c r="G1194" s="1"/>
      <c r="H1194" s="2" t="s">
        <v>18</v>
      </c>
      <c r="I1194" s="2" t="s">
        <v>151</v>
      </c>
      <c r="J1194" s="2" t="s">
        <v>1328</v>
      </c>
      <c r="K1194" s="1">
        <v>-5575.5519999999997</v>
      </c>
      <c r="L1194" s="1">
        <v>198101.5</v>
      </c>
      <c r="M1194" s="2" t="s">
        <v>20</v>
      </c>
      <c r="N1194" s="1">
        <v>1998</v>
      </c>
      <c r="O1194" s="1" t="str" cm="1">
        <f t="array" ref="O11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4" s="1" t="str" cm="1">
        <f t="array" ref="P11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4" s="2" t="s">
        <v>57</v>
      </c>
      <c r="R1194" s="2" t="str" cm="1">
        <f t="array" ref="R11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194" s="2" t="str">
        <f>IF(Esta[[#This Row],[TEC - Tipo de Estrutura 2]]="Pórtico","Vãos Multiplos",Esta[[#This Row],[TEC - Tipo de Estrutura 2]])</f>
        <v>Vãos Multiplos</v>
      </c>
      <c r="T1194" s="1">
        <v>1</v>
      </c>
      <c r="U1194" s="1">
        <v>7.7</v>
      </c>
      <c r="V1194" s="1">
        <v>28</v>
      </c>
      <c r="W1194" s="1">
        <v>7.7</v>
      </c>
      <c r="X1194" s="7"/>
      <c r="Y1194" s="8"/>
      <c r="Z1194" s="1" t="s">
        <v>37</v>
      </c>
      <c r="AA1194" s="2" t="s">
        <v>221</v>
      </c>
      <c r="AB1194" s="2" t="str" cm="1">
        <f t="array" ref="AB11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1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195" spans="1:29" ht="15" hidden="1" customHeight="1" x14ac:dyDescent="0.35">
      <c r="A1195" s="1">
        <v>1851</v>
      </c>
      <c r="B1195" s="1">
        <v>4</v>
      </c>
      <c r="C1195" s="11">
        <v>-8.1925551206342693</v>
      </c>
      <c r="D1195" s="10">
        <v>41.455177786074302</v>
      </c>
      <c r="E1195" s="1">
        <v>5284</v>
      </c>
      <c r="F1195" s="2" t="s">
        <v>1364</v>
      </c>
      <c r="G1195" s="1"/>
      <c r="H1195" s="2" t="s">
        <v>34</v>
      </c>
      <c r="I1195" s="2" t="s">
        <v>151</v>
      </c>
      <c r="J1195" s="2" t="s">
        <v>1328</v>
      </c>
      <c r="K1195" s="1">
        <v>-4967</v>
      </c>
      <c r="L1195" s="1">
        <v>198431</v>
      </c>
      <c r="M1195" s="2" t="s">
        <v>20</v>
      </c>
      <c r="N1195" s="1">
        <v>1998</v>
      </c>
      <c r="O1195" s="1" t="str" cm="1">
        <f t="array" ref="O11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5" s="1" t="str" cm="1">
        <f t="array" ref="P11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5" s="2" t="s">
        <v>31</v>
      </c>
      <c r="R1195" s="2" t="str" cm="1">
        <f t="array" ref="R11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5" s="2" t="str">
        <f>IF(Esta[[#This Row],[TEC - Tipo de Estrutura 2]]="Pórtico","Vãos Multiplos",Esta[[#This Row],[TEC - Tipo de Estrutura 2]])</f>
        <v>Vãos Multiplos</v>
      </c>
      <c r="T1195" s="1">
        <v>4</v>
      </c>
      <c r="U1195" s="1">
        <v>50.4</v>
      </c>
      <c r="V1195" s="1">
        <v>9.5500000000000007</v>
      </c>
      <c r="W1195" s="1">
        <v>14.15</v>
      </c>
      <c r="X1195" s="1">
        <v>9.75</v>
      </c>
      <c r="Y1195" s="8"/>
      <c r="Z1195" s="1" t="s">
        <v>37</v>
      </c>
      <c r="AA1195" s="2" t="s">
        <v>35</v>
      </c>
      <c r="AB1195" s="2" t="str" cm="1">
        <f t="array" ref="AB11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6" spans="1:29" ht="15" hidden="1" customHeight="1" x14ac:dyDescent="0.35">
      <c r="A1196" s="1">
        <v>1853</v>
      </c>
      <c r="B1196" s="1">
        <v>5</v>
      </c>
      <c r="C1196" s="11">
        <v>-8.18735059416049</v>
      </c>
      <c r="D1196" s="10">
        <v>41.457224247546897</v>
      </c>
      <c r="E1196" s="1">
        <v>5286</v>
      </c>
      <c r="F1196" s="2" t="s">
        <v>1365</v>
      </c>
      <c r="G1196" s="1"/>
      <c r="H1196" s="2" t="s">
        <v>55</v>
      </c>
      <c r="I1196" s="2" t="s">
        <v>151</v>
      </c>
      <c r="J1196" s="2" t="s">
        <v>1328</v>
      </c>
      <c r="K1196" s="1">
        <v>-4532</v>
      </c>
      <c r="L1196" s="1">
        <v>198658</v>
      </c>
      <c r="M1196" s="2" t="s">
        <v>20</v>
      </c>
      <c r="N1196" s="1">
        <v>1998</v>
      </c>
      <c r="O1196" s="1" t="str" cm="1">
        <f t="array" ref="O11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6" s="1" t="str" cm="1">
        <f t="array" ref="P11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6" s="2" t="s">
        <v>31</v>
      </c>
      <c r="R1196" s="2" t="str" cm="1">
        <f t="array" ref="R11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6" s="2" t="str">
        <f>IF(Esta[[#This Row],[TEC - Tipo de Estrutura 2]]="Pórtico","Vãos Multiplos",Esta[[#This Row],[TEC - Tipo de Estrutura 2]])</f>
        <v>Vãos Multiplos</v>
      </c>
      <c r="T1196" s="1">
        <v>8</v>
      </c>
      <c r="U1196" s="1">
        <v>220.8</v>
      </c>
      <c r="V1196" s="1">
        <v>17</v>
      </c>
      <c r="W1196" s="1">
        <v>36</v>
      </c>
      <c r="X1196" s="1">
        <v>20.65</v>
      </c>
      <c r="Y1196" s="8"/>
      <c r="Z1196" s="1" t="s">
        <v>37</v>
      </c>
      <c r="AA1196" s="2" t="s">
        <v>35</v>
      </c>
      <c r="AB1196" s="2" t="str" cm="1">
        <f t="array" ref="AB11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7" spans="1:29" ht="15" hidden="1" customHeight="1" x14ac:dyDescent="0.35">
      <c r="A1197" s="1">
        <v>1854</v>
      </c>
      <c r="B1197" s="1">
        <v>4</v>
      </c>
      <c r="C1197" s="11">
        <v>-8.1875293344522593</v>
      </c>
      <c r="D1197" s="10">
        <v>41.454316797279397</v>
      </c>
      <c r="E1197" s="1">
        <v>5287</v>
      </c>
      <c r="F1197" s="2" t="s">
        <v>1366</v>
      </c>
      <c r="G1197" s="1"/>
      <c r="H1197" s="2" t="s">
        <v>34</v>
      </c>
      <c r="I1197" s="2" t="s">
        <v>151</v>
      </c>
      <c r="J1197" s="2" t="s">
        <v>1328</v>
      </c>
      <c r="K1197" s="1">
        <v>-4547.1369999999997</v>
      </c>
      <c r="L1197" s="1">
        <v>198335.1</v>
      </c>
      <c r="M1197" s="2" t="s">
        <v>20</v>
      </c>
      <c r="N1197" s="1">
        <v>1998</v>
      </c>
      <c r="O1197" s="1" t="str" cm="1">
        <f t="array" ref="O11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7" s="1" t="str" cm="1">
        <f t="array" ref="P11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7" s="2" t="s">
        <v>31</v>
      </c>
      <c r="R1197" s="2" t="str" cm="1">
        <f t="array" ref="R11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7" s="2" t="str">
        <f>IF(Esta[[#This Row],[TEC - Tipo de Estrutura 2]]="Pórtico","Vãos Multiplos",Esta[[#This Row],[TEC - Tipo de Estrutura 2]])</f>
        <v>Vãos Multiplos</v>
      </c>
      <c r="T1197" s="1">
        <v>3</v>
      </c>
      <c r="U1197" s="1">
        <v>47.85</v>
      </c>
      <c r="V1197" s="1">
        <v>7.9</v>
      </c>
      <c r="W1197" s="1">
        <v>23.7</v>
      </c>
      <c r="X1197" s="1">
        <v>9.3000000000000007</v>
      </c>
      <c r="Y1197" s="8"/>
      <c r="Z1197" s="1" t="s">
        <v>37</v>
      </c>
      <c r="AA1197" s="2" t="s">
        <v>35</v>
      </c>
      <c r="AB1197" s="2" t="str" cm="1">
        <f t="array" ref="AB11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8" spans="1:29" ht="15" hidden="1" customHeight="1" x14ac:dyDescent="0.35">
      <c r="A1198" s="1">
        <v>1855</v>
      </c>
      <c r="B1198" s="1">
        <v>4</v>
      </c>
      <c r="C1198" s="11">
        <v>-8.1850905047179605</v>
      </c>
      <c r="D1198" s="10">
        <v>41.459728379675802</v>
      </c>
      <c r="E1198" s="1">
        <v>5288</v>
      </c>
      <c r="F1198" s="2" t="s">
        <v>1367</v>
      </c>
      <c r="G1198" s="1"/>
      <c r="H1198" s="2" t="s">
        <v>34</v>
      </c>
      <c r="I1198" s="2" t="s">
        <v>151</v>
      </c>
      <c r="J1198" s="2" t="s">
        <v>1328</v>
      </c>
      <c r="K1198" s="1">
        <v>-4343</v>
      </c>
      <c r="L1198" s="1">
        <v>198936</v>
      </c>
      <c r="M1198" s="2" t="s">
        <v>20</v>
      </c>
      <c r="N1198" s="1">
        <v>1998</v>
      </c>
      <c r="O1198" s="1" t="str" cm="1">
        <f t="array" ref="O11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8" s="1" t="str" cm="1">
        <f t="array" ref="P11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8" s="2" t="s">
        <v>31</v>
      </c>
      <c r="R1198" s="2" t="str" cm="1">
        <f t="array" ref="R11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8" s="2" t="str">
        <f>IF(Esta[[#This Row],[TEC - Tipo de Estrutura 2]]="Pórtico","Vãos Multiplos",Esta[[#This Row],[TEC - Tipo de Estrutura 2]])</f>
        <v>Vãos Multiplos</v>
      </c>
      <c r="T1198" s="1">
        <v>3</v>
      </c>
      <c r="U1198" s="1">
        <v>40.200000000000003</v>
      </c>
      <c r="V1198" s="1">
        <v>9.5</v>
      </c>
      <c r="W1198" s="1">
        <v>15.8</v>
      </c>
      <c r="X1198" s="1">
        <v>5.6</v>
      </c>
      <c r="Y1198" s="8"/>
      <c r="Z1198" s="1" t="s">
        <v>37</v>
      </c>
      <c r="AA1198" s="2" t="s">
        <v>35</v>
      </c>
      <c r="AB1198" s="2" t="str" cm="1">
        <f t="array" ref="AB11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199" spans="1:29" ht="15" hidden="1" customHeight="1" x14ac:dyDescent="0.35">
      <c r="A1199" s="1">
        <v>1856</v>
      </c>
      <c r="B1199" s="1">
        <v>4</v>
      </c>
      <c r="C1199" s="11">
        <v>-8.1736981622249196</v>
      </c>
      <c r="D1199" s="10">
        <v>41.463451578863598</v>
      </c>
      <c r="E1199" s="1">
        <v>5289</v>
      </c>
      <c r="F1199" s="2" t="s">
        <v>1368</v>
      </c>
      <c r="G1199" s="1"/>
      <c r="H1199" s="2" t="s">
        <v>34</v>
      </c>
      <c r="I1199" s="2" t="s">
        <v>151</v>
      </c>
      <c r="J1199" s="2" t="s">
        <v>1328</v>
      </c>
      <c r="K1199" s="1">
        <v>-3391</v>
      </c>
      <c r="L1199" s="1">
        <v>199349</v>
      </c>
      <c r="M1199" s="2" t="s">
        <v>20</v>
      </c>
      <c r="N1199" s="1">
        <v>1998</v>
      </c>
      <c r="O1199" s="1" t="str" cm="1">
        <f t="array" ref="O11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9" s="1" t="str" cm="1">
        <f t="array" ref="P11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199" s="2" t="s">
        <v>31</v>
      </c>
      <c r="R1199" s="2" t="str" cm="1">
        <f t="array" ref="R11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199" s="2" t="str">
        <f>IF(Esta[[#This Row],[TEC - Tipo de Estrutura 2]]="Pórtico","Vãos Multiplos",Esta[[#This Row],[TEC - Tipo de Estrutura 2]])</f>
        <v>Vãos Multiplos</v>
      </c>
      <c r="T1199" s="1">
        <v>3</v>
      </c>
      <c r="U1199" s="1">
        <v>47.76</v>
      </c>
      <c r="V1199" s="1">
        <v>16.5</v>
      </c>
      <c r="W1199" s="1">
        <v>23.72</v>
      </c>
      <c r="X1199" s="1">
        <v>5.9</v>
      </c>
      <c r="Y1199" s="8"/>
      <c r="Z1199" s="1" t="s">
        <v>37</v>
      </c>
      <c r="AA1199" s="2" t="s">
        <v>35</v>
      </c>
      <c r="AB1199" s="2" t="str" cm="1">
        <f t="array" ref="AB11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1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0" spans="1:29" ht="15" hidden="1" customHeight="1" x14ac:dyDescent="0.35">
      <c r="A1200" s="1">
        <v>1857</v>
      </c>
      <c r="B1200" s="1">
        <v>4</v>
      </c>
      <c r="C1200" s="11">
        <v>-8.1667318712976193</v>
      </c>
      <c r="D1200" s="10">
        <v>41.463786970577097</v>
      </c>
      <c r="E1200" s="1">
        <v>5290</v>
      </c>
      <c r="F1200" s="2" t="s">
        <v>1369</v>
      </c>
      <c r="G1200" s="1"/>
      <c r="H1200" s="2" t="s">
        <v>34</v>
      </c>
      <c r="I1200" s="2" t="s">
        <v>151</v>
      </c>
      <c r="J1200" s="2" t="s">
        <v>1328</v>
      </c>
      <c r="K1200" s="1">
        <v>-2809</v>
      </c>
      <c r="L1200" s="1">
        <v>199386</v>
      </c>
      <c r="M1200" s="2" t="s">
        <v>20</v>
      </c>
      <c r="N1200" s="1">
        <v>1998</v>
      </c>
      <c r="O1200" s="1" t="str" cm="1">
        <f t="array" ref="O12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0" s="1" t="str" cm="1">
        <f t="array" ref="P12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0" s="2" t="s">
        <v>31</v>
      </c>
      <c r="R1200" s="2" t="str" cm="1">
        <f t="array" ref="R12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0" s="2" t="str">
        <f>IF(Esta[[#This Row],[TEC - Tipo de Estrutura 2]]="Pórtico","Vãos Multiplos",Esta[[#This Row],[TEC - Tipo de Estrutura 2]])</f>
        <v>Vãos Multiplos</v>
      </c>
      <c r="T1200" s="1">
        <v>3</v>
      </c>
      <c r="U1200" s="1">
        <v>41.1</v>
      </c>
      <c r="V1200" s="1">
        <v>7.6</v>
      </c>
      <c r="W1200" s="1">
        <v>17.059999999999999</v>
      </c>
      <c r="X1200" s="1">
        <v>5.4</v>
      </c>
      <c r="Y1200" s="8"/>
      <c r="Z1200" s="1" t="s">
        <v>37</v>
      </c>
      <c r="AA1200" s="2" t="s">
        <v>35</v>
      </c>
      <c r="AB1200" s="2" t="str" cm="1">
        <f t="array" ref="AB12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1" spans="1:29" ht="15" hidden="1" customHeight="1" x14ac:dyDescent="0.35">
      <c r="A1201" s="1">
        <v>1858</v>
      </c>
      <c r="B1201" s="1">
        <v>4</v>
      </c>
      <c r="C1201" s="11">
        <v>-8.1579335374766302</v>
      </c>
      <c r="D1201" s="10">
        <v>41.462052351649298</v>
      </c>
      <c r="E1201" s="1">
        <v>5291</v>
      </c>
      <c r="F1201" s="2" t="s">
        <v>1370</v>
      </c>
      <c r="G1201" s="1"/>
      <c r="H1201" s="2" t="s">
        <v>34</v>
      </c>
      <c r="I1201" s="2" t="s">
        <v>151</v>
      </c>
      <c r="J1201" s="2" t="s">
        <v>1328</v>
      </c>
      <c r="K1201" s="1">
        <v>-2074.0189999999998</v>
      </c>
      <c r="L1201" s="1">
        <v>199193.1</v>
      </c>
      <c r="M1201" s="2" t="s">
        <v>20</v>
      </c>
      <c r="N1201" s="1">
        <v>1998</v>
      </c>
      <c r="O1201" s="1" t="str" cm="1">
        <f t="array" ref="O12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1" s="1" t="str" cm="1">
        <f t="array" ref="P12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1" s="2" t="s">
        <v>21</v>
      </c>
      <c r="R1201" s="2" t="str" cm="1">
        <f t="array" ref="R12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01" s="2" t="str">
        <f>IF(Esta[[#This Row],[TEC - Tipo de Estrutura 2]]="Pórtico","Vãos Multiplos",Esta[[#This Row],[TEC - Tipo de Estrutura 2]])</f>
        <v>Tabuleiro simples/apoiado</v>
      </c>
      <c r="T1201" s="1">
        <v>1</v>
      </c>
      <c r="U1201" s="1">
        <v>17.5</v>
      </c>
      <c r="V1201" s="1">
        <v>10.9</v>
      </c>
      <c r="W1201" s="1">
        <v>17.5</v>
      </c>
      <c r="X1201" s="7"/>
      <c r="Y1201" s="8"/>
      <c r="Z1201" s="1" t="s">
        <v>37</v>
      </c>
      <c r="AA1201" s="2" t="s">
        <v>35</v>
      </c>
      <c r="AB1201" s="2" t="str" cm="1">
        <f t="array" ref="AB12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2" spans="1:29" ht="15" hidden="1" customHeight="1" x14ac:dyDescent="0.35">
      <c r="A1202" s="1">
        <v>1859</v>
      </c>
      <c r="B1202" s="1">
        <v>4</v>
      </c>
      <c r="C1202" s="11">
        <v>-8.1495009104007092</v>
      </c>
      <c r="D1202" s="10">
        <v>41.458538734500898</v>
      </c>
      <c r="E1202" s="1">
        <v>5292</v>
      </c>
      <c r="F1202" s="2" t="s">
        <v>1371</v>
      </c>
      <c r="G1202" s="1"/>
      <c r="H1202" s="2" t="s">
        <v>34</v>
      </c>
      <c r="I1202" s="2" t="s">
        <v>151</v>
      </c>
      <c r="J1202" s="2" t="s">
        <v>1328</v>
      </c>
      <c r="K1202" s="1">
        <v>-1369.59</v>
      </c>
      <c r="L1202" s="1">
        <v>198802.7</v>
      </c>
      <c r="M1202" s="2" t="s">
        <v>20</v>
      </c>
      <c r="N1202" s="1">
        <v>1998</v>
      </c>
      <c r="O1202" s="1" t="str" cm="1">
        <f t="array" ref="O12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2" s="1" t="str" cm="1">
        <f t="array" ref="P12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2" s="2" t="s">
        <v>31</v>
      </c>
      <c r="R1202" s="2" t="str" cm="1">
        <f t="array" ref="R12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2" s="2" t="str">
        <f>IF(Esta[[#This Row],[TEC - Tipo de Estrutura 2]]="Pórtico","Vãos Multiplos",Esta[[#This Row],[TEC - Tipo de Estrutura 2]])</f>
        <v>Vãos Multiplos</v>
      </c>
      <c r="T1202" s="1">
        <v>3</v>
      </c>
      <c r="U1202" s="1">
        <v>41.35</v>
      </c>
      <c r="V1202" s="1">
        <v>9.4</v>
      </c>
      <c r="W1202" s="1">
        <v>17</v>
      </c>
      <c r="X1202" s="1">
        <v>7.65</v>
      </c>
      <c r="Y1202" s="8"/>
      <c r="Z1202" s="1" t="s">
        <v>37</v>
      </c>
      <c r="AA1202" s="2" t="s">
        <v>35</v>
      </c>
      <c r="AB1202" s="2" t="str" cm="1">
        <f t="array" ref="AB12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3" spans="1:29" ht="15" hidden="1" customHeight="1" x14ac:dyDescent="0.35">
      <c r="A1203" s="1">
        <v>1860</v>
      </c>
      <c r="B1203" s="1">
        <v>4</v>
      </c>
      <c r="C1203" s="11">
        <v>-8.1476624444919405</v>
      </c>
      <c r="D1203" s="10">
        <v>41.4578573852774</v>
      </c>
      <c r="E1203" s="1">
        <v>5293</v>
      </c>
      <c r="F1203" s="2" t="s">
        <v>1372</v>
      </c>
      <c r="G1203" s="1"/>
      <c r="H1203" s="2" t="s">
        <v>34</v>
      </c>
      <c r="I1203" s="2" t="s">
        <v>151</v>
      </c>
      <c r="J1203" s="2" t="s">
        <v>1328</v>
      </c>
      <c r="K1203" s="1">
        <v>-1216</v>
      </c>
      <c r="L1203" s="1">
        <v>198727</v>
      </c>
      <c r="M1203" s="2" t="s">
        <v>20</v>
      </c>
      <c r="N1203" s="1">
        <v>1998</v>
      </c>
      <c r="O1203" s="1" t="str" cm="1">
        <f t="array" ref="O12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3" s="1" t="str" cm="1">
        <f t="array" ref="P12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3" s="2" t="s">
        <v>31</v>
      </c>
      <c r="R1203" s="2" t="str" cm="1">
        <f t="array" ref="R12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3" s="2" t="str">
        <f>IF(Esta[[#This Row],[TEC - Tipo de Estrutura 2]]="Pórtico","Vãos Multiplos",Esta[[#This Row],[TEC - Tipo de Estrutura 2]])</f>
        <v>Vãos Multiplos</v>
      </c>
      <c r="T1203" s="1">
        <v>3</v>
      </c>
      <c r="U1203" s="1">
        <v>61.85</v>
      </c>
      <c r="V1203" s="1">
        <v>10.95</v>
      </c>
      <c r="W1203" s="1">
        <v>31.5</v>
      </c>
      <c r="X1203" s="1">
        <v>8.65</v>
      </c>
      <c r="Y1203" s="8"/>
      <c r="Z1203" s="1" t="s">
        <v>37</v>
      </c>
      <c r="AA1203" s="2" t="s">
        <v>35</v>
      </c>
      <c r="AB1203" s="2" t="str" cm="1">
        <f t="array" ref="AB12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4" spans="1:29" ht="15" hidden="1" customHeight="1" x14ac:dyDescent="0.35">
      <c r="A1204" s="1">
        <v>1861</v>
      </c>
      <c r="B1204" s="1">
        <v>4</v>
      </c>
      <c r="C1204" s="11">
        <v>-8.1425981573390498</v>
      </c>
      <c r="D1204" s="10">
        <v>41.457620211092802</v>
      </c>
      <c r="E1204" s="1">
        <v>5294</v>
      </c>
      <c r="F1204" s="2" t="s">
        <v>1373</v>
      </c>
      <c r="G1204" s="1"/>
      <c r="H1204" s="2" t="s">
        <v>34</v>
      </c>
      <c r="I1204" s="2" t="s">
        <v>151</v>
      </c>
      <c r="J1204" s="2" t="s">
        <v>1328</v>
      </c>
      <c r="K1204" s="1">
        <v>-792.88030000000003</v>
      </c>
      <c r="L1204" s="1">
        <v>198700.6</v>
      </c>
      <c r="M1204" s="2" t="s">
        <v>20</v>
      </c>
      <c r="N1204" s="1">
        <v>1998</v>
      </c>
      <c r="O1204" s="1" t="str" cm="1">
        <f t="array" ref="O12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4" s="1" t="str" cm="1">
        <f t="array" ref="P12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4" s="2" t="s">
        <v>31</v>
      </c>
      <c r="R1204" s="2" t="str" cm="1">
        <f t="array" ref="R12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4" s="2" t="str">
        <f>IF(Esta[[#This Row],[TEC - Tipo de Estrutura 2]]="Pórtico","Vãos Multiplos",Esta[[#This Row],[TEC - Tipo de Estrutura 2]])</f>
        <v>Vãos Multiplos</v>
      </c>
      <c r="T1204" s="1">
        <v>3</v>
      </c>
      <c r="U1204" s="1">
        <v>45.95</v>
      </c>
      <c r="V1204" s="1">
        <v>20.85</v>
      </c>
      <c r="W1204" s="1">
        <v>22</v>
      </c>
      <c r="X1204" s="1">
        <v>4.95</v>
      </c>
      <c r="Y1204" s="8"/>
      <c r="Z1204" s="1" t="s">
        <v>37</v>
      </c>
      <c r="AA1204" s="2" t="s">
        <v>35</v>
      </c>
      <c r="AB1204" s="2" t="str" cm="1">
        <f t="array" ref="AB12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5" spans="1:29" ht="15" hidden="1" customHeight="1" x14ac:dyDescent="0.35">
      <c r="A1205" s="1">
        <v>1862</v>
      </c>
      <c r="B1205" s="1">
        <v>4</v>
      </c>
      <c r="C1205" s="11">
        <v>-8.2755426050148007</v>
      </c>
      <c r="D1205" s="10">
        <v>41.455692024358903</v>
      </c>
      <c r="E1205" s="1">
        <v>5295</v>
      </c>
      <c r="F1205" s="2" t="s">
        <v>1374</v>
      </c>
      <c r="G1205" s="1"/>
      <c r="H1205" s="2" t="s">
        <v>18</v>
      </c>
      <c r="I1205" s="2" t="s">
        <v>151</v>
      </c>
      <c r="J1205" s="2" t="s">
        <v>962</v>
      </c>
      <c r="K1205" s="1">
        <v>-11900.82</v>
      </c>
      <c r="L1205" s="1">
        <v>198496.2</v>
      </c>
      <c r="M1205" s="2" t="s">
        <v>20</v>
      </c>
      <c r="N1205" s="1">
        <v>2004</v>
      </c>
      <c r="O1205" s="1" t="str" cm="1">
        <f t="array" ref="O12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5" s="1" t="str" cm="1">
        <f t="array" ref="P12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5" s="2" t="s">
        <v>31</v>
      </c>
      <c r="R1205" s="2" t="str" cm="1">
        <f t="array" ref="R12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5" s="2" t="str">
        <f>IF(Esta[[#This Row],[TEC - Tipo de Estrutura 2]]="Pórtico","Vãos Multiplos",Esta[[#This Row],[TEC - Tipo de Estrutura 2]])</f>
        <v>Vãos Multiplos</v>
      </c>
      <c r="T1205" s="1">
        <v>3</v>
      </c>
      <c r="U1205" s="1">
        <v>65.25</v>
      </c>
      <c r="V1205" s="1">
        <v>26.8</v>
      </c>
      <c r="W1205" s="1">
        <v>35.5</v>
      </c>
      <c r="X1205" s="1">
        <v>5.45</v>
      </c>
      <c r="Y1205" s="8"/>
      <c r="Z1205" s="1" t="s">
        <v>37</v>
      </c>
      <c r="AA1205" s="2" t="s">
        <v>35</v>
      </c>
      <c r="AB1205" s="2" t="str" cm="1">
        <f t="array" ref="AB12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6" spans="1:29" ht="15" hidden="1" customHeight="1" x14ac:dyDescent="0.35">
      <c r="A1206" s="1">
        <v>1864</v>
      </c>
      <c r="B1206" s="1">
        <v>12</v>
      </c>
      <c r="C1206" s="11">
        <v>-9.0989555972301606</v>
      </c>
      <c r="D1206" s="10">
        <v>38.795539797237602</v>
      </c>
      <c r="E1206" s="1">
        <v>5322</v>
      </c>
      <c r="F1206" s="2" t="s">
        <v>1375</v>
      </c>
      <c r="G1206" s="1"/>
      <c r="H1206" s="2" t="s">
        <v>55</v>
      </c>
      <c r="I1206" s="2" t="s">
        <v>254</v>
      </c>
      <c r="J1206" s="2" t="s">
        <v>633</v>
      </c>
      <c r="K1206" s="1">
        <v>-83909</v>
      </c>
      <c r="L1206" s="1">
        <v>-96446</v>
      </c>
      <c r="M1206" s="2" t="s">
        <v>20</v>
      </c>
      <c r="N1206" s="1">
        <v>1997</v>
      </c>
      <c r="O1206" s="1" t="str" cm="1">
        <f t="array" ref="O12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6" s="1" t="str" cm="1">
        <f t="array" ref="P12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6" s="2" t="s">
        <v>31</v>
      </c>
      <c r="R1206" s="2" t="str" cm="1">
        <f t="array" ref="R12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6" s="2" t="str">
        <f>IF(Esta[[#This Row],[TEC - Tipo de Estrutura 2]]="Pórtico","Vãos Multiplos",Esta[[#This Row],[TEC - Tipo de Estrutura 2]])</f>
        <v>Vãos Multiplos</v>
      </c>
      <c r="T1206" s="1">
        <v>9</v>
      </c>
      <c r="U1206" s="1">
        <v>416.64</v>
      </c>
      <c r="V1206" s="1">
        <v>11.4</v>
      </c>
      <c r="W1206" s="1">
        <v>80</v>
      </c>
      <c r="X1206" s="1">
        <v>9.8000000000000007</v>
      </c>
      <c r="Y1206" s="8"/>
      <c r="Z1206" s="1" t="s">
        <v>29</v>
      </c>
      <c r="AA1206" s="2" t="s">
        <v>35</v>
      </c>
      <c r="AB1206" s="2" t="str" cm="1">
        <f t="array" ref="AB12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7" spans="1:29" ht="15" hidden="1" customHeight="1" x14ac:dyDescent="0.35">
      <c r="A1207" s="1">
        <v>1865</v>
      </c>
      <c r="B1207" s="1">
        <v>8</v>
      </c>
      <c r="C1207" s="11">
        <v>-8.2729527639141196</v>
      </c>
      <c r="D1207" s="10">
        <v>41.455362056847001</v>
      </c>
      <c r="E1207" s="1">
        <v>5323</v>
      </c>
      <c r="F1207" s="2" t="s">
        <v>1376</v>
      </c>
      <c r="G1207" s="1"/>
      <c r="H1207" s="2" t="s">
        <v>55</v>
      </c>
      <c r="I1207" s="2" t="s">
        <v>151</v>
      </c>
      <c r="J1207" s="2" t="s">
        <v>962</v>
      </c>
      <c r="K1207" s="1">
        <v>-11684.49</v>
      </c>
      <c r="L1207" s="1">
        <v>198459.2</v>
      </c>
      <c r="M1207" s="2" t="s">
        <v>20</v>
      </c>
      <c r="N1207" s="1">
        <v>2004</v>
      </c>
      <c r="O1207" s="1" t="str" cm="1">
        <f t="array" ref="O12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7" s="1" t="str" cm="1">
        <f t="array" ref="P12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7" s="2" t="s">
        <v>31</v>
      </c>
      <c r="R1207" s="2" t="str" cm="1">
        <f t="array" ref="R12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7" s="2" t="str">
        <f>IF(Esta[[#This Row],[TEC - Tipo de Estrutura 2]]="Pórtico","Vãos Multiplos",Esta[[#This Row],[TEC - Tipo de Estrutura 2]])</f>
        <v>Vãos Multiplos</v>
      </c>
      <c r="T1207" s="1">
        <v>9</v>
      </c>
      <c r="U1207" s="1">
        <v>303.7</v>
      </c>
      <c r="V1207" s="1">
        <v>24.8</v>
      </c>
      <c r="W1207" s="1">
        <v>35.700000000000003</v>
      </c>
      <c r="X1207" s="1">
        <v>20.2</v>
      </c>
      <c r="Y1207" s="8"/>
      <c r="Z1207" s="1" t="s">
        <v>37</v>
      </c>
      <c r="AA1207" s="2" t="s">
        <v>35</v>
      </c>
      <c r="AB1207" s="2" t="str" cm="1">
        <f t="array" ref="AB12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8" spans="1:29" ht="15" hidden="1" customHeight="1" x14ac:dyDescent="0.35">
      <c r="A1208" s="1">
        <v>1866</v>
      </c>
      <c r="B1208" s="1">
        <v>9</v>
      </c>
      <c r="C1208" s="11">
        <v>-8.2639627777161095</v>
      </c>
      <c r="D1208" s="10">
        <v>41.4553330168306</v>
      </c>
      <c r="E1208" s="1">
        <v>5325</v>
      </c>
      <c r="F1208" s="2" t="s">
        <v>1377</v>
      </c>
      <c r="G1208" s="1"/>
      <c r="H1208" s="2" t="s">
        <v>18</v>
      </c>
      <c r="I1208" s="2" t="s">
        <v>151</v>
      </c>
      <c r="J1208" s="2" t="s">
        <v>962</v>
      </c>
      <c r="K1208" s="1">
        <v>-10933.35</v>
      </c>
      <c r="L1208" s="1">
        <v>198454.8</v>
      </c>
      <c r="M1208" s="2" t="s">
        <v>20</v>
      </c>
      <c r="N1208" s="1">
        <v>2004</v>
      </c>
      <c r="O1208" s="1" t="str" cm="1">
        <f t="array" ref="O12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8" s="1" t="str" cm="1">
        <f t="array" ref="P12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8" s="2" t="s">
        <v>31</v>
      </c>
      <c r="R1208" s="2" t="str" cm="1">
        <f t="array" ref="R12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8" s="2" t="str">
        <f>IF(Esta[[#This Row],[TEC - Tipo de Estrutura 2]]="Pórtico","Vãos Multiplos",Esta[[#This Row],[TEC - Tipo de Estrutura 2]])</f>
        <v>Vãos Multiplos</v>
      </c>
      <c r="T1208" s="1">
        <v>3</v>
      </c>
      <c r="U1208" s="1">
        <v>33.9</v>
      </c>
      <c r="V1208" s="1">
        <v>25.05</v>
      </c>
      <c r="W1208" s="1">
        <v>13</v>
      </c>
      <c r="X1208" s="1">
        <v>6.1</v>
      </c>
      <c r="Y1208" s="8"/>
      <c r="Z1208" s="1" t="s">
        <v>37</v>
      </c>
      <c r="AA1208" s="2" t="s">
        <v>35</v>
      </c>
      <c r="AB1208" s="2" t="str" cm="1">
        <f t="array" ref="AB12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09" spans="1:29" ht="15" hidden="1" customHeight="1" x14ac:dyDescent="0.35">
      <c r="A1209" s="1">
        <v>1868</v>
      </c>
      <c r="B1209" s="1">
        <v>3</v>
      </c>
      <c r="C1209" s="11">
        <v>-8.2513112249227092</v>
      </c>
      <c r="D1209" s="10">
        <v>41.443913524287503</v>
      </c>
      <c r="E1209" s="1">
        <v>5326</v>
      </c>
      <c r="F1209" s="2" t="s">
        <v>1378</v>
      </c>
      <c r="G1209" s="1"/>
      <c r="H1209" s="2" t="s">
        <v>55</v>
      </c>
      <c r="I1209" s="2" t="s">
        <v>151</v>
      </c>
      <c r="J1209" s="2" t="s">
        <v>962</v>
      </c>
      <c r="K1209" s="1">
        <v>-9878</v>
      </c>
      <c r="L1209" s="1">
        <v>197185</v>
      </c>
      <c r="M1209" s="2" t="s">
        <v>20</v>
      </c>
      <c r="N1209" s="1">
        <v>2004</v>
      </c>
      <c r="O1209" s="1" t="str" cm="1">
        <f t="array" ref="O12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9" s="1" t="str" cm="1">
        <f t="array" ref="P12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09" s="2" t="s">
        <v>31</v>
      </c>
      <c r="R1209" s="2" t="str" cm="1">
        <f t="array" ref="R12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09" s="2" t="str">
        <f>IF(Esta[[#This Row],[TEC - Tipo de Estrutura 2]]="Pórtico","Vãos Multiplos",Esta[[#This Row],[TEC - Tipo de Estrutura 2]])</f>
        <v>Vãos Multiplos</v>
      </c>
      <c r="T1209" s="1">
        <v>5</v>
      </c>
      <c r="U1209" s="1">
        <v>163.1</v>
      </c>
      <c r="V1209" s="1">
        <v>25.2</v>
      </c>
      <c r="W1209" s="1">
        <v>35.6</v>
      </c>
      <c r="X1209" s="1">
        <v>29.5</v>
      </c>
      <c r="Y1209" s="8"/>
      <c r="Z1209" s="1" t="s">
        <v>37</v>
      </c>
      <c r="AA1209" s="2" t="s">
        <v>35</v>
      </c>
      <c r="AB1209" s="2" t="str" cm="1">
        <f t="array" ref="AB12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0" spans="1:29" ht="15" hidden="1" customHeight="1" x14ac:dyDescent="0.35">
      <c r="A1210" s="1">
        <v>1869</v>
      </c>
      <c r="B1210" s="1">
        <v>4</v>
      </c>
      <c r="C1210" s="11">
        <v>-8.2476745624600998</v>
      </c>
      <c r="D1210" s="10">
        <v>41.444258452524103</v>
      </c>
      <c r="E1210" s="1">
        <v>5327</v>
      </c>
      <c r="F1210" s="2" t="s">
        <v>1379</v>
      </c>
      <c r="G1210" s="1"/>
      <c r="H1210" s="2" t="s">
        <v>18</v>
      </c>
      <c r="I1210" s="2" t="s">
        <v>151</v>
      </c>
      <c r="J1210" s="2" t="s">
        <v>962</v>
      </c>
      <c r="K1210" s="1">
        <v>-9574.0400000000009</v>
      </c>
      <c r="L1210" s="1">
        <v>197222.9</v>
      </c>
      <c r="M1210" s="2" t="s">
        <v>20</v>
      </c>
      <c r="N1210" s="1">
        <v>2004</v>
      </c>
      <c r="O1210" s="1" t="str" cm="1">
        <f t="array" ref="O12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0" s="1" t="str" cm="1">
        <f t="array" ref="P12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0" s="2" t="s">
        <v>31</v>
      </c>
      <c r="R1210" s="2" t="str" cm="1">
        <f t="array" ref="R12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0" s="2" t="str">
        <f>IF(Esta[[#This Row],[TEC - Tipo de Estrutura 2]]="Pórtico","Vãos Multiplos",Esta[[#This Row],[TEC - Tipo de Estrutura 2]])</f>
        <v>Vãos Multiplos</v>
      </c>
      <c r="T1210" s="1">
        <v>3</v>
      </c>
      <c r="U1210" s="1">
        <v>62.7</v>
      </c>
      <c r="V1210" s="1">
        <v>18.75</v>
      </c>
      <c r="W1210" s="1">
        <v>32.799999999999997</v>
      </c>
      <c r="X1210" s="1">
        <v>6.87</v>
      </c>
      <c r="Y1210" s="8"/>
      <c r="Z1210" s="1" t="s">
        <v>37</v>
      </c>
      <c r="AA1210" s="2" t="s">
        <v>35</v>
      </c>
      <c r="AB1210" s="2" t="str" cm="1">
        <f t="array" ref="AB12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1" spans="1:29" ht="15" hidden="1" customHeight="1" x14ac:dyDescent="0.35">
      <c r="A1211" s="1">
        <v>1870</v>
      </c>
      <c r="B1211" s="1">
        <v>4</v>
      </c>
      <c r="C1211" s="11">
        <v>-8.9551699931761206</v>
      </c>
      <c r="D1211" s="10">
        <v>39.228623405800299</v>
      </c>
      <c r="E1211" s="1">
        <v>5332</v>
      </c>
      <c r="F1211" s="2" t="s">
        <v>1380</v>
      </c>
      <c r="G1211" s="1"/>
      <c r="H1211" s="2" t="s">
        <v>34</v>
      </c>
      <c r="I1211" s="2" t="s">
        <v>254</v>
      </c>
      <c r="J1211" s="2" t="s">
        <v>483</v>
      </c>
      <c r="K1211" s="1">
        <v>-70983</v>
      </c>
      <c r="L1211" s="1">
        <v>-48488</v>
      </c>
      <c r="M1211" s="2" t="s">
        <v>20</v>
      </c>
      <c r="N1211" s="1">
        <v>1995</v>
      </c>
      <c r="O1211" s="1" t="str" cm="1">
        <f t="array" ref="O12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1" s="1" t="str" cm="1">
        <f t="array" ref="P12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1" s="2" t="s">
        <v>31</v>
      </c>
      <c r="R1211" s="2" t="str" cm="1">
        <f t="array" ref="R12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1" s="2" t="str">
        <f>IF(Esta[[#This Row],[TEC - Tipo de Estrutura 2]]="Pórtico","Vãos Multiplos",Esta[[#This Row],[TEC - Tipo de Estrutura 2]])</f>
        <v>Vãos Multiplos</v>
      </c>
      <c r="T1211" s="1">
        <v>3</v>
      </c>
      <c r="U1211" s="1">
        <v>49.74</v>
      </c>
      <c r="V1211" s="1">
        <v>49.74</v>
      </c>
      <c r="W1211" s="1">
        <v>24.74</v>
      </c>
      <c r="X1211" s="1">
        <v>6</v>
      </c>
      <c r="Y1211" s="8"/>
      <c r="Z1211" s="1" t="s">
        <v>29</v>
      </c>
      <c r="AA1211" s="2" t="s">
        <v>35</v>
      </c>
      <c r="AB1211" s="2" t="str" cm="1">
        <f t="array" ref="AB12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2" spans="1:29" ht="15" hidden="1" customHeight="1" x14ac:dyDescent="0.35">
      <c r="A1212" s="1">
        <v>1871</v>
      </c>
      <c r="B1212" s="1">
        <v>2</v>
      </c>
      <c r="C1212" s="11">
        <v>-9.1711925986429303</v>
      </c>
      <c r="D1212" s="10">
        <v>38.834052214304698</v>
      </c>
      <c r="E1212" s="1">
        <v>5342</v>
      </c>
      <c r="F1212" s="2" t="s">
        <v>1381</v>
      </c>
      <c r="G1212" s="1"/>
      <c r="H1212" s="2" t="s">
        <v>25</v>
      </c>
      <c r="I1212" s="2" t="s">
        <v>254</v>
      </c>
      <c r="J1212" s="2" t="s">
        <v>633</v>
      </c>
      <c r="K1212" s="1">
        <v>-90136.25</v>
      </c>
      <c r="L1212" s="1">
        <v>-92101.74</v>
      </c>
      <c r="M1212" s="2" t="s">
        <v>20</v>
      </c>
      <c r="N1212" s="1">
        <v>2007</v>
      </c>
      <c r="O1212" s="1" t="str" cm="1">
        <f t="array" ref="O12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2" s="1" t="str" cm="1">
        <f t="array" ref="P12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2" s="2" t="s">
        <v>31</v>
      </c>
      <c r="R1212" s="2" t="str" cm="1">
        <f t="array" ref="R12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2" s="2" t="str">
        <f>IF(Esta[[#This Row],[TEC - Tipo de Estrutura 2]]="Pórtico","Vãos Multiplos",Esta[[#This Row],[TEC - Tipo de Estrutura 2]])</f>
        <v>Vãos Multiplos</v>
      </c>
      <c r="T1212" s="1">
        <v>3</v>
      </c>
      <c r="U1212" s="1">
        <v>39.92</v>
      </c>
      <c r="V1212" s="1">
        <v>16.440000000000001</v>
      </c>
      <c r="W1212" s="1">
        <v>19</v>
      </c>
      <c r="X1212" s="1">
        <v>6</v>
      </c>
      <c r="Y1212" s="8"/>
      <c r="Z1212" s="1" t="s">
        <v>29</v>
      </c>
      <c r="AA1212" s="2" t="s">
        <v>35</v>
      </c>
      <c r="AB1212" s="2" t="str" cm="1">
        <f t="array" ref="AB12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3" spans="1:29" ht="15" hidden="1" customHeight="1" x14ac:dyDescent="0.35">
      <c r="A1213" s="1">
        <v>1872</v>
      </c>
      <c r="B1213" s="1">
        <v>12</v>
      </c>
      <c r="C1213" s="11">
        <v>-9.1725983883236193</v>
      </c>
      <c r="D1213" s="10">
        <v>38.722539160405702</v>
      </c>
      <c r="E1213" s="1">
        <v>5343</v>
      </c>
      <c r="F1213" s="2" t="s">
        <v>1382</v>
      </c>
      <c r="G1213" s="1"/>
      <c r="H1213" s="2" t="s">
        <v>55</v>
      </c>
      <c r="I1213" s="2" t="s">
        <v>254</v>
      </c>
      <c r="J1213" s="2" t="s">
        <v>254</v>
      </c>
      <c r="K1213" s="1">
        <v>-90399</v>
      </c>
      <c r="L1213" s="1">
        <v>-104480</v>
      </c>
      <c r="M1213" s="2" t="s">
        <v>20</v>
      </c>
      <c r="N1213" s="1">
        <v>1944</v>
      </c>
      <c r="O1213" s="1" t="str" cm="1">
        <f t="array" ref="O12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13" s="1" t="str" cm="1">
        <f t="array" ref="P12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13" s="2" t="s">
        <v>31</v>
      </c>
      <c r="R1213" s="2" t="str" cm="1">
        <f t="array" ref="R12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3" s="2" t="str">
        <f>IF(Esta[[#This Row],[TEC - Tipo de Estrutura 2]]="Pórtico","Vãos Multiplos",Esta[[#This Row],[TEC - Tipo de Estrutura 2]])</f>
        <v>Vãos Multiplos</v>
      </c>
      <c r="T1213" s="1">
        <v>13</v>
      </c>
      <c r="U1213" s="1">
        <v>354.4</v>
      </c>
      <c r="V1213" s="1">
        <v>25.3</v>
      </c>
      <c r="W1213" s="1">
        <v>98.4</v>
      </c>
      <c r="X1213" s="1">
        <v>32.5</v>
      </c>
      <c r="Y1213" s="8"/>
      <c r="Z1213" s="1" t="s">
        <v>29</v>
      </c>
      <c r="AA1213" s="2" t="s">
        <v>23</v>
      </c>
      <c r="AB1213" s="2" t="str" cm="1">
        <f t="array" ref="AB12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4" spans="1:29" ht="15" hidden="1" customHeight="1" x14ac:dyDescent="0.35">
      <c r="A1214" s="1">
        <v>1878</v>
      </c>
      <c r="B1214" s="1">
        <v>5</v>
      </c>
      <c r="C1214" s="11">
        <v>-8.5187373843681193</v>
      </c>
      <c r="D1214" s="10">
        <v>41.3901307556918</v>
      </c>
      <c r="E1214" s="1">
        <v>5368</v>
      </c>
      <c r="F1214" s="2" t="s">
        <v>1383</v>
      </c>
      <c r="G1214" s="1"/>
      <c r="H1214" s="2" t="s">
        <v>18</v>
      </c>
      <c r="I1214" s="2" t="s">
        <v>151</v>
      </c>
      <c r="J1214" s="2" t="s">
        <v>444</v>
      </c>
      <c r="K1214" s="1">
        <v>-32252.94</v>
      </c>
      <c r="L1214" s="1">
        <v>191276.79999999999</v>
      </c>
      <c r="M1214" s="2" t="s">
        <v>20</v>
      </c>
      <c r="N1214" s="1">
        <v>2004</v>
      </c>
      <c r="O1214" s="1" t="str" cm="1">
        <f t="array" ref="O12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4" s="1" t="str" cm="1">
        <f t="array" ref="P12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4" s="2" t="s">
        <v>31</v>
      </c>
      <c r="R1214" s="2" t="str" cm="1">
        <f t="array" ref="R12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4" s="2" t="str">
        <f>IF(Esta[[#This Row],[TEC - Tipo de Estrutura 2]]="Pórtico","Vãos Multiplos",Esta[[#This Row],[TEC - Tipo de Estrutura 2]])</f>
        <v>Vãos Multiplos</v>
      </c>
      <c r="T1214" s="1">
        <v>3</v>
      </c>
      <c r="U1214" s="1">
        <v>74.2</v>
      </c>
      <c r="V1214" s="1">
        <v>27.5</v>
      </c>
      <c r="W1214" s="1">
        <v>34.799999999999997</v>
      </c>
      <c r="X1214" s="1">
        <v>7</v>
      </c>
      <c r="Y1214" s="8"/>
      <c r="Z1214" s="1" t="s">
        <v>37</v>
      </c>
      <c r="AA1214" s="2" t="s">
        <v>35</v>
      </c>
      <c r="AB1214" s="2" t="str" cm="1">
        <f t="array" ref="AB12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5" spans="1:29" ht="15" hidden="1" customHeight="1" x14ac:dyDescent="0.35">
      <c r="A1215" s="1">
        <v>1880</v>
      </c>
      <c r="B1215" s="1">
        <v>4</v>
      </c>
      <c r="C1215" s="11">
        <v>-8.5163065219109004</v>
      </c>
      <c r="D1215" s="10">
        <v>41.389803027381298</v>
      </c>
      <c r="E1215" s="1">
        <v>5369</v>
      </c>
      <c r="F1215" s="2" t="s">
        <v>1384</v>
      </c>
      <c r="G1215" s="1"/>
      <c r="H1215" s="2" t="s">
        <v>18</v>
      </c>
      <c r="I1215" s="2" t="s">
        <v>151</v>
      </c>
      <c r="J1215" s="2" t="s">
        <v>444</v>
      </c>
      <c r="K1215" s="1">
        <v>-32049.79</v>
      </c>
      <c r="L1215" s="1">
        <v>191239.5</v>
      </c>
      <c r="M1215" s="2" t="s">
        <v>20</v>
      </c>
      <c r="N1215" s="1">
        <v>2004</v>
      </c>
      <c r="O1215" s="1" t="str" cm="1">
        <f t="array" ref="O12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5" s="1" t="str" cm="1">
        <f t="array" ref="P12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5" s="2" t="s">
        <v>31</v>
      </c>
      <c r="R1215" s="2" t="str" cm="1">
        <f t="array" ref="R12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5" s="2" t="str">
        <f>IF(Esta[[#This Row],[TEC - Tipo de Estrutura 2]]="Pórtico","Vãos Multiplos",Esta[[#This Row],[TEC - Tipo de Estrutura 2]])</f>
        <v>Vãos Multiplos</v>
      </c>
      <c r="T1215" s="1">
        <v>3</v>
      </c>
      <c r="U1215" s="1">
        <v>40.200000000000003</v>
      </c>
      <c r="V1215" s="1">
        <v>30.85</v>
      </c>
      <c r="W1215" s="1">
        <v>20.05</v>
      </c>
      <c r="X1215" s="1">
        <v>8</v>
      </c>
      <c r="Y1215" s="8"/>
      <c r="Z1215" s="1" t="s">
        <v>37</v>
      </c>
      <c r="AA1215" s="2" t="s">
        <v>35</v>
      </c>
      <c r="AB1215" s="2" t="str" cm="1">
        <f t="array" ref="AB12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6" spans="1:29" ht="15" hidden="1" customHeight="1" x14ac:dyDescent="0.35">
      <c r="A1216" s="1">
        <v>1881</v>
      </c>
      <c r="B1216" s="1">
        <v>4</v>
      </c>
      <c r="C1216" s="11">
        <v>-8.5110922213002507</v>
      </c>
      <c r="D1216" s="10">
        <v>41.389777054449503</v>
      </c>
      <c r="E1216" s="1">
        <v>5370</v>
      </c>
      <c r="F1216" s="2" t="s">
        <v>1385</v>
      </c>
      <c r="G1216" s="1"/>
      <c r="H1216" s="2" t="s">
        <v>34</v>
      </c>
      <c r="I1216" s="2" t="s">
        <v>151</v>
      </c>
      <c r="J1216" s="2" t="s">
        <v>444</v>
      </c>
      <c r="K1216" s="1">
        <v>-31613.69</v>
      </c>
      <c r="L1216" s="1">
        <v>191234.7</v>
      </c>
      <c r="M1216" s="2" t="s">
        <v>20</v>
      </c>
      <c r="N1216" s="1">
        <v>2004</v>
      </c>
      <c r="O1216" s="1" t="str" cm="1">
        <f t="array" ref="O12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6" s="1" t="str" cm="1">
        <f t="array" ref="P12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6" s="2" t="s">
        <v>31</v>
      </c>
      <c r="R1216" s="2" t="str" cm="1">
        <f t="array" ref="R12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6" s="2" t="str">
        <f>IF(Esta[[#This Row],[TEC - Tipo de Estrutura 2]]="Pórtico","Vãos Multiplos",Esta[[#This Row],[TEC - Tipo de Estrutura 2]])</f>
        <v>Vãos Multiplos</v>
      </c>
      <c r="T1216" s="1">
        <v>3</v>
      </c>
      <c r="U1216" s="1">
        <v>50.9</v>
      </c>
      <c r="V1216" s="1">
        <v>11.9</v>
      </c>
      <c r="W1216" s="1">
        <v>25.4</v>
      </c>
      <c r="X1216" s="1">
        <v>8.75</v>
      </c>
      <c r="Y1216" s="8"/>
      <c r="Z1216" s="1" t="s">
        <v>37</v>
      </c>
      <c r="AA1216" s="2" t="s">
        <v>35</v>
      </c>
      <c r="AB1216" s="2" t="str" cm="1">
        <f t="array" ref="AB12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7" spans="1:29" ht="15" hidden="1" customHeight="1" x14ac:dyDescent="0.35">
      <c r="A1217" s="1">
        <v>1882</v>
      </c>
      <c r="B1217" s="1">
        <v>4</v>
      </c>
      <c r="C1217" s="11">
        <v>-8.5099098163770499</v>
      </c>
      <c r="D1217" s="10">
        <v>41.389976319165399</v>
      </c>
      <c r="E1217" s="1">
        <v>5371</v>
      </c>
      <c r="F1217" s="2" t="s">
        <v>1386</v>
      </c>
      <c r="G1217" s="1"/>
      <c r="H1217" s="2" t="s">
        <v>34</v>
      </c>
      <c r="I1217" s="2" t="s">
        <v>151</v>
      </c>
      <c r="J1217" s="2" t="s">
        <v>444</v>
      </c>
      <c r="K1217" s="1">
        <v>-31514.7</v>
      </c>
      <c r="L1217" s="1">
        <v>191256.4</v>
      </c>
      <c r="M1217" s="2" t="s">
        <v>20</v>
      </c>
      <c r="N1217" s="1">
        <v>2004</v>
      </c>
      <c r="O1217" s="1" t="str" cm="1">
        <f t="array" ref="O12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7" s="1" t="str" cm="1">
        <f t="array" ref="P12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7" s="2" t="s">
        <v>31</v>
      </c>
      <c r="R1217" s="2" t="str" cm="1">
        <f t="array" ref="R12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7" s="2" t="str">
        <f>IF(Esta[[#This Row],[TEC - Tipo de Estrutura 2]]="Pórtico","Vãos Multiplos",Esta[[#This Row],[TEC - Tipo de Estrutura 2]])</f>
        <v>Vãos Multiplos</v>
      </c>
      <c r="T1217" s="1">
        <v>3</v>
      </c>
      <c r="U1217" s="1">
        <v>50.15</v>
      </c>
      <c r="V1217" s="1">
        <v>11.55</v>
      </c>
      <c r="W1217" s="1">
        <v>24.35</v>
      </c>
      <c r="X1217" s="1">
        <v>7.65</v>
      </c>
      <c r="Y1217" s="8"/>
      <c r="Z1217" s="1" t="s">
        <v>37</v>
      </c>
      <c r="AA1217" s="2" t="s">
        <v>35</v>
      </c>
      <c r="AB1217" s="2" t="str" cm="1">
        <f t="array" ref="AB12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8" spans="1:29" ht="15" hidden="1" customHeight="1" x14ac:dyDescent="0.35">
      <c r="A1218" s="1">
        <v>1883</v>
      </c>
      <c r="B1218" s="1">
        <v>4</v>
      </c>
      <c r="C1218" s="11">
        <v>-8.5062237348040508</v>
      </c>
      <c r="D1218" s="10">
        <v>41.390865319927698</v>
      </c>
      <c r="E1218" s="1">
        <v>5372</v>
      </c>
      <c r="F1218" s="2" t="s">
        <v>1387</v>
      </c>
      <c r="G1218" s="1"/>
      <c r="H1218" s="2" t="s">
        <v>34</v>
      </c>
      <c r="I1218" s="2" t="s">
        <v>151</v>
      </c>
      <c r="J1218" s="2" t="s">
        <v>444</v>
      </c>
      <c r="K1218" s="1">
        <v>-31205.98</v>
      </c>
      <c r="L1218" s="1">
        <v>191353.8</v>
      </c>
      <c r="M1218" s="2" t="s">
        <v>20</v>
      </c>
      <c r="N1218" s="1">
        <v>2004</v>
      </c>
      <c r="O1218" s="1" t="str" cm="1">
        <f t="array" ref="O12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8" s="1" t="str" cm="1">
        <f t="array" ref="P12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8" s="2" t="s">
        <v>31</v>
      </c>
      <c r="R1218" s="2" t="str" cm="1">
        <f t="array" ref="R12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18" s="2" t="str">
        <f>IF(Esta[[#This Row],[TEC - Tipo de Estrutura 2]]="Pórtico","Vãos Multiplos",Esta[[#This Row],[TEC - Tipo de Estrutura 2]])</f>
        <v>Vãos Multiplos</v>
      </c>
      <c r="T1218" s="1">
        <v>3</v>
      </c>
      <c r="U1218" s="1">
        <v>66.349999999999994</v>
      </c>
      <c r="V1218" s="1">
        <v>9.1999999999999993</v>
      </c>
      <c r="W1218" s="1">
        <v>33.5</v>
      </c>
      <c r="X1218" s="1">
        <v>7.9</v>
      </c>
      <c r="Y1218" s="8"/>
      <c r="Z1218" s="1" t="s">
        <v>37</v>
      </c>
      <c r="AA1218" s="2" t="s">
        <v>35</v>
      </c>
      <c r="AB1218" s="2" t="str" cm="1">
        <f t="array" ref="AB12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19" spans="1:29" ht="15" hidden="1" customHeight="1" x14ac:dyDescent="0.35">
      <c r="A1219" s="1">
        <v>1884</v>
      </c>
      <c r="B1219" s="1">
        <v>4</v>
      </c>
      <c r="C1219" s="11">
        <v>-8.50340424285341</v>
      </c>
      <c r="D1219" s="10">
        <v>41.394295045768601</v>
      </c>
      <c r="E1219" s="1">
        <v>5373</v>
      </c>
      <c r="F1219" s="2" t="s">
        <v>1388</v>
      </c>
      <c r="G1219" s="1"/>
      <c r="H1219" s="2" t="s">
        <v>18</v>
      </c>
      <c r="I1219" s="2" t="s">
        <v>151</v>
      </c>
      <c r="J1219" s="2" t="s">
        <v>444</v>
      </c>
      <c r="K1219" s="1">
        <v>-30968.54</v>
      </c>
      <c r="L1219" s="1">
        <v>191733.7</v>
      </c>
      <c r="M1219" s="2" t="s">
        <v>20</v>
      </c>
      <c r="N1219" s="1">
        <v>2004</v>
      </c>
      <c r="O1219" s="1" t="str" cm="1">
        <f t="array" ref="O12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9" s="1" t="str" cm="1">
        <f t="array" ref="P12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19" s="2" t="s">
        <v>57</v>
      </c>
      <c r="R1219" s="2" t="str" cm="1">
        <f t="array" ref="R12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19" s="2" t="str">
        <f>IF(Esta[[#This Row],[TEC - Tipo de Estrutura 2]]="Pórtico","Vãos Multiplos",Esta[[#This Row],[TEC - Tipo de Estrutura 2]])</f>
        <v>Vãos Multiplos</v>
      </c>
      <c r="T1219" s="1">
        <v>1</v>
      </c>
      <c r="U1219" s="1">
        <v>10.7</v>
      </c>
      <c r="V1219" s="1">
        <v>23.75</v>
      </c>
      <c r="W1219" s="1">
        <v>10.7</v>
      </c>
      <c r="X1219" s="7"/>
      <c r="Y1219" s="8"/>
      <c r="Z1219" s="1" t="s">
        <v>37</v>
      </c>
      <c r="AA1219" s="2" t="s">
        <v>23</v>
      </c>
      <c r="AB1219" s="2" t="str" cm="1">
        <f t="array" ref="AB12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0" spans="1:29" ht="15" hidden="1" customHeight="1" x14ac:dyDescent="0.35">
      <c r="A1220" s="1">
        <v>1885</v>
      </c>
      <c r="B1220" s="1">
        <v>4</v>
      </c>
      <c r="C1220" s="11">
        <v>-8.50190704432244</v>
      </c>
      <c r="D1220" s="10">
        <v>41.398877482605499</v>
      </c>
      <c r="E1220" s="1">
        <v>5375</v>
      </c>
      <c r="F1220" s="2" t="s">
        <v>1389</v>
      </c>
      <c r="G1220" s="1"/>
      <c r="H1220" s="2" t="s">
        <v>34</v>
      </c>
      <c r="I1220" s="2" t="s">
        <v>151</v>
      </c>
      <c r="J1220" s="2" t="s">
        <v>444</v>
      </c>
      <c r="K1220" s="1">
        <v>-30841.16</v>
      </c>
      <c r="L1220" s="1">
        <v>192242.1</v>
      </c>
      <c r="M1220" s="2" t="s">
        <v>20</v>
      </c>
      <c r="N1220" s="1">
        <v>2004</v>
      </c>
      <c r="O1220" s="1" t="str" cm="1">
        <f t="array" ref="O12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0" s="1" t="str" cm="1">
        <f t="array" ref="P12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0" s="2" t="s">
        <v>31</v>
      </c>
      <c r="R1220" s="2" t="str" cm="1">
        <f t="array" ref="R12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0" s="2" t="str">
        <f>IF(Esta[[#This Row],[TEC - Tipo de Estrutura 2]]="Pórtico","Vãos Multiplos",Esta[[#This Row],[TEC - Tipo de Estrutura 2]])</f>
        <v>Vãos Multiplos</v>
      </c>
      <c r="T1220" s="1">
        <v>3</v>
      </c>
      <c r="U1220" s="1">
        <v>53.55</v>
      </c>
      <c r="V1220" s="1">
        <v>11.1</v>
      </c>
      <c r="W1220" s="1">
        <v>28.1</v>
      </c>
      <c r="X1220" s="1">
        <v>7.3</v>
      </c>
      <c r="Y1220" s="8"/>
      <c r="Z1220" s="1" t="s">
        <v>37</v>
      </c>
      <c r="AA1220" s="2" t="s">
        <v>35</v>
      </c>
      <c r="AB1220" s="2" t="str" cm="1">
        <f t="array" ref="AB12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1" spans="1:29" ht="15" hidden="1" customHeight="1" x14ac:dyDescent="0.35">
      <c r="A1221" s="1">
        <v>1886</v>
      </c>
      <c r="B1221" s="1">
        <v>5</v>
      </c>
      <c r="C1221" s="11">
        <v>-8.5007139774633291</v>
      </c>
      <c r="D1221" s="10">
        <v>41.403882112275703</v>
      </c>
      <c r="E1221" s="1">
        <v>5376</v>
      </c>
      <c r="F1221" s="2" t="s">
        <v>1390</v>
      </c>
      <c r="G1221" s="1"/>
      <c r="H1221" s="2" t="s">
        <v>18</v>
      </c>
      <c r="I1221" s="2" t="s">
        <v>151</v>
      </c>
      <c r="J1221" s="2" t="s">
        <v>444</v>
      </c>
      <c r="K1221" s="1">
        <v>-30739.03</v>
      </c>
      <c r="L1221" s="1">
        <v>192797.5</v>
      </c>
      <c r="M1221" s="2" t="s">
        <v>20</v>
      </c>
      <c r="N1221" s="1">
        <v>2004</v>
      </c>
      <c r="O1221" s="1" t="str" cm="1">
        <f t="array" ref="O12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1" s="1" t="str" cm="1">
        <f t="array" ref="P12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1" s="2" t="s">
        <v>31</v>
      </c>
      <c r="R1221" s="2" t="str" cm="1">
        <f t="array" ref="R12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1" s="2" t="str">
        <f>IF(Esta[[#This Row],[TEC - Tipo de Estrutura 2]]="Pórtico","Vãos Multiplos",Esta[[#This Row],[TEC - Tipo de Estrutura 2]])</f>
        <v>Vãos Multiplos</v>
      </c>
      <c r="T1221" s="1">
        <v>3</v>
      </c>
      <c r="U1221" s="1">
        <v>56.6</v>
      </c>
      <c r="V1221" s="1">
        <v>23.55</v>
      </c>
      <c r="W1221" s="1">
        <v>29.2</v>
      </c>
      <c r="X1221" s="1">
        <v>7.2</v>
      </c>
      <c r="Y1221" s="8"/>
      <c r="Z1221" s="1" t="s">
        <v>37</v>
      </c>
      <c r="AA1221" s="2" t="s">
        <v>35</v>
      </c>
      <c r="AB1221" s="2" t="str" cm="1">
        <f t="array" ref="AB12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2" spans="1:29" ht="15" hidden="1" customHeight="1" x14ac:dyDescent="0.35">
      <c r="A1222" s="1">
        <v>1887</v>
      </c>
      <c r="B1222" s="1">
        <v>4</v>
      </c>
      <c r="C1222" s="11">
        <v>-8.5003495467304901</v>
      </c>
      <c r="D1222" s="10">
        <v>41.407039169663001</v>
      </c>
      <c r="E1222" s="1">
        <v>5377</v>
      </c>
      <c r="F1222" s="2" t="s">
        <v>1391</v>
      </c>
      <c r="G1222" s="1"/>
      <c r="H1222" s="2" t="s">
        <v>18</v>
      </c>
      <c r="I1222" s="2" t="s">
        <v>151</v>
      </c>
      <c r="J1222" s="2" t="s">
        <v>444</v>
      </c>
      <c r="K1222" s="1">
        <v>-30707.07</v>
      </c>
      <c r="L1222" s="1">
        <v>193148</v>
      </c>
      <c r="M1222" s="2" t="s">
        <v>20</v>
      </c>
      <c r="N1222" s="1">
        <v>2004</v>
      </c>
      <c r="O1222" s="1" t="str" cm="1">
        <f t="array" ref="O12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2" s="1" t="str" cm="1">
        <f t="array" ref="P12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2" s="2" t="s">
        <v>57</v>
      </c>
      <c r="R1222" s="2" t="str" cm="1">
        <f t="array" ref="R12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2" s="2" t="str">
        <f>IF(Esta[[#This Row],[TEC - Tipo de Estrutura 2]]="Pórtico","Vãos Multiplos",Esta[[#This Row],[TEC - Tipo de Estrutura 2]])</f>
        <v>Vãos Multiplos</v>
      </c>
      <c r="T1222" s="1">
        <v>1</v>
      </c>
      <c r="U1222" s="1">
        <v>10.6</v>
      </c>
      <c r="V1222" s="1">
        <v>30.05</v>
      </c>
      <c r="W1222" s="1">
        <v>10.6</v>
      </c>
      <c r="X1222" s="7"/>
      <c r="Y1222" s="8"/>
      <c r="Z1222" s="1" t="s">
        <v>37</v>
      </c>
      <c r="AA1222" s="2" t="s">
        <v>23</v>
      </c>
      <c r="AB1222" s="2" t="str" cm="1">
        <f t="array" ref="AB12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3" spans="1:29" ht="15" hidden="1" customHeight="1" x14ac:dyDescent="0.35">
      <c r="A1223" s="1">
        <v>1888</v>
      </c>
      <c r="B1223" s="1">
        <v>4</v>
      </c>
      <c r="C1223" s="11">
        <v>-8.5013270819992108</v>
      </c>
      <c r="D1223" s="10">
        <v>41.409935324283097</v>
      </c>
      <c r="E1223" s="1">
        <v>5378</v>
      </c>
      <c r="F1223" s="2" t="s">
        <v>1392</v>
      </c>
      <c r="G1223" s="1"/>
      <c r="H1223" s="2" t="s">
        <v>34</v>
      </c>
      <c r="I1223" s="2" t="s">
        <v>151</v>
      </c>
      <c r="J1223" s="2" t="s">
        <v>444</v>
      </c>
      <c r="K1223" s="1">
        <v>-30787.439999999999</v>
      </c>
      <c r="L1223" s="1">
        <v>193470</v>
      </c>
      <c r="M1223" s="2" t="s">
        <v>20</v>
      </c>
      <c r="N1223" s="1">
        <v>2004</v>
      </c>
      <c r="O1223" s="1" t="str" cm="1">
        <f t="array" ref="O12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3" s="1" t="str" cm="1">
        <f t="array" ref="P12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3" s="2" t="s">
        <v>31</v>
      </c>
      <c r="R1223" s="2" t="str" cm="1">
        <f t="array" ref="R12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3" s="2" t="str">
        <f>IF(Esta[[#This Row],[TEC - Tipo de Estrutura 2]]="Pórtico","Vãos Multiplos",Esta[[#This Row],[TEC - Tipo de Estrutura 2]])</f>
        <v>Vãos Multiplos</v>
      </c>
      <c r="T1223" s="1">
        <v>3</v>
      </c>
      <c r="U1223" s="1">
        <v>52.5</v>
      </c>
      <c r="V1223" s="1">
        <v>10.8</v>
      </c>
      <c r="W1223" s="1">
        <v>26.4</v>
      </c>
      <c r="X1223" s="1">
        <v>8.15</v>
      </c>
      <c r="Y1223" s="8"/>
      <c r="Z1223" s="1" t="s">
        <v>37</v>
      </c>
      <c r="AA1223" s="2" t="s">
        <v>23</v>
      </c>
      <c r="AB1223" s="2" t="str" cm="1">
        <f t="array" ref="AB12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4" spans="1:29" ht="15" hidden="1" customHeight="1" x14ac:dyDescent="0.35">
      <c r="A1224" s="1">
        <v>1889</v>
      </c>
      <c r="B1224" s="1">
        <v>3</v>
      </c>
      <c r="C1224" s="11">
        <v>-8.5103727640592197</v>
      </c>
      <c r="D1224" s="10">
        <v>41.420451457928202</v>
      </c>
      <c r="E1224" s="1">
        <v>5379</v>
      </c>
      <c r="F1224" s="2" t="s">
        <v>1393</v>
      </c>
      <c r="G1224" s="1"/>
      <c r="H1224" s="2" t="s">
        <v>18</v>
      </c>
      <c r="I1224" s="2" t="s">
        <v>151</v>
      </c>
      <c r="J1224" s="2" t="s">
        <v>444</v>
      </c>
      <c r="K1224" s="1">
        <v>-31538.68</v>
      </c>
      <c r="L1224" s="1">
        <v>194641.2</v>
      </c>
      <c r="M1224" s="2" t="s">
        <v>20</v>
      </c>
      <c r="N1224" s="1">
        <v>2004</v>
      </c>
      <c r="O1224" s="1" t="str" cm="1">
        <f t="array" ref="O12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4" s="1" t="str" cm="1">
        <f t="array" ref="P12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4" s="2" t="s">
        <v>57</v>
      </c>
      <c r="R1224" s="2" t="str" cm="1">
        <f t="array" ref="R12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4" s="2" t="str">
        <f>IF(Esta[[#This Row],[TEC - Tipo de Estrutura 2]]="Pórtico","Vãos Multiplos",Esta[[#This Row],[TEC - Tipo de Estrutura 2]])</f>
        <v>Vãos Multiplos</v>
      </c>
      <c r="T1224" s="1">
        <v>1</v>
      </c>
      <c r="U1224" s="1">
        <v>10.55</v>
      </c>
      <c r="V1224" s="1">
        <v>23</v>
      </c>
      <c r="W1224" s="1">
        <v>10.55</v>
      </c>
      <c r="X1224" s="7"/>
      <c r="Y1224" s="8"/>
      <c r="Z1224" s="1" t="s">
        <v>37</v>
      </c>
      <c r="AA1224" s="2" t="s">
        <v>23</v>
      </c>
      <c r="AB1224" s="2" t="str" cm="1">
        <f t="array" ref="AB12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5" spans="1:29" ht="15" hidden="1" customHeight="1" x14ac:dyDescent="0.35">
      <c r="A1225" s="1">
        <v>1890</v>
      </c>
      <c r="B1225" s="1">
        <v>4</v>
      </c>
      <c r="C1225" s="11">
        <v>-8.5120946214271296</v>
      </c>
      <c r="D1225" s="10">
        <v>41.4218396105381</v>
      </c>
      <c r="E1225" s="1">
        <v>5380</v>
      </c>
      <c r="F1225" s="2" t="s">
        <v>1394</v>
      </c>
      <c r="G1225" s="1"/>
      <c r="H1225" s="2" t="s">
        <v>18</v>
      </c>
      <c r="I1225" s="2" t="s">
        <v>151</v>
      </c>
      <c r="J1225" s="2" t="s">
        <v>444</v>
      </c>
      <c r="K1225" s="1">
        <v>-31681.95</v>
      </c>
      <c r="L1225" s="1">
        <v>194796</v>
      </c>
      <c r="M1225" s="2" t="s">
        <v>20</v>
      </c>
      <c r="N1225" s="1">
        <v>2004</v>
      </c>
      <c r="O1225" s="1" t="str" cm="1">
        <f t="array" ref="O12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5" s="1" t="str" cm="1">
        <f t="array" ref="P12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5" s="2" t="s">
        <v>57</v>
      </c>
      <c r="R1225" s="2" t="str" cm="1">
        <f t="array" ref="R12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5" s="2" t="str">
        <f>IF(Esta[[#This Row],[TEC - Tipo de Estrutura 2]]="Pórtico","Vãos Multiplos",Esta[[#This Row],[TEC - Tipo de Estrutura 2]])</f>
        <v>Vãos Multiplos</v>
      </c>
      <c r="T1225" s="1">
        <v>1</v>
      </c>
      <c r="U1225" s="1">
        <v>7.55</v>
      </c>
      <c r="V1225" s="1">
        <v>22.5</v>
      </c>
      <c r="W1225" s="1">
        <v>7.55</v>
      </c>
      <c r="X1225" s="7"/>
      <c r="Y1225" s="8"/>
      <c r="Z1225" s="1" t="s">
        <v>37</v>
      </c>
      <c r="AA1225" s="2" t="s">
        <v>23</v>
      </c>
      <c r="AB1225" s="2" t="str" cm="1">
        <f t="array" ref="AB12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6" spans="1:29" ht="15" hidden="1" customHeight="1" x14ac:dyDescent="0.35">
      <c r="A1226" s="1">
        <v>1891</v>
      </c>
      <c r="B1226" s="1">
        <v>4</v>
      </c>
      <c r="C1226" s="11">
        <v>-8.5134140429860103</v>
      </c>
      <c r="D1226" s="10">
        <v>41.4223097648877</v>
      </c>
      <c r="E1226" s="1">
        <v>5381</v>
      </c>
      <c r="F1226" s="2" t="s">
        <v>1395</v>
      </c>
      <c r="G1226" s="1"/>
      <c r="H1226" s="2" t="s">
        <v>18</v>
      </c>
      <c r="I1226" s="2" t="s">
        <v>151</v>
      </c>
      <c r="J1226" s="2" t="s">
        <v>444</v>
      </c>
      <c r="K1226" s="1">
        <v>-31792.02</v>
      </c>
      <c r="L1226" s="1">
        <v>194848.7</v>
      </c>
      <c r="M1226" s="2" t="s">
        <v>20</v>
      </c>
      <c r="N1226" s="1">
        <v>2004</v>
      </c>
      <c r="O1226" s="1" t="str" cm="1">
        <f t="array" ref="O12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6" s="1" t="str" cm="1">
        <f t="array" ref="P12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6" s="2" t="s">
        <v>57</v>
      </c>
      <c r="R1226" s="2" t="str" cm="1">
        <f t="array" ref="R12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6" s="2" t="str">
        <f>IF(Esta[[#This Row],[TEC - Tipo de Estrutura 2]]="Pórtico","Vãos Multiplos",Esta[[#This Row],[TEC - Tipo de Estrutura 2]])</f>
        <v>Vãos Multiplos</v>
      </c>
      <c r="T1226" s="1">
        <v>1</v>
      </c>
      <c r="U1226" s="1">
        <v>10.7</v>
      </c>
      <c r="V1226" s="1">
        <v>23</v>
      </c>
      <c r="W1226" s="1">
        <v>10.7</v>
      </c>
      <c r="X1226" s="7"/>
      <c r="Y1226" s="8"/>
      <c r="Z1226" s="1" t="s">
        <v>37</v>
      </c>
      <c r="AA1226" s="2" t="s">
        <v>23</v>
      </c>
      <c r="AB1226" s="2" t="str" cm="1">
        <f t="array" ref="AB12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7" spans="1:29" ht="15" hidden="1" customHeight="1" x14ac:dyDescent="0.35">
      <c r="A1227" s="1">
        <v>1892</v>
      </c>
      <c r="B1227" s="1">
        <v>4</v>
      </c>
      <c r="C1227" s="11">
        <v>-8.5056715594673609</v>
      </c>
      <c r="D1227" s="10">
        <v>41.415127431134401</v>
      </c>
      <c r="E1227" s="1">
        <v>5382</v>
      </c>
      <c r="F1227" s="2" t="s">
        <v>1396</v>
      </c>
      <c r="G1227" s="1"/>
      <c r="H1227" s="2" t="s">
        <v>55</v>
      </c>
      <c r="I1227" s="2" t="s">
        <v>151</v>
      </c>
      <c r="J1227" s="2" t="s">
        <v>444</v>
      </c>
      <c r="K1227" s="1">
        <v>-31148.21</v>
      </c>
      <c r="L1227" s="1">
        <v>194048.2</v>
      </c>
      <c r="M1227" s="2" t="s">
        <v>20</v>
      </c>
      <c r="N1227" s="1">
        <v>2004</v>
      </c>
      <c r="O1227" s="1" t="str" cm="1">
        <f t="array" ref="O12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7" s="1" t="str" cm="1">
        <f t="array" ref="P12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7" s="2" t="s">
        <v>31</v>
      </c>
      <c r="R1227" s="2" t="str" cm="1">
        <f t="array" ref="R12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7" s="2" t="str">
        <f>IF(Esta[[#This Row],[TEC - Tipo de Estrutura 2]]="Pórtico","Vãos Multiplos",Esta[[#This Row],[TEC - Tipo de Estrutura 2]])</f>
        <v>Vãos Multiplos</v>
      </c>
      <c r="T1227" s="1">
        <v>8</v>
      </c>
      <c r="U1227" s="1">
        <v>250</v>
      </c>
      <c r="V1227" s="1">
        <v>10.199999999999999</v>
      </c>
      <c r="W1227" s="1">
        <v>35</v>
      </c>
      <c r="X1227" s="1">
        <v>14.15</v>
      </c>
      <c r="Y1227" s="8"/>
      <c r="Z1227" s="1" t="s">
        <v>37</v>
      </c>
      <c r="AA1227" s="2" t="s">
        <v>35</v>
      </c>
      <c r="AB1227" s="2" t="str" cm="1">
        <f t="array" ref="AB12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8" spans="1:29" ht="15" hidden="1" customHeight="1" x14ac:dyDescent="0.35">
      <c r="A1228" s="1">
        <v>1895</v>
      </c>
      <c r="B1228" s="1">
        <v>4</v>
      </c>
      <c r="C1228" s="11">
        <v>-8.3020850043346606</v>
      </c>
      <c r="D1228" s="10">
        <v>41.435026289512201</v>
      </c>
      <c r="E1228" s="1">
        <v>5388</v>
      </c>
      <c r="F1228" s="2" t="s">
        <v>1397</v>
      </c>
      <c r="G1228" s="1"/>
      <c r="H1228" s="2" t="s">
        <v>18</v>
      </c>
      <c r="I1228" s="2" t="s">
        <v>151</v>
      </c>
      <c r="J1228" s="2" t="s">
        <v>962</v>
      </c>
      <c r="K1228" s="1">
        <v>-14123</v>
      </c>
      <c r="L1228" s="1">
        <v>196205</v>
      </c>
      <c r="M1228" s="2" t="s">
        <v>20</v>
      </c>
      <c r="N1228" s="1">
        <v>1993</v>
      </c>
      <c r="O1228" s="1" t="str" cm="1">
        <f t="array" ref="O12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8" s="1" t="str" cm="1">
        <f t="array" ref="P12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8" s="2" t="s">
        <v>57</v>
      </c>
      <c r="R1228" s="2" t="str" cm="1">
        <f t="array" ref="R12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28" s="2" t="str">
        <f>IF(Esta[[#This Row],[TEC - Tipo de Estrutura 2]]="Pórtico","Vãos Multiplos",Esta[[#This Row],[TEC - Tipo de Estrutura 2]])</f>
        <v>Vãos Multiplos</v>
      </c>
      <c r="T1228" s="1">
        <v>1</v>
      </c>
      <c r="U1228" s="1">
        <v>9.6999999999999993</v>
      </c>
      <c r="V1228" s="1">
        <v>24.55</v>
      </c>
      <c r="W1228" s="1">
        <v>9.6999999999999993</v>
      </c>
      <c r="X1228" s="7"/>
      <c r="Y1228" s="8"/>
      <c r="Z1228" s="1" t="s">
        <v>37</v>
      </c>
      <c r="AA1228" s="2" t="s">
        <v>23</v>
      </c>
      <c r="AB1228" s="2" t="str" cm="1">
        <f t="array" ref="AB12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29" spans="1:29" ht="15" hidden="1" customHeight="1" x14ac:dyDescent="0.35">
      <c r="A1229" s="1">
        <v>1896</v>
      </c>
      <c r="B1229" s="1">
        <v>4</v>
      </c>
      <c r="C1229" s="11">
        <v>-8.3062003894825605</v>
      </c>
      <c r="D1229" s="10">
        <v>41.439360072834099</v>
      </c>
      <c r="E1229" s="1">
        <v>5392</v>
      </c>
      <c r="F1229" s="2" t="s">
        <v>1398</v>
      </c>
      <c r="G1229" s="1"/>
      <c r="H1229" s="2" t="s">
        <v>18</v>
      </c>
      <c r="I1229" s="2" t="s">
        <v>151</v>
      </c>
      <c r="J1229" s="2" t="s">
        <v>962</v>
      </c>
      <c r="K1229" s="1">
        <v>-14466</v>
      </c>
      <c r="L1229" s="1">
        <v>196687</v>
      </c>
      <c r="M1229" s="2" t="s">
        <v>20</v>
      </c>
      <c r="N1229" s="1">
        <v>1993</v>
      </c>
      <c r="O1229" s="1" t="str" cm="1">
        <f t="array" ref="O12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9" s="1" t="str" cm="1">
        <f t="array" ref="P12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29" s="2" t="s">
        <v>31</v>
      </c>
      <c r="R1229" s="2" t="str" cm="1">
        <f t="array" ref="R12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29" s="2" t="str">
        <f>IF(Esta[[#This Row],[TEC - Tipo de Estrutura 2]]="Pórtico","Vãos Multiplos",Esta[[#This Row],[TEC - Tipo de Estrutura 2]])</f>
        <v>Vãos Multiplos</v>
      </c>
      <c r="T1229" s="1">
        <v>2</v>
      </c>
      <c r="U1229" s="1">
        <v>59.65</v>
      </c>
      <c r="V1229" s="1">
        <v>23.8</v>
      </c>
      <c r="W1229" s="1">
        <v>29.85</v>
      </c>
      <c r="X1229" s="1">
        <v>5</v>
      </c>
      <c r="Y1229" s="8"/>
      <c r="Z1229" s="1" t="s">
        <v>37</v>
      </c>
      <c r="AA1229" s="2" t="s">
        <v>35</v>
      </c>
      <c r="AB1229" s="2" t="str" cm="1">
        <f t="array" ref="AB12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0" spans="1:29" ht="15" hidden="1" customHeight="1" x14ac:dyDescent="0.35">
      <c r="A1230" s="1">
        <v>1897</v>
      </c>
      <c r="B1230" s="1">
        <v>4</v>
      </c>
      <c r="C1230" s="11">
        <v>-8.3072442904156993</v>
      </c>
      <c r="D1230" s="10">
        <v>41.440447974297903</v>
      </c>
      <c r="E1230" s="1">
        <v>5393</v>
      </c>
      <c r="F1230" s="2" t="s">
        <v>1399</v>
      </c>
      <c r="G1230" s="1"/>
      <c r="H1230" s="2" t="s">
        <v>18</v>
      </c>
      <c r="I1230" s="2" t="s">
        <v>151</v>
      </c>
      <c r="J1230" s="2" t="s">
        <v>962</v>
      </c>
      <c r="K1230" s="1">
        <v>-14553</v>
      </c>
      <c r="L1230" s="1">
        <v>196808</v>
      </c>
      <c r="M1230" s="2" t="s">
        <v>20</v>
      </c>
      <c r="N1230" s="1">
        <v>1993</v>
      </c>
      <c r="O1230" s="1" t="str" cm="1">
        <f t="array" ref="O12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0" s="1" t="str" cm="1">
        <f t="array" ref="P12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0" s="2" t="s">
        <v>57</v>
      </c>
      <c r="R1230" s="2" t="str" cm="1">
        <f t="array" ref="R12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30" s="2" t="str">
        <f>IF(Esta[[#This Row],[TEC - Tipo de Estrutura 2]]="Pórtico","Vãos Multiplos",Esta[[#This Row],[TEC - Tipo de Estrutura 2]])</f>
        <v>Vãos Multiplos</v>
      </c>
      <c r="T1230" s="1">
        <v>1</v>
      </c>
      <c r="U1230" s="1">
        <v>11.2</v>
      </c>
      <c r="V1230" s="1">
        <v>29.5</v>
      </c>
      <c r="W1230" s="1">
        <v>11.2</v>
      </c>
      <c r="X1230" s="7"/>
      <c r="Y1230" s="8"/>
      <c r="Z1230" s="1" t="s">
        <v>37</v>
      </c>
      <c r="AA1230" s="2" t="s">
        <v>23</v>
      </c>
      <c r="AB1230" s="2" t="str" cm="1">
        <f t="array" ref="AB12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1" spans="1:29" ht="15" hidden="1" customHeight="1" x14ac:dyDescent="0.35">
      <c r="A1231" s="1">
        <v>1898</v>
      </c>
      <c r="B1231" s="1">
        <v>4</v>
      </c>
      <c r="C1231" s="11">
        <v>-8.3089880765269299</v>
      </c>
      <c r="D1231" s="10">
        <v>41.443695742879903</v>
      </c>
      <c r="E1231" s="1">
        <v>5394</v>
      </c>
      <c r="F1231" s="2" t="s">
        <v>1400</v>
      </c>
      <c r="G1231" s="1"/>
      <c r="H1231" s="2" t="s">
        <v>34</v>
      </c>
      <c r="I1231" s="2" t="s">
        <v>151</v>
      </c>
      <c r="J1231" s="2" t="s">
        <v>962</v>
      </c>
      <c r="K1231" s="1">
        <v>-14698</v>
      </c>
      <c r="L1231" s="1">
        <v>197169</v>
      </c>
      <c r="M1231" s="2" t="s">
        <v>20</v>
      </c>
      <c r="N1231" s="1">
        <v>1993</v>
      </c>
      <c r="O1231" s="1" t="str" cm="1">
        <f t="array" ref="O12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1" s="1" t="str" cm="1">
        <f t="array" ref="P12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1" s="2" t="s">
        <v>31</v>
      </c>
      <c r="R1231" s="2" t="str" cm="1">
        <f t="array" ref="R12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1" s="2" t="str">
        <f>IF(Esta[[#This Row],[TEC - Tipo de Estrutura 2]]="Pórtico","Vãos Multiplos",Esta[[#This Row],[TEC - Tipo de Estrutura 2]])</f>
        <v>Vãos Multiplos</v>
      </c>
      <c r="T1231" s="1">
        <v>3</v>
      </c>
      <c r="U1231" s="1">
        <v>35</v>
      </c>
      <c r="V1231" s="1">
        <v>13.8</v>
      </c>
      <c r="W1231" s="1">
        <v>18.5</v>
      </c>
      <c r="X1231" s="1">
        <v>5.71</v>
      </c>
      <c r="Y1231" s="8"/>
      <c r="Z1231" s="1" t="s">
        <v>37</v>
      </c>
      <c r="AA1231" s="2" t="s">
        <v>35</v>
      </c>
      <c r="AB1231" s="2" t="str" cm="1">
        <f t="array" ref="AB12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2" spans="1:29" ht="15" hidden="1" customHeight="1" x14ac:dyDescent="0.35">
      <c r="A1232" s="1">
        <v>1899</v>
      </c>
      <c r="B1232" s="1">
        <v>4</v>
      </c>
      <c r="C1232" s="11">
        <v>-8.3073698056431606</v>
      </c>
      <c r="D1232" s="10">
        <v>41.447110695665998</v>
      </c>
      <c r="E1232" s="1">
        <v>5395</v>
      </c>
      <c r="F1232" s="2" t="s">
        <v>1401</v>
      </c>
      <c r="G1232" s="1"/>
      <c r="H1232" s="2" t="s">
        <v>18</v>
      </c>
      <c r="I1232" s="2" t="s">
        <v>151</v>
      </c>
      <c r="J1232" s="2" t="s">
        <v>962</v>
      </c>
      <c r="K1232" s="1">
        <v>-14562</v>
      </c>
      <c r="L1232" s="1">
        <v>197548</v>
      </c>
      <c r="M1232" s="2" t="s">
        <v>20</v>
      </c>
      <c r="N1232" s="1">
        <v>1993</v>
      </c>
      <c r="O1232" s="1" t="str" cm="1">
        <f t="array" ref="O12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2" s="1" t="str" cm="1">
        <f t="array" ref="P12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2" s="2" t="s">
        <v>57</v>
      </c>
      <c r="R1232" s="2" t="str" cm="1">
        <f t="array" ref="R12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32" s="2" t="str">
        <f>IF(Esta[[#This Row],[TEC - Tipo de Estrutura 2]]="Pórtico","Vãos Multiplos",Esta[[#This Row],[TEC - Tipo de Estrutura 2]])</f>
        <v>Vãos Multiplos</v>
      </c>
      <c r="T1232" s="1">
        <v>1</v>
      </c>
      <c r="U1232" s="1">
        <v>11.2</v>
      </c>
      <c r="V1232" s="1">
        <v>16.5</v>
      </c>
      <c r="W1232" s="1">
        <v>11.2</v>
      </c>
      <c r="X1232" s="7"/>
      <c r="Y1232" s="8"/>
      <c r="Z1232" s="1" t="s">
        <v>37</v>
      </c>
      <c r="AA1232" s="2" t="s">
        <v>23</v>
      </c>
      <c r="AB1232" s="2" t="str" cm="1">
        <f t="array" ref="AB12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3" spans="1:29" ht="15" hidden="1" customHeight="1" x14ac:dyDescent="0.35">
      <c r="A1233" s="1">
        <v>1900</v>
      </c>
      <c r="B1233" s="1">
        <v>4</v>
      </c>
      <c r="C1233" s="11">
        <v>-8.3063017240958192</v>
      </c>
      <c r="D1233" s="10">
        <v>41.450470773195001</v>
      </c>
      <c r="E1233" s="1">
        <v>5396</v>
      </c>
      <c r="F1233" s="2" t="s">
        <v>1402</v>
      </c>
      <c r="G1233" s="1"/>
      <c r="H1233" s="2" t="s">
        <v>18</v>
      </c>
      <c r="I1233" s="2" t="s">
        <v>151</v>
      </c>
      <c r="J1233" s="2" t="s">
        <v>962</v>
      </c>
      <c r="K1233" s="1">
        <v>-14472</v>
      </c>
      <c r="L1233" s="1">
        <v>197921</v>
      </c>
      <c r="M1233" s="2" t="s">
        <v>20</v>
      </c>
      <c r="N1233" s="1">
        <v>1993</v>
      </c>
      <c r="O1233" s="1" t="str" cm="1">
        <f t="array" ref="O12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3" s="1" t="str" cm="1">
        <f t="array" ref="P12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3" s="2" t="s">
        <v>31</v>
      </c>
      <c r="R1233" s="2" t="str" cm="1">
        <f t="array" ref="R12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3" s="2" t="str">
        <f>IF(Esta[[#This Row],[TEC - Tipo de Estrutura 2]]="Pórtico","Vãos Multiplos",Esta[[#This Row],[TEC - Tipo de Estrutura 2]])</f>
        <v>Vãos Multiplos</v>
      </c>
      <c r="T1233" s="1">
        <v>3</v>
      </c>
      <c r="U1233" s="1">
        <v>55.3</v>
      </c>
      <c r="V1233" s="1">
        <v>28.2</v>
      </c>
      <c r="W1233" s="1">
        <v>29</v>
      </c>
      <c r="X1233" s="1">
        <v>6.94</v>
      </c>
      <c r="Y1233" s="8"/>
      <c r="Z1233" s="1" t="s">
        <v>37</v>
      </c>
      <c r="AA1233" s="2" t="s">
        <v>35</v>
      </c>
      <c r="AB1233" s="2" t="str" cm="1">
        <f t="array" ref="AB12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4" spans="1:29" ht="15" hidden="1" customHeight="1" x14ac:dyDescent="0.35">
      <c r="A1234" s="1">
        <v>1901</v>
      </c>
      <c r="B1234" s="1">
        <v>4</v>
      </c>
      <c r="C1234" s="11">
        <v>-8.3054532519352406</v>
      </c>
      <c r="D1234" s="10">
        <v>41.450931247539799</v>
      </c>
      <c r="E1234" s="1">
        <v>5397</v>
      </c>
      <c r="F1234" s="2" t="s">
        <v>1403</v>
      </c>
      <c r="G1234" s="1"/>
      <c r="H1234" s="2" t="s">
        <v>18</v>
      </c>
      <c r="I1234" s="2" t="s">
        <v>151</v>
      </c>
      <c r="J1234" s="2" t="s">
        <v>962</v>
      </c>
      <c r="K1234" s="1">
        <v>-14401</v>
      </c>
      <c r="L1234" s="1">
        <v>197972</v>
      </c>
      <c r="M1234" s="2" t="s">
        <v>20</v>
      </c>
      <c r="N1234" s="1">
        <v>1993</v>
      </c>
      <c r="O1234" s="1" t="str" cm="1">
        <f t="array" ref="O12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4" s="1" t="str" cm="1">
        <f t="array" ref="P12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4" s="2" t="s">
        <v>57</v>
      </c>
      <c r="R1234" s="2" t="str" cm="1">
        <f t="array" ref="R12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34" s="2" t="str">
        <f>IF(Esta[[#This Row],[TEC - Tipo de Estrutura 2]]="Pórtico","Vãos Multiplos",Esta[[#This Row],[TEC - Tipo de Estrutura 2]])</f>
        <v>Vãos Multiplos</v>
      </c>
      <c r="T1234" s="1">
        <v>1</v>
      </c>
      <c r="U1234" s="1">
        <v>7.1</v>
      </c>
      <c r="V1234" s="1">
        <v>23.3</v>
      </c>
      <c r="W1234" s="1">
        <v>7.1</v>
      </c>
      <c r="X1234" s="7"/>
      <c r="Y1234" s="8"/>
      <c r="Z1234" s="1" t="s">
        <v>37</v>
      </c>
      <c r="AA1234" s="2" t="s">
        <v>23</v>
      </c>
      <c r="AB1234" s="2" t="str" cm="1">
        <f t="array" ref="AB12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5" spans="1:29" ht="15" hidden="1" customHeight="1" x14ac:dyDescent="0.35">
      <c r="A1235" s="1">
        <v>1902</v>
      </c>
      <c r="B1235" s="1">
        <v>4</v>
      </c>
      <c r="C1235" s="11">
        <v>-8.3041130085169197</v>
      </c>
      <c r="D1235" s="10">
        <v>41.450978267196902</v>
      </c>
      <c r="E1235" s="1">
        <v>5398</v>
      </c>
      <c r="F1235" s="2" t="s">
        <v>1404</v>
      </c>
      <c r="G1235" s="1"/>
      <c r="H1235" s="2" t="s">
        <v>34</v>
      </c>
      <c r="I1235" s="2" t="s">
        <v>151</v>
      </c>
      <c r="J1235" s="2" t="s">
        <v>962</v>
      </c>
      <c r="K1235" s="1">
        <v>-14289</v>
      </c>
      <c r="L1235" s="1">
        <v>197977</v>
      </c>
      <c r="M1235" s="2" t="s">
        <v>20</v>
      </c>
      <c r="N1235" s="1">
        <v>1993</v>
      </c>
      <c r="O1235" s="1" t="str" cm="1">
        <f t="array" ref="O12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5" s="1" t="str" cm="1">
        <f t="array" ref="P12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5" s="2" t="s">
        <v>31</v>
      </c>
      <c r="R1235" s="2" t="str" cm="1">
        <f t="array" ref="R12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5" s="2" t="str">
        <f>IF(Esta[[#This Row],[TEC - Tipo de Estrutura 2]]="Pórtico","Vãos Multiplos",Esta[[#This Row],[TEC - Tipo de Estrutura 2]])</f>
        <v>Vãos Multiplos</v>
      </c>
      <c r="T1235" s="1">
        <v>3</v>
      </c>
      <c r="U1235" s="1">
        <v>39.4</v>
      </c>
      <c r="V1235" s="1">
        <v>10.65</v>
      </c>
      <c r="W1235" s="1">
        <v>17.600000000000001</v>
      </c>
      <c r="X1235" s="1">
        <v>6.66</v>
      </c>
      <c r="Y1235" s="8"/>
      <c r="Z1235" s="1" t="s">
        <v>37</v>
      </c>
      <c r="AA1235" s="2" t="s">
        <v>35</v>
      </c>
      <c r="AB1235" s="2" t="str" cm="1">
        <f t="array" ref="AB12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6" spans="1:29" ht="15" hidden="1" customHeight="1" x14ac:dyDescent="0.35">
      <c r="A1236" s="1">
        <v>1903</v>
      </c>
      <c r="B1236" s="1">
        <v>4</v>
      </c>
      <c r="C1236" s="11">
        <v>-8.3023178330726193</v>
      </c>
      <c r="D1236" s="10">
        <v>41.450962913821101</v>
      </c>
      <c r="E1236" s="1">
        <v>5399</v>
      </c>
      <c r="F1236" s="2" t="s">
        <v>1405</v>
      </c>
      <c r="G1236" s="1"/>
      <c r="H1236" s="2" t="s">
        <v>34</v>
      </c>
      <c r="I1236" s="2" t="s">
        <v>151</v>
      </c>
      <c r="J1236" s="2" t="s">
        <v>962</v>
      </c>
      <c r="K1236" s="1">
        <v>-14139</v>
      </c>
      <c r="L1236" s="1">
        <v>197975</v>
      </c>
      <c r="M1236" s="2" t="s">
        <v>20</v>
      </c>
      <c r="N1236" s="1">
        <v>1993</v>
      </c>
      <c r="O1236" s="1" t="str" cm="1">
        <f t="array" ref="O12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6" s="1" t="str" cm="1">
        <f t="array" ref="P12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6" s="2" t="s">
        <v>31</v>
      </c>
      <c r="R1236" s="2" t="str" cm="1">
        <f t="array" ref="R12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6" s="2" t="str">
        <f>IF(Esta[[#This Row],[TEC - Tipo de Estrutura 2]]="Pórtico","Vãos Multiplos",Esta[[#This Row],[TEC - Tipo de Estrutura 2]])</f>
        <v>Vãos Multiplos</v>
      </c>
      <c r="T1236" s="1">
        <v>3</v>
      </c>
      <c r="U1236" s="1">
        <v>38.64</v>
      </c>
      <c r="V1236" s="1">
        <v>7.4</v>
      </c>
      <c r="W1236" s="1">
        <v>17.62</v>
      </c>
      <c r="X1236" s="1">
        <v>7.23</v>
      </c>
      <c r="Y1236" s="8"/>
      <c r="Z1236" s="1" t="s">
        <v>37</v>
      </c>
      <c r="AA1236" s="2" t="s">
        <v>35</v>
      </c>
      <c r="AB1236" s="2" t="str" cm="1">
        <f t="array" ref="AB12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7" spans="1:29" ht="15" hidden="1" customHeight="1" x14ac:dyDescent="0.35">
      <c r="A1237" s="1">
        <v>1904</v>
      </c>
      <c r="B1237" s="1">
        <v>4</v>
      </c>
      <c r="C1237" s="11">
        <v>-8.2963659068966198</v>
      </c>
      <c r="D1237" s="10">
        <v>41.454122886773803</v>
      </c>
      <c r="E1237" s="1">
        <v>5400</v>
      </c>
      <c r="F1237" s="2" t="s">
        <v>1406</v>
      </c>
      <c r="G1237" s="1"/>
      <c r="H1237" s="2" t="s">
        <v>18</v>
      </c>
      <c r="I1237" s="2" t="s">
        <v>151</v>
      </c>
      <c r="J1237" s="2" t="s">
        <v>962</v>
      </c>
      <c r="K1237" s="1">
        <v>-13641</v>
      </c>
      <c r="L1237" s="1">
        <v>198325</v>
      </c>
      <c r="M1237" s="2" t="s">
        <v>20</v>
      </c>
      <c r="N1237" s="1">
        <v>1993</v>
      </c>
      <c r="O1237" s="1" t="str" cm="1">
        <f t="array" ref="O12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7" s="1" t="str" cm="1">
        <f t="array" ref="P12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7" s="2" t="s">
        <v>31</v>
      </c>
      <c r="R1237" s="2" t="str" cm="1">
        <f t="array" ref="R12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7" s="2" t="str">
        <f>IF(Esta[[#This Row],[TEC - Tipo de Estrutura 2]]="Pórtico","Vãos Multiplos",Esta[[#This Row],[TEC - Tipo de Estrutura 2]])</f>
        <v>Vãos Multiplos</v>
      </c>
      <c r="T1237" s="1">
        <v>3</v>
      </c>
      <c r="U1237" s="1">
        <v>39.799999999999997</v>
      </c>
      <c r="V1237" s="1">
        <v>27.65</v>
      </c>
      <c r="W1237" s="1">
        <v>18</v>
      </c>
      <c r="X1237" s="1">
        <v>6.95</v>
      </c>
      <c r="Y1237" s="8"/>
      <c r="Z1237" s="1" t="s">
        <v>37</v>
      </c>
      <c r="AA1237" s="2" t="s">
        <v>23</v>
      </c>
      <c r="AB1237" s="2" t="str" cm="1">
        <f t="array" ref="AB12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8" spans="1:29" ht="15" hidden="1" customHeight="1" x14ac:dyDescent="0.35">
      <c r="A1238" s="1">
        <v>1905</v>
      </c>
      <c r="B1238" s="1">
        <v>4</v>
      </c>
      <c r="C1238" s="11">
        <v>-8.2905537170699599</v>
      </c>
      <c r="D1238" s="10">
        <v>41.455913764002801</v>
      </c>
      <c r="E1238" s="1">
        <v>5401</v>
      </c>
      <c r="F1238" s="2" t="s">
        <v>1407</v>
      </c>
      <c r="G1238" s="1"/>
      <c r="H1238" s="2" t="s">
        <v>34</v>
      </c>
      <c r="I1238" s="2" t="s">
        <v>151</v>
      </c>
      <c r="J1238" s="2" t="s">
        <v>962</v>
      </c>
      <c r="K1238" s="1">
        <v>-13155</v>
      </c>
      <c r="L1238" s="1">
        <v>198523</v>
      </c>
      <c r="M1238" s="2" t="s">
        <v>20</v>
      </c>
      <c r="N1238" s="1">
        <v>1993</v>
      </c>
      <c r="O1238" s="1" t="str" cm="1">
        <f t="array" ref="O12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8" s="1" t="str" cm="1">
        <f t="array" ref="P12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8" s="2" t="s">
        <v>31</v>
      </c>
      <c r="R1238" s="2" t="str" cm="1">
        <f t="array" ref="R12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38" s="2" t="str">
        <f>IF(Esta[[#This Row],[TEC - Tipo de Estrutura 2]]="Pórtico","Vãos Multiplos",Esta[[#This Row],[TEC - Tipo de Estrutura 2]])</f>
        <v>Vãos Multiplos</v>
      </c>
      <c r="T1238" s="1">
        <v>3</v>
      </c>
      <c r="U1238" s="1">
        <v>37.35</v>
      </c>
      <c r="V1238" s="1">
        <v>11.55</v>
      </c>
      <c r="W1238" s="1">
        <v>17.75</v>
      </c>
      <c r="X1238" s="1">
        <v>6.22</v>
      </c>
      <c r="Y1238" s="8"/>
      <c r="Z1238" s="1" t="s">
        <v>37</v>
      </c>
      <c r="AA1238" s="2" t="s">
        <v>35</v>
      </c>
      <c r="AB1238" s="2" t="str" cm="1">
        <f t="array" ref="AB12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39" spans="1:29" ht="15" hidden="1" customHeight="1" x14ac:dyDescent="0.35">
      <c r="A1239" s="1">
        <v>1906</v>
      </c>
      <c r="B1239" s="1">
        <v>3</v>
      </c>
      <c r="C1239" s="11">
        <v>-8.2877040952331598</v>
      </c>
      <c r="D1239" s="10">
        <v>41.455440421209197</v>
      </c>
      <c r="E1239" s="1">
        <v>5402</v>
      </c>
      <c r="F1239" s="2" t="s">
        <v>1408</v>
      </c>
      <c r="G1239" s="1"/>
      <c r="H1239" s="2" t="s">
        <v>18</v>
      </c>
      <c r="I1239" s="2" t="s">
        <v>151</v>
      </c>
      <c r="J1239" s="2" t="s">
        <v>962</v>
      </c>
      <c r="K1239" s="1">
        <v>-12917</v>
      </c>
      <c r="L1239" s="1">
        <v>198470</v>
      </c>
      <c r="M1239" s="2" t="s">
        <v>20</v>
      </c>
      <c r="N1239" s="1">
        <v>1993</v>
      </c>
      <c r="O1239" s="1" t="str" cm="1">
        <f t="array" ref="O12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9" s="1" t="str" cm="1">
        <f t="array" ref="P12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39" s="2" t="s">
        <v>57</v>
      </c>
      <c r="R1239" s="2" t="str" cm="1">
        <f t="array" ref="R12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39" s="2" t="str">
        <f>IF(Esta[[#This Row],[TEC - Tipo de Estrutura 2]]="Pórtico","Vãos Multiplos",Esta[[#This Row],[TEC - Tipo de Estrutura 2]])</f>
        <v>Vãos Multiplos</v>
      </c>
      <c r="T1239" s="1">
        <v>1</v>
      </c>
      <c r="U1239" s="1">
        <v>3.2</v>
      </c>
      <c r="V1239" s="1">
        <v>16</v>
      </c>
      <c r="W1239" s="1">
        <v>3.2</v>
      </c>
      <c r="X1239" s="7"/>
      <c r="Y1239" s="8"/>
      <c r="Z1239" s="1" t="s">
        <v>37</v>
      </c>
      <c r="AA1239" s="2" t="s">
        <v>23</v>
      </c>
      <c r="AB1239" s="2" t="str" cm="1">
        <f t="array" ref="AB12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0" spans="1:29" ht="15" hidden="1" customHeight="1" x14ac:dyDescent="0.35">
      <c r="A1240" s="1">
        <v>1907</v>
      </c>
      <c r="B1240" s="1">
        <v>4</v>
      </c>
      <c r="C1240" s="11">
        <v>-8.2845413711674194</v>
      </c>
      <c r="D1240" s="10">
        <v>41.454121051993702</v>
      </c>
      <c r="E1240" s="1">
        <v>5403</v>
      </c>
      <c r="F1240" s="2" t="s">
        <v>1409</v>
      </c>
      <c r="G1240" s="1"/>
      <c r="H1240" s="2" t="s">
        <v>18</v>
      </c>
      <c r="I1240" s="2" t="s">
        <v>151</v>
      </c>
      <c r="J1240" s="2" t="s">
        <v>962</v>
      </c>
      <c r="K1240" s="1">
        <v>-12653</v>
      </c>
      <c r="L1240" s="1">
        <v>198323</v>
      </c>
      <c r="M1240" s="2" t="s">
        <v>20</v>
      </c>
      <c r="N1240" s="1">
        <v>1993</v>
      </c>
      <c r="O1240" s="1" t="str" cm="1">
        <f t="array" ref="O12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0" s="1" t="str" cm="1">
        <f t="array" ref="P12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0" s="2" t="s">
        <v>31</v>
      </c>
      <c r="R1240" s="2" t="str" cm="1">
        <f t="array" ref="R12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0" s="2" t="str">
        <f>IF(Esta[[#This Row],[TEC - Tipo de Estrutura 2]]="Pórtico","Vãos Multiplos",Esta[[#This Row],[TEC - Tipo de Estrutura 2]])</f>
        <v>Vãos Multiplos</v>
      </c>
      <c r="T1240" s="1">
        <v>3</v>
      </c>
      <c r="U1240" s="1">
        <v>35.15</v>
      </c>
      <c r="V1240" s="1">
        <v>28.65</v>
      </c>
      <c r="W1240" s="1">
        <v>16.600000000000001</v>
      </c>
      <c r="X1240" s="1">
        <v>6</v>
      </c>
      <c r="Y1240" s="8"/>
      <c r="Z1240" s="1" t="s">
        <v>37</v>
      </c>
      <c r="AA1240" s="2" t="s">
        <v>35</v>
      </c>
      <c r="AB1240" s="2" t="str" cm="1">
        <f t="array" ref="AB12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1" spans="1:29" ht="15" hidden="1" customHeight="1" x14ac:dyDescent="0.35">
      <c r="A1241" s="1">
        <v>1908</v>
      </c>
      <c r="B1241" s="1">
        <v>4</v>
      </c>
      <c r="C1241" s="11">
        <v>-8.28054667153968</v>
      </c>
      <c r="D1241" s="10">
        <v>41.4552967505292</v>
      </c>
      <c r="E1241" s="1">
        <v>5404</v>
      </c>
      <c r="F1241" s="2" t="s">
        <v>1410</v>
      </c>
      <c r="G1241" s="1"/>
      <c r="H1241" s="2" t="s">
        <v>34</v>
      </c>
      <c r="I1241" s="2" t="s">
        <v>151</v>
      </c>
      <c r="J1241" s="2" t="s">
        <v>962</v>
      </c>
      <c r="K1241" s="1">
        <v>-12319</v>
      </c>
      <c r="L1241" s="1">
        <v>198453</v>
      </c>
      <c r="M1241" s="2" t="s">
        <v>20</v>
      </c>
      <c r="N1241" s="1">
        <v>1993</v>
      </c>
      <c r="O1241" s="1" t="str" cm="1">
        <f t="array" ref="O12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1" s="1" t="str" cm="1">
        <f t="array" ref="P12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1" s="2" t="s">
        <v>31</v>
      </c>
      <c r="R1241" s="2" t="str" cm="1">
        <f t="array" ref="R12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1" s="2" t="str">
        <f>IF(Esta[[#This Row],[TEC - Tipo de Estrutura 2]]="Pórtico","Vãos Multiplos",Esta[[#This Row],[TEC - Tipo de Estrutura 2]])</f>
        <v>Vãos Multiplos</v>
      </c>
      <c r="T1241" s="1">
        <v>3</v>
      </c>
      <c r="U1241" s="1">
        <v>54.4</v>
      </c>
      <c r="V1241" s="1">
        <v>11.7</v>
      </c>
      <c r="W1241" s="1">
        <v>26.7</v>
      </c>
      <c r="X1241" s="1">
        <v>7.45</v>
      </c>
      <c r="Y1241" s="8"/>
      <c r="Z1241" s="1" t="s">
        <v>37</v>
      </c>
      <c r="AA1241" s="2" t="s">
        <v>35</v>
      </c>
      <c r="AB1241" s="2" t="str" cm="1">
        <f t="array" ref="AB12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2" spans="1:29" ht="15" hidden="1" customHeight="1" x14ac:dyDescent="0.35">
      <c r="A1242" s="1">
        <v>1911</v>
      </c>
      <c r="B1242" s="1">
        <v>3</v>
      </c>
      <c r="C1242" s="11">
        <v>-8.9807706430148393</v>
      </c>
      <c r="D1242" s="10">
        <v>38.9578518138063</v>
      </c>
      <c r="E1242" s="1">
        <v>5411</v>
      </c>
      <c r="F1242" s="2" t="s">
        <v>1411</v>
      </c>
      <c r="G1242" s="1"/>
      <c r="H1242" s="2" t="s">
        <v>25</v>
      </c>
      <c r="I1242" s="2" t="s">
        <v>254</v>
      </c>
      <c r="J1242" s="2" t="s">
        <v>521</v>
      </c>
      <c r="K1242" s="1">
        <v>-73474.05</v>
      </c>
      <c r="L1242" s="1">
        <v>-78528.63</v>
      </c>
      <c r="M1242" s="2" t="s">
        <v>20</v>
      </c>
      <c r="N1242" s="1">
        <v>1951</v>
      </c>
      <c r="O1242" s="1" t="str" cm="1">
        <f t="array" ref="O12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42" s="1" t="str" cm="1">
        <f t="array" ref="P12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42" s="2" t="s">
        <v>31</v>
      </c>
      <c r="R1242" s="2" t="str" cm="1">
        <f t="array" ref="R12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2" s="2" t="str">
        <f>IF(Esta[[#This Row],[TEC - Tipo de Estrutura 2]]="Pórtico","Vãos Multiplos",Esta[[#This Row],[TEC - Tipo de Estrutura 2]])</f>
        <v>Vãos Multiplos</v>
      </c>
      <c r="T1242" s="1">
        <v>22</v>
      </c>
      <c r="U1242" s="1">
        <v>456.6</v>
      </c>
      <c r="V1242" s="1">
        <v>12.8</v>
      </c>
      <c r="W1242" s="1">
        <v>25</v>
      </c>
      <c r="X1242" s="1">
        <v>11.53</v>
      </c>
      <c r="Y1242" s="8"/>
      <c r="Z1242" s="1" t="s">
        <v>29</v>
      </c>
      <c r="AA1242" s="2" t="s">
        <v>35</v>
      </c>
      <c r="AB1242" s="2" t="str" cm="1">
        <f t="array" ref="AB12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3" spans="1:29" ht="15" hidden="1" customHeight="1" x14ac:dyDescent="0.35">
      <c r="A1243" s="1">
        <v>1912</v>
      </c>
      <c r="B1243" s="1">
        <v>4</v>
      </c>
      <c r="C1243" s="11">
        <v>-9.1850339402210892</v>
      </c>
      <c r="D1243" s="10">
        <v>38.816144852045802</v>
      </c>
      <c r="E1243" s="1">
        <v>5445</v>
      </c>
      <c r="F1243" s="2" t="s">
        <v>1412</v>
      </c>
      <c r="G1243" s="1"/>
      <c r="H1243" s="2" t="s">
        <v>18</v>
      </c>
      <c r="I1243" s="2" t="s">
        <v>254</v>
      </c>
      <c r="J1243" s="2" t="s">
        <v>633</v>
      </c>
      <c r="K1243" s="1">
        <v>-91361</v>
      </c>
      <c r="L1243" s="1">
        <v>-94076</v>
      </c>
      <c r="M1243" s="2" t="s">
        <v>20</v>
      </c>
      <c r="N1243" s="1">
        <v>1995</v>
      </c>
      <c r="O1243" s="1" t="str" cm="1">
        <f t="array" ref="O12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3" s="1" t="str" cm="1">
        <f t="array" ref="P12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3" s="2" t="s">
        <v>31</v>
      </c>
      <c r="R1243" s="2" t="str" cm="1">
        <f t="array" ref="R12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3" s="2" t="str">
        <f>IF(Esta[[#This Row],[TEC - Tipo de Estrutura 2]]="Pórtico","Vãos Multiplos",Esta[[#This Row],[TEC - Tipo de Estrutura 2]])</f>
        <v>Vãos Multiplos</v>
      </c>
      <c r="T1243" s="1">
        <v>3</v>
      </c>
      <c r="U1243" s="1">
        <v>44.3</v>
      </c>
      <c r="V1243" s="1">
        <v>25.5</v>
      </c>
      <c r="W1243" s="1">
        <v>20</v>
      </c>
      <c r="X1243" s="1">
        <v>7.45</v>
      </c>
      <c r="Y1243" s="8"/>
      <c r="Z1243" s="1" t="s">
        <v>29</v>
      </c>
      <c r="AA1243" s="2" t="s">
        <v>35</v>
      </c>
      <c r="AB1243" s="2" t="str" cm="1">
        <f t="array" ref="AB12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4" spans="1:29" ht="15" hidden="1" customHeight="1" x14ac:dyDescent="0.35">
      <c r="A1244" s="1">
        <v>1913</v>
      </c>
      <c r="B1244" s="1">
        <v>5</v>
      </c>
      <c r="C1244" s="11">
        <v>-9.2131814511881593</v>
      </c>
      <c r="D1244" s="10">
        <v>38.725018639193699</v>
      </c>
      <c r="E1244" s="1">
        <v>5460</v>
      </c>
      <c r="F1244" s="2" t="s">
        <v>1413</v>
      </c>
      <c r="G1244" s="1"/>
      <c r="H1244" s="2" t="s">
        <v>18</v>
      </c>
      <c r="I1244" s="2" t="s">
        <v>254</v>
      </c>
      <c r="J1244" s="2" t="s">
        <v>1318</v>
      </c>
      <c r="K1244" s="1">
        <v>-93925.14</v>
      </c>
      <c r="L1244" s="1">
        <v>-104163.9</v>
      </c>
      <c r="M1244" s="2" t="s">
        <v>20</v>
      </c>
      <c r="N1244" s="1">
        <v>2004</v>
      </c>
      <c r="O1244" s="1" t="str" cm="1">
        <f t="array" ref="O12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4" s="1" t="str" cm="1">
        <f t="array" ref="P12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4" s="2" t="s">
        <v>31</v>
      </c>
      <c r="R1244" s="2" t="str" cm="1">
        <f t="array" ref="R12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4" s="2" t="str">
        <f>IF(Esta[[#This Row],[TEC - Tipo de Estrutura 2]]="Pórtico","Vãos Multiplos",Esta[[#This Row],[TEC - Tipo de Estrutura 2]])</f>
        <v>Vãos Multiplos</v>
      </c>
      <c r="T1244" s="1">
        <v>2</v>
      </c>
      <c r="U1244" s="1">
        <v>29.12</v>
      </c>
      <c r="V1244" s="1">
        <v>33.5</v>
      </c>
      <c r="W1244" s="1">
        <v>14.56</v>
      </c>
      <c r="X1244" s="1">
        <v>5.98</v>
      </c>
      <c r="Y1244" s="8"/>
      <c r="Z1244" s="1" t="s">
        <v>29</v>
      </c>
      <c r="AA1244" s="2" t="s">
        <v>23</v>
      </c>
      <c r="AB1244" s="2" t="str" cm="1">
        <f t="array" ref="AB12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5" spans="1:29" ht="15" hidden="1" customHeight="1" x14ac:dyDescent="0.35">
      <c r="A1245" s="1">
        <v>1914</v>
      </c>
      <c r="B1245" s="1">
        <v>4</v>
      </c>
      <c r="C1245" s="11">
        <v>-9.2318252192600596</v>
      </c>
      <c r="D1245" s="10">
        <v>38.742643415746301</v>
      </c>
      <c r="E1245" s="1">
        <v>5464</v>
      </c>
      <c r="F1245" s="2" t="s">
        <v>1414</v>
      </c>
      <c r="G1245" s="1"/>
      <c r="H1245" s="2" t="s">
        <v>34</v>
      </c>
      <c r="I1245" s="2" t="s">
        <v>254</v>
      </c>
      <c r="J1245" s="2" t="s">
        <v>1318</v>
      </c>
      <c r="K1245" s="1">
        <v>-95523</v>
      </c>
      <c r="L1245" s="1">
        <v>-102188</v>
      </c>
      <c r="M1245" s="2" t="s">
        <v>20</v>
      </c>
      <c r="N1245" s="1">
        <v>1987</v>
      </c>
      <c r="O1245" s="1" t="str" cm="1">
        <f t="array" ref="O12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5" s="1" t="str" cm="1">
        <f t="array" ref="P12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5" s="2" t="s">
        <v>31</v>
      </c>
      <c r="R1245" s="2" t="str" cm="1">
        <f t="array" ref="R12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5" s="2" t="str">
        <f>IF(Esta[[#This Row],[TEC - Tipo de Estrutura 2]]="Pórtico","Vãos Multiplos",Esta[[#This Row],[TEC - Tipo de Estrutura 2]])</f>
        <v>Vãos Multiplos</v>
      </c>
      <c r="T1245" s="1">
        <v>3</v>
      </c>
      <c r="U1245" s="1">
        <v>53.6</v>
      </c>
      <c r="V1245" s="1">
        <v>12</v>
      </c>
      <c r="W1245" s="1">
        <v>31.4</v>
      </c>
      <c r="X1245" s="1">
        <v>5.26</v>
      </c>
      <c r="Y1245" s="8"/>
      <c r="Z1245" s="1" t="s">
        <v>29</v>
      </c>
      <c r="AA1245" s="2" t="s">
        <v>23</v>
      </c>
      <c r="AB1245" s="2" t="str" cm="1">
        <f t="array" ref="AB12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6" spans="1:29" ht="15" hidden="1" customHeight="1" x14ac:dyDescent="0.35">
      <c r="A1246" s="1">
        <v>1920</v>
      </c>
      <c r="B1246" s="1">
        <v>4</v>
      </c>
      <c r="C1246" s="11">
        <v>-9.0434611625069508</v>
      </c>
      <c r="D1246" s="10">
        <v>38.890544380529398</v>
      </c>
      <c r="E1246" s="1">
        <v>5500</v>
      </c>
      <c r="F1246" s="2" t="s">
        <v>1415</v>
      </c>
      <c r="G1246" s="1"/>
      <c r="H1246" s="2" t="s">
        <v>34</v>
      </c>
      <c r="I1246" s="2" t="s">
        <v>254</v>
      </c>
      <c r="J1246" s="2" t="s">
        <v>521</v>
      </c>
      <c r="K1246" s="1">
        <v>-78982.66</v>
      </c>
      <c r="L1246" s="1">
        <v>-85948.479999999996</v>
      </c>
      <c r="M1246" s="2" t="s">
        <v>20</v>
      </c>
      <c r="N1246" s="1">
        <v>1984</v>
      </c>
      <c r="O1246" s="1" t="str" cm="1">
        <f t="array" ref="O12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6" s="1" t="str" cm="1">
        <f t="array" ref="P12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6" s="2" t="s">
        <v>31</v>
      </c>
      <c r="R1246" s="2" t="str" cm="1">
        <f t="array" ref="R12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6" s="2" t="str">
        <f>IF(Esta[[#This Row],[TEC - Tipo de Estrutura 2]]="Pórtico","Vãos Multiplos",Esta[[#This Row],[TEC - Tipo de Estrutura 2]])</f>
        <v>Vãos Multiplos</v>
      </c>
      <c r="T1246" s="1">
        <v>3</v>
      </c>
      <c r="U1246" s="1">
        <v>44.52</v>
      </c>
      <c r="V1246" s="1">
        <v>16.47</v>
      </c>
      <c r="W1246" s="1">
        <v>25.06</v>
      </c>
      <c r="X1246" s="1">
        <v>5.72</v>
      </c>
      <c r="Y1246" s="8"/>
      <c r="Z1246" s="1" t="s">
        <v>29</v>
      </c>
      <c r="AA1246" s="2" t="s">
        <v>35</v>
      </c>
      <c r="AB1246" s="2" t="str" cm="1">
        <f t="array" ref="AB12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7" spans="1:29" ht="15" hidden="1" customHeight="1" x14ac:dyDescent="0.35">
      <c r="A1247" s="1">
        <v>1921</v>
      </c>
      <c r="B1247" s="1">
        <v>4</v>
      </c>
      <c r="C1247" s="11">
        <v>-8.0865727016176692</v>
      </c>
      <c r="D1247" s="10">
        <v>39.796612010684399</v>
      </c>
      <c r="E1247" s="1">
        <v>5508</v>
      </c>
      <c r="F1247" s="2" t="s">
        <v>1416</v>
      </c>
      <c r="G1247" s="1"/>
      <c r="H1247" s="2" t="s">
        <v>18</v>
      </c>
      <c r="I1247" s="2" t="s">
        <v>225</v>
      </c>
      <c r="J1247" s="2" t="s">
        <v>279</v>
      </c>
      <c r="K1247" s="1">
        <v>3985.6219999999998</v>
      </c>
      <c r="L1247" s="1">
        <v>14252.08</v>
      </c>
      <c r="M1247" s="2" t="s">
        <v>20</v>
      </c>
      <c r="N1247" s="1">
        <v>2005</v>
      </c>
      <c r="O1247" s="1" t="str" cm="1">
        <f t="array" ref="O12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7" s="1" t="str" cm="1">
        <f t="array" ref="P12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7" s="2" t="s">
        <v>31</v>
      </c>
      <c r="R1247" s="2" t="str" cm="1">
        <f t="array" ref="R12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7" s="2" t="str">
        <f>IF(Esta[[#This Row],[TEC - Tipo de Estrutura 2]]="Pórtico","Vãos Multiplos",Esta[[#This Row],[TEC - Tipo de Estrutura 2]])</f>
        <v>Vãos Multiplos</v>
      </c>
      <c r="T1247" s="1">
        <v>3</v>
      </c>
      <c r="U1247" s="1">
        <v>43.25</v>
      </c>
      <c r="V1247" s="1">
        <v>19.8</v>
      </c>
      <c r="W1247" s="1">
        <v>19.95</v>
      </c>
      <c r="X1247" s="1">
        <v>7.5</v>
      </c>
      <c r="Y1247" s="8"/>
      <c r="Z1247" s="1" t="s">
        <v>41</v>
      </c>
      <c r="AA1247" s="2" t="s">
        <v>35</v>
      </c>
      <c r="AB1247" s="2" t="str" cm="1">
        <f t="array" ref="AB12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8" spans="1:29" ht="15" hidden="1" customHeight="1" x14ac:dyDescent="0.35">
      <c r="A1248" s="1">
        <v>1922</v>
      </c>
      <c r="B1248" s="1">
        <v>4</v>
      </c>
      <c r="C1248" s="11">
        <v>-8.0877317982519106</v>
      </c>
      <c r="D1248" s="10">
        <v>39.794590506656299</v>
      </c>
      <c r="E1248" s="1">
        <v>5509</v>
      </c>
      <c r="F1248" s="2" t="s">
        <v>1417</v>
      </c>
      <c r="G1248" s="1"/>
      <c r="H1248" s="2" t="s">
        <v>34</v>
      </c>
      <c r="I1248" s="2" t="s">
        <v>225</v>
      </c>
      <c r="J1248" s="2" t="s">
        <v>279</v>
      </c>
      <c r="K1248" s="1">
        <v>3886.4630000000002</v>
      </c>
      <c r="L1248" s="1">
        <v>14027.58</v>
      </c>
      <c r="M1248" s="2" t="s">
        <v>20</v>
      </c>
      <c r="N1248" s="1">
        <v>2005</v>
      </c>
      <c r="O1248" s="1" t="str" cm="1">
        <f t="array" ref="O12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8" s="1" t="str" cm="1">
        <f t="array" ref="P12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8" s="2" t="s">
        <v>31</v>
      </c>
      <c r="R1248" s="2" t="str" cm="1">
        <f t="array" ref="R12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48" s="2" t="str">
        <f>IF(Esta[[#This Row],[TEC - Tipo de Estrutura 2]]="Pórtico","Vãos Multiplos",Esta[[#This Row],[TEC - Tipo de Estrutura 2]])</f>
        <v>Vãos Multiplos</v>
      </c>
      <c r="T1248" s="1">
        <v>3</v>
      </c>
      <c r="U1248" s="1">
        <v>36.9</v>
      </c>
      <c r="V1248" s="1">
        <v>9.5</v>
      </c>
      <c r="W1248" s="1">
        <v>16.32</v>
      </c>
      <c r="X1248" s="1">
        <v>10.1</v>
      </c>
      <c r="Y1248" s="8"/>
      <c r="Z1248" s="1" t="s">
        <v>41</v>
      </c>
      <c r="AA1248" s="2" t="s">
        <v>35</v>
      </c>
      <c r="AB1248" s="2" t="str" cm="1">
        <f t="array" ref="AB12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49" spans="1:29" ht="15" hidden="1" customHeight="1" x14ac:dyDescent="0.35">
      <c r="A1249" s="1">
        <v>1923</v>
      </c>
      <c r="B1249" s="1">
        <v>4</v>
      </c>
      <c r="C1249" s="11">
        <v>-8.1397140771805301</v>
      </c>
      <c r="D1249" s="10">
        <v>39.719630160710302</v>
      </c>
      <c r="E1249" s="1">
        <v>5513</v>
      </c>
      <c r="F1249" s="2" t="s">
        <v>1418</v>
      </c>
      <c r="G1249" s="1"/>
      <c r="H1249" s="2" t="s">
        <v>18</v>
      </c>
      <c r="I1249" s="2" t="s">
        <v>225</v>
      </c>
      <c r="J1249" s="2" t="s">
        <v>279</v>
      </c>
      <c r="K1249" s="1">
        <v>-566.39020000000005</v>
      </c>
      <c r="L1249" s="1">
        <v>5703.7709999999997</v>
      </c>
      <c r="M1249" s="2" t="s">
        <v>20</v>
      </c>
      <c r="N1249" s="1">
        <v>2005</v>
      </c>
      <c r="O1249" s="1" t="str" cm="1">
        <f t="array" ref="O12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9" s="1" t="str" cm="1">
        <f t="array" ref="P12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49" s="2" t="s">
        <v>57</v>
      </c>
      <c r="R1249" s="2" t="str" cm="1">
        <f t="array" ref="R12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49" s="2" t="str">
        <f>IF(Esta[[#This Row],[TEC - Tipo de Estrutura 2]]="Pórtico","Vãos Multiplos",Esta[[#This Row],[TEC - Tipo de Estrutura 2]])</f>
        <v>Vãos Multiplos</v>
      </c>
      <c r="T1249" s="1">
        <v>1</v>
      </c>
      <c r="U1249" s="1">
        <v>11.2</v>
      </c>
      <c r="V1249" s="1">
        <v>18.600000000000001</v>
      </c>
      <c r="W1249" s="1">
        <v>11.2</v>
      </c>
      <c r="X1249" s="7"/>
      <c r="Y1249" s="8"/>
      <c r="Z1249" s="1" t="s">
        <v>41</v>
      </c>
      <c r="AA1249" s="2" t="s">
        <v>23</v>
      </c>
      <c r="AB1249" s="2" t="str" cm="1">
        <f t="array" ref="AB12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0" spans="1:29" ht="15" hidden="1" customHeight="1" x14ac:dyDescent="0.35">
      <c r="A1250" s="1">
        <v>1924</v>
      </c>
      <c r="B1250" s="1">
        <v>4</v>
      </c>
      <c r="C1250" s="11">
        <v>-8.0861908971499403</v>
      </c>
      <c r="D1250" s="10">
        <v>39.798644537031798</v>
      </c>
      <c r="E1250" s="1">
        <v>5517</v>
      </c>
      <c r="F1250" s="2" t="s">
        <v>1419</v>
      </c>
      <c r="G1250" s="1"/>
      <c r="H1250" s="2" t="s">
        <v>18</v>
      </c>
      <c r="I1250" s="2" t="s">
        <v>225</v>
      </c>
      <c r="J1250" s="2" t="s">
        <v>279</v>
      </c>
      <c r="K1250" s="1">
        <v>4018.2040000000002</v>
      </c>
      <c r="L1250" s="1">
        <v>14477.77</v>
      </c>
      <c r="M1250" s="2" t="s">
        <v>20</v>
      </c>
      <c r="N1250" s="1">
        <v>2005</v>
      </c>
      <c r="O1250" s="1" t="str" cm="1">
        <f t="array" ref="O12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0" s="1" t="str" cm="1">
        <f t="array" ref="P12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0" s="2" t="s">
        <v>57</v>
      </c>
      <c r="R1250" s="2" t="str" cm="1">
        <f t="array" ref="R12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50" s="2" t="str">
        <f>IF(Esta[[#This Row],[TEC - Tipo de Estrutura 2]]="Pórtico","Vãos Multiplos",Esta[[#This Row],[TEC - Tipo de Estrutura 2]])</f>
        <v>Vãos Multiplos</v>
      </c>
      <c r="T1250" s="1">
        <v>1</v>
      </c>
      <c r="U1250" s="1">
        <v>9.77</v>
      </c>
      <c r="V1250" s="1">
        <v>21.25</v>
      </c>
      <c r="W1250" s="1">
        <v>9.77</v>
      </c>
      <c r="X1250" s="7"/>
      <c r="Y1250" s="8"/>
      <c r="Z1250" s="1" t="s">
        <v>41</v>
      </c>
      <c r="AA1250" s="2" t="s">
        <v>23</v>
      </c>
      <c r="AB1250" s="2" t="str" cm="1">
        <f t="array" ref="AB12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1" spans="1:29" ht="15" hidden="1" customHeight="1" x14ac:dyDescent="0.35">
      <c r="A1251" s="1">
        <v>1925</v>
      </c>
      <c r="B1251" s="1">
        <v>4</v>
      </c>
      <c r="C1251" s="11">
        <v>-8.0863087085083301</v>
      </c>
      <c r="D1251" s="10">
        <v>39.799405004374101</v>
      </c>
      <c r="E1251" s="1">
        <v>5518</v>
      </c>
      <c r="F1251" s="2" t="s">
        <v>1420</v>
      </c>
      <c r="G1251" s="1"/>
      <c r="H1251" s="2" t="s">
        <v>34</v>
      </c>
      <c r="I1251" s="2" t="s">
        <v>225</v>
      </c>
      <c r="J1251" s="2" t="s">
        <v>279</v>
      </c>
      <c r="K1251" s="1">
        <v>4008.07</v>
      </c>
      <c r="L1251" s="1">
        <v>14562.2</v>
      </c>
      <c r="M1251" s="2" t="s">
        <v>20</v>
      </c>
      <c r="N1251" s="1">
        <v>2005</v>
      </c>
      <c r="O1251" s="1" t="str" cm="1">
        <f t="array" ref="O12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1" s="1" t="str" cm="1">
        <f t="array" ref="P12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1" s="2" t="s">
        <v>31</v>
      </c>
      <c r="R1251" s="2" t="str" cm="1">
        <f t="array" ref="R12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1" s="2" t="str">
        <f>IF(Esta[[#This Row],[TEC - Tipo de Estrutura 2]]="Pórtico","Vãos Multiplos",Esta[[#This Row],[TEC - Tipo de Estrutura 2]])</f>
        <v>Vãos Multiplos</v>
      </c>
      <c r="T1251" s="1">
        <v>3</v>
      </c>
      <c r="U1251" s="1">
        <v>37.65</v>
      </c>
      <c r="V1251" s="1">
        <v>9.5</v>
      </c>
      <c r="W1251" s="1">
        <v>15.45</v>
      </c>
      <c r="X1251" s="1">
        <v>7.15</v>
      </c>
      <c r="Y1251" s="8"/>
      <c r="Z1251" s="1" t="s">
        <v>41</v>
      </c>
      <c r="AA1251" s="2" t="s">
        <v>35</v>
      </c>
      <c r="AB1251" s="2" t="str" cm="1">
        <f t="array" ref="AB12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2" spans="1:29" ht="15" hidden="1" customHeight="1" x14ac:dyDescent="0.35">
      <c r="A1252" s="1">
        <v>1927</v>
      </c>
      <c r="B1252" s="1">
        <v>4</v>
      </c>
      <c r="C1252" s="11">
        <v>-8.1103821361013697</v>
      </c>
      <c r="D1252" s="10">
        <v>41.1537397882392</v>
      </c>
      <c r="E1252" s="1">
        <v>5520</v>
      </c>
      <c r="F1252" s="2" t="s">
        <v>1421</v>
      </c>
      <c r="G1252" s="1"/>
      <c r="H1252" s="2" t="s">
        <v>34</v>
      </c>
      <c r="I1252" s="2" t="s">
        <v>480</v>
      </c>
      <c r="J1252" s="2" t="s">
        <v>535</v>
      </c>
      <c r="K1252" s="1">
        <v>1907.623</v>
      </c>
      <c r="L1252" s="1">
        <v>164951.9</v>
      </c>
      <c r="M1252" s="2" t="s">
        <v>20</v>
      </c>
      <c r="N1252" s="1">
        <v>2003</v>
      </c>
      <c r="O1252" s="1" t="str" cm="1">
        <f t="array" ref="O12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2" s="1" t="str" cm="1">
        <f t="array" ref="P12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2" s="2" t="s">
        <v>31</v>
      </c>
      <c r="R1252" s="2" t="str" cm="1">
        <f t="array" ref="R12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2" s="2" t="str">
        <f>IF(Esta[[#This Row],[TEC - Tipo de Estrutura 2]]="Pórtico","Vãos Multiplos",Esta[[#This Row],[TEC - Tipo de Estrutura 2]])</f>
        <v>Vãos Multiplos</v>
      </c>
      <c r="T1252" s="1">
        <v>3</v>
      </c>
      <c r="U1252" s="1">
        <v>37.35</v>
      </c>
      <c r="V1252" s="1">
        <v>9.8000000000000007</v>
      </c>
      <c r="W1252" s="1">
        <v>18</v>
      </c>
      <c r="X1252" s="1">
        <v>5.8</v>
      </c>
      <c r="Y1252" s="8"/>
      <c r="Z1252" s="1" t="s">
        <v>37</v>
      </c>
      <c r="AA1252" s="2" t="s">
        <v>23</v>
      </c>
      <c r="AB1252" s="2" t="str" cm="1">
        <f t="array" ref="AB12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3" spans="1:29" ht="15" hidden="1" customHeight="1" x14ac:dyDescent="0.35">
      <c r="A1253" s="1">
        <v>1928</v>
      </c>
      <c r="B1253" s="1">
        <v>4</v>
      </c>
      <c r="C1253" s="11">
        <v>-8.0999072935623992</v>
      </c>
      <c r="D1253" s="10">
        <v>41.156734807583497</v>
      </c>
      <c r="E1253" s="1">
        <v>5521</v>
      </c>
      <c r="F1253" s="2" t="s">
        <v>1422</v>
      </c>
      <c r="G1253" s="1"/>
      <c r="H1253" s="2" t="s">
        <v>18</v>
      </c>
      <c r="I1253" s="2" t="s">
        <v>480</v>
      </c>
      <c r="J1253" s="2" t="s">
        <v>535</v>
      </c>
      <c r="K1253" s="1">
        <v>2786.748</v>
      </c>
      <c r="L1253" s="1">
        <v>165284.79999999999</v>
      </c>
      <c r="M1253" s="2" t="s">
        <v>20</v>
      </c>
      <c r="N1253" s="1">
        <v>2003</v>
      </c>
      <c r="O1253" s="1" t="str" cm="1">
        <f t="array" ref="O12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3" s="1" t="str" cm="1">
        <f t="array" ref="P12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3" s="2" t="s">
        <v>31</v>
      </c>
      <c r="R1253" s="2" t="str" cm="1">
        <f t="array" ref="R12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3" s="2" t="str">
        <f>IF(Esta[[#This Row],[TEC - Tipo de Estrutura 2]]="Pórtico","Vãos Multiplos",Esta[[#This Row],[TEC - Tipo de Estrutura 2]])</f>
        <v>Vãos Multiplos</v>
      </c>
      <c r="T1253" s="1">
        <v>3</v>
      </c>
      <c r="U1253" s="1">
        <v>32.35</v>
      </c>
      <c r="V1253" s="1">
        <v>15.15</v>
      </c>
      <c r="W1253" s="1">
        <v>14.6</v>
      </c>
      <c r="X1253" s="1">
        <v>5.9</v>
      </c>
      <c r="Y1253" s="8"/>
      <c r="Z1253" s="1" t="s">
        <v>37</v>
      </c>
      <c r="AA1253" s="2" t="s">
        <v>35</v>
      </c>
      <c r="AB1253" s="2" t="str" cm="1">
        <f t="array" ref="AB12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4" spans="1:29" ht="15" hidden="1" customHeight="1" x14ac:dyDescent="0.35">
      <c r="A1254" s="1">
        <v>1929</v>
      </c>
      <c r="B1254" s="1">
        <v>4</v>
      </c>
      <c r="C1254" s="11">
        <v>-8.0965860281598001</v>
      </c>
      <c r="D1254" s="10">
        <v>41.156612243158797</v>
      </c>
      <c r="E1254" s="1">
        <v>5522</v>
      </c>
      <c r="F1254" s="2" t="s">
        <v>1423</v>
      </c>
      <c r="G1254" s="1"/>
      <c r="H1254" s="2" t="s">
        <v>34</v>
      </c>
      <c r="I1254" s="2" t="s">
        <v>480</v>
      </c>
      <c r="J1254" s="2" t="s">
        <v>535</v>
      </c>
      <c r="K1254" s="1">
        <v>3065.5259999999998</v>
      </c>
      <c r="L1254" s="1">
        <v>165271.29999999999</v>
      </c>
      <c r="M1254" s="2" t="s">
        <v>20</v>
      </c>
      <c r="N1254" s="1">
        <v>2006</v>
      </c>
      <c r="O1254" s="1" t="str" cm="1">
        <f t="array" ref="O12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4" s="1" t="str" cm="1">
        <f t="array" ref="P12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4" s="2" t="s">
        <v>31</v>
      </c>
      <c r="R1254" s="2" t="str" cm="1">
        <f t="array" ref="R12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4" s="2" t="str">
        <f>IF(Esta[[#This Row],[TEC - Tipo de Estrutura 2]]="Pórtico","Vãos Multiplos",Esta[[#This Row],[TEC - Tipo de Estrutura 2]])</f>
        <v>Vãos Multiplos</v>
      </c>
      <c r="T1254" s="1">
        <v>3</v>
      </c>
      <c r="U1254" s="1">
        <v>42.8</v>
      </c>
      <c r="V1254" s="1">
        <v>8.5</v>
      </c>
      <c r="W1254" s="1">
        <v>19.100000000000001</v>
      </c>
      <c r="X1254" s="1">
        <v>7.35</v>
      </c>
      <c r="Y1254" s="8"/>
      <c r="Z1254" s="1" t="s">
        <v>37</v>
      </c>
      <c r="AA1254" s="2" t="s">
        <v>35</v>
      </c>
      <c r="AB1254" s="2" t="str" cm="1">
        <f t="array" ref="AB12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5" spans="1:29" ht="15" hidden="1" customHeight="1" x14ac:dyDescent="0.35">
      <c r="A1255" s="1">
        <v>1930</v>
      </c>
      <c r="B1255" s="1">
        <v>4</v>
      </c>
      <c r="C1255" s="11">
        <v>-8.0917793412353003</v>
      </c>
      <c r="D1255" s="10">
        <v>41.155355406762503</v>
      </c>
      <c r="E1255" s="1">
        <v>5523</v>
      </c>
      <c r="F1255" s="2" t="s">
        <v>1424</v>
      </c>
      <c r="G1255" s="1"/>
      <c r="H1255" s="2" t="s">
        <v>18</v>
      </c>
      <c r="I1255" s="2" t="s">
        <v>480</v>
      </c>
      <c r="J1255" s="2" t="s">
        <v>535</v>
      </c>
      <c r="K1255" s="1">
        <v>3469.0450000000001</v>
      </c>
      <c r="L1255" s="1">
        <v>165131.9</v>
      </c>
      <c r="M1255" s="2" t="s">
        <v>20</v>
      </c>
      <c r="N1255" s="1">
        <v>2006</v>
      </c>
      <c r="O1255" s="1" t="str" cm="1">
        <f t="array" ref="O12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5" s="1" t="str" cm="1">
        <f t="array" ref="P12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5" s="2" t="s">
        <v>57</v>
      </c>
      <c r="R1255" s="2" t="str" cm="1">
        <f t="array" ref="R12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55" s="2" t="str">
        <f>IF(Esta[[#This Row],[TEC - Tipo de Estrutura 2]]="Pórtico","Vãos Multiplos",Esta[[#This Row],[TEC - Tipo de Estrutura 2]])</f>
        <v>Vãos Multiplos</v>
      </c>
      <c r="T1255" s="1">
        <v>1</v>
      </c>
      <c r="U1255" s="1">
        <v>8.4</v>
      </c>
      <c r="V1255" s="1">
        <v>14.6</v>
      </c>
      <c r="W1255" s="1">
        <v>8.4</v>
      </c>
      <c r="X1255" s="7"/>
      <c r="Y1255" s="8"/>
      <c r="Z1255" s="1" t="s">
        <v>37</v>
      </c>
      <c r="AA1255" s="2" t="s">
        <v>23</v>
      </c>
      <c r="AB1255" s="2" t="str" cm="1">
        <f t="array" ref="AB12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6" spans="1:29" ht="15" hidden="1" customHeight="1" x14ac:dyDescent="0.35">
      <c r="A1256" s="1">
        <v>1931</v>
      </c>
      <c r="B1256" s="1">
        <v>4</v>
      </c>
      <c r="C1256" s="11">
        <v>-8.0776009869509302</v>
      </c>
      <c r="D1256" s="10">
        <v>41.158718889578502</v>
      </c>
      <c r="E1256" s="1">
        <v>5525</v>
      </c>
      <c r="F1256" s="2" t="s">
        <v>1425</v>
      </c>
      <c r="G1256" s="1"/>
      <c r="H1256" s="2" t="s">
        <v>18</v>
      </c>
      <c r="I1256" s="2" t="s">
        <v>480</v>
      </c>
      <c r="J1256" s="2" t="s">
        <v>530</v>
      </c>
      <c r="K1256" s="1">
        <v>4658.8999999999996</v>
      </c>
      <c r="L1256" s="1">
        <v>165506.1</v>
      </c>
      <c r="M1256" s="2" t="s">
        <v>20</v>
      </c>
      <c r="N1256" s="1">
        <v>2006</v>
      </c>
      <c r="O1256" s="1" t="str" cm="1">
        <f t="array" ref="O12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6" s="1" t="str" cm="1">
        <f t="array" ref="P12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6" s="2" t="s">
        <v>31</v>
      </c>
      <c r="R1256" s="2" t="str" cm="1">
        <f t="array" ref="R12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6" s="2" t="str">
        <f>IF(Esta[[#This Row],[TEC - Tipo de Estrutura 2]]="Pórtico","Vãos Multiplos",Esta[[#This Row],[TEC - Tipo de Estrutura 2]])</f>
        <v>Vãos Multiplos</v>
      </c>
      <c r="T1256" s="1">
        <v>3</v>
      </c>
      <c r="U1256" s="1">
        <v>38.15</v>
      </c>
      <c r="V1256" s="1">
        <v>14.5</v>
      </c>
      <c r="W1256" s="1">
        <v>15.65</v>
      </c>
      <c r="X1256" s="1">
        <v>5.6</v>
      </c>
      <c r="Y1256" s="8"/>
      <c r="Z1256" s="1" t="s">
        <v>37</v>
      </c>
      <c r="AA1256" s="2" t="s">
        <v>35</v>
      </c>
      <c r="AB1256" s="2" t="str" cm="1">
        <f t="array" ref="AB12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7" spans="1:29" ht="15" hidden="1" customHeight="1" x14ac:dyDescent="0.35">
      <c r="A1257" s="1">
        <v>1932</v>
      </c>
      <c r="B1257" s="1">
        <v>4</v>
      </c>
      <c r="C1257" s="11">
        <v>-8.0722758993482895</v>
      </c>
      <c r="D1257" s="10">
        <v>41.156113031771099</v>
      </c>
      <c r="E1257" s="1">
        <v>5526</v>
      </c>
      <c r="F1257" s="2" t="s">
        <v>1426</v>
      </c>
      <c r="G1257" s="1"/>
      <c r="H1257" s="2" t="s">
        <v>34</v>
      </c>
      <c r="I1257" s="2" t="s">
        <v>480</v>
      </c>
      <c r="J1257" s="2" t="s">
        <v>530</v>
      </c>
      <c r="K1257" s="1">
        <v>5106.0529999999999</v>
      </c>
      <c r="L1257" s="1">
        <v>165217</v>
      </c>
      <c r="M1257" s="2" t="s">
        <v>20</v>
      </c>
      <c r="N1257" s="1">
        <v>2006</v>
      </c>
      <c r="O1257" s="1" t="str" cm="1">
        <f t="array" ref="O12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7" s="1" t="str" cm="1">
        <f t="array" ref="P12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7" s="2" t="s">
        <v>31</v>
      </c>
      <c r="R1257" s="2" t="str" cm="1">
        <f t="array" ref="R12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7" s="2" t="str">
        <f>IF(Esta[[#This Row],[TEC - Tipo de Estrutura 2]]="Pórtico","Vãos Multiplos",Esta[[#This Row],[TEC - Tipo de Estrutura 2]])</f>
        <v>Vãos Multiplos</v>
      </c>
      <c r="T1257" s="1">
        <v>3</v>
      </c>
      <c r="U1257" s="1">
        <v>61.65</v>
      </c>
      <c r="V1257" s="1">
        <v>11.5</v>
      </c>
      <c r="W1257" s="1">
        <v>24.45</v>
      </c>
      <c r="X1257" s="1">
        <v>6.7</v>
      </c>
      <c r="Y1257" s="8"/>
      <c r="Z1257" s="1" t="s">
        <v>37</v>
      </c>
      <c r="AA1257" s="2" t="s">
        <v>35</v>
      </c>
      <c r="AB1257" s="2" t="str" cm="1">
        <f t="array" ref="AB12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8" spans="1:29" ht="15" hidden="1" customHeight="1" x14ac:dyDescent="0.35">
      <c r="A1258" s="1">
        <v>1933</v>
      </c>
      <c r="B1258" s="1">
        <v>4</v>
      </c>
      <c r="C1258" s="11">
        <v>-8.0643662938932295</v>
      </c>
      <c r="D1258" s="10">
        <v>41.155320698939398</v>
      </c>
      <c r="E1258" s="1">
        <v>5527</v>
      </c>
      <c r="F1258" s="2" t="s">
        <v>1427</v>
      </c>
      <c r="G1258" s="1"/>
      <c r="H1258" s="2" t="s">
        <v>18</v>
      </c>
      <c r="I1258" s="2" t="s">
        <v>480</v>
      </c>
      <c r="J1258" s="2" t="s">
        <v>530</v>
      </c>
      <c r="K1258" s="1">
        <v>5770.0259999999998</v>
      </c>
      <c r="L1258" s="1">
        <v>165129.5</v>
      </c>
      <c r="M1258" s="2" t="s">
        <v>20</v>
      </c>
      <c r="N1258" s="1">
        <v>2006</v>
      </c>
      <c r="O1258" s="1" t="str" cm="1">
        <f t="array" ref="O12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8" s="1" t="str" cm="1">
        <f t="array" ref="P12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8" s="2" t="s">
        <v>31</v>
      </c>
      <c r="R1258" s="2" t="str" cm="1">
        <f t="array" ref="R12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8" s="2" t="str">
        <f>IF(Esta[[#This Row],[TEC - Tipo de Estrutura 2]]="Pórtico","Vãos Multiplos",Esta[[#This Row],[TEC - Tipo de Estrutura 2]])</f>
        <v>Vãos Multiplos</v>
      </c>
      <c r="T1258" s="1">
        <v>3</v>
      </c>
      <c r="U1258" s="1">
        <v>33.700000000000003</v>
      </c>
      <c r="V1258" s="1">
        <v>14.7</v>
      </c>
      <c r="W1258" s="1">
        <v>15.35</v>
      </c>
      <c r="X1258" s="1">
        <v>5.93</v>
      </c>
      <c r="Y1258" s="8"/>
      <c r="Z1258" s="1" t="s">
        <v>37</v>
      </c>
      <c r="AA1258" s="2" t="s">
        <v>35</v>
      </c>
      <c r="AB1258" s="2" t="str" cm="1">
        <f t="array" ref="AB12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59" spans="1:29" ht="15" hidden="1" customHeight="1" x14ac:dyDescent="0.35">
      <c r="A1259" s="1">
        <v>1934</v>
      </c>
      <c r="B1259" s="1">
        <v>4</v>
      </c>
      <c r="C1259" s="11">
        <v>-8.0523087871111905</v>
      </c>
      <c r="D1259" s="10">
        <v>41.1553254785359</v>
      </c>
      <c r="E1259" s="1">
        <v>5530</v>
      </c>
      <c r="F1259" s="2" t="s">
        <v>1428</v>
      </c>
      <c r="G1259" s="1"/>
      <c r="H1259" s="2" t="s">
        <v>34</v>
      </c>
      <c r="I1259" s="2" t="s">
        <v>480</v>
      </c>
      <c r="J1259" s="2" t="s">
        <v>530</v>
      </c>
      <c r="K1259" s="1">
        <v>6782.1009999999997</v>
      </c>
      <c r="L1259" s="1">
        <v>165130.9</v>
      </c>
      <c r="M1259" s="2" t="s">
        <v>20</v>
      </c>
      <c r="N1259" s="1">
        <v>2006</v>
      </c>
      <c r="O1259" s="1" t="str" cm="1">
        <f t="array" ref="O12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9" s="1" t="str" cm="1">
        <f t="array" ref="P12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59" s="2" t="s">
        <v>31</v>
      </c>
      <c r="R1259" s="2" t="str" cm="1">
        <f t="array" ref="R12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59" s="2" t="str">
        <f>IF(Esta[[#This Row],[TEC - Tipo de Estrutura 2]]="Pórtico","Vãos Multiplos",Esta[[#This Row],[TEC - Tipo de Estrutura 2]])</f>
        <v>Vãos Multiplos</v>
      </c>
      <c r="T1259" s="1">
        <v>3</v>
      </c>
      <c r="U1259" s="1">
        <v>36.25</v>
      </c>
      <c r="V1259" s="1">
        <v>10.45</v>
      </c>
      <c r="W1259" s="1">
        <v>17.100000000000001</v>
      </c>
      <c r="X1259" s="1">
        <v>6.5</v>
      </c>
      <c r="Y1259" s="8"/>
      <c r="Z1259" s="1" t="s">
        <v>37</v>
      </c>
      <c r="AA1259" s="2" t="s">
        <v>35</v>
      </c>
      <c r="AB1259" s="2" t="str" cm="1">
        <f t="array" ref="AB12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0" spans="1:29" ht="15" hidden="1" customHeight="1" x14ac:dyDescent="0.35">
      <c r="A1260" s="1">
        <v>1935</v>
      </c>
      <c r="B1260" s="1">
        <v>4</v>
      </c>
      <c r="C1260" s="11">
        <v>-8.0468684360365508</v>
      </c>
      <c r="D1260" s="10">
        <v>41.154832595541798</v>
      </c>
      <c r="E1260" s="1">
        <v>5532</v>
      </c>
      <c r="F1260" s="2" t="s">
        <v>1429</v>
      </c>
      <c r="G1260" s="1"/>
      <c r="H1260" s="2" t="s">
        <v>34</v>
      </c>
      <c r="I1260" s="2" t="s">
        <v>480</v>
      </c>
      <c r="J1260" s="2" t="s">
        <v>530</v>
      </c>
      <c r="K1260" s="1">
        <v>7238.8040000000001</v>
      </c>
      <c r="L1260" s="1">
        <v>165076.6</v>
      </c>
      <c r="M1260" s="2" t="s">
        <v>20</v>
      </c>
      <c r="N1260" s="1">
        <v>2006</v>
      </c>
      <c r="O1260" s="1" t="str" cm="1">
        <f t="array" ref="O12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0" s="1" t="str" cm="1">
        <f t="array" ref="P12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0" s="2" t="s">
        <v>31</v>
      </c>
      <c r="R1260" s="2" t="str" cm="1">
        <f t="array" ref="R12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0" s="2" t="str">
        <f>IF(Esta[[#This Row],[TEC - Tipo de Estrutura 2]]="Pórtico","Vãos Multiplos",Esta[[#This Row],[TEC - Tipo de Estrutura 2]])</f>
        <v>Vãos Multiplos</v>
      </c>
      <c r="T1260" s="1">
        <v>3</v>
      </c>
      <c r="U1260" s="1">
        <v>58.65</v>
      </c>
      <c r="V1260" s="1">
        <v>8.85</v>
      </c>
      <c r="W1260" s="1">
        <v>28.65</v>
      </c>
      <c r="X1260" s="1">
        <v>7.43</v>
      </c>
      <c r="Y1260" s="8"/>
      <c r="Z1260" s="1" t="s">
        <v>37</v>
      </c>
      <c r="AA1260" s="2" t="s">
        <v>35</v>
      </c>
      <c r="AB1260" s="2" t="str" cm="1">
        <f t="array" ref="AB12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1" spans="1:29" ht="15" hidden="1" customHeight="1" x14ac:dyDescent="0.35">
      <c r="A1261" s="1">
        <v>1937</v>
      </c>
      <c r="B1261" s="1">
        <v>4</v>
      </c>
      <c r="C1261" s="11">
        <v>-7.2599153046680502</v>
      </c>
      <c r="D1261" s="10">
        <v>41.553305071935199</v>
      </c>
      <c r="E1261" s="1">
        <v>5537</v>
      </c>
      <c r="F1261" s="2" t="s">
        <v>1430</v>
      </c>
      <c r="G1261" s="1"/>
      <c r="H1261" s="2" t="s">
        <v>34</v>
      </c>
      <c r="I1261" s="2" t="s">
        <v>185</v>
      </c>
      <c r="J1261" s="2" t="s">
        <v>728</v>
      </c>
      <c r="K1261" s="1">
        <v>72848.800000000003</v>
      </c>
      <c r="L1261" s="1">
        <v>209695.9</v>
      </c>
      <c r="M1261" s="2" t="s">
        <v>20</v>
      </c>
      <c r="N1261" s="1">
        <v>2006</v>
      </c>
      <c r="O1261" s="1" t="str" cm="1">
        <f t="array" ref="O12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1" s="1" t="str" cm="1">
        <f t="array" ref="P12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1" s="2" t="s">
        <v>31</v>
      </c>
      <c r="R1261" s="2" t="str" cm="1">
        <f t="array" ref="R12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1" s="2" t="str">
        <f>IF(Esta[[#This Row],[TEC - Tipo de Estrutura 2]]="Pórtico","Vãos Multiplos",Esta[[#This Row],[TEC - Tipo de Estrutura 2]])</f>
        <v>Vãos Multiplos</v>
      </c>
      <c r="T1261" s="1">
        <v>3</v>
      </c>
      <c r="U1261" s="1">
        <v>37.5</v>
      </c>
      <c r="V1261" s="1">
        <v>8.8000000000000007</v>
      </c>
      <c r="W1261" s="1">
        <v>15.5</v>
      </c>
      <c r="X1261" s="1">
        <v>9.68</v>
      </c>
      <c r="Y1261" s="8"/>
      <c r="Z1261" s="1" t="s">
        <v>37</v>
      </c>
      <c r="AA1261" s="2" t="s">
        <v>23</v>
      </c>
      <c r="AB1261" s="2" t="str" cm="1">
        <f t="array" ref="AB12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2" spans="1:29" ht="15" hidden="1" customHeight="1" x14ac:dyDescent="0.35">
      <c r="A1262" s="1">
        <v>1939</v>
      </c>
      <c r="B1262" s="1">
        <v>4</v>
      </c>
      <c r="C1262" s="11">
        <v>-7.2432533299814601</v>
      </c>
      <c r="D1262" s="10">
        <v>41.528733311721702</v>
      </c>
      <c r="E1262" s="1">
        <v>5542</v>
      </c>
      <c r="F1262" s="2" t="s">
        <v>1431</v>
      </c>
      <c r="G1262" s="1"/>
      <c r="H1262" s="2" t="s">
        <v>34</v>
      </c>
      <c r="I1262" s="2" t="s">
        <v>185</v>
      </c>
      <c r="J1262" s="2" t="s">
        <v>728</v>
      </c>
      <c r="K1262" s="1">
        <v>74267</v>
      </c>
      <c r="L1262" s="1">
        <v>206981</v>
      </c>
      <c r="M1262" s="2" t="s">
        <v>20</v>
      </c>
      <c r="N1262" s="1">
        <v>2006</v>
      </c>
      <c r="O1262" s="1" t="str" cm="1">
        <f t="array" ref="O12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2" s="1" t="str" cm="1">
        <f t="array" ref="P12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2" s="2" t="s">
        <v>31</v>
      </c>
      <c r="R1262" s="2" t="str" cm="1">
        <f t="array" ref="R12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2" s="2" t="str">
        <f>IF(Esta[[#This Row],[TEC - Tipo de Estrutura 2]]="Pórtico","Vãos Multiplos",Esta[[#This Row],[TEC - Tipo de Estrutura 2]])</f>
        <v>Vãos Multiplos</v>
      </c>
      <c r="T1262" s="1">
        <v>3</v>
      </c>
      <c r="U1262" s="1">
        <v>34.5</v>
      </c>
      <c r="V1262" s="1">
        <v>8.8000000000000007</v>
      </c>
      <c r="W1262" s="1">
        <v>15.5</v>
      </c>
      <c r="X1262" s="1">
        <v>8.32</v>
      </c>
      <c r="Y1262" s="8"/>
      <c r="Z1262" s="1" t="s">
        <v>37</v>
      </c>
      <c r="AA1262" s="2" t="s">
        <v>23</v>
      </c>
      <c r="AB1262" s="2" t="str" cm="1">
        <f t="array" ref="AB12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3" spans="1:29" ht="15" hidden="1" customHeight="1" x14ac:dyDescent="0.35">
      <c r="A1263" s="1">
        <v>1940</v>
      </c>
      <c r="B1263" s="1">
        <v>4</v>
      </c>
      <c r="C1263" s="11">
        <v>-7.4730002836419196</v>
      </c>
      <c r="D1263" s="10">
        <v>41.326113049498097</v>
      </c>
      <c r="E1263" s="1">
        <v>5545</v>
      </c>
      <c r="F1263" s="2" t="s">
        <v>1432</v>
      </c>
      <c r="G1263" s="1"/>
      <c r="H1263" s="2" t="s">
        <v>34</v>
      </c>
      <c r="I1263" s="2" t="s">
        <v>185</v>
      </c>
      <c r="J1263" s="2" t="s">
        <v>717</v>
      </c>
      <c r="K1263" s="1">
        <v>55263.83</v>
      </c>
      <c r="L1263" s="1">
        <v>184305.4</v>
      </c>
      <c r="M1263" s="2" t="s">
        <v>20</v>
      </c>
      <c r="N1263" s="1">
        <v>2005</v>
      </c>
      <c r="O1263" s="1" t="str" cm="1">
        <f t="array" ref="O12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3" s="1" t="str" cm="1">
        <f t="array" ref="P12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3" s="2" t="s">
        <v>31</v>
      </c>
      <c r="R1263" s="2" t="str" cm="1">
        <f t="array" ref="R12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3" s="2" t="str">
        <f>IF(Esta[[#This Row],[TEC - Tipo de Estrutura 2]]="Pórtico","Vãos Multiplos",Esta[[#This Row],[TEC - Tipo de Estrutura 2]])</f>
        <v>Vãos Multiplos</v>
      </c>
      <c r="T1263" s="1">
        <v>3</v>
      </c>
      <c r="U1263" s="1">
        <v>40</v>
      </c>
      <c r="V1263" s="1">
        <v>10.5</v>
      </c>
      <c r="W1263" s="1">
        <v>20</v>
      </c>
      <c r="X1263" s="1">
        <v>7.7</v>
      </c>
      <c r="Y1263" s="8"/>
      <c r="Z1263" s="1" t="s">
        <v>37</v>
      </c>
      <c r="AA1263" s="2" t="s">
        <v>35</v>
      </c>
      <c r="AB1263" s="2" t="str" cm="1">
        <f t="array" ref="AB12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4" spans="1:29" ht="15" hidden="1" customHeight="1" x14ac:dyDescent="0.35">
      <c r="A1264" s="1">
        <v>1941</v>
      </c>
      <c r="B1264" s="1">
        <v>4</v>
      </c>
      <c r="C1264" s="11">
        <v>-9.3314959685395102</v>
      </c>
      <c r="D1264" s="10">
        <v>38.689419020488501</v>
      </c>
      <c r="E1264" s="1">
        <v>5557</v>
      </c>
      <c r="F1264" s="2" t="s">
        <v>1433</v>
      </c>
      <c r="G1264" s="1"/>
      <c r="H1264" s="2" t="s">
        <v>34</v>
      </c>
      <c r="I1264" s="2" t="s">
        <v>254</v>
      </c>
      <c r="J1264" s="2" t="s">
        <v>555</v>
      </c>
      <c r="K1264" s="1">
        <v>-104266</v>
      </c>
      <c r="L1264" s="1">
        <v>-107988</v>
      </c>
      <c r="M1264" s="2" t="s">
        <v>20</v>
      </c>
      <c r="N1264" s="1">
        <v>2001</v>
      </c>
      <c r="O1264" s="1" t="str" cm="1">
        <f t="array" ref="O12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4" s="1" t="str" cm="1">
        <f t="array" ref="P12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4" s="2" t="s">
        <v>21</v>
      </c>
      <c r="R1264" s="2" t="str" cm="1">
        <f t="array" ref="R12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64" s="2" t="str">
        <f>IF(Esta[[#This Row],[TEC - Tipo de Estrutura 2]]="Pórtico","Vãos Multiplos",Esta[[#This Row],[TEC - Tipo de Estrutura 2]])</f>
        <v>Tabuleiro simples/apoiado</v>
      </c>
      <c r="T1264" s="1">
        <v>1</v>
      </c>
      <c r="U1264" s="1">
        <v>29</v>
      </c>
      <c r="V1264" s="1">
        <v>10.6</v>
      </c>
      <c r="W1264" s="1">
        <v>29</v>
      </c>
      <c r="X1264" s="7"/>
      <c r="Y1264" s="8"/>
      <c r="Z1264" s="1" t="s">
        <v>29</v>
      </c>
      <c r="AA1264" s="2" t="s">
        <v>35</v>
      </c>
      <c r="AB1264" s="2" t="str" cm="1">
        <f t="array" ref="AB12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5" spans="1:29" ht="15" hidden="1" customHeight="1" x14ac:dyDescent="0.35">
      <c r="A1265" s="1">
        <v>1942</v>
      </c>
      <c r="B1265" s="1">
        <v>4</v>
      </c>
      <c r="C1265" s="11">
        <v>-9.3336196850635105</v>
      </c>
      <c r="D1265" s="10">
        <v>38.694081288290398</v>
      </c>
      <c r="E1265" s="1">
        <v>5558</v>
      </c>
      <c r="F1265" s="2" t="s">
        <v>1434</v>
      </c>
      <c r="G1265" s="1"/>
      <c r="H1265" s="2" t="s">
        <v>34</v>
      </c>
      <c r="I1265" s="2" t="s">
        <v>254</v>
      </c>
      <c r="J1265" s="2" t="s">
        <v>555</v>
      </c>
      <c r="K1265" s="1">
        <v>-104444</v>
      </c>
      <c r="L1265" s="1">
        <v>-107468</v>
      </c>
      <c r="M1265" s="2" t="s">
        <v>20</v>
      </c>
      <c r="N1265" s="1">
        <v>2001</v>
      </c>
      <c r="O1265" s="1" t="str" cm="1">
        <f t="array" ref="O12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5" s="1" t="str" cm="1">
        <f t="array" ref="P12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5" s="2" t="s">
        <v>21</v>
      </c>
      <c r="R1265" s="2" t="str" cm="1">
        <f t="array" ref="R12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65" s="2" t="str">
        <f>IF(Esta[[#This Row],[TEC - Tipo de Estrutura 2]]="Pórtico","Vãos Multiplos",Esta[[#This Row],[TEC - Tipo de Estrutura 2]])</f>
        <v>Tabuleiro simples/apoiado</v>
      </c>
      <c r="T1265" s="1">
        <v>1</v>
      </c>
      <c r="U1265" s="1">
        <v>31.8</v>
      </c>
      <c r="V1265" s="1">
        <v>9.8000000000000007</v>
      </c>
      <c r="W1265" s="1">
        <v>31.8</v>
      </c>
      <c r="X1265" s="7"/>
      <c r="Y1265" s="8"/>
      <c r="Z1265" s="1" t="s">
        <v>29</v>
      </c>
      <c r="AA1265" s="2" t="s">
        <v>35</v>
      </c>
      <c r="AB1265" s="2" t="str" cm="1">
        <f t="array" ref="AB12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6" spans="1:29" ht="15" hidden="1" customHeight="1" x14ac:dyDescent="0.35">
      <c r="A1266" s="1">
        <v>1946</v>
      </c>
      <c r="B1266" s="1">
        <v>6</v>
      </c>
      <c r="C1266" s="11">
        <v>-8.5056673083999108</v>
      </c>
      <c r="D1266" s="10">
        <v>40.522761600627</v>
      </c>
      <c r="E1266" s="1">
        <v>5569</v>
      </c>
      <c r="F1266" s="2" t="s">
        <v>1436</v>
      </c>
      <c r="G1266" s="1"/>
      <c r="H1266" s="2" t="s">
        <v>18</v>
      </c>
      <c r="I1266" s="2" t="s">
        <v>1076</v>
      </c>
      <c r="J1266" s="2" t="s">
        <v>1107</v>
      </c>
      <c r="K1266" s="1">
        <v>-31570.35</v>
      </c>
      <c r="L1266" s="1">
        <v>94947.72</v>
      </c>
      <c r="M1266" s="2" t="s">
        <v>20</v>
      </c>
      <c r="N1266" s="1">
        <v>2005</v>
      </c>
      <c r="O1266" s="1" t="str" cm="1">
        <f t="array" ref="O12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6" s="1" t="str" cm="1">
        <f t="array" ref="P12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6" s="2" t="s">
        <v>31</v>
      </c>
      <c r="R1266" s="2" t="str" cm="1">
        <f t="array" ref="R12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6" s="2" t="str">
        <f>IF(Esta[[#This Row],[TEC - Tipo de Estrutura 2]]="Pórtico","Vãos Multiplos",Esta[[#This Row],[TEC - Tipo de Estrutura 2]])</f>
        <v>Vãos Multiplos</v>
      </c>
      <c r="T1266" s="1">
        <v>4</v>
      </c>
      <c r="U1266" s="1">
        <v>75.099999999999994</v>
      </c>
      <c r="V1266" s="1">
        <v>42</v>
      </c>
      <c r="W1266" s="1">
        <v>26.3</v>
      </c>
      <c r="X1266" s="1">
        <v>6</v>
      </c>
      <c r="Y1266" s="8"/>
      <c r="Z1266" s="1" t="s">
        <v>41</v>
      </c>
      <c r="AA1266" s="2" t="s">
        <v>35</v>
      </c>
      <c r="AB1266" s="2" t="str" cm="1">
        <f t="array" ref="AB12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7" spans="1:29" ht="15" hidden="1" customHeight="1" x14ac:dyDescent="0.35">
      <c r="A1267" s="1">
        <v>1947</v>
      </c>
      <c r="B1267" s="1">
        <v>5</v>
      </c>
      <c r="C1267" s="11">
        <v>-8.6042631566302408</v>
      </c>
      <c r="D1267" s="10">
        <v>41.126288497662102</v>
      </c>
      <c r="E1267" s="1">
        <v>5572</v>
      </c>
      <c r="F1267" s="2" t="s">
        <v>1437</v>
      </c>
      <c r="G1267" s="1"/>
      <c r="H1267" s="2" t="s">
        <v>34</v>
      </c>
      <c r="I1267" s="2" t="s">
        <v>480</v>
      </c>
      <c r="J1267" s="2" t="s">
        <v>481</v>
      </c>
      <c r="K1267" s="1">
        <v>-39565</v>
      </c>
      <c r="L1267" s="1">
        <v>162010</v>
      </c>
      <c r="M1267" s="2" t="s">
        <v>20</v>
      </c>
      <c r="N1267" s="1">
        <v>2002</v>
      </c>
      <c r="O1267" s="1" t="str" cm="1">
        <f t="array" ref="O12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7" s="1" t="str" cm="1">
        <f t="array" ref="P12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7" s="2" t="s">
        <v>31</v>
      </c>
      <c r="R1267" s="2" t="str" cm="1">
        <f t="array" ref="R12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7" s="2" t="str">
        <f>IF(Esta[[#This Row],[TEC - Tipo de Estrutura 2]]="Pórtico","Vãos Multiplos",Esta[[#This Row],[TEC - Tipo de Estrutura 2]])</f>
        <v>Vãos Multiplos</v>
      </c>
      <c r="T1267" s="1">
        <v>2</v>
      </c>
      <c r="U1267" s="1">
        <v>36.53</v>
      </c>
      <c r="V1267" s="1">
        <v>15.22</v>
      </c>
      <c r="W1267" s="1">
        <v>20.25</v>
      </c>
      <c r="X1267" s="1">
        <v>5.04</v>
      </c>
      <c r="Y1267" s="8"/>
      <c r="Z1267" s="1" t="s">
        <v>37</v>
      </c>
      <c r="AA1267" s="2" t="s">
        <v>23</v>
      </c>
      <c r="AB1267" s="2" t="str" cm="1">
        <f t="array" ref="AB12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8" spans="1:29" ht="15" hidden="1" customHeight="1" x14ac:dyDescent="0.35">
      <c r="A1268" s="1">
        <v>1948</v>
      </c>
      <c r="B1268" s="1">
        <v>4</v>
      </c>
      <c r="C1268" s="11">
        <v>-8.6096599929613902</v>
      </c>
      <c r="D1268" s="10">
        <v>39.925261653256896</v>
      </c>
      <c r="E1268" s="1">
        <v>5574</v>
      </c>
      <c r="F1268" s="2" t="s">
        <v>1438</v>
      </c>
      <c r="G1268" s="1"/>
      <c r="H1268" s="2" t="s">
        <v>34</v>
      </c>
      <c r="I1268" s="2" t="s">
        <v>99</v>
      </c>
      <c r="J1268" s="2" t="s">
        <v>140</v>
      </c>
      <c r="K1268" s="1">
        <v>-40739</v>
      </c>
      <c r="L1268" s="1">
        <v>28644</v>
      </c>
      <c r="M1268" s="2" t="s">
        <v>20</v>
      </c>
      <c r="N1268" s="1">
        <v>1999</v>
      </c>
      <c r="O1268" s="1" t="str" cm="1">
        <f t="array" ref="O12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8" s="1" t="str" cm="1">
        <f t="array" ref="P12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8" s="2" t="s">
        <v>31</v>
      </c>
      <c r="R1268" s="2" t="str" cm="1">
        <f t="array" ref="R12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8" s="2" t="str">
        <f>IF(Esta[[#This Row],[TEC - Tipo de Estrutura 2]]="Pórtico","Vãos Multiplos",Esta[[#This Row],[TEC - Tipo de Estrutura 2]])</f>
        <v>Vãos Multiplos</v>
      </c>
      <c r="T1268" s="1">
        <v>3</v>
      </c>
      <c r="U1268" s="1">
        <v>36.25</v>
      </c>
      <c r="V1268" s="1">
        <v>10.5</v>
      </c>
      <c r="W1268" s="1">
        <v>20.14</v>
      </c>
      <c r="X1268" s="1">
        <v>4.9000000000000004</v>
      </c>
      <c r="Y1268" s="8"/>
      <c r="Z1268" s="1" t="s">
        <v>22</v>
      </c>
      <c r="AA1268" s="2" t="s">
        <v>35</v>
      </c>
      <c r="AB1268" s="2" t="str" cm="1">
        <f t="array" ref="AB12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69" spans="1:29" ht="15" hidden="1" customHeight="1" x14ac:dyDescent="0.35">
      <c r="A1269" s="1">
        <v>1949</v>
      </c>
      <c r="B1269" s="1">
        <v>2</v>
      </c>
      <c r="C1269" s="11">
        <v>-7.0787931832867397</v>
      </c>
      <c r="D1269" s="10">
        <v>40.757558308273097</v>
      </c>
      <c r="E1269" s="1">
        <v>5581</v>
      </c>
      <c r="F1269" s="2" t="s">
        <v>1439</v>
      </c>
      <c r="G1269" s="1" t="s">
        <v>1884</v>
      </c>
      <c r="H1269" s="2" t="s">
        <v>25</v>
      </c>
      <c r="I1269" s="2" t="s">
        <v>36</v>
      </c>
      <c r="J1269" s="2" t="s">
        <v>106</v>
      </c>
      <c r="K1269" s="1">
        <v>89029.99</v>
      </c>
      <c r="L1269" s="1">
        <v>121489.3</v>
      </c>
      <c r="M1269" s="2" t="s">
        <v>20</v>
      </c>
      <c r="N1269" s="1">
        <v>2006</v>
      </c>
      <c r="O1269" s="1" t="str" cm="1">
        <f t="array" ref="O12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9" s="1" t="str" cm="1">
        <f t="array" ref="P12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69" s="2" t="s">
        <v>31</v>
      </c>
      <c r="R1269" s="2" t="str" cm="1">
        <f t="array" ref="R12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69" s="2" t="str">
        <f>IF(Esta[[#This Row],[TEC - Tipo de Estrutura 2]]="Pórtico","Vãos Multiplos",Esta[[#This Row],[TEC - Tipo de Estrutura 2]])</f>
        <v>Vãos Multiplos</v>
      </c>
      <c r="T1269" s="1">
        <v>3</v>
      </c>
      <c r="U1269" s="1">
        <v>37.700000000000003</v>
      </c>
      <c r="V1269" s="1">
        <v>13.3</v>
      </c>
      <c r="W1269" s="1">
        <v>20</v>
      </c>
      <c r="X1269" s="1">
        <v>5.97</v>
      </c>
      <c r="Y1269" s="8"/>
      <c r="Z1269" s="1" t="s">
        <v>37</v>
      </c>
      <c r="AA1269" s="2" t="s">
        <v>35</v>
      </c>
      <c r="AB1269" s="2" t="str" cm="1">
        <f t="array" ref="AB12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0" spans="1:29" ht="15" hidden="1" customHeight="1" x14ac:dyDescent="0.35">
      <c r="A1270" s="1">
        <v>1950</v>
      </c>
      <c r="B1270" s="1">
        <v>4</v>
      </c>
      <c r="C1270" s="11">
        <v>-9.3332377675281197</v>
      </c>
      <c r="D1270" s="10">
        <v>38.698670172037801</v>
      </c>
      <c r="E1270" s="1">
        <v>5588</v>
      </c>
      <c r="F1270" s="2" t="s">
        <v>1440</v>
      </c>
      <c r="G1270" s="1"/>
      <c r="H1270" s="2" t="s">
        <v>34</v>
      </c>
      <c r="I1270" s="2" t="s">
        <v>254</v>
      </c>
      <c r="J1270" s="2" t="s">
        <v>555</v>
      </c>
      <c r="K1270" s="1">
        <v>-104404.1</v>
      </c>
      <c r="L1270" s="1">
        <v>-106959</v>
      </c>
      <c r="M1270" s="2" t="s">
        <v>20</v>
      </c>
      <c r="N1270" s="1">
        <v>2001</v>
      </c>
      <c r="O1270" s="1" t="str" cm="1">
        <f t="array" ref="O12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0" s="1" t="str" cm="1">
        <f t="array" ref="P12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0" s="2" t="s">
        <v>21</v>
      </c>
      <c r="R1270" s="2" t="str" cm="1">
        <f t="array" ref="R12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70" s="2" t="str">
        <f>IF(Esta[[#This Row],[TEC - Tipo de Estrutura 2]]="Pórtico","Vãos Multiplos",Esta[[#This Row],[TEC - Tipo de Estrutura 2]])</f>
        <v>Tabuleiro simples/apoiado</v>
      </c>
      <c r="T1270" s="1">
        <v>1</v>
      </c>
      <c r="U1270" s="1">
        <v>30</v>
      </c>
      <c r="V1270" s="1">
        <v>12</v>
      </c>
      <c r="W1270" s="1">
        <v>30</v>
      </c>
      <c r="X1270" s="7"/>
      <c r="Y1270" s="8"/>
      <c r="Z1270" s="1" t="s">
        <v>29</v>
      </c>
      <c r="AA1270" s="2" t="s">
        <v>35</v>
      </c>
      <c r="AB1270" s="2" t="str" cm="1">
        <f t="array" ref="AB12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1" spans="1:29" ht="15" hidden="1" customHeight="1" x14ac:dyDescent="0.35">
      <c r="A1271" s="1">
        <v>1951</v>
      </c>
      <c r="B1271" s="1">
        <v>4</v>
      </c>
      <c r="C1271" s="11">
        <v>-9.3361234819370793</v>
      </c>
      <c r="D1271" s="10">
        <v>38.704945960013298</v>
      </c>
      <c r="E1271" s="1">
        <v>5589</v>
      </c>
      <c r="F1271" s="2" t="s">
        <v>1441</v>
      </c>
      <c r="G1271" s="1"/>
      <c r="H1271" s="2" t="s">
        <v>34</v>
      </c>
      <c r="I1271" s="2" t="s">
        <v>254</v>
      </c>
      <c r="J1271" s="2" t="s">
        <v>555</v>
      </c>
      <c r="K1271" s="1">
        <v>-104646</v>
      </c>
      <c r="L1271" s="1">
        <v>-106259</v>
      </c>
      <c r="M1271" s="2" t="s">
        <v>20</v>
      </c>
      <c r="N1271" s="1">
        <v>2001</v>
      </c>
      <c r="O1271" s="1" t="str" cm="1">
        <f t="array" ref="O12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1" s="1" t="str" cm="1">
        <f t="array" ref="P12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1" s="2" t="s">
        <v>31</v>
      </c>
      <c r="R1271" s="2" t="str" cm="1">
        <f t="array" ref="R12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1" s="2" t="str">
        <f>IF(Esta[[#This Row],[TEC - Tipo de Estrutura 2]]="Pórtico","Vãos Multiplos",Esta[[#This Row],[TEC - Tipo de Estrutura 2]])</f>
        <v>Vãos Multiplos</v>
      </c>
      <c r="T1271" s="1">
        <v>3</v>
      </c>
      <c r="U1271" s="1">
        <v>50.2</v>
      </c>
      <c r="V1271" s="1">
        <v>10.6</v>
      </c>
      <c r="W1271" s="1">
        <v>28.2</v>
      </c>
      <c r="X1271" s="1">
        <v>5.5</v>
      </c>
      <c r="Y1271" s="8"/>
      <c r="Z1271" s="1" t="s">
        <v>29</v>
      </c>
      <c r="AA1271" s="2" t="s">
        <v>35</v>
      </c>
      <c r="AB1271" s="2" t="str" cm="1">
        <f t="array" ref="AB12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2" spans="1:29" ht="15" hidden="1" customHeight="1" x14ac:dyDescent="0.35">
      <c r="A1272" s="1">
        <v>1952</v>
      </c>
      <c r="B1272" s="1">
        <v>4</v>
      </c>
      <c r="C1272" s="11">
        <v>-8.5719763336706993</v>
      </c>
      <c r="D1272" s="10">
        <v>41.156166483853298</v>
      </c>
      <c r="E1272" s="1">
        <v>5602</v>
      </c>
      <c r="F1272" s="2" t="s">
        <v>1442</v>
      </c>
      <c r="G1272" s="1"/>
      <c r="H1272" s="2" t="s">
        <v>18</v>
      </c>
      <c r="I1272" s="2" t="s">
        <v>480</v>
      </c>
      <c r="J1272" s="2" t="s">
        <v>526</v>
      </c>
      <c r="K1272" s="1">
        <v>-36837</v>
      </c>
      <c r="L1272" s="1">
        <v>165314</v>
      </c>
      <c r="M1272" s="2" t="s">
        <v>20</v>
      </c>
      <c r="N1272" s="1">
        <v>2005</v>
      </c>
      <c r="O1272" s="1" t="str" cm="1">
        <f t="array" ref="O12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2" s="1" t="str" cm="1">
        <f t="array" ref="P12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2" s="2" t="s">
        <v>21</v>
      </c>
      <c r="R1272" s="2" t="str" cm="1">
        <f t="array" ref="R12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272" s="2" t="str">
        <f>IF(Esta[[#This Row],[TEC - Tipo de Estrutura 2]]="Pórtico","Vãos Multiplos",Esta[[#This Row],[TEC - Tipo de Estrutura 2]])</f>
        <v>Tabuleiro simples/apoiado</v>
      </c>
      <c r="T1272" s="1">
        <v>1</v>
      </c>
      <c r="U1272" s="1">
        <v>27.5</v>
      </c>
      <c r="V1272" s="1">
        <v>32</v>
      </c>
      <c r="W1272" s="1">
        <v>27.5</v>
      </c>
      <c r="X1272" s="7"/>
      <c r="Y1272" s="8"/>
      <c r="Z1272" s="1" t="s">
        <v>37</v>
      </c>
      <c r="AA1272" s="2" t="s">
        <v>35</v>
      </c>
      <c r="AB1272" s="2" t="str" cm="1">
        <f t="array" ref="AB12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3" spans="1:29" ht="15" hidden="1" customHeight="1" x14ac:dyDescent="0.35">
      <c r="A1273" s="1">
        <v>1953</v>
      </c>
      <c r="B1273" s="1">
        <v>2</v>
      </c>
      <c r="C1273" s="11">
        <v>-8.0907846946813695</v>
      </c>
      <c r="D1273" s="10">
        <v>40.737446917243801</v>
      </c>
      <c r="E1273" s="1">
        <v>5607</v>
      </c>
      <c r="F1273" s="2" t="s">
        <v>1443</v>
      </c>
      <c r="G1273" s="1"/>
      <c r="H1273" s="2" t="s">
        <v>18</v>
      </c>
      <c r="I1273" s="2" t="s">
        <v>91</v>
      </c>
      <c r="J1273" s="2" t="s">
        <v>230</v>
      </c>
      <c r="K1273" s="1">
        <v>3575</v>
      </c>
      <c r="L1273" s="1">
        <v>118722</v>
      </c>
      <c r="M1273" s="2" t="s">
        <v>20</v>
      </c>
      <c r="N1273" s="1">
        <v>1990</v>
      </c>
      <c r="O1273" s="1" t="str" cm="1">
        <f t="array" ref="O12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3" s="1" t="str" cm="1">
        <f t="array" ref="P12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3" s="2" t="s">
        <v>154</v>
      </c>
      <c r="R1273" s="2" t="str" cm="1">
        <f t="array" ref="R12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73" s="2" t="str">
        <f>IF(Esta[[#This Row],[TEC - Tipo de Estrutura 2]]="Pórtico","Vãos Multiplos",Esta[[#This Row],[TEC - Tipo de Estrutura 2]])</f>
        <v>Arco</v>
      </c>
      <c r="T1273" s="1">
        <v>1</v>
      </c>
      <c r="U1273" s="1">
        <v>2.7</v>
      </c>
      <c r="V1273" s="1">
        <v>12.3</v>
      </c>
      <c r="W1273" s="1">
        <v>2.7</v>
      </c>
      <c r="X1273" s="7"/>
      <c r="Y1273" s="8"/>
      <c r="Z1273" s="1" t="s">
        <v>41</v>
      </c>
      <c r="AA1273" s="2" t="s">
        <v>23</v>
      </c>
      <c r="AB1273" s="2" t="str" cm="1">
        <f t="array" ref="AB12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4" spans="1:29" ht="15" hidden="1" customHeight="1" x14ac:dyDescent="0.35">
      <c r="A1274" s="1">
        <v>1954</v>
      </c>
      <c r="B1274" s="1">
        <v>3</v>
      </c>
      <c r="C1274" s="11">
        <v>-7.58235129209117</v>
      </c>
      <c r="D1274" s="10">
        <v>41.1570184839671</v>
      </c>
      <c r="E1274" s="1">
        <v>5609</v>
      </c>
      <c r="F1274" s="2" t="s">
        <v>1444</v>
      </c>
      <c r="G1274" s="1"/>
      <c r="H1274" s="2" t="s">
        <v>25</v>
      </c>
      <c r="I1274" s="2" t="s">
        <v>91</v>
      </c>
      <c r="J1274" s="2" t="s">
        <v>354</v>
      </c>
      <c r="K1274" s="1">
        <v>46228</v>
      </c>
      <c r="L1274" s="1">
        <v>165462</v>
      </c>
      <c r="M1274" s="2" t="s">
        <v>20</v>
      </c>
      <c r="N1274" s="1">
        <v>1867</v>
      </c>
      <c r="O1274" s="1" t="str" cm="1">
        <f t="array" ref="O12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74" s="1" t="str" cm="1">
        <f t="array" ref="P12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74" s="2" t="s">
        <v>28</v>
      </c>
      <c r="R1274" s="2" t="str" cm="1">
        <f t="array" ref="R12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274" s="2" t="str">
        <f>IF(Esta[[#This Row],[TEC - Tipo de Estrutura 2]]="Pórtico","Vãos Multiplos",Esta[[#This Row],[TEC - Tipo de Estrutura 2]])</f>
        <v>Arco</v>
      </c>
      <c r="T1274" s="1">
        <v>1</v>
      </c>
      <c r="U1274" s="1">
        <v>13.5</v>
      </c>
      <c r="V1274" s="1">
        <v>6.5</v>
      </c>
      <c r="W1274" s="1">
        <v>13.5</v>
      </c>
      <c r="X1274" s="7"/>
      <c r="Y1274" s="8"/>
      <c r="Z1274" s="1" t="s">
        <v>37</v>
      </c>
      <c r="AA1274" s="2" t="s">
        <v>32</v>
      </c>
      <c r="AB1274" s="2" t="str" cm="1">
        <f t="array" ref="AB12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2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275" spans="1:29" ht="15" hidden="1" customHeight="1" x14ac:dyDescent="0.35">
      <c r="A1275" s="1">
        <v>1955</v>
      </c>
      <c r="B1275" s="1">
        <v>5</v>
      </c>
      <c r="C1275" s="11">
        <v>-8.6162509569104095</v>
      </c>
      <c r="D1275" s="10">
        <v>41.515494698348697</v>
      </c>
      <c r="E1275" s="1">
        <v>5611</v>
      </c>
      <c r="F1275" s="2" t="s">
        <v>34</v>
      </c>
      <c r="G1275" s="1"/>
      <c r="H1275" s="2" t="s">
        <v>34</v>
      </c>
      <c r="I1275" s="2" t="s">
        <v>151</v>
      </c>
      <c r="J1275" s="2" t="s">
        <v>1185</v>
      </c>
      <c r="K1275" s="1">
        <v>-40331</v>
      </c>
      <c r="L1275" s="1">
        <v>205241</v>
      </c>
      <c r="M1275" s="2" t="s">
        <v>20</v>
      </c>
      <c r="N1275" s="1">
        <v>1988</v>
      </c>
      <c r="O1275" s="1" t="str" cm="1">
        <f t="array" ref="O12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5" s="1" t="str" cm="1">
        <f t="array" ref="P12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5" s="2" t="s">
        <v>31</v>
      </c>
      <c r="R1275" s="2" t="str" cm="1">
        <f t="array" ref="R12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5" s="2" t="str">
        <f>IF(Esta[[#This Row],[TEC - Tipo de Estrutura 2]]="Pórtico","Vãos Multiplos",Esta[[#This Row],[TEC - Tipo de Estrutura 2]])</f>
        <v>Vãos Multiplos</v>
      </c>
      <c r="T1275" s="1">
        <v>2</v>
      </c>
      <c r="U1275" s="1">
        <v>45.8</v>
      </c>
      <c r="V1275" s="1">
        <v>10.6</v>
      </c>
      <c r="W1275" s="1">
        <v>22.9</v>
      </c>
      <c r="X1275" s="1">
        <v>4.24</v>
      </c>
      <c r="Y1275" s="8"/>
      <c r="Z1275" s="1" t="s">
        <v>37</v>
      </c>
      <c r="AA1275" s="2" t="s">
        <v>35</v>
      </c>
      <c r="AB1275" s="2" t="str" cm="1">
        <f t="array" ref="AB12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6" spans="1:29" ht="15" hidden="1" customHeight="1" x14ac:dyDescent="0.35">
      <c r="A1276" s="1">
        <v>1959</v>
      </c>
      <c r="B1276" s="1">
        <v>4</v>
      </c>
      <c r="C1276" s="11">
        <v>-9.3057282427397894</v>
      </c>
      <c r="D1276" s="10">
        <v>38.766093086239103</v>
      </c>
      <c r="E1276" s="1">
        <v>5622</v>
      </c>
      <c r="F1276" s="2" t="s">
        <v>1445</v>
      </c>
      <c r="G1276" s="1"/>
      <c r="H1276" s="2" t="s">
        <v>34</v>
      </c>
      <c r="I1276" s="2" t="s">
        <v>254</v>
      </c>
      <c r="J1276" s="2" t="s">
        <v>553</v>
      </c>
      <c r="K1276" s="1">
        <v>-101915</v>
      </c>
      <c r="L1276" s="1">
        <v>-99505</v>
      </c>
      <c r="M1276" s="2" t="s">
        <v>20</v>
      </c>
      <c r="N1276" s="1">
        <v>1970</v>
      </c>
      <c r="O1276" s="1" t="str" cm="1">
        <f t="array" ref="O12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276" s="1" t="str" cm="1">
        <f t="array" ref="P12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276" s="2" t="s">
        <v>57</v>
      </c>
      <c r="R1276" s="2" t="str" cm="1">
        <f t="array" ref="R12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76" s="2" t="str">
        <f>IF(Esta[[#This Row],[TEC - Tipo de Estrutura 2]]="Pórtico","Vãos Multiplos",Esta[[#This Row],[TEC - Tipo de Estrutura 2]])</f>
        <v>Vãos Multiplos</v>
      </c>
      <c r="T1276" s="1">
        <v>1</v>
      </c>
      <c r="U1276" s="1">
        <v>34.700000000000003</v>
      </c>
      <c r="V1276" s="1">
        <v>10.8</v>
      </c>
      <c r="W1276" s="1">
        <v>34.700000000000003</v>
      </c>
      <c r="X1276" s="7"/>
      <c r="Y1276" s="8"/>
      <c r="Z1276" s="1" t="s">
        <v>29</v>
      </c>
      <c r="AA1276" s="2" t="s">
        <v>35</v>
      </c>
      <c r="AB1276" s="2" t="str" cm="1">
        <f t="array" ref="AB12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7" spans="1:29" ht="15" hidden="1" customHeight="1" x14ac:dyDescent="0.35">
      <c r="A1277" s="1">
        <v>1960</v>
      </c>
      <c r="B1277" s="1">
        <v>4</v>
      </c>
      <c r="C1277" s="11">
        <v>-9.3061439954462806</v>
      </c>
      <c r="D1277" s="10">
        <v>38.766187998534498</v>
      </c>
      <c r="E1277" s="1">
        <v>5623</v>
      </c>
      <c r="F1277" s="2" t="s">
        <v>1446</v>
      </c>
      <c r="G1277" s="1"/>
      <c r="H1277" s="2" t="s">
        <v>34</v>
      </c>
      <c r="I1277" s="2" t="s">
        <v>254</v>
      </c>
      <c r="J1277" s="2" t="s">
        <v>553</v>
      </c>
      <c r="K1277" s="1">
        <v>-101951</v>
      </c>
      <c r="L1277" s="1">
        <v>-99494</v>
      </c>
      <c r="M1277" s="2" t="s">
        <v>20</v>
      </c>
      <c r="N1277" s="1">
        <v>2006</v>
      </c>
      <c r="O1277" s="1" t="str" cm="1">
        <f t="array" ref="O12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7" s="1" t="str" cm="1">
        <f t="array" ref="P12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7" s="2" t="s">
        <v>31</v>
      </c>
      <c r="R1277" s="2" t="str" cm="1">
        <f t="array" ref="R12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7" s="2" t="str">
        <f>IF(Esta[[#This Row],[TEC - Tipo de Estrutura 2]]="Pórtico","Vãos Multiplos",Esta[[#This Row],[TEC - Tipo de Estrutura 2]])</f>
        <v>Vãos Multiplos</v>
      </c>
      <c r="T1277" s="1">
        <v>3</v>
      </c>
      <c r="U1277" s="1">
        <v>57.5</v>
      </c>
      <c r="V1277" s="1">
        <v>12.4</v>
      </c>
      <c r="W1277" s="1">
        <v>31.4</v>
      </c>
      <c r="X1277" s="1">
        <v>5.8</v>
      </c>
      <c r="Y1277" s="8"/>
      <c r="Z1277" s="1" t="s">
        <v>29</v>
      </c>
      <c r="AA1277" s="2" t="s">
        <v>35</v>
      </c>
      <c r="AB1277" s="2" t="str" cm="1">
        <f t="array" ref="AB12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8" spans="1:29" ht="15" hidden="1" customHeight="1" x14ac:dyDescent="0.35">
      <c r="A1278" s="1">
        <v>1961</v>
      </c>
      <c r="B1278" s="1">
        <v>4</v>
      </c>
      <c r="C1278" s="11">
        <v>-9.2971842098542208</v>
      </c>
      <c r="D1278" s="10">
        <v>38.731669875764197</v>
      </c>
      <c r="E1278" s="1">
        <v>5624</v>
      </c>
      <c r="F1278" s="2" t="s">
        <v>1447</v>
      </c>
      <c r="G1278" s="1"/>
      <c r="H1278" s="2" t="s">
        <v>34</v>
      </c>
      <c r="I1278" s="2" t="s">
        <v>254</v>
      </c>
      <c r="J1278" s="2" t="s">
        <v>1194</v>
      </c>
      <c r="K1278" s="1">
        <v>-101221</v>
      </c>
      <c r="L1278" s="1">
        <v>-103336</v>
      </c>
      <c r="M1278" s="2" t="s">
        <v>20</v>
      </c>
      <c r="N1278" s="1">
        <v>1998</v>
      </c>
      <c r="O1278" s="1" t="str" cm="1">
        <f t="array" ref="O12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8" s="1" t="str" cm="1">
        <f t="array" ref="P12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8" s="2" t="s">
        <v>31</v>
      </c>
      <c r="R1278" s="2" t="str" cm="1">
        <f t="array" ref="R12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8" s="2" t="str">
        <f>IF(Esta[[#This Row],[TEC - Tipo de Estrutura 2]]="Pórtico","Vãos Multiplos",Esta[[#This Row],[TEC - Tipo de Estrutura 2]])</f>
        <v>Vãos Multiplos</v>
      </c>
      <c r="T1278" s="1">
        <v>3</v>
      </c>
      <c r="U1278" s="1">
        <v>82</v>
      </c>
      <c r="V1278" s="1">
        <v>26</v>
      </c>
      <c r="W1278" s="1">
        <v>36.6</v>
      </c>
      <c r="X1278" s="1">
        <v>6.5</v>
      </c>
      <c r="Y1278" s="8"/>
      <c r="Z1278" s="1" t="s">
        <v>29</v>
      </c>
      <c r="AA1278" s="2" t="s">
        <v>23</v>
      </c>
      <c r="AB1278" s="2" t="str" cm="1">
        <f t="array" ref="AB12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79" spans="1:29" ht="15" hidden="1" customHeight="1" x14ac:dyDescent="0.35">
      <c r="A1279" s="1">
        <v>1962</v>
      </c>
      <c r="B1279" s="1">
        <v>4</v>
      </c>
      <c r="C1279" s="11">
        <v>-9.2965009479756109</v>
      </c>
      <c r="D1279" s="10">
        <v>38.719393683730303</v>
      </c>
      <c r="E1279" s="1">
        <v>5625</v>
      </c>
      <c r="F1279" s="2" t="s">
        <v>1448</v>
      </c>
      <c r="G1279" s="1"/>
      <c r="H1279" s="2" t="s">
        <v>34</v>
      </c>
      <c r="I1279" s="2" t="s">
        <v>254</v>
      </c>
      <c r="J1279" s="2" t="s">
        <v>1194</v>
      </c>
      <c r="K1279" s="1">
        <v>-101178.9</v>
      </c>
      <c r="L1279" s="1">
        <v>-104699.6</v>
      </c>
      <c r="M1279" s="2" t="s">
        <v>20</v>
      </c>
      <c r="N1279" s="1">
        <v>1998</v>
      </c>
      <c r="O1279" s="1" t="str" cm="1">
        <f t="array" ref="O12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9" s="1" t="str" cm="1">
        <f t="array" ref="P12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79" s="2" t="s">
        <v>31</v>
      </c>
      <c r="R1279" s="2" t="str" cm="1">
        <f t="array" ref="R12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79" s="2" t="str">
        <f>IF(Esta[[#This Row],[TEC - Tipo de Estrutura 2]]="Pórtico","Vãos Multiplos",Esta[[#This Row],[TEC - Tipo de Estrutura 2]])</f>
        <v>Vãos Multiplos</v>
      </c>
      <c r="T1279" s="1">
        <v>3</v>
      </c>
      <c r="U1279" s="1">
        <v>60.2</v>
      </c>
      <c r="V1279" s="1">
        <v>18.5</v>
      </c>
      <c r="W1279" s="1">
        <v>30.7</v>
      </c>
      <c r="X1279" s="1">
        <v>6.2</v>
      </c>
      <c r="Y1279" s="8"/>
      <c r="Z1279" s="1" t="s">
        <v>29</v>
      </c>
      <c r="AA1279" s="2" t="s">
        <v>23</v>
      </c>
      <c r="AB1279" s="2" t="str" cm="1">
        <f t="array" ref="AB12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0" spans="1:29" ht="15" hidden="1" customHeight="1" x14ac:dyDescent="0.35">
      <c r="A1280" s="1">
        <v>1963</v>
      </c>
      <c r="B1280" s="1">
        <v>3</v>
      </c>
      <c r="C1280" s="11">
        <v>-8.5660327585179807</v>
      </c>
      <c r="D1280" s="10">
        <v>41.158187942213402</v>
      </c>
      <c r="E1280" s="1">
        <v>5626</v>
      </c>
      <c r="F1280" s="2" t="s">
        <v>1449</v>
      </c>
      <c r="G1280" s="1"/>
      <c r="H1280" s="2" t="s">
        <v>55</v>
      </c>
      <c r="I1280" s="2" t="s">
        <v>480</v>
      </c>
      <c r="J1280" s="2" t="s">
        <v>526</v>
      </c>
      <c r="K1280" s="1">
        <v>-36337</v>
      </c>
      <c r="L1280" s="1">
        <v>165536</v>
      </c>
      <c r="M1280" s="2" t="s">
        <v>20</v>
      </c>
      <c r="N1280" s="1">
        <v>2005</v>
      </c>
      <c r="O1280" s="1" t="str" cm="1">
        <f t="array" ref="O12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0" s="1" t="str" cm="1">
        <f t="array" ref="P12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0" s="2" t="s">
        <v>31</v>
      </c>
      <c r="R1280" s="2" t="str" cm="1">
        <f t="array" ref="R12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0" s="2" t="str">
        <f>IF(Esta[[#This Row],[TEC - Tipo de Estrutura 2]]="Pórtico","Vãos Multiplos",Esta[[#This Row],[TEC - Tipo de Estrutura 2]])</f>
        <v>Vãos Multiplos</v>
      </c>
      <c r="T1280" s="1">
        <v>8</v>
      </c>
      <c r="U1280" s="1">
        <v>205.7</v>
      </c>
      <c r="V1280" s="1">
        <v>32.5</v>
      </c>
      <c r="W1280" s="1">
        <v>27.7</v>
      </c>
      <c r="X1280" s="1">
        <v>18</v>
      </c>
      <c r="Y1280" s="8"/>
      <c r="Z1280" s="1" t="s">
        <v>37</v>
      </c>
      <c r="AA1280" s="2" t="s">
        <v>23</v>
      </c>
      <c r="AB1280" s="2" t="str" cm="1">
        <f t="array" ref="AB12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1" spans="1:29" ht="15" hidden="1" customHeight="1" x14ac:dyDescent="0.35">
      <c r="A1281" s="1">
        <v>1964</v>
      </c>
      <c r="B1281" s="1">
        <v>4</v>
      </c>
      <c r="C1281" s="11">
        <v>-8.5066163085168007</v>
      </c>
      <c r="D1281" s="10">
        <v>41.415536749451803</v>
      </c>
      <c r="E1281" s="1">
        <v>5627</v>
      </c>
      <c r="F1281" s="2" t="s">
        <v>1450</v>
      </c>
      <c r="G1281" s="1"/>
      <c r="H1281" s="2" t="s">
        <v>18</v>
      </c>
      <c r="I1281" s="2" t="s">
        <v>151</v>
      </c>
      <c r="J1281" s="2" t="s">
        <v>444</v>
      </c>
      <c r="K1281" s="1">
        <v>-31227</v>
      </c>
      <c r="L1281" s="1">
        <v>194094</v>
      </c>
      <c r="M1281" s="2" t="s">
        <v>20</v>
      </c>
      <c r="N1281" s="1">
        <v>2004</v>
      </c>
      <c r="O1281" s="1" t="str" cm="1">
        <f t="array" ref="O12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1" s="1" t="str" cm="1">
        <f t="array" ref="P12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1" s="2" t="s">
        <v>57</v>
      </c>
      <c r="R1281" s="2" t="str" cm="1">
        <f t="array" ref="R12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81" s="2" t="str">
        <f>IF(Esta[[#This Row],[TEC - Tipo de Estrutura 2]]="Pórtico","Vãos Multiplos",Esta[[#This Row],[TEC - Tipo de Estrutura 2]])</f>
        <v>Vãos Multiplos</v>
      </c>
      <c r="T1281" s="1">
        <v>1</v>
      </c>
      <c r="U1281" s="1">
        <v>10.55</v>
      </c>
      <c r="V1281" s="1">
        <v>21.7</v>
      </c>
      <c r="W1281" s="1">
        <v>10.55</v>
      </c>
      <c r="X1281" s="7"/>
      <c r="Y1281" s="8"/>
      <c r="Z1281" s="1" t="s">
        <v>37</v>
      </c>
      <c r="AA1281" s="2" t="s">
        <v>23</v>
      </c>
      <c r="AB1281" s="2" t="str" cm="1">
        <f t="array" ref="AB12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2" spans="1:29" ht="15" hidden="1" customHeight="1" x14ac:dyDescent="0.35">
      <c r="A1282" s="1">
        <v>1965</v>
      </c>
      <c r="B1282" s="1">
        <v>4</v>
      </c>
      <c r="C1282" s="11">
        <v>-9.3555052674205204</v>
      </c>
      <c r="D1282" s="10">
        <v>38.780499696683698</v>
      </c>
      <c r="E1282" s="1">
        <v>5650</v>
      </c>
      <c r="F1282" s="2" t="s">
        <v>1451</v>
      </c>
      <c r="G1282" s="1"/>
      <c r="H1282" s="2" t="s">
        <v>18</v>
      </c>
      <c r="I1282" s="2" t="s">
        <v>254</v>
      </c>
      <c r="J1282" s="2" t="s">
        <v>553</v>
      </c>
      <c r="K1282" s="1">
        <v>-106220</v>
      </c>
      <c r="L1282" s="1">
        <v>-97849</v>
      </c>
      <c r="M1282" s="2" t="s">
        <v>20</v>
      </c>
      <c r="N1282" s="1">
        <v>1994</v>
      </c>
      <c r="O1282" s="1" t="str" cm="1">
        <f t="array" ref="O12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2" s="1" t="str" cm="1">
        <f t="array" ref="P12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2" s="2" t="s">
        <v>57</v>
      </c>
      <c r="R1282" s="2" t="str" cm="1">
        <f t="array" ref="R12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82" s="2" t="str">
        <f>IF(Esta[[#This Row],[TEC - Tipo de Estrutura 2]]="Pórtico","Vãos Multiplos",Esta[[#This Row],[TEC - Tipo de Estrutura 2]])</f>
        <v>Vãos Multiplos</v>
      </c>
      <c r="T1282" s="1">
        <v>1</v>
      </c>
      <c r="U1282" s="1">
        <v>13.2</v>
      </c>
      <c r="V1282" s="1">
        <v>30</v>
      </c>
      <c r="W1282" s="1">
        <v>13.2</v>
      </c>
      <c r="X1282" s="7"/>
      <c r="Y1282" s="8"/>
      <c r="Z1282" s="1" t="s">
        <v>29</v>
      </c>
      <c r="AA1282" s="2" t="s">
        <v>23</v>
      </c>
      <c r="AB1282" s="2" t="str" cm="1">
        <f t="array" ref="AB12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3" spans="1:29" ht="15" hidden="1" customHeight="1" x14ac:dyDescent="0.35">
      <c r="A1283" s="1">
        <v>1966</v>
      </c>
      <c r="B1283" s="1">
        <v>5</v>
      </c>
      <c r="C1283" s="11">
        <v>-8.6097730829948595</v>
      </c>
      <c r="D1283" s="10">
        <v>41.124140794051698</v>
      </c>
      <c r="E1283" s="1">
        <v>5687</v>
      </c>
      <c r="F1283" s="2" t="s">
        <v>1452</v>
      </c>
      <c r="G1283" s="1"/>
      <c r="H1283" s="2" t="s">
        <v>34</v>
      </c>
      <c r="I1283" s="2" t="s">
        <v>480</v>
      </c>
      <c r="J1283" s="2" t="s">
        <v>481</v>
      </c>
      <c r="K1283" s="1">
        <v>-40029</v>
      </c>
      <c r="L1283" s="1">
        <v>161774</v>
      </c>
      <c r="M1283" s="2" t="s">
        <v>20</v>
      </c>
      <c r="N1283" s="1">
        <v>2006</v>
      </c>
      <c r="O1283" s="1" t="str" cm="1">
        <f t="array" ref="O12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3" s="1" t="str" cm="1">
        <f t="array" ref="P12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3" s="2" t="s">
        <v>31</v>
      </c>
      <c r="R1283" s="2" t="str" cm="1">
        <f t="array" ref="R12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3" s="2" t="str">
        <f>IF(Esta[[#This Row],[TEC - Tipo de Estrutura 2]]="Pórtico","Vãos Multiplos",Esta[[#This Row],[TEC - Tipo de Estrutura 2]])</f>
        <v>Vãos Multiplos</v>
      </c>
      <c r="T1283" s="1">
        <v>2</v>
      </c>
      <c r="U1283" s="1">
        <v>31.2</v>
      </c>
      <c r="V1283" s="1">
        <v>10.6</v>
      </c>
      <c r="W1283" s="1">
        <v>15.6</v>
      </c>
      <c r="X1283" s="1">
        <v>4.34</v>
      </c>
      <c r="Y1283" s="8"/>
      <c r="Z1283" s="1" t="s">
        <v>37</v>
      </c>
      <c r="AA1283" s="2" t="s">
        <v>23</v>
      </c>
      <c r="AB1283" s="2" t="str" cm="1">
        <f t="array" ref="AB12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4" spans="1:29" ht="15" hidden="1" customHeight="1" x14ac:dyDescent="0.35">
      <c r="A1284" s="1">
        <v>1967</v>
      </c>
      <c r="B1284" s="1">
        <v>5</v>
      </c>
      <c r="C1284" s="11">
        <v>-8.6080635832838404</v>
      </c>
      <c r="D1284" s="10">
        <v>41.124868206336998</v>
      </c>
      <c r="E1284" s="1">
        <v>5688</v>
      </c>
      <c r="F1284" s="2" t="s">
        <v>1453</v>
      </c>
      <c r="G1284" s="1"/>
      <c r="H1284" s="2" t="s">
        <v>34</v>
      </c>
      <c r="I1284" s="2" t="s">
        <v>480</v>
      </c>
      <c r="J1284" s="2" t="s">
        <v>481</v>
      </c>
      <c r="K1284" s="1">
        <v>-39885</v>
      </c>
      <c r="L1284" s="1">
        <v>161854</v>
      </c>
      <c r="M1284" s="2" t="s">
        <v>20</v>
      </c>
      <c r="N1284" s="1">
        <v>2006</v>
      </c>
      <c r="O1284" s="1" t="str" cm="1">
        <f t="array" ref="O12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4" s="1" t="str" cm="1">
        <f t="array" ref="P12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4" s="2" t="s">
        <v>31</v>
      </c>
      <c r="R1284" s="2" t="str" cm="1">
        <f t="array" ref="R12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4" s="2" t="str">
        <f>IF(Esta[[#This Row],[TEC - Tipo de Estrutura 2]]="Pórtico","Vãos Multiplos",Esta[[#This Row],[TEC - Tipo de Estrutura 2]])</f>
        <v>Vãos Multiplos</v>
      </c>
      <c r="T1284" s="1">
        <v>2</v>
      </c>
      <c r="U1284" s="1">
        <v>25.15</v>
      </c>
      <c r="V1284" s="1">
        <v>12.4</v>
      </c>
      <c r="W1284" s="1">
        <v>12.75</v>
      </c>
      <c r="X1284" s="1">
        <v>4.2</v>
      </c>
      <c r="Y1284" s="8"/>
      <c r="Z1284" s="1" t="s">
        <v>37</v>
      </c>
      <c r="AA1284" s="2" t="s">
        <v>35</v>
      </c>
      <c r="AB1284" s="2" t="str" cm="1">
        <f t="array" ref="AB12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5" spans="1:29" ht="15" hidden="1" customHeight="1" x14ac:dyDescent="0.35">
      <c r="A1285" s="1">
        <v>1968</v>
      </c>
      <c r="B1285" s="1">
        <v>6</v>
      </c>
      <c r="C1285" s="11">
        <v>-8.6075885713933005</v>
      </c>
      <c r="D1285" s="10">
        <v>41.125050251644701</v>
      </c>
      <c r="E1285" s="1">
        <v>5689</v>
      </c>
      <c r="F1285" s="2" t="s">
        <v>1454</v>
      </c>
      <c r="G1285" s="1"/>
      <c r="H1285" s="2" t="s">
        <v>34</v>
      </c>
      <c r="I1285" s="2" t="s">
        <v>480</v>
      </c>
      <c r="J1285" s="2" t="s">
        <v>481</v>
      </c>
      <c r="K1285" s="1">
        <v>-39845</v>
      </c>
      <c r="L1285" s="1">
        <v>161874</v>
      </c>
      <c r="M1285" s="2" t="s">
        <v>20</v>
      </c>
      <c r="N1285" s="1">
        <v>2006</v>
      </c>
      <c r="O1285" s="1" t="str" cm="1">
        <f t="array" ref="O12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5" s="1" t="str" cm="1">
        <f t="array" ref="P12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5" s="2" t="s">
        <v>31</v>
      </c>
      <c r="R1285" s="2" t="str" cm="1">
        <f t="array" ref="R12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5" s="2" t="str">
        <f>IF(Esta[[#This Row],[TEC - Tipo de Estrutura 2]]="Pórtico","Vãos Multiplos",Esta[[#This Row],[TEC - Tipo de Estrutura 2]])</f>
        <v>Vãos Multiplos</v>
      </c>
      <c r="T1285" s="1">
        <v>2</v>
      </c>
      <c r="U1285" s="1">
        <v>25.15</v>
      </c>
      <c r="V1285" s="1">
        <v>12.4</v>
      </c>
      <c r="W1285" s="1">
        <v>12.75</v>
      </c>
      <c r="X1285" s="1">
        <v>4.2</v>
      </c>
      <c r="Y1285" s="8"/>
      <c r="Z1285" s="1" t="s">
        <v>37</v>
      </c>
      <c r="AA1285" s="2" t="s">
        <v>35</v>
      </c>
      <c r="AB1285" s="2" t="str" cm="1">
        <f t="array" ref="AB12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6" spans="1:29" ht="15" hidden="1" customHeight="1" x14ac:dyDescent="0.35">
      <c r="A1286" s="1">
        <v>1969</v>
      </c>
      <c r="B1286" s="1">
        <v>5</v>
      </c>
      <c r="C1286" s="11">
        <v>-8.6029089852290603</v>
      </c>
      <c r="D1286" s="10">
        <v>41.126762256508997</v>
      </c>
      <c r="E1286" s="1">
        <v>5691</v>
      </c>
      <c r="F1286" s="2" t="s">
        <v>1455</v>
      </c>
      <c r="G1286" s="1"/>
      <c r="H1286" s="2" t="s">
        <v>34</v>
      </c>
      <c r="I1286" s="2" t="s">
        <v>480</v>
      </c>
      <c r="J1286" s="2" t="s">
        <v>481</v>
      </c>
      <c r="K1286" s="1">
        <v>-39451</v>
      </c>
      <c r="L1286" s="1">
        <v>162062</v>
      </c>
      <c r="M1286" s="2" t="s">
        <v>20</v>
      </c>
      <c r="N1286" s="1">
        <v>2006</v>
      </c>
      <c r="O1286" s="1" t="str" cm="1">
        <f t="array" ref="O12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6" s="1" t="str" cm="1">
        <f t="array" ref="P12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6" s="2" t="s">
        <v>31</v>
      </c>
      <c r="R1286" s="2" t="str" cm="1">
        <f t="array" ref="R12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6" s="2" t="str">
        <f>IF(Esta[[#This Row],[TEC - Tipo de Estrutura 2]]="Pórtico","Vãos Multiplos",Esta[[#This Row],[TEC - Tipo de Estrutura 2]])</f>
        <v>Vãos Multiplos</v>
      </c>
      <c r="T1286" s="1">
        <v>7</v>
      </c>
      <c r="U1286" s="1">
        <v>85.6</v>
      </c>
      <c r="V1286" s="1">
        <v>12.55</v>
      </c>
      <c r="W1286" s="1">
        <v>19.95</v>
      </c>
      <c r="X1286" s="1">
        <v>6.38</v>
      </c>
      <c r="Y1286" s="8"/>
      <c r="Z1286" s="1" t="s">
        <v>37</v>
      </c>
      <c r="AA1286" s="2" t="s">
        <v>23</v>
      </c>
      <c r="AB1286" s="2" t="str" cm="1">
        <f t="array" ref="AB12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7" spans="1:29" ht="15" hidden="1" customHeight="1" x14ac:dyDescent="0.35">
      <c r="A1287" s="1">
        <v>1970</v>
      </c>
      <c r="B1287" s="1">
        <v>4</v>
      </c>
      <c r="C1287" s="11">
        <v>-8.29207672556152</v>
      </c>
      <c r="D1287" s="10">
        <v>41.088161945308002</v>
      </c>
      <c r="E1287" s="1">
        <v>5692</v>
      </c>
      <c r="F1287" s="2" t="s">
        <v>1456</v>
      </c>
      <c r="G1287" s="1"/>
      <c r="H1287" s="2" t="s">
        <v>34</v>
      </c>
      <c r="I1287" s="2" t="s">
        <v>480</v>
      </c>
      <c r="J1287" s="2" t="s">
        <v>528</v>
      </c>
      <c r="K1287" s="1">
        <v>-13357</v>
      </c>
      <c r="L1287" s="1">
        <v>157681</v>
      </c>
      <c r="M1287" s="2" t="s">
        <v>20</v>
      </c>
      <c r="N1287" s="1">
        <v>2003</v>
      </c>
      <c r="O1287" s="1" t="str" cm="1">
        <f t="array" ref="O12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7" s="1" t="str" cm="1">
        <f t="array" ref="P12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7" s="2" t="s">
        <v>31</v>
      </c>
      <c r="R1287" s="2" t="str" cm="1">
        <f t="array" ref="R12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7" s="2" t="str">
        <f>IF(Esta[[#This Row],[TEC - Tipo de Estrutura 2]]="Pórtico","Vãos Multiplos",Esta[[#This Row],[TEC - Tipo de Estrutura 2]])</f>
        <v>Vãos Multiplos</v>
      </c>
      <c r="T1287" s="1">
        <v>3</v>
      </c>
      <c r="U1287" s="1">
        <v>34.200000000000003</v>
      </c>
      <c r="V1287" s="1">
        <v>9.1</v>
      </c>
      <c r="W1287" s="1">
        <v>18.149999999999999</v>
      </c>
      <c r="X1287" s="1">
        <v>6.25</v>
      </c>
      <c r="Y1287" s="8"/>
      <c r="Z1287" s="1" t="s">
        <v>37</v>
      </c>
      <c r="AA1287" s="2" t="s">
        <v>35</v>
      </c>
      <c r="AB1287" s="2" t="str" cm="1">
        <f t="array" ref="AB12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8" spans="1:29" ht="15" hidden="1" customHeight="1" x14ac:dyDescent="0.35">
      <c r="A1288" s="1">
        <v>1971</v>
      </c>
      <c r="B1288" s="1">
        <v>4</v>
      </c>
      <c r="C1288" s="11">
        <v>-8.1993606122801292</v>
      </c>
      <c r="D1288" s="10">
        <v>40.308446298516003</v>
      </c>
      <c r="E1288" s="1">
        <v>5695</v>
      </c>
      <c r="F1288" s="2" t="s">
        <v>34</v>
      </c>
      <c r="G1288" s="1"/>
      <c r="H1288" s="2" t="s">
        <v>34</v>
      </c>
      <c r="I1288" s="2" t="s">
        <v>600</v>
      </c>
      <c r="J1288" s="2" t="s">
        <v>871</v>
      </c>
      <c r="K1288" s="1">
        <v>-5632</v>
      </c>
      <c r="L1288" s="1">
        <v>71085</v>
      </c>
      <c r="M1288" s="2" t="s">
        <v>20</v>
      </c>
      <c r="N1288" s="1">
        <v>1998</v>
      </c>
      <c r="O1288" s="1" t="str" cm="1">
        <f t="array" ref="O12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8" s="1" t="str" cm="1">
        <f t="array" ref="P12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8" s="2" t="s">
        <v>31</v>
      </c>
      <c r="R1288" s="2" t="str" cm="1">
        <f t="array" ref="R12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8" s="2" t="str">
        <f>IF(Esta[[#This Row],[TEC - Tipo de Estrutura 2]]="Pórtico","Vãos Multiplos",Esta[[#This Row],[TEC - Tipo de Estrutura 2]])</f>
        <v>Vãos Multiplos</v>
      </c>
      <c r="T1288" s="1">
        <v>3</v>
      </c>
      <c r="U1288" s="1">
        <v>41.6</v>
      </c>
      <c r="V1288" s="1">
        <v>10.9</v>
      </c>
      <c r="W1288" s="1">
        <v>20</v>
      </c>
      <c r="X1288" s="1">
        <v>4.97</v>
      </c>
      <c r="Y1288" s="8"/>
      <c r="Z1288" s="1" t="s">
        <v>41</v>
      </c>
      <c r="AA1288" s="2" t="s">
        <v>35</v>
      </c>
      <c r="AB1288" s="2" t="str" cm="1">
        <f t="array" ref="AB12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89" spans="1:29" ht="15" hidden="1" customHeight="1" x14ac:dyDescent="0.35">
      <c r="A1289" s="1">
        <v>1973</v>
      </c>
      <c r="B1289" s="1">
        <v>4</v>
      </c>
      <c r="C1289" s="11">
        <v>-8.58104822031064</v>
      </c>
      <c r="D1289" s="10">
        <v>41.162227506931998</v>
      </c>
      <c r="E1289" s="1">
        <v>5707</v>
      </c>
      <c r="F1289" s="2" t="s">
        <v>1457</v>
      </c>
      <c r="G1289" s="1"/>
      <c r="H1289" s="2" t="s">
        <v>55</v>
      </c>
      <c r="I1289" s="2" t="s">
        <v>480</v>
      </c>
      <c r="J1289" s="2" t="s">
        <v>480</v>
      </c>
      <c r="K1289" s="1">
        <v>-37595</v>
      </c>
      <c r="L1289" s="1">
        <v>165991</v>
      </c>
      <c r="M1289" s="2" t="s">
        <v>20</v>
      </c>
      <c r="N1289" s="1">
        <v>1996</v>
      </c>
      <c r="O1289" s="1" t="str" cm="1">
        <f t="array" ref="O12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9" s="1" t="str" cm="1">
        <f t="array" ref="P12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89" s="2" t="s">
        <v>31</v>
      </c>
      <c r="R1289" s="2" t="str" cm="1">
        <f t="array" ref="R12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89" s="2" t="str">
        <f>IF(Esta[[#This Row],[TEC - Tipo de Estrutura 2]]="Pórtico","Vãos Multiplos",Esta[[#This Row],[TEC - Tipo de Estrutura 2]])</f>
        <v>Vãos Multiplos</v>
      </c>
      <c r="T1289" s="1">
        <v>11</v>
      </c>
      <c r="U1289" s="1">
        <v>99.76</v>
      </c>
      <c r="V1289" s="1">
        <v>30.7</v>
      </c>
      <c r="W1289" s="1">
        <v>10.06</v>
      </c>
      <c r="X1289" s="1">
        <v>10.07</v>
      </c>
      <c r="Y1289" s="8"/>
      <c r="Z1289" s="1" t="s">
        <v>37</v>
      </c>
      <c r="AA1289" s="2" t="s">
        <v>23</v>
      </c>
      <c r="AB1289" s="2" t="str" cm="1">
        <f t="array" ref="AB12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0" spans="1:29" ht="15" hidden="1" customHeight="1" x14ac:dyDescent="0.35">
      <c r="A1290" s="1">
        <v>1974</v>
      </c>
      <c r="B1290" s="1">
        <v>2</v>
      </c>
      <c r="C1290" s="11">
        <v>-8.5810904635139398</v>
      </c>
      <c r="D1290" s="10">
        <v>41.163181803046001</v>
      </c>
      <c r="E1290" s="1">
        <v>5708</v>
      </c>
      <c r="F1290" s="2" t="s">
        <v>1458</v>
      </c>
      <c r="G1290" s="1"/>
      <c r="H1290" s="2" t="s">
        <v>55</v>
      </c>
      <c r="I1290" s="2" t="s">
        <v>480</v>
      </c>
      <c r="J1290" s="2" t="s">
        <v>480</v>
      </c>
      <c r="K1290" s="1">
        <v>-37598</v>
      </c>
      <c r="L1290" s="1">
        <v>166097</v>
      </c>
      <c r="M1290" s="2" t="s">
        <v>20</v>
      </c>
      <c r="N1290" s="1">
        <v>1996</v>
      </c>
      <c r="O1290" s="1" t="str" cm="1">
        <f t="array" ref="O12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0" s="1" t="str" cm="1">
        <f t="array" ref="P12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0" s="2" t="s">
        <v>31</v>
      </c>
      <c r="R1290" s="2" t="str" cm="1">
        <f t="array" ref="R12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0" s="2" t="str">
        <f>IF(Esta[[#This Row],[TEC - Tipo de Estrutura 2]]="Pórtico","Vãos Multiplos",Esta[[#This Row],[TEC - Tipo de Estrutura 2]])</f>
        <v>Vãos Multiplos</v>
      </c>
      <c r="T1290" s="1">
        <v>20</v>
      </c>
      <c r="U1290" s="1">
        <v>544.05999999999995</v>
      </c>
      <c r="V1290" s="1">
        <v>36</v>
      </c>
      <c r="W1290" s="1">
        <v>28.09</v>
      </c>
      <c r="X1290" s="1">
        <v>12.17</v>
      </c>
      <c r="Y1290" s="8"/>
      <c r="Z1290" s="1" t="s">
        <v>37</v>
      </c>
      <c r="AA1290" s="2" t="s">
        <v>35</v>
      </c>
      <c r="AB1290" s="2" t="str" cm="1">
        <f t="array" ref="AB12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1" spans="1:29" ht="15" hidden="1" customHeight="1" x14ac:dyDescent="0.35">
      <c r="A1291" s="1">
        <v>1975</v>
      </c>
      <c r="B1291" s="1">
        <v>4</v>
      </c>
      <c r="C1291" s="11">
        <v>-8.5026876594956402</v>
      </c>
      <c r="D1291" s="10">
        <v>40.517102566413101</v>
      </c>
      <c r="E1291" s="1">
        <v>5718</v>
      </c>
      <c r="F1291" s="2" t="s">
        <v>1459</v>
      </c>
      <c r="G1291" s="1"/>
      <c r="H1291" s="2" t="s">
        <v>18</v>
      </c>
      <c r="I1291" s="2" t="s">
        <v>1076</v>
      </c>
      <c r="J1291" s="2" t="s">
        <v>1107</v>
      </c>
      <c r="K1291" s="1">
        <v>-31320.49</v>
      </c>
      <c r="L1291" s="1">
        <v>94318.25</v>
      </c>
      <c r="M1291" s="2" t="s">
        <v>20</v>
      </c>
      <c r="N1291" s="1">
        <v>2005</v>
      </c>
      <c r="O1291" s="1" t="str" cm="1">
        <f t="array" ref="O12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1" s="1" t="str" cm="1">
        <f t="array" ref="P12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1" s="2" t="s">
        <v>57</v>
      </c>
      <c r="R1291" s="2" t="str" cm="1">
        <f t="array" ref="R12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1" s="2" t="str">
        <f>IF(Esta[[#This Row],[TEC - Tipo de Estrutura 2]]="Pórtico","Vãos Multiplos",Esta[[#This Row],[TEC - Tipo de Estrutura 2]])</f>
        <v>Vãos Multiplos</v>
      </c>
      <c r="T1291" s="1">
        <v>1</v>
      </c>
      <c r="U1291" s="1">
        <v>11.9</v>
      </c>
      <c r="V1291" s="1">
        <v>18.45</v>
      </c>
      <c r="W1291" s="1">
        <v>11.9</v>
      </c>
      <c r="X1291" s="7"/>
      <c r="Y1291" s="8"/>
      <c r="Z1291" s="1" t="s">
        <v>41</v>
      </c>
      <c r="AA1291" s="2" t="s">
        <v>23</v>
      </c>
      <c r="AB1291" s="2" t="str" cm="1">
        <f t="array" ref="AB12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2" spans="1:29" ht="15" hidden="1" customHeight="1" x14ac:dyDescent="0.35">
      <c r="A1292" s="1">
        <v>1976</v>
      </c>
      <c r="B1292" s="1">
        <v>4</v>
      </c>
      <c r="C1292" s="11">
        <v>-8.5015801400162196</v>
      </c>
      <c r="D1292" s="10">
        <v>40.515618777379402</v>
      </c>
      <c r="E1292" s="1">
        <v>5719</v>
      </c>
      <c r="F1292" s="2" t="s">
        <v>1460</v>
      </c>
      <c r="G1292" s="1"/>
      <c r="H1292" s="2" t="s">
        <v>18</v>
      </c>
      <c r="I1292" s="2" t="s">
        <v>1076</v>
      </c>
      <c r="J1292" s="2" t="s">
        <v>1107</v>
      </c>
      <c r="K1292" s="1">
        <v>-31227.32</v>
      </c>
      <c r="L1292" s="1">
        <v>94153.09</v>
      </c>
      <c r="M1292" s="2" t="s">
        <v>20</v>
      </c>
      <c r="N1292" s="1">
        <v>2005</v>
      </c>
      <c r="O1292" s="1" t="str" cm="1">
        <f t="array" ref="O12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2" s="1" t="str" cm="1">
        <f t="array" ref="P12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2" s="2" t="s">
        <v>57</v>
      </c>
      <c r="R1292" s="2" t="str" cm="1">
        <f t="array" ref="R12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2" s="2" t="str">
        <f>IF(Esta[[#This Row],[TEC - Tipo de Estrutura 2]]="Pórtico","Vãos Multiplos",Esta[[#This Row],[TEC - Tipo de Estrutura 2]])</f>
        <v>Vãos Multiplos</v>
      </c>
      <c r="T1292" s="1">
        <v>1</v>
      </c>
      <c r="U1292" s="1">
        <v>10.4</v>
      </c>
      <c r="V1292" s="1">
        <v>26.27</v>
      </c>
      <c r="W1292" s="1">
        <v>10.4</v>
      </c>
      <c r="X1292" s="7"/>
      <c r="Y1292" s="8"/>
      <c r="Z1292" s="1" t="s">
        <v>41</v>
      </c>
      <c r="AA1292" s="2" t="s">
        <v>23</v>
      </c>
      <c r="AB1292" s="2" t="str" cm="1">
        <f t="array" ref="AB12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3" spans="1:29" ht="15" hidden="1" customHeight="1" x14ac:dyDescent="0.35">
      <c r="A1293" s="1">
        <v>1977</v>
      </c>
      <c r="B1293" s="1">
        <v>4</v>
      </c>
      <c r="C1293" s="11">
        <v>-8.4998419163379104</v>
      </c>
      <c r="D1293" s="10">
        <v>40.513471213751203</v>
      </c>
      <c r="E1293" s="1">
        <v>5720</v>
      </c>
      <c r="F1293" s="2" t="s">
        <v>1461</v>
      </c>
      <c r="G1293" s="1"/>
      <c r="H1293" s="2" t="s">
        <v>34</v>
      </c>
      <c r="I1293" s="2" t="s">
        <v>1076</v>
      </c>
      <c r="J1293" s="2" t="s">
        <v>1107</v>
      </c>
      <c r="K1293" s="1">
        <v>-31081</v>
      </c>
      <c r="L1293" s="1">
        <v>93914</v>
      </c>
      <c r="M1293" s="2" t="s">
        <v>20</v>
      </c>
      <c r="N1293" s="1">
        <v>2005</v>
      </c>
      <c r="O1293" s="1" t="str" cm="1">
        <f t="array" ref="O12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3" s="1" t="str" cm="1">
        <f t="array" ref="P12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3" s="2" t="s">
        <v>57</v>
      </c>
      <c r="R1293" s="2" t="str" cm="1">
        <f t="array" ref="R12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3" s="2" t="str">
        <f>IF(Esta[[#This Row],[TEC - Tipo de Estrutura 2]]="Pórtico","Vãos Multiplos",Esta[[#This Row],[TEC - Tipo de Estrutura 2]])</f>
        <v>Vãos Multiplos</v>
      </c>
      <c r="T1293" s="1">
        <v>1</v>
      </c>
      <c r="U1293" s="1">
        <v>19.2</v>
      </c>
      <c r="V1293" s="1">
        <v>14.1</v>
      </c>
      <c r="W1293" s="1">
        <v>19.2</v>
      </c>
      <c r="X1293" s="7"/>
      <c r="Y1293" s="8"/>
      <c r="Z1293" s="1" t="s">
        <v>41</v>
      </c>
      <c r="AA1293" s="2" t="s">
        <v>23</v>
      </c>
      <c r="AB1293" s="2" t="str" cm="1">
        <f t="array" ref="AB12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4" spans="1:29" ht="15" hidden="1" customHeight="1" x14ac:dyDescent="0.35">
      <c r="A1294" s="1">
        <v>1978</v>
      </c>
      <c r="B1294" s="1">
        <v>4</v>
      </c>
      <c r="C1294" s="11">
        <v>-8.4995210869581506</v>
      </c>
      <c r="D1294" s="10">
        <v>40.5130579845151</v>
      </c>
      <c r="E1294" s="1">
        <v>5721</v>
      </c>
      <c r="F1294" s="2" t="s">
        <v>1462</v>
      </c>
      <c r="G1294" s="1"/>
      <c r="H1294" s="2" t="s">
        <v>34</v>
      </c>
      <c r="I1294" s="2" t="s">
        <v>1076</v>
      </c>
      <c r="J1294" s="2" t="s">
        <v>1107</v>
      </c>
      <c r="K1294" s="1">
        <v>-31054</v>
      </c>
      <c r="L1294" s="1">
        <v>93868</v>
      </c>
      <c r="M1294" s="2" t="s">
        <v>20</v>
      </c>
      <c r="N1294" s="1">
        <v>2005</v>
      </c>
      <c r="O1294" s="1" t="str" cm="1">
        <f t="array" ref="O12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4" s="1" t="str" cm="1">
        <f t="array" ref="P12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4" s="2" t="s">
        <v>57</v>
      </c>
      <c r="R1294" s="2" t="str" cm="1">
        <f t="array" ref="R12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4" s="2" t="str">
        <f>IF(Esta[[#This Row],[TEC - Tipo de Estrutura 2]]="Pórtico","Vãos Multiplos",Esta[[#This Row],[TEC - Tipo de Estrutura 2]])</f>
        <v>Vãos Multiplos</v>
      </c>
      <c r="T1294" s="1">
        <v>1</v>
      </c>
      <c r="U1294" s="1">
        <v>19.2</v>
      </c>
      <c r="V1294" s="1">
        <v>14.1</v>
      </c>
      <c r="W1294" s="1">
        <v>19.2</v>
      </c>
      <c r="X1294" s="7"/>
      <c r="Y1294" s="8"/>
      <c r="Z1294" s="1" t="s">
        <v>41</v>
      </c>
      <c r="AA1294" s="2" t="s">
        <v>23</v>
      </c>
      <c r="AB1294" s="2" t="str" cm="1">
        <f t="array" ref="AB12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5" spans="1:29" ht="15" hidden="1" customHeight="1" x14ac:dyDescent="0.35">
      <c r="A1295" s="1">
        <v>1979</v>
      </c>
      <c r="B1295" s="1">
        <v>4</v>
      </c>
      <c r="C1295" s="11">
        <v>-8.49546843085718</v>
      </c>
      <c r="D1295" s="10">
        <v>40.509837834875498</v>
      </c>
      <c r="E1295" s="1">
        <v>5722</v>
      </c>
      <c r="F1295" s="2" t="s">
        <v>1463</v>
      </c>
      <c r="G1295" s="1"/>
      <c r="H1295" s="2" t="s">
        <v>55</v>
      </c>
      <c r="I1295" s="2" t="s">
        <v>1076</v>
      </c>
      <c r="J1295" s="2" t="s">
        <v>1107</v>
      </c>
      <c r="K1295" s="1">
        <v>-30712</v>
      </c>
      <c r="L1295" s="1">
        <v>93509</v>
      </c>
      <c r="M1295" s="2" t="s">
        <v>20</v>
      </c>
      <c r="N1295" s="1">
        <v>2005</v>
      </c>
      <c r="O1295" s="1" t="str" cm="1">
        <f t="array" ref="O12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5" s="1" t="str" cm="1">
        <f t="array" ref="P12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5" s="2" t="s">
        <v>31</v>
      </c>
      <c r="R1295" s="2" t="str" cm="1">
        <f t="array" ref="R12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5" s="2" t="str">
        <f>IF(Esta[[#This Row],[TEC - Tipo de Estrutura 2]]="Pórtico","Vãos Multiplos",Esta[[#This Row],[TEC - Tipo de Estrutura 2]])</f>
        <v>Vãos Multiplos</v>
      </c>
      <c r="T1295" s="1">
        <v>4</v>
      </c>
      <c r="U1295" s="1">
        <v>82.5</v>
      </c>
      <c r="V1295" s="1">
        <v>14.5</v>
      </c>
      <c r="W1295" s="1">
        <v>22.5</v>
      </c>
      <c r="X1295" s="1">
        <v>9.15</v>
      </c>
      <c r="Y1295" s="8"/>
      <c r="Z1295" s="1" t="s">
        <v>41</v>
      </c>
      <c r="AA1295" s="2" t="s">
        <v>35</v>
      </c>
      <c r="AB1295" s="2" t="str" cm="1">
        <f t="array" ref="AB12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6" spans="1:29" ht="15" hidden="1" customHeight="1" x14ac:dyDescent="0.35">
      <c r="A1296" s="1">
        <v>1980</v>
      </c>
      <c r="B1296" s="1">
        <v>4</v>
      </c>
      <c r="C1296" s="11">
        <v>-8.4817220567637808</v>
      </c>
      <c r="D1296" s="10">
        <v>40.4936974363888</v>
      </c>
      <c r="E1296" s="1">
        <v>5723</v>
      </c>
      <c r="F1296" s="2" t="s">
        <v>1464</v>
      </c>
      <c r="G1296" s="1"/>
      <c r="H1296" s="2" t="s">
        <v>18</v>
      </c>
      <c r="I1296" s="2" t="s">
        <v>1076</v>
      </c>
      <c r="J1296" s="2" t="s">
        <v>1107</v>
      </c>
      <c r="K1296" s="1">
        <v>-29554</v>
      </c>
      <c r="L1296" s="1">
        <v>91712</v>
      </c>
      <c r="M1296" s="2" t="s">
        <v>20</v>
      </c>
      <c r="N1296" s="1">
        <v>2005</v>
      </c>
      <c r="O1296" s="1" t="str" cm="1">
        <f t="array" ref="O12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6" s="1" t="str" cm="1">
        <f t="array" ref="P12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6" s="2" t="s">
        <v>57</v>
      </c>
      <c r="R1296" s="2" t="str" cm="1">
        <f t="array" ref="R12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296" s="2" t="str">
        <f>IF(Esta[[#This Row],[TEC - Tipo de Estrutura 2]]="Pórtico","Vãos Multiplos",Esta[[#This Row],[TEC - Tipo de Estrutura 2]])</f>
        <v>Vãos Multiplos</v>
      </c>
      <c r="T1296" s="1">
        <v>1</v>
      </c>
      <c r="U1296" s="1">
        <v>11.4</v>
      </c>
      <c r="V1296" s="1">
        <v>15.8</v>
      </c>
      <c r="W1296" s="1">
        <v>11.4</v>
      </c>
      <c r="X1296" s="7"/>
      <c r="Y1296" s="8"/>
      <c r="Z1296" s="1" t="s">
        <v>41</v>
      </c>
      <c r="AA1296" s="2" t="s">
        <v>23</v>
      </c>
      <c r="AB1296" s="2" t="str" cm="1">
        <f t="array" ref="AB12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7" spans="1:29" ht="15" hidden="1" customHeight="1" x14ac:dyDescent="0.35">
      <c r="A1297" s="1">
        <v>1981</v>
      </c>
      <c r="B1297" s="1">
        <v>4</v>
      </c>
      <c r="C1297" s="11">
        <v>-8.4817172150262508</v>
      </c>
      <c r="D1297" s="10">
        <v>40.490482521630803</v>
      </c>
      <c r="E1297" s="1">
        <v>5724</v>
      </c>
      <c r="F1297" s="2" t="s">
        <v>1465</v>
      </c>
      <c r="G1297" s="1"/>
      <c r="H1297" s="2" t="s">
        <v>34</v>
      </c>
      <c r="I1297" s="2" t="s">
        <v>1076</v>
      </c>
      <c r="J1297" s="2" t="s">
        <v>1107</v>
      </c>
      <c r="K1297" s="1">
        <v>-29555</v>
      </c>
      <c r="L1297" s="1">
        <v>91355</v>
      </c>
      <c r="M1297" s="2" t="s">
        <v>20</v>
      </c>
      <c r="N1297" s="1">
        <v>2005</v>
      </c>
      <c r="O1297" s="1" t="str" cm="1">
        <f t="array" ref="O12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7" s="1" t="str" cm="1">
        <f t="array" ref="P12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7" s="2" t="s">
        <v>31</v>
      </c>
      <c r="R1297" s="2" t="str" cm="1">
        <f t="array" ref="R12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7" s="2" t="str">
        <f>IF(Esta[[#This Row],[TEC - Tipo de Estrutura 2]]="Pórtico","Vãos Multiplos",Esta[[#This Row],[TEC - Tipo de Estrutura 2]])</f>
        <v>Vãos Multiplos</v>
      </c>
      <c r="T1297" s="1">
        <v>3</v>
      </c>
      <c r="U1297" s="1">
        <v>36.909999999999997</v>
      </c>
      <c r="V1297" s="1">
        <v>12.05</v>
      </c>
      <c r="W1297" s="1">
        <v>17</v>
      </c>
      <c r="X1297" s="1">
        <v>5</v>
      </c>
      <c r="Y1297" s="8"/>
      <c r="Z1297" s="1" t="s">
        <v>41</v>
      </c>
      <c r="AA1297" s="2" t="s">
        <v>23</v>
      </c>
      <c r="AB1297" s="2" t="str" cm="1">
        <f t="array" ref="AB12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8" spans="1:29" ht="15" hidden="1" customHeight="1" x14ac:dyDescent="0.35">
      <c r="A1298" s="1">
        <v>1982</v>
      </c>
      <c r="B1298" s="1">
        <v>4</v>
      </c>
      <c r="C1298" s="11">
        <v>-8.4811971410310907</v>
      </c>
      <c r="D1298" s="10">
        <v>40.483423845807103</v>
      </c>
      <c r="E1298" s="1">
        <v>5725</v>
      </c>
      <c r="F1298" s="2" t="s">
        <v>1466</v>
      </c>
      <c r="G1298" s="1"/>
      <c r="H1298" s="2" t="s">
        <v>18</v>
      </c>
      <c r="I1298" s="2" t="s">
        <v>1076</v>
      </c>
      <c r="J1298" s="2" t="s">
        <v>1107</v>
      </c>
      <c r="K1298" s="1">
        <v>-29514</v>
      </c>
      <c r="L1298" s="1">
        <v>90571</v>
      </c>
      <c r="M1298" s="2" t="s">
        <v>20</v>
      </c>
      <c r="N1298" s="1">
        <v>2005</v>
      </c>
      <c r="O1298" s="1" t="str" cm="1">
        <f t="array" ref="O12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8" s="1" t="str" cm="1">
        <f t="array" ref="P12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8" s="2" t="s">
        <v>31</v>
      </c>
      <c r="R1298" s="2" t="str" cm="1">
        <f t="array" ref="R12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8" s="2" t="str">
        <f>IF(Esta[[#This Row],[TEC - Tipo de Estrutura 2]]="Pórtico","Vãos Multiplos",Esta[[#This Row],[TEC - Tipo de Estrutura 2]])</f>
        <v>Vãos Multiplos</v>
      </c>
      <c r="T1298" s="1">
        <v>3</v>
      </c>
      <c r="U1298" s="1">
        <v>44.35</v>
      </c>
      <c r="V1298" s="1">
        <v>22</v>
      </c>
      <c r="W1298" s="1">
        <v>20</v>
      </c>
      <c r="X1298" s="1">
        <v>5.95</v>
      </c>
      <c r="Y1298" s="8"/>
      <c r="Z1298" s="1" t="s">
        <v>41</v>
      </c>
      <c r="AA1298" s="2" t="s">
        <v>35</v>
      </c>
      <c r="AB1298" s="2" t="str" cm="1">
        <f t="array" ref="AB12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299" spans="1:29" ht="15" hidden="1" customHeight="1" x14ac:dyDescent="0.35">
      <c r="A1299" s="1">
        <v>1983</v>
      </c>
      <c r="B1299" s="1">
        <v>4</v>
      </c>
      <c r="C1299" s="11">
        <v>-8.46412910235615</v>
      </c>
      <c r="D1299" s="10">
        <v>40.466183556427801</v>
      </c>
      <c r="E1299" s="1">
        <v>5727</v>
      </c>
      <c r="F1299" s="2" t="s">
        <v>1467</v>
      </c>
      <c r="G1299" s="1"/>
      <c r="H1299" s="2" t="s">
        <v>34</v>
      </c>
      <c r="I1299" s="2" t="s">
        <v>1076</v>
      </c>
      <c r="J1299" s="2" t="s">
        <v>1108</v>
      </c>
      <c r="K1299" s="1">
        <v>-28074</v>
      </c>
      <c r="L1299" s="1">
        <v>88651</v>
      </c>
      <c r="M1299" s="2" t="s">
        <v>20</v>
      </c>
      <c r="N1299" s="1">
        <v>2005</v>
      </c>
      <c r="O1299" s="1" t="str" cm="1">
        <f t="array" ref="O12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9" s="1" t="str" cm="1">
        <f t="array" ref="P12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299" s="2" t="s">
        <v>31</v>
      </c>
      <c r="R1299" s="2" t="str" cm="1">
        <f t="array" ref="R12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299" s="2" t="str">
        <f>IF(Esta[[#This Row],[TEC - Tipo de Estrutura 2]]="Pórtico","Vãos Multiplos",Esta[[#This Row],[TEC - Tipo de Estrutura 2]])</f>
        <v>Vãos Multiplos</v>
      </c>
      <c r="T1299" s="1">
        <v>3</v>
      </c>
      <c r="U1299" s="1">
        <v>40.1</v>
      </c>
      <c r="V1299" s="1">
        <v>12.85</v>
      </c>
      <c r="W1299" s="1">
        <v>20</v>
      </c>
      <c r="X1299" s="1">
        <v>5.65</v>
      </c>
      <c r="Y1299" s="8"/>
      <c r="Z1299" s="1" t="s">
        <v>41</v>
      </c>
      <c r="AA1299" s="2" t="s">
        <v>35</v>
      </c>
      <c r="AB1299" s="2" t="str" cm="1">
        <f t="array" ref="AB12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2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0" spans="1:29" ht="15" hidden="1" customHeight="1" x14ac:dyDescent="0.35">
      <c r="A1300" s="1">
        <v>1984</v>
      </c>
      <c r="B1300" s="1">
        <v>4</v>
      </c>
      <c r="C1300" s="11">
        <v>-8.4475704261627094</v>
      </c>
      <c r="D1300" s="10">
        <v>40.568845977562098</v>
      </c>
      <c r="E1300" s="1">
        <v>5728</v>
      </c>
      <c r="F1300" s="2" t="s">
        <v>1468</v>
      </c>
      <c r="G1300" s="1"/>
      <c r="H1300" s="2" t="s">
        <v>18</v>
      </c>
      <c r="I1300" s="2" t="s">
        <v>1076</v>
      </c>
      <c r="J1300" s="2" t="s">
        <v>1171</v>
      </c>
      <c r="K1300" s="1">
        <v>-26629</v>
      </c>
      <c r="L1300" s="1">
        <v>100046</v>
      </c>
      <c r="M1300" s="2" t="s">
        <v>20</v>
      </c>
      <c r="N1300" s="1">
        <v>2005</v>
      </c>
      <c r="O1300" s="1" t="str" cm="1">
        <f t="array" ref="O13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0" s="1" t="str" cm="1">
        <f t="array" ref="P13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0" s="2" t="s">
        <v>205</v>
      </c>
      <c r="R1300" s="2" t="str" cm="1">
        <f t="array" ref="R13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300" s="2" t="str">
        <f>IF(Esta[[#This Row],[TEC - Tipo de Estrutura 2]]="Pórtico","Vãos Multiplos",Esta[[#This Row],[TEC - Tipo de Estrutura 2]])</f>
        <v>Outro</v>
      </c>
      <c r="T1300" s="1">
        <v>1</v>
      </c>
      <c r="U1300" s="1">
        <v>8</v>
      </c>
      <c r="V1300" s="1">
        <v>30.4</v>
      </c>
      <c r="W1300" s="1">
        <v>8</v>
      </c>
      <c r="X1300" s="7"/>
      <c r="Y1300" s="8"/>
      <c r="Z1300" s="1" t="s">
        <v>41</v>
      </c>
      <c r="AA1300" s="2" t="s">
        <v>206</v>
      </c>
      <c r="AB1300" s="2" t="str" cm="1">
        <f t="array" ref="AB13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3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301" spans="1:29" ht="15" hidden="1" customHeight="1" x14ac:dyDescent="0.35">
      <c r="A1301" s="1">
        <v>1985</v>
      </c>
      <c r="B1301" s="1">
        <v>4</v>
      </c>
      <c r="C1301" s="11">
        <v>-8.4762260430226402</v>
      </c>
      <c r="D1301" s="10">
        <v>40.5540317564205</v>
      </c>
      <c r="E1301" s="1">
        <v>5729</v>
      </c>
      <c r="F1301" s="2" t="s">
        <v>1469</v>
      </c>
      <c r="G1301" s="1"/>
      <c r="H1301" s="2" t="s">
        <v>18</v>
      </c>
      <c r="I1301" s="2" t="s">
        <v>1076</v>
      </c>
      <c r="J1301" s="2" t="s">
        <v>1171</v>
      </c>
      <c r="K1301" s="1">
        <v>-29062</v>
      </c>
      <c r="L1301" s="1">
        <v>98410</v>
      </c>
      <c r="M1301" s="2" t="s">
        <v>20</v>
      </c>
      <c r="N1301" s="1">
        <v>1999</v>
      </c>
      <c r="O1301" s="1" t="str" cm="1">
        <f t="array" ref="O13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1" s="1" t="str" cm="1">
        <f t="array" ref="P13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1" s="2" t="s">
        <v>57</v>
      </c>
      <c r="R1301" s="2" t="str" cm="1">
        <f t="array" ref="R13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01" s="2" t="str">
        <f>IF(Esta[[#This Row],[TEC - Tipo de Estrutura 2]]="Pórtico","Vãos Multiplos",Esta[[#This Row],[TEC - Tipo de Estrutura 2]])</f>
        <v>Vãos Multiplos</v>
      </c>
      <c r="T1301" s="1">
        <v>1</v>
      </c>
      <c r="U1301" s="1">
        <v>12</v>
      </c>
      <c r="V1301" s="1">
        <v>29.52</v>
      </c>
      <c r="W1301" s="1">
        <v>12</v>
      </c>
      <c r="X1301" s="7"/>
      <c r="Y1301" s="8"/>
      <c r="Z1301" s="1" t="s">
        <v>41</v>
      </c>
      <c r="AA1301" s="2" t="s">
        <v>23</v>
      </c>
      <c r="AB1301" s="2" t="str" cm="1">
        <f t="array" ref="AB13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2" spans="1:29" ht="15" hidden="1" customHeight="1" x14ac:dyDescent="0.35">
      <c r="A1302" s="1">
        <v>1986</v>
      </c>
      <c r="B1302" s="1">
        <v>4</v>
      </c>
      <c r="C1302" s="11">
        <v>-7.7590925392351</v>
      </c>
      <c r="D1302" s="10">
        <v>41.284958197494198</v>
      </c>
      <c r="E1302" s="1">
        <v>5735</v>
      </c>
      <c r="F1302" s="2" t="s">
        <v>1470</v>
      </c>
      <c r="G1302" s="1"/>
      <c r="H1302" s="2" t="s">
        <v>18</v>
      </c>
      <c r="I1302" s="2" t="s">
        <v>185</v>
      </c>
      <c r="J1302" s="2" t="s">
        <v>185</v>
      </c>
      <c r="K1302" s="1">
        <v>31332</v>
      </c>
      <c r="L1302" s="1">
        <v>179592</v>
      </c>
      <c r="M1302" s="2" t="s">
        <v>20</v>
      </c>
      <c r="N1302" s="1">
        <v>1988</v>
      </c>
      <c r="O1302" s="1" t="str" cm="1">
        <f t="array" ref="O13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2" s="1" t="str" cm="1">
        <f t="array" ref="P13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2" s="2" t="s">
        <v>57</v>
      </c>
      <c r="R1302" s="2" t="str" cm="1">
        <f t="array" ref="R13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02" s="2" t="str">
        <f>IF(Esta[[#This Row],[TEC - Tipo de Estrutura 2]]="Pórtico","Vãos Multiplos",Esta[[#This Row],[TEC - Tipo de Estrutura 2]])</f>
        <v>Vãos Multiplos</v>
      </c>
      <c r="T1302" s="1">
        <v>1</v>
      </c>
      <c r="U1302" s="1">
        <v>10.5</v>
      </c>
      <c r="V1302" s="1">
        <v>15.5</v>
      </c>
      <c r="W1302" s="1">
        <v>10.5</v>
      </c>
      <c r="X1302" s="7"/>
      <c r="Y1302" s="8"/>
      <c r="Z1302" s="1" t="s">
        <v>37</v>
      </c>
      <c r="AA1302" s="2" t="s">
        <v>23</v>
      </c>
      <c r="AB1302" s="2" t="str" cm="1">
        <f t="array" ref="AB13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3" spans="1:29" ht="15" hidden="1" customHeight="1" x14ac:dyDescent="0.35">
      <c r="A1303" s="1">
        <v>1987</v>
      </c>
      <c r="B1303" s="1">
        <v>4</v>
      </c>
      <c r="C1303" s="11">
        <v>-9.2057083749176396</v>
      </c>
      <c r="D1303" s="10">
        <v>39.334866429840503</v>
      </c>
      <c r="E1303" s="1">
        <v>5738</v>
      </c>
      <c r="F1303" s="2" t="s">
        <v>1471</v>
      </c>
      <c r="G1303" s="1"/>
      <c r="H1303" s="2" t="s">
        <v>55</v>
      </c>
      <c r="I1303" s="2" t="s">
        <v>99</v>
      </c>
      <c r="J1303" s="2" t="s">
        <v>434</v>
      </c>
      <c r="K1303" s="1">
        <v>-92477</v>
      </c>
      <c r="L1303" s="1">
        <v>-36466.160000000003</v>
      </c>
      <c r="M1303" s="2" t="s">
        <v>20</v>
      </c>
      <c r="N1303" s="1">
        <v>2004</v>
      </c>
      <c r="O1303" s="1" t="str" cm="1">
        <f t="array" ref="O13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3" s="1" t="str" cm="1">
        <f t="array" ref="P13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3" s="2" t="s">
        <v>31</v>
      </c>
      <c r="R1303" s="2" t="str" cm="1">
        <f t="array" ref="R13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3" s="2" t="str">
        <f>IF(Esta[[#This Row],[TEC - Tipo de Estrutura 2]]="Pórtico","Vãos Multiplos",Esta[[#This Row],[TEC - Tipo de Estrutura 2]])</f>
        <v>Vãos Multiplos</v>
      </c>
      <c r="T1303" s="1">
        <v>15</v>
      </c>
      <c r="U1303" s="1">
        <v>510.52</v>
      </c>
      <c r="V1303" s="1">
        <v>12.8</v>
      </c>
      <c r="W1303" s="1">
        <v>35</v>
      </c>
      <c r="X1303" s="1">
        <v>5.74</v>
      </c>
      <c r="Y1303" s="8"/>
      <c r="Z1303" s="1" t="s">
        <v>22</v>
      </c>
      <c r="AA1303" s="2" t="s">
        <v>35</v>
      </c>
      <c r="AB1303" s="2" t="str" cm="1">
        <f t="array" ref="AB13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4" spans="1:29" ht="15" hidden="1" customHeight="1" x14ac:dyDescent="0.35">
      <c r="A1304" s="1">
        <v>1998</v>
      </c>
      <c r="B1304" s="1">
        <v>4</v>
      </c>
      <c r="C1304" s="11">
        <v>-8.7560261002951094</v>
      </c>
      <c r="D1304" s="10">
        <v>39.986512177071099</v>
      </c>
      <c r="E1304" s="1">
        <v>5754</v>
      </c>
      <c r="F1304" s="2" t="s">
        <v>1472</v>
      </c>
      <c r="G1304" s="1"/>
      <c r="H1304" s="2" t="s">
        <v>34</v>
      </c>
      <c r="I1304" s="2" t="s">
        <v>99</v>
      </c>
      <c r="J1304" s="2" t="s">
        <v>140</v>
      </c>
      <c r="K1304" s="1">
        <v>-53204</v>
      </c>
      <c r="L1304" s="1">
        <v>35522</v>
      </c>
      <c r="M1304" s="2" t="s">
        <v>20</v>
      </c>
      <c r="N1304" s="1">
        <v>2006</v>
      </c>
      <c r="O1304" s="1" t="str" cm="1">
        <f t="array" ref="O13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4" s="1" t="str" cm="1">
        <f t="array" ref="P13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4" s="2" t="s">
        <v>31</v>
      </c>
      <c r="R1304" s="2" t="str" cm="1">
        <f t="array" ref="R13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4" s="2" t="str">
        <f>IF(Esta[[#This Row],[TEC - Tipo de Estrutura 2]]="Pórtico","Vãos Multiplos",Esta[[#This Row],[TEC - Tipo de Estrutura 2]])</f>
        <v>Vãos Multiplos</v>
      </c>
      <c r="T1304" s="1">
        <v>3</v>
      </c>
      <c r="U1304" s="1">
        <v>39.96</v>
      </c>
      <c r="V1304" s="1">
        <v>13.35</v>
      </c>
      <c r="W1304" s="1">
        <v>18.600000000000001</v>
      </c>
      <c r="X1304" s="1">
        <v>7.22</v>
      </c>
      <c r="Y1304" s="8"/>
      <c r="Z1304" s="1" t="s">
        <v>41</v>
      </c>
      <c r="AA1304" s="2" t="s">
        <v>23</v>
      </c>
      <c r="AB1304" s="2" t="str" cm="1">
        <f t="array" ref="AB13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5" spans="1:29" ht="15" hidden="1" customHeight="1" x14ac:dyDescent="0.35">
      <c r="A1305" s="1">
        <v>1999</v>
      </c>
      <c r="B1305" s="1">
        <v>7</v>
      </c>
      <c r="C1305" s="11">
        <v>-8.7405348771548095</v>
      </c>
      <c r="D1305" s="10">
        <v>39.988350952419196</v>
      </c>
      <c r="E1305" s="1">
        <v>5756</v>
      </c>
      <c r="F1305" s="2" t="s">
        <v>1473</v>
      </c>
      <c r="G1305" s="1"/>
      <c r="H1305" s="2" t="s">
        <v>55</v>
      </c>
      <c r="I1305" s="2" t="s">
        <v>99</v>
      </c>
      <c r="J1305" s="2" t="s">
        <v>140</v>
      </c>
      <c r="K1305" s="1">
        <v>-51879.48</v>
      </c>
      <c r="L1305" s="1">
        <v>35717.040000000001</v>
      </c>
      <c r="M1305" s="2" t="s">
        <v>20</v>
      </c>
      <c r="N1305" s="1">
        <v>2006</v>
      </c>
      <c r="O1305" s="1" t="str" cm="1">
        <f t="array" ref="O13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5" s="1" t="str" cm="1">
        <f t="array" ref="P13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5" s="2" t="s">
        <v>31</v>
      </c>
      <c r="R1305" s="2" t="str" cm="1">
        <f t="array" ref="R13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5" s="2" t="str">
        <f>IF(Esta[[#This Row],[TEC - Tipo de Estrutura 2]]="Pórtico","Vãos Multiplos",Esta[[#This Row],[TEC - Tipo de Estrutura 2]])</f>
        <v>Vãos Multiplos</v>
      </c>
      <c r="T1305" s="1">
        <v>14</v>
      </c>
      <c r="U1305" s="1">
        <v>462.49</v>
      </c>
      <c r="V1305" s="1">
        <v>15.21</v>
      </c>
      <c r="W1305" s="1">
        <v>36.869999999999997</v>
      </c>
      <c r="X1305" s="1">
        <v>15.7</v>
      </c>
      <c r="Y1305" s="8"/>
      <c r="Z1305" s="1" t="s">
        <v>41</v>
      </c>
      <c r="AA1305" s="2" t="s">
        <v>23</v>
      </c>
      <c r="AB1305" s="2" t="str" cm="1">
        <f t="array" ref="AB13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6" spans="1:29" ht="15" hidden="1" customHeight="1" x14ac:dyDescent="0.35">
      <c r="A1306" s="1">
        <v>2000</v>
      </c>
      <c r="B1306" s="1">
        <v>4</v>
      </c>
      <c r="C1306" s="11">
        <v>-8.7315833893708295</v>
      </c>
      <c r="D1306" s="10">
        <v>39.985614714232398</v>
      </c>
      <c r="E1306" s="1">
        <v>5757</v>
      </c>
      <c r="F1306" s="2" t="s">
        <v>1474</v>
      </c>
      <c r="G1306" s="1"/>
      <c r="H1306" s="2" t="s">
        <v>34</v>
      </c>
      <c r="I1306" s="2" t="s">
        <v>99</v>
      </c>
      <c r="J1306" s="2" t="s">
        <v>140</v>
      </c>
      <c r="K1306" s="1">
        <v>-51116.98</v>
      </c>
      <c r="L1306" s="1">
        <v>35408.050000000003</v>
      </c>
      <c r="M1306" s="2" t="s">
        <v>20</v>
      </c>
      <c r="N1306" s="1">
        <v>2006</v>
      </c>
      <c r="O1306" s="1" t="str" cm="1">
        <f t="array" ref="O13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6" s="1" t="str" cm="1">
        <f t="array" ref="P13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6" s="2" t="s">
        <v>31</v>
      </c>
      <c r="R1306" s="2" t="str" cm="1">
        <f t="array" ref="R13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6" s="2" t="str">
        <f>IF(Esta[[#This Row],[TEC - Tipo de Estrutura 2]]="Pórtico","Vãos Multiplos",Esta[[#This Row],[TEC - Tipo de Estrutura 2]])</f>
        <v>Vãos Multiplos</v>
      </c>
      <c r="T1306" s="1">
        <v>3</v>
      </c>
      <c r="U1306" s="1">
        <v>67.290000000000006</v>
      </c>
      <c r="V1306" s="1">
        <v>8.9499999999999993</v>
      </c>
      <c r="W1306" s="1">
        <v>29.9</v>
      </c>
      <c r="X1306" s="1">
        <v>7.12</v>
      </c>
      <c r="Y1306" s="8"/>
      <c r="Z1306" s="1" t="s">
        <v>41</v>
      </c>
      <c r="AA1306" s="2" t="s">
        <v>23</v>
      </c>
      <c r="AB1306" s="2" t="str" cm="1">
        <f t="array" ref="AB13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7" spans="1:29" ht="15" hidden="1" customHeight="1" x14ac:dyDescent="0.35">
      <c r="A1307" s="1">
        <v>2001</v>
      </c>
      <c r="B1307" s="1">
        <v>4</v>
      </c>
      <c r="C1307" s="11">
        <v>-8.7313670742373404</v>
      </c>
      <c r="D1307" s="10">
        <v>39.984948926634097</v>
      </c>
      <c r="E1307" s="1">
        <v>5758</v>
      </c>
      <c r="F1307" s="2" t="s">
        <v>1475</v>
      </c>
      <c r="G1307" s="1"/>
      <c r="H1307" s="2" t="s">
        <v>18</v>
      </c>
      <c r="I1307" s="2" t="s">
        <v>99</v>
      </c>
      <c r="J1307" s="2" t="s">
        <v>140</v>
      </c>
      <c r="K1307" s="1">
        <v>-51099</v>
      </c>
      <c r="L1307" s="1">
        <v>35334</v>
      </c>
      <c r="M1307" s="2" t="s">
        <v>20</v>
      </c>
      <c r="N1307" s="1">
        <v>2006</v>
      </c>
      <c r="O1307" s="1" t="str" cm="1">
        <f t="array" ref="O13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7" s="1" t="str" cm="1">
        <f t="array" ref="P13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7" s="2" t="s">
        <v>31</v>
      </c>
      <c r="R1307" s="2" t="str" cm="1">
        <f t="array" ref="R13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7" s="2" t="str">
        <f>IF(Esta[[#This Row],[TEC - Tipo de Estrutura 2]]="Pórtico","Vãos Multiplos",Esta[[#This Row],[TEC - Tipo de Estrutura 2]])</f>
        <v>Vãos Multiplos</v>
      </c>
      <c r="T1307" s="1">
        <v>3</v>
      </c>
      <c r="U1307" s="1">
        <v>54.29</v>
      </c>
      <c r="V1307" s="1">
        <v>34.840000000000003</v>
      </c>
      <c r="W1307" s="1">
        <v>25.37</v>
      </c>
      <c r="X1307" s="1">
        <v>6.03</v>
      </c>
      <c r="Y1307" s="8"/>
      <c r="Z1307" s="1" t="s">
        <v>41</v>
      </c>
      <c r="AA1307" s="2" t="s">
        <v>23</v>
      </c>
      <c r="AB1307" s="2" t="str" cm="1">
        <f t="array" ref="AB13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8" spans="1:29" ht="15" hidden="1" customHeight="1" x14ac:dyDescent="0.35">
      <c r="A1308" s="1">
        <v>2002</v>
      </c>
      <c r="B1308" s="1">
        <v>4</v>
      </c>
      <c r="C1308" s="11">
        <v>-8.7269861994089801</v>
      </c>
      <c r="D1308" s="10">
        <v>39.983318919528301</v>
      </c>
      <c r="E1308" s="1">
        <v>5759</v>
      </c>
      <c r="F1308" s="2" t="s">
        <v>1476</v>
      </c>
      <c r="G1308" s="1"/>
      <c r="H1308" s="2" t="s">
        <v>34</v>
      </c>
      <c r="I1308" s="2" t="s">
        <v>99</v>
      </c>
      <c r="J1308" s="2" t="s">
        <v>140</v>
      </c>
      <c r="K1308" s="1">
        <v>-50726.02</v>
      </c>
      <c r="L1308" s="1">
        <v>35150.51</v>
      </c>
      <c r="M1308" s="2" t="s">
        <v>20</v>
      </c>
      <c r="N1308" s="1">
        <v>2006</v>
      </c>
      <c r="O1308" s="1" t="str" cm="1">
        <f t="array" ref="O13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8" s="1" t="str" cm="1">
        <f t="array" ref="P13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8" s="2" t="s">
        <v>31</v>
      </c>
      <c r="R1308" s="2" t="str" cm="1">
        <f t="array" ref="R13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8" s="2" t="str">
        <f>IF(Esta[[#This Row],[TEC - Tipo de Estrutura 2]]="Pórtico","Vãos Multiplos",Esta[[#This Row],[TEC - Tipo de Estrutura 2]])</f>
        <v>Vãos Multiplos</v>
      </c>
      <c r="T1308" s="1">
        <v>3</v>
      </c>
      <c r="U1308" s="1">
        <v>74.069999999999993</v>
      </c>
      <c r="V1308" s="1">
        <v>11.05</v>
      </c>
      <c r="W1308" s="1">
        <v>36.33</v>
      </c>
      <c r="X1308" s="1">
        <v>6.87</v>
      </c>
      <c r="Y1308" s="8"/>
      <c r="Z1308" s="1" t="s">
        <v>41</v>
      </c>
      <c r="AA1308" s="2" t="s">
        <v>23</v>
      </c>
      <c r="AB1308" s="2" t="str" cm="1">
        <f t="array" ref="AB13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09" spans="1:29" ht="15" hidden="1" customHeight="1" x14ac:dyDescent="0.35">
      <c r="A1309" s="1">
        <v>2003</v>
      </c>
      <c r="B1309" s="1">
        <v>4</v>
      </c>
      <c r="C1309" s="11">
        <v>-8.7221594335711607</v>
      </c>
      <c r="D1309" s="10">
        <v>39.981600771227001</v>
      </c>
      <c r="E1309" s="1">
        <v>5760</v>
      </c>
      <c r="F1309" s="2" t="s">
        <v>1477</v>
      </c>
      <c r="G1309" s="1"/>
      <c r="H1309" s="2" t="s">
        <v>34</v>
      </c>
      <c r="I1309" s="2" t="s">
        <v>99</v>
      </c>
      <c r="J1309" s="2" t="s">
        <v>140</v>
      </c>
      <c r="K1309" s="1">
        <v>-50315</v>
      </c>
      <c r="L1309" s="1">
        <v>34957</v>
      </c>
      <c r="M1309" s="2" t="s">
        <v>20</v>
      </c>
      <c r="N1309" s="1">
        <v>2006</v>
      </c>
      <c r="O1309" s="1" t="str" cm="1">
        <f t="array" ref="O13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9" s="1" t="str" cm="1">
        <f t="array" ref="P13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09" s="2" t="s">
        <v>31</v>
      </c>
      <c r="R1309" s="2" t="str" cm="1">
        <f t="array" ref="R13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09" s="2" t="str">
        <f>IF(Esta[[#This Row],[TEC - Tipo de Estrutura 2]]="Pórtico","Vãos Multiplos",Esta[[#This Row],[TEC - Tipo de Estrutura 2]])</f>
        <v>Vãos Multiplos</v>
      </c>
      <c r="T1309" s="1">
        <v>3</v>
      </c>
      <c r="U1309" s="1">
        <v>39.33</v>
      </c>
      <c r="V1309" s="1">
        <v>10.59</v>
      </c>
      <c r="W1309" s="1">
        <v>18.13</v>
      </c>
      <c r="X1309" s="1">
        <v>5.8</v>
      </c>
      <c r="Y1309" s="8"/>
      <c r="Z1309" s="1" t="s">
        <v>41</v>
      </c>
      <c r="AA1309" s="2" t="s">
        <v>23</v>
      </c>
      <c r="AB1309" s="2" t="str" cm="1">
        <f t="array" ref="AB13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0" spans="1:29" ht="15" hidden="1" customHeight="1" x14ac:dyDescent="0.35">
      <c r="A1310" s="1">
        <v>2004</v>
      </c>
      <c r="B1310" s="1">
        <v>8</v>
      </c>
      <c r="C1310" s="11">
        <v>-8.7100001369295796</v>
      </c>
      <c r="D1310" s="10">
        <v>39.979920047586603</v>
      </c>
      <c r="E1310" s="1">
        <v>5761</v>
      </c>
      <c r="F1310" s="2" t="s">
        <v>1478</v>
      </c>
      <c r="G1310" s="1"/>
      <c r="H1310" s="2" t="s">
        <v>55</v>
      </c>
      <c r="I1310" s="2" t="s">
        <v>99</v>
      </c>
      <c r="J1310" s="2" t="s">
        <v>140</v>
      </c>
      <c r="K1310" s="1">
        <v>-49277.59</v>
      </c>
      <c r="L1310" s="1">
        <v>34763.589999999997</v>
      </c>
      <c r="M1310" s="2" t="s">
        <v>20</v>
      </c>
      <c r="N1310" s="1">
        <v>2006</v>
      </c>
      <c r="O1310" s="1" t="str" cm="1">
        <f t="array" ref="O13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0" s="1" t="str" cm="1">
        <f t="array" ref="P13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0" s="2" t="s">
        <v>31</v>
      </c>
      <c r="R1310" s="2" t="str" cm="1">
        <f t="array" ref="R13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0" s="2" t="str">
        <f>IF(Esta[[#This Row],[TEC - Tipo de Estrutura 2]]="Pórtico","Vãos Multiplos",Esta[[#This Row],[TEC - Tipo de Estrutura 2]])</f>
        <v>Vãos Multiplos</v>
      </c>
      <c r="T1310" s="1">
        <v>18</v>
      </c>
      <c r="U1310" s="1">
        <v>625.92999999999995</v>
      </c>
      <c r="V1310" s="1">
        <v>15.55</v>
      </c>
      <c r="W1310" s="1">
        <v>36.770000000000003</v>
      </c>
      <c r="X1310" s="1">
        <v>10.02</v>
      </c>
      <c r="Y1310" s="8"/>
      <c r="Z1310" s="1" t="s">
        <v>41</v>
      </c>
      <c r="AA1310" s="2" t="s">
        <v>23</v>
      </c>
      <c r="AB1310" s="2" t="str" cm="1">
        <f t="array" ref="AB13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1" spans="1:29" ht="15" hidden="1" customHeight="1" x14ac:dyDescent="0.35">
      <c r="A1311" s="1">
        <v>2005</v>
      </c>
      <c r="B1311" s="1">
        <v>4</v>
      </c>
      <c r="C1311" s="11">
        <v>-8.6994814837971397</v>
      </c>
      <c r="D1311" s="10">
        <v>39.977127598058402</v>
      </c>
      <c r="E1311" s="1">
        <v>5762</v>
      </c>
      <c r="F1311" s="2" t="s">
        <v>1479</v>
      </c>
      <c r="G1311" s="1"/>
      <c r="H1311" s="2" t="s">
        <v>34</v>
      </c>
      <c r="I1311" s="2" t="s">
        <v>99</v>
      </c>
      <c r="J1311" s="2" t="s">
        <v>140</v>
      </c>
      <c r="K1311" s="1">
        <v>-48381.06</v>
      </c>
      <c r="L1311" s="1">
        <v>34447.769999999997</v>
      </c>
      <c r="M1311" s="2" t="s">
        <v>20</v>
      </c>
      <c r="N1311" s="1">
        <v>2006</v>
      </c>
      <c r="O1311" s="1" t="str" cm="1">
        <f t="array" ref="O13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1" s="1" t="str" cm="1">
        <f t="array" ref="P13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1" s="2" t="s">
        <v>31</v>
      </c>
      <c r="R1311" s="2" t="str" cm="1">
        <f t="array" ref="R13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1" s="2" t="str">
        <f>IF(Esta[[#This Row],[TEC - Tipo de Estrutura 2]]="Pórtico","Vãos Multiplos",Esta[[#This Row],[TEC - Tipo de Estrutura 2]])</f>
        <v>Vãos Multiplos</v>
      </c>
      <c r="T1311" s="1">
        <v>3</v>
      </c>
      <c r="U1311" s="1">
        <v>71.239999999999995</v>
      </c>
      <c r="V1311" s="1">
        <v>8.9</v>
      </c>
      <c r="W1311" s="1">
        <v>33.39</v>
      </c>
      <c r="X1311" s="1">
        <v>5.98</v>
      </c>
      <c r="Y1311" s="8"/>
      <c r="Z1311" s="1" t="s">
        <v>41</v>
      </c>
      <c r="AA1311" s="2" t="s">
        <v>23</v>
      </c>
      <c r="AB1311" s="2" t="str" cm="1">
        <f t="array" ref="AB13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2" spans="1:29" ht="15" hidden="1" customHeight="1" x14ac:dyDescent="0.35">
      <c r="A1312" s="1">
        <v>2006</v>
      </c>
      <c r="B1312" s="1">
        <v>4</v>
      </c>
      <c r="C1312" s="11">
        <v>-8.6982741242310304</v>
      </c>
      <c r="D1312" s="10">
        <v>39.973338385320702</v>
      </c>
      <c r="E1312" s="1">
        <v>5764</v>
      </c>
      <c r="F1312" s="2" t="s">
        <v>1480</v>
      </c>
      <c r="G1312" s="1"/>
      <c r="H1312" s="2" t="s">
        <v>18</v>
      </c>
      <c r="I1312" s="2" t="s">
        <v>99</v>
      </c>
      <c r="J1312" s="2" t="s">
        <v>140</v>
      </c>
      <c r="K1312" s="1">
        <v>-48280.59</v>
      </c>
      <c r="L1312" s="1">
        <v>34026.379999999997</v>
      </c>
      <c r="M1312" s="2" t="s">
        <v>20</v>
      </c>
      <c r="N1312" s="1">
        <v>2006</v>
      </c>
      <c r="O1312" s="1" t="str" cm="1">
        <f t="array" ref="O13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2" s="1" t="str" cm="1">
        <f t="array" ref="P13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2" s="2" t="s">
        <v>31</v>
      </c>
      <c r="R1312" s="2" t="str" cm="1">
        <f t="array" ref="R13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2" s="2" t="str">
        <f>IF(Esta[[#This Row],[TEC - Tipo de Estrutura 2]]="Pórtico","Vãos Multiplos",Esta[[#This Row],[TEC - Tipo de Estrutura 2]])</f>
        <v>Vãos Multiplos</v>
      </c>
      <c r="T1312" s="1">
        <v>3</v>
      </c>
      <c r="U1312" s="1">
        <v>43.19</v>
      </c>
      <c r="V1312" s="1">
        <v>30.66</v>
      </c>
      <c r="W1312" s="1">
        <v>19.63</v>
      </c>
      <c r="X1312" s="1">
        <v>6.28</v>
      </c>
      <c r="Y1312" s="8"/>
      <c r="Z1312" s="1" t="s">
        <v>41</v>
      </c>
      <c r="AA1312" s="2" t="s">
        <v>23</v>
      </c>
      <c r="AB1312" s="2" t="str" cm="1">
        <f t="array" ref="AB13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3" spans="1:29" ht="15" hidden="1" customHeight="1" x14ac:dyDescent="0.35">
      <c r="A1313" s="1">
        <v>2007</v>
      </c>
      <c r="B1313" s="1">
        <v>4</v>
      </c>
      <c r="C1313" s="11">
        <v>-8.6939651787530305</v>
      </c>
      <c r="D1313" s="10">
        <v>39.963321755363303</v>
      </c>
      <c r="E1313" s="1">
        <v>5766</v>
      </c>
      <c r="F1313" s="2" t="s">
        <v>1481</v>
      </c>
      <c r="G1313" s="1"/>
      <c r="H1313" s="2" t="s">
        <v>34</v>
      </c>
      <c r="I1313" s="2" t="s">
        <v>99</v>
      </c>
      <c r="J1313" s="2" t="s">
        <v>140</v>
      </c>
      <c r="K1313" s="1">
        <v>-47919.48</v>
      </c>
      <c r="L1313" s="1">
        <v>32911.86</v>
      </c>
      <c r="M1313" s="2" t="s">
        <v>20</v>
      </c>
      <c r="N1313" s="1">
        <v>2006</v>
      </c>
      <c r="O1313" s="1" t="str" cm="1">
        <f t="array" ref="O13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3" s="1" t="str" cm="1">
        <f t="array" ref="P13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3" s="2" t="s">
        <v>31</v>
      </c>
      <c r="R1313" s="2" t="str" cm="1">
        <f t="array" ref="R13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3" s="2" t="str">
        <f>IF(Esta[[#This Row],[TEC - Tipo de Estrutura 2]]="Pórtico","Vãos Multiplos",Esta[[#This Row],[TEC - Tipo de Estrutura 2]])</f>
        <v>Vãos Multiplos</v>
      </c>
      <c r="T1313" s="1">
        <v>3</v>
      </c>
      <c r="U1313" s="1">
        <v>45.11</v>
      </c>
      <c r="V1313" s="1">
        <v>10.34</v>
      </c>
      <c r="W1313" s="1">
        <v>18.11</v>
      </c>
      <c r="X1313" s="1">
        <v>8.56</v>
      </c>
      <c r="Y1313" s="8"/>
      <c r="Z1313" s="1" t="s">
        <v>41</v>
      </c>
      <c r="AA1313" s="2" t="s">
        <v>23</v>
      </c>
      <c r="AB1313" s="2" t="str" cm="1">
        <f t="array" ref="AB13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4" spans="1:29" ht="15" hidden="1" customHeight="1" x14ac:dyDescent="0.35">
      <c r="A1314" s="1">
        <v>2008</v>
      </c>
      <c r="B1314" s="1">
        <v>4</v>
      </c>
      <c r="C1314" s="11">
        <v>-8.6927123443146197</v>
      </c>
      <c r="D1314" s="10">
        <v>39.959269623891402</v>
      </c>
      <c r="E1314" s="1">
        <v>5767</v>
      </c>
      <c r="F1314" s="2" t="s">
        <v>1482</v>
      </c>
      <c r="G1314" s="1"/>
      <c r="H1314" s="2" t="s">
        <v>18</v>
      </c>
      <c r="I1314" s="2" t="s">
        <v>99</v>
      </c>
      <c r="J1314" s="2" t="s">
        <v>140</v>
      </c>
      <c r="K1314" s="1">
        <v>-47815.26</v>
      </c>
      <c r="L1314" s="1">
        <v>32461.26</v>
      </c>
      <c r="M1314" s="2" t="s">
        <v>20</v>
      </c>
      <c r="N1314" s="1">
        <v>2006</v>
      </c>
      <c r="O1314" s="1" t="str" cm="1">
        <f t="array" ref="O13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4" s="1" t="str" cm="1">
        <f t="array" ref="P13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4" s="2" t="s">
        <v>31</v>
      </c>
      <c r="R1314" s="2" t="str" cm="1">
        <f t="array" ref="R13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4" s="2" t="str">
        <f>IF(Esta[[#This Row],[TEC - Tipo de Estrutura 2]]="Pórtico","Vãos Multiplos",Esta[[#This Row],[TEC - Tipo de Estrutura 2]])</f>
        <v>Vãos Multiplos</v>
      </c>
      <c r="T1314" s="1">
        <v>3</v>
      </c>
      <c r="U1314" s="1">
        <v>48.88</v>
      </c>
      <c r="V1314" s="1">
        <v>14.72</v>
      </c>
      <c r="W1314" s="1">
        <v>25.39</v>
      </c>
      <c r="X1314" s="1">
        <v>7.64</v>
      </c>
      <c r="Y1314" s="8"/>
      <c r="Z1314" s="1" t="s">
        <v>41</v>
      </c>
      <c r="AA1314" s="2" t="s">
        <v>23</v>
      </c>
      <c r="AB1314" s="2" t="str" cm="1">
        <f t="array" ref="AB13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5" spans="1:29" ht="15" hidden="1" customHeight="1" x14ac:dyDescent="0.35">
      <c r="A1315" s="1">
        <v>2009</v>
      </c>
      <c r="B1315" s="1">
        <v>4</v>
      </c>
      <c r="C1315" s="11">
        <v>-8.6859372791949205</v>
      </c>
      <c r="D1315" s="10">
        <v>39.9515266332048</v>
      </c>
      <c r="E1315" s="1">
        <v>5769</v>
      </c>
      <c r="F1315" s="2" t="s">
        <v>1483</v>
      </c>
      <c r="G1315" s="1"/>
      <c r="H1315" s="2" t="s">
        <v>18</v>
      </c>
      <c r="I1315" s="2" t="s">
        <v>99</v>
      </c>
      <c r="J1315" s="2" t="s">
        <v>140</v>
      </c>
      <c r="K1315" s="1">
        <v>-47241.69</v>
      </c>
      <c r="L1315" s="1">
        <v>31597.91</v>
      </c>
      <c r="M1315" s="2" t="s">
        <v>20</v>
      </c>
      <c r="N1315" s="1">
        <v>2006</v>
      </c>
      <c r="O1315" s="1" t="str" cm="1">
        <f t="array" ref="O13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5" s="1" t="str" cm="1">
        <f t="array" ref="P13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5" s="2" t="s">
        <v>31</v>
      </c>
      <c r="R1315" s="2" t="str" cm="1">
        <f t="array" ref="R13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5" s="2" t="str">
        <f>IF(Esta[[#This Row],[TEC - Tipo de Estrutura 2]]="Pórtico","Vãos Multiplos",Esta[[#This Row],[TEC - Tipo de Estrutura 2]])</f>
        <v>Vãos Multiplos</v>
      </c>
      <c r="T1315" s="1">
        <v>1</v>
      </c>
      <c r="U1315" s="1">
        <v>9.2100000000000009</v>
      </c>
      <c r="V1315" s="1">
        <v>14.93</v>
      </c>
      <c r="W1315" s="1">
        <v>9.2100000000000009</v>
      </c>
      <c r="X1315" s="7"/>
      <c r="Y1315" s="8"/>
      <c r="Z1315" s="1" t="s">
        <v>41</v>
      </c>
      <c r="AA1315" s="2" t="s">
        <v>23</v>
      </c>
      <c r="AB1315" s="2" t="str" cm="1">
        <f t="array" ref="AB13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6" spans="1:29" ht="15" hidden="1" customHeight="1" x14ac:dyDescent="0.35">
      <c r="A1316" s="1">
        <v>2010</v>
      </c>
      <c r="B1316" s="1">
        <v>4</v>
      </c>
      <c r="C1316" s="11">
        <v>-8.6756163220488407</v>
      </c>
      <c r="D1316" s="10">
        <v>39.943695767928197</v>
      </c>
      <c r="E1316" s="1">
        <v>5772</v>
      </c>
      <c r="F1316" s="2" t="s">
        <v>1484</v>
      </c>
      <c r="G1316" s="1"/>
      <c r="H1316" s="2" t="s">
        <v>34</v>
      </c>
      <c r="I1316" s="2" t="s">
        <v>99</v>
      </c>
      <c r="J1316" s="2" t="s">
        <v>140</v>
      </c>
      <c r="K1316" s="1">
        <v>-46365</v>
      </c>
      <c r="L1316" s="1">
        <v>30723</v>
      </c>
      <c r="M1316" s="2" t="s">
        <v>20</v>
      </c>
      <c r="N1316" s="1">
        <v>2006</v>
      </c>
      <c r="O1316" s="1" t="str" cm="1">
        <f t="array" ref="O13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6" s="1" t="str" cm="1">
        <f t="array" ref="P13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6" s="2" t="s">
        <v>31</v>
      </c>
      <c r="R1316" s="2" t="str" cm="1">
        <f t="array" ref="R13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6" s="2" t="str">
        <f>IF(Esta[[#This Row],[TEC - Tipo de Estrutura 2]]="Pórtico","Vãos Multiplos",Esta[[#This Row],[TEC - Tipo de Estrutura 2]])</f>
        <v>Vãos Multiplos</v>
      </c>
      <c r="T1316" s="1">
        <v>3</v>
      </c>
      <c r="U1316" s="1">
        <v>44.03</v>
      </c>
      <c r="V1316" s="1">
        <v>7.92</v>
      </c>
      <c r="W1316" s="1">
        <v>19.71</v>
      </c>
      <c r="X1316" s="1">
        <v>7.53</v>
      </c>
      <c r="Y1316" s="8"/>
      <c r="Z1316" s="1" t="s">
        <v>41</v>
      </c>
      <c r="AA1316" s="2" t="s">
        <v>23</v>
      </c>
      <c r="AB1316" s="2" t="str" cm="1">
        <f t="array" ref="AB13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7" spans="1:29" ht="15" hidden="1" customHeight="1" x14ac:dyDescent="0.35">
      <c r="A1317" s="1">
        <v>2011</v>
      </c>
      <c r="B1317" s="1">
        <v>4</v>
      </c>
      <c r="C1317" s="11">
        <v>-9.1815232206035091</v>
      </c>
      <c r="D1317" s="10">
        <v>39.336293012172298</v>
      </c>
      <c r="E1317" s="1">
        <v>5775</v>
      </c>
      <c r="F1317" s="2" t="s">
        <v>1485</v>
      </c>
      <c r="G1317" s="1"/>
      <c r="H1317" s="2" t="s">
        <v>34</v>
      </c>
      <c r="I1317" s="2" t="s">
        <v>99</v>
      </c>
      <c r="J1317" s="2" t="s">
        <v>434</v>
      </c>
      <c r="K1317" s="1">
        <v>-90389.93</v>
      </c>
      <c r="L1317" s="1">
        <v>-36332.239999999998</v>
      </c>
      <c r="M1317" s="2" t="s">
        <v>20</v>
      </c>
      <c r="N1317" s="1">
        <v>2006</v>
      </c>
      <c r="O1317" s="1" t="str" cm="1">
        <f t="array" ref="O13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7" s="1" t="str" cm="1">
        <f t="array" ref="P13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7" s="2" t="s">
        <v>31</v>
      </c>
      <c r="R1317" s="2" t="str" cm="1">
        <f t="array" ref="R13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7" s="2" t="str">
        <f>IF(Esta[[#This Row],[TEC - Tipo de Estrutura 2]]="Pórtico","Vãos Multiplos",Esta[[#This Row],[TEC - Tipo de Estrutura 2]])</f>
        <v>Vãos Multiplos</v>
      </c>
      <c r="T1317" s="1">
        <v>3</v>
      </c>
      <c r="U1317" s="1">
        <v>63.8</v>
      </c>
      <c r="V1317" s="1">
        <v>8</v>
      </c>
      <c r="W1317" s="1">
        <v>30.35</v>
      </c>
      <c r="X1317" s="1">
        <v>7.43</v>
      </c>
      <c r="Y1317" s="8"/>
      <c r="Z1317" s="1" t="s">
        <v>22</v>
      </c>
      <c r="AA1317" s="2" t="s">
        <v>35</v>
      </c>
      <c r="AB1317" s="2" t="str" cm="1">
        <f t="array" ref="AB13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8" spans="1:29" ht="15" hidden="1" customHeight="1" x14ac:dyDescent="0.35">
      <c r="A1318" s="1">
        <v>2012</v>
      </c>
      <c r="B1318" s="1">
        <v>4</v>
      </c>
      <c r="C1318" s="11">
        <v>-8.4730507947854097</v>
      </c>
      <c r="D1318" s="10">
        <v>40.474820985206698</v>
      </c>
      <c r="E1318" s="1">
        <v>5779</v>
      </c>
      <c r="F1318" s="2" t="s">
        <v>1486</v>
      </c>
      <c r="G1318" s="1"/>
      <c r="H1318" s="2" t="s">
        <v>18</v>
      </c>
      <c r="I1318" s="2" t="s">
        <v>1076</v>
      </c>
      <c r="J1318" s="2" t="s">
        <v>1108</v>
      </c>
      <c r="K1318" s="1">
        <v>-28826.959999999999</v>
      </c>
      <c r="L1318" s="1">
        <v>89613.01</v>
      </c>
      <c r="M1318" s="2" t="s">
        <v>20</v>
      </c>
      <c r="N1318" s="1">
        <v>2005</v>
      </c>
      <c r="O1318" s="1" t="str" cm="1">
        <f t="array" ref="O13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8" s="1" t="str" cm="1">
        <f t="array" ref="P13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8" s="2" t="s">
        <v>57</v>
      </c>
      <c r="R1318" s="2" t="str" cm="1">
        <f t="array" ref="R13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18" s="2" t="str">
        <f>IF(Esta[[#This Row],[TEC - Tipo de Estrutura 2]]="Pórtico","Vãos Multiplos",Esta[[#This Row],[TEC - Tipo de Estrutura 2]])</f>
        <v>Vãos Multiplos</v>
      </c>
      <c r="T1318" s="1">
        <v>1</v>
      </c>
      <c r="U1318" s="1">
        <v>11.6</v>
      </c>
      <c r="V1318" s="1">
        <v>14.45</v>
      </c>
      <c r="W1318" s="1">
        <v>11.6</v>
      </c>
      <c r="X1318" s="7"/>
      <c r="Y1318" s="8"/>
      <c r="Z1318" s="1" t="s">
        <v>41</v>
      </c>
      <c r="AA1318" s="2" t="s">
        <v>23</v>
      </c>
      <c r="AB1318" s="2" t="str" cm="1">
        <f t="array" ref="AB13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19" spans="1:29" ht="15" hidden="1" customHeight="1" x14ac:dyDescent="0.35">
      <c r="A1319" s="1">
        <v>2013</v>
      </c>
      <c r="B1319" s="1">
        <v>4</v>
      </c>
      <c r="C1319" s="11">
        <v>-8.6228710432802593</v>
      </c>
      <c r="D1319" s="10">
        <v>41.172061080371897</v>
      </c>
      <c r="E1319" s="1">
        <v>5788</v>
      </c>
      <c r="F1319" s="2" t="s">
        <v>1487</v>
      </c>
      <c r="G1319" s="1"/>
      <c r="H1319" s="2" t="s">
        <v>55</v>
      </c>
      <c r="I1319" s="2" t="s">
        <v>480</v>
      </c>
      <c r="J1319" s="2" t="s">
        <v>480</v>
      </c>
      <c r="K1319" s="1">
        <v>-41099</v>
      </c>
      <c r="L1319" s="1">
        <v>167102</v>
      </c>
      <c r="M1319" s="2" t="s">
        <v>20</v>
      </c>
      <c r="N1319" s="1">
        <v>2006</v>
      </c>
      <c r="O1319" s="1" t="str" cm="1">
        <f t="array" ref="O13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9" s="1" t="str" cm="1">
        <f t="array" ref="P13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19" s="2" t="s">
        <v>31</v>
      </c>
      <c r="R1319" s="2" t="str" cm="1">
        <f t="array" ref="R13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19" s="2" t="str">
        <f>IF(Esta[[#This Row],[TEC - Tipo de Estrutura 2]]="Pórtico","Vãos Multiplos",Esta[[#This Row],[TEC - Tipo de Estrutura 2]])</f>
        <v>Vãos Multiplos</v>
      </c>
      <c r="T1319" s="1">
        <v>4</v>
      </c>
      <c r="U1319" s="1">
        <v>104.3</v>
      </c>
      <c r="V1319" s="1">
        <v>12.5</v>
      </c>
      <c r="W1319" s="1">
        <v>31.6</v>
      </c>
      <c r="X1319" s="1">
        <v>7.3</v>
      </c>
      <c r="Y1319" s="8"/>
      <c r="Z1319" s="1" t="s">
        <v>37</v>
      </c>
      <c r="AA1319" s="2" t="s">
        <v>35</v>
      </c>
      <c r="AB1319" s="2" t="str" cm="1">
        <f t="array" ref="AB13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0" spans="1:29" ht="15" hidden="1" customHeight="1" x14ac:dyDescent="0.35">
      <c r="A1320" s="1">
        <v>2014</v>
      </c>
      <c r="B1320" s="1">
        <v>5</v>
      </c>
      <c r="C1320" s="11">
        <v>-8.7430291685899508</v>
      </c>
      <c r="D1320" s="10">
        <v>41.362177357284203</v>
      </c>
      <c r="E1320" s="1">
        <v>5789</v>
      </c>
      <c r="F1320" s="2" t="s">
        <v>1488</v>
      </c>
      <c r="G1320" s="1"/>
      <c r="H1320" s="2" t="s">
        <v>18</v>
      </c>
      <c r="I1320" s="2" t="s">
        <v>480</v>
      </c>
      <c r="J1320" s="2" t="s">
        <v>632</v>
      </c>
      <c r="K1320" s="1">
        <v>-51034</v>
      </c>
      <c r="L1320" s="1">
        <v>188280</v>
      </c>
      <c r="M1320" s="2" t="s">
        <v>20</v>
      </c>
      <c r="N1320" s="1">
        <v>2006</v>
      </c>
      <c r="O1320" s="1" t="str" cm="1">
        <f t="array" ref="O13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0" s="1" t="str" cm="1">
        <f t="array" ref="P13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0" s="2" t="s">
        <v>31</v>
      </c>
      <c r="R1320" s="2" t="str" cm="1">
        <f t="array" ref="R13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20" s="2" t="str">
        <f>IF(Esta[[#This Row],[TEC - Tipo de Estrutura 2]]="Pórtico","Vãos Multiplos",Esta[[#This Row],[TEC - Tipo de Estrutura 2]])</f>
        <v>Vãos Multiplos</v>
      </c>
      <c r="T1320" s="1">
        <v>2</v>
      </c>
      <c r="U1320" s="1">
        <v>55</v>
      </c>
      <c r="V1320" s="1">
        <v>14.6</v>
      </c>
      <c r="W1320" s="1">
        <v>27.5</v>
      </c>
      <c r="X1320" s="1">
        <v>5.9</v>
      </c>
      <c r="Y1320" s="8"/>
      <c r="Z1320" s="1" t="s">
        <v>37</v>
      </c>
      <c r="AA1320" s="2" t="s">
        <v>23</v>
      </c>
      <c r="AB1320" s="2" t="str" cm="1">
        <f t="array" ref="AB13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1" spans="1:29" ht="15" hidden="1" customHeight="1" x14ac:dyDescent="0.35">
      <c r="A1321" s="1">
        <v>2015</v>
      </c>
      <c r="B1321" s="1">
        <v>4</v>
      </c>
      <c r="C1321" s="11">
        <v>-8.0330945399559308</v>
      </c>
      <c r="D1321" s="10">
        <v>41.342266414142102</v>
      </c>
      <c r="E1321" s="1">
        <v>5806</v>
      </c>
      <c r="F1321" s="2" t="s">
        <v>1489</v>
      </c>
      <c r="G1321" s="1"/>
      <c r="H1321" s="2" t="s">
        <v>18</v>
      </c>
      <c r="I1321" s="2" t="s">
        <v>151</v>
      </c>
      <c r="J1321" s="2" t="s">
        <v>945</v>
      </c>
      <c r="K1321" s="1">
        <v>8371</v>
      </c>
      <c r="L1321" s="1">
        <v>185894</v>
      </c>
      <c r="M1321" s="2" t="s">
        <v>20</v>
      </c>
      <c r="N1321" s="1">
        <v>2010</v>
      </c>
      <c r="O1321" s="1" t="str" cm="1">
        <f t="array" ref="O13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1" s="1" t="str" cm="1">
        <f t="array" ref="P13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1" s="2" t="s">
        <v>154</v>
      </c>
      <c r="R1321" s="2" t="str" cm="1">
        <f t="array" ref="R13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21" s="2" t="str">
        <f>IF(Esta[[#This Row],[TEC - Tipo de Estrutura 2]]="Pórtico","Vãos Multiplos",Esta[[#This Row],[TEC - Tipo de Estrutura 2]])</f>
        <v>Arco</v>
      </c>
      <c r="T1321" s="1">
        <v>1</v>
      </c>
      <c r="U1321" s="1">
        <v>10.119999999999999</v>
      </c>
      <c r="V1321" s="1">
        <v>20.100000000000001</v>
      </c>
      <c r="W1321" s="1">
        <v>10.119999999999999</v>
      </c>
      <c r="X1321" s="7"/>
      <c r="Y1321" s="8"/>
      <c r="Z1321" s="1" t="s">
        <v>37</v>
      </c>
      <c r="AA1321" s="2" t="s">
        <v>23</v>
      </c>
      <c r="AB1321" s="2" t="str" cm="1">
        <f t="array" ref="AB13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2" spans="1:29" ht="15" hidden="1" customHeight="1" x14ac:dyDescent="0.35">
      <c r="A1322" s="1">
        <v>2016</v>
      </c>
      <c r="B1322" s="1">
        <v>4</v>
      </c>
      <c r="C1322" s="11">
        <v>-8.0118855767707906</v>
      </c>
      <c r="D1322" s="10">
        <v>41.356166346212703</v>
      </c>
      <c r="E1322" s="1">
        <v>5807</v>
      </c>
      <c r="F1322" s="2" t="s">
        <v>1002</v>
      </c>
      <c r="G1322" s="1"/>
      <c r="H1322" s="2" t="s">
        <v>18</v>
      </c>
      <c r="I1322" s="2" t="s">
        <v>151</v>
      </c>
      <c r="J1322" s="2" t="s">
        <v>945</v>
      </c>
      <c r="K1322" s="1">
        <v>10144</v>
      </c>
      <c r="L1322" s="1">
        <v>187440</v>
      </c>
      <c r="M1322" s="2" t="s">
        <v>20</v>
      </c>
      <c r="N1322" s="1">
        <v>2010</v>
      </c>
      <c r="O1322" s="1" t="str" cm="1">
        <f t="array" ref="O13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2" s="1" t="str" cm="1">
        <f t="array" ref="P13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2" s="2" t="s">
        <v>205</v>
      </c>
      <c r="R1322" s="2" t="str" cm="1">
        <f t="array" ref="R13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322" s="2" t="str">
        <f>IF(Esta[[#This Row],[TEC - Tipo de Estrutura 2]]="Pórtico","Vãos Multiplos",Esta[[#This Row],[TEC - Tipo de Estrutura 2]])</f>
        <v>Outro</v>
      </c>
      <c r="T1322" s="1">
        <v>1</v>
      </c>
      <c r="U1322" s="1">
        <v>4</v>
      </c>
      <c r="V1322" s="1">
        <v>31.7</v>
      </c>
      <c r="W1322" s="1">
        <v>4</v>
      </c>
      <c r="X1322" s="7"/>
      <c r="Y1322" s="8"/>
      <c r="Z1322" s="1" t="s">
        <v>37</v>
      </c>
      <c r="AA1322" s="2" t="s">
        <v>206</v>
      </c>
      <c r="AB1322" s="2" t="str" cm="1">
        <f t="array" ref="AB13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3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323" spans="1:29" ht="15" hidden="1" customHeight="1" x14ac:dyDescent="0.35">
      <c r="A1323" s="1">
        <v>2018</v>
      </c>
      <c r="B1323" s="1">
        <v>4</v>
      </c>
      <c r="C1323" s="11">
        <v>-7.48545215705572</v>
      </c>
      <c r="D1323" s="10">
        <v>41.300704975235398</v>
      </c>
      <c r="E1323" s="1">
        <v>5823</v>
      </c>
      <c r="F1323" s="2" t="s">
        <v>1490</v>
      </c>
      <c r="G1323" s="1"/>
      <c r="H1323" s="2" t="s">
        <v>18</v>
      </c>
      <c r="I1323" s="2" t="s">
        <v>185</v>
      </c>
      <c r="J1323" s="2" t="s">
        <v>717</v>
      </c>
      <c r="K1323" s="1">
        <v>54242.42</v>
      </c>
      <c r="L1323" s="1">
        <v>181475.7</v>
      </c>
      <c r="M1323" s="2" t="s">
        <v>20</v>
      </c>
      <c r="N1323" s="1">
        <v>2005</v>
      </c>
      <c r="O1323" s="1" t="str" cm="1">
        <f t="array" ref="O13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3" s="1" t="str" cm="1">
        <f t="array" ref="P13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3" s="2" t="s">
        <v>57</v>
      </c>
      <c r="R1323" s="2" t="str" cm="1">
        <f t="array" ref="R13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23" s="2" t="str">
        <f>IF(Esta[[#This Row],[TEC - Tipo de Estrutura 2]]="Pórtico","Vãos Multiplos",Esta[[#This Row],[TEC - Tipo de Estrutura 2]])</f>
        <v>Vãos Multiplos</v>
      </c>
      <c r="T1323" s="1">
        <v>1</v>
      </c>
      <c r="U1323" s="1">
        <v>12.8</v>
      </c>
      <c r="V1323" s="1">
        <v>16.75</v>
      </c>
      <c r="W1323" s="1">
        <v>12.8</v>
      </c>
      <c r="X1323" s="7"/>
      <c r="Y1323" s="8"/>
      <c r="Z1323" s="1" t="s">
        <v>37</v>
      </c>
      <c r="AA1323" s="2" t="s">
        <v>23</v>
      </c>
      <c r="AB1323" s="2" t="str" cm="1">
        <f t="array" ref="AB13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4" spans="1:29" ht="15" hidden="1" customHeight="1" x14ac:dyDescent="0.35">
      <c r="A1324" s="1">
        <v>2019</v>
      </c>
      <c r="B1324" s="1">
        <v>4</v>
      </c>
      <c r="C1324" s="11">
        <v>-7.4766022347232104</v>
      </c>
      <c r="D1324" s="10">
        <v>41.284429454770297</v>
      </c>
      <c r="E1324" s="1">
        <v>5824</v>
      </c>
      <c r="F1324" s="2" t="s">
        <v>1491</v>
      </c>
      <c r="G1324" s="1"/>
      <c r="H1324" s="2" t="s">
        <v>18</v>
      </c>
      <c r="I1324" s="2" t="s">
        <v>185</v>
      </c>
      <c r="J1324" s="2" t="s">
        <v>717</v>
      </c>
      <c r="K1324" s="1">
        <v>54997.29</v>
      </c>
      <c r="L1324" s="1">
        <v>179673.7</v>
      </c>
      <c r="M1324" s="2" t="s">
        <v>20</v>
      </c>
      <c r="N1324" s="1">
        <v>2005</v>
      </c>
      <c r="O1324" s="1" t="str" cm="1">
        <f t="array" ref="O13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4" s="1" t="str" cm="1">
        <f t="array" ref="P13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4" s="2" t="s">
        <v>57</v>
      </c>
      <c r="R1324" s="2" t="str" cm="1">
        <f t="array" ref="R13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24" s="2" t="str">
        <f>IF(Esta[[#This Row],[TEC - Tipo de Estrutura 2]]="Pórtico","Vãos Multiplos",Esta[[#This Row],[TEC - Tipo de Estrutura 2]])</f>
        <v>Vãos Multiplos</v>
      </c>
      <c r="T1324" s="1">
        <v>1</v>
      </c>
      <c r="U1324" s="1">
        <v>16</v>
      </c>
      <c r="V1324" s="1">
        <v>33.07</v>
      </c>
      <c r="W1324" s="1">
        <v>16</v>
      </c>
      <c r="X1324" s="7"/>
      <c r="Y1324" s="8"/>
      <c r="Z1324" s="1" t="s">
        <v>37</v>
      </c>
      <c r="AA1324" s="2" t="s">
        <v>23</v>
      </c>
      <c r="AB1324" s="2" t="str" cm="1">
        <f t="array" ref="AB13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5" spans="1:29" ht="15" hidden="1" customHeight="1" x14ac:dyDescent="0.35">
      <c r="A1325" s="1">
        <v>2020</v>
      </c>
      <c r="B1325" s="1">
        <v>4</v>
      </c>
      <c r="C1325" s="11">
        <v>-8.4208736051061699</v>
      </c>
      <c r="D1325" s="10">
        <v>40.190446721277603</v>
      </c>
      <c r="E1325" s="1">
        <v>5826</v>
      </c>
      <c r="F1325" s="2" t="s">
        <v>1492</v>
      </c>
      <c r="G1325" s="1"/>
      <c r="H1325" s="2" t="s">
        <v>34</v>
      </c>
      <c r="I1325" s="2" t="s">
        <v>600</v>
      </c>
      <c r="J1325" s="2" t="s">
        <v>600</v>
      </c>
      <c r="K1325" s="1">
        <v>-24505</v>
      </c>
      <c r="L1325" s="1">
        <v>58020</v>
      </c>
      <c r="M1325" s="2" t="s">
        <v>20</v>
      </c>
      <c r="N1325" s="1">
        <v>2004</v>
      </c>
      <c r="O1325" s="1" t="str" cm="1">
        <f t="array" ref="O13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5" s="1" t="str" cm="1">
        <f t="array" ref="P13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5" s="2" t="s">
        <v>31</v>
      </c>
      <c r="R1325" s="2" t="str" cm="1">
        <f t="array" ref="R13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25" s="2" t="str">
        <f>IF(Esta[[#This Row],[TEC - Tipo de Estrutura 2]]="Pórtico","Vãos Multiplos",Esta[[#This Row],[TEC - Tipo de Estrutura 2]])</f>
        <v>Vãos Multiplos</v>
      </c>
      <c r="T1325" s="1">
        <v>2</v>
      </c>
      <c r="U1325" s="1">
        <v>15.2</v>
      </c>
      <c r="V1325" s="1">
        <v>16.7</v>
      </c>
      <c r="W1325" s="1">
        <v>7.6</v>
      </c>
      <c r="X1325" s="1">
        <v>4.4000000000000004</v>
      </c>
      <c r="Y1325" s="8"/>
      <c r="Z1325" s="1" t="s">
        <v>41</v>
      </c>
      <c r="AA1325" s="2" t="s">
        <v>23</v>
      </c>
      <c r="AB1325" s="2" t="str" cm="1">
        <f t="array" ref="AB13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6" spans="1:29" ht="15" hidden="1" customHeight="1" x14ac:dyDescent="0.35">
      <c r="A1326" s="1">
        <v>2021</v>
      </c>
      <c r="B1326" s="1">
        <v>3</v>
      </c>
      <c r="C1326" s="11">
        <v>-8.4207242939602693</v>
      </c>
      <c r="D1326" s="10">
        <v>40.191239609950898</v>
      </c>
      <c r="E1326" s="1">
        <v>5827</v>
      </c>
      <c r="F1326" s="2" t="s">
        <v>1493</v>
      </c>
      <c r="G1326" s="1"/>
      <c r="H1326" s="2" t="s">
        <v>55</v>
      </c>
      <c r="I1326" s="2" t="s">
        <v>600</v>
      </c>
      <c r="J1326" s="2" t="s">
        <v>600</v>
      </c>
      <c r="K1326" s="1">
        <v>-24492</v>
      </c>
      <c r="L1326" s="1">
        <v>58108</v>
      </c>
      <c r="M1326" s="2" t="s">
        <v>20</v>
      </c>
      <c r="N1326" s="1">
        <v>2004</v>
      </c>
      <c r="O1326" s="1" t="str" cm="1">
        <f t="array" ref="O13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6" s="1" t="str" cm="1">
        <f t="array" ref="P13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6" s="2" t="s">
        <v>57</v>
      </c>
      <c r="R1326" s="2" t="str" cm="1">
        <f t="array" ref="R13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26" s="2" t="str">
        <f>IF(Esta[[#This Row],[TEC - Tipo de Estrutura 2]]="Pórtico","Vãos Multiplos",Esta[[#This Row],[TEC - Tipo de Estrutura 2]])</f>
        <v>Vãos Multiplos</v>
      </c>
      <c r="T1326" s="1">
        <v>1</v>
      </c>
      <c r="U1326" s="1">
        <v>7.9</v>
      </c>
      <c r="V1326" s="1">
        <v>92</v>
      </c>
      <c r="W1326" s="1">
        <v>7.9</v>
      </c>
      <c r="X1326" s="7"/>
      <c r="Y1326" s="8"/>
      <c r="Z1326" s="1" t="s">
        <v>41</v>
      </c>
      <c r="AA1326" s="2" t="s">
        <v>23</v>
      </c>
      <c r="AB1326" s="2" t="str" cm="1">
        <f t="array" ref="AB13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7" spans="1:29" ht="15" hidden="1" customHeight="1" x14ac:dyDescent="0.35">
      <c r="A1327" s="1">
        <v>2022</v>
      </c>
      <c r="B1327" s="1">
        <v>4</v>
      </c>
      <c r="C1327" s="11">
        <v>-8.4205817034758503</v>
      </c>
      <c r="D1327" s="10">
        <v>40.190843705312297</v>
      </c>
      <c r="E1327" s="1">
        <v>5827</v>
      </c>
      <c r="F1327" s="2" t="s">
        <v>1494</v>
      </c>
      <c r="G1327" s="1"/>
      <c r="H1327" s="2" t="s">
        <v>34</v>
      </c>
      <c r="I1327" s="2" t="s">
        <v>600</v>
      </c>
      <c r="J1327" s="2" t="s">
        <v>600</v>
      </c>
      <c r="K1327" s="1">
        <v>-24480</v>
      </c>
      <c r="L1327" s="1">
        <v>58064</v>
      </c>
      <c r="M1327" s="2" t="s">
        <v>20</v>
      </c>
      <c r="N1327" s="1">
        <v>2004</v>
      </c>
      <c r="O1327" s="1" t="str" cm="1">
        <f t="array" ref="O13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7" s="1" t="str" cm="1">
        <f t="array" ref="P13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7" s="2" t="s">
        <v>31</v>
      </c>
      <c r="R1327" s="2" t="str" cm="1">
        <f t="array" ref="R13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27" s="2" t="str">
        <f>IF(Esta[[#This Row],[TEC - Tipo de Estrutura 2]]="Pórtico","Vãos Multiplos",Esta[[#This Row],[TEC - Tipo de Estrutura 2]])</f>
        <v>Vãos Multiplos</v>
      </c>
      <c r="T1327" s="1">
        <v>2</v>
      </c>
      <c r="U1327" s="1">
        <v>15.2</v>
      </c>
      <c r="V1327" s="1">
        <v>52.5</v>
      </c>
      <c r="W1327" s="1">
        <v>7.6</v>
      </c>
      <c r="X1327" s="1">
        <v>4.5</v>
      </c>
      <c r="Y1327" s="8"/>
      <c r="Z1327" s="1" t="s">
        <v>41</v>
      </c>
      <c r="AA1327" s="2" t="s">
        <v>23</v>
      </c>
      <c r="AB1327" s="2" t="str" cm="1">
        <f t="array" ref="AB13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8" spans="1:29" ht="15" hidden="1" customHeight="1" x14ac:dyDescent="0.35">
      <c r="A1328" s="1">
        <v>2024</v>
      </c>
      <c r="B1328" s="1">
        <v>4</v>
      </c>
      <c r="C1328" s="11">
        <v>-7.4720963730359102</v>
      </c>
      <c r="D1328" s="10">
        <v>41.2789885954382</v>
      </c>
      <c r="E1328" s="1">
        <v>5832</v>
      </c>
      <c r="F1328" s="2" t="s">
        <v>1495</v>
      </c>
      <c r="G1328" s="1"/>
      <c r="H1328" s="2" t="s">
        <v>18</v>
      </c>
      <c r="I1328" s="2" t="s">
        <v>185</v>
      </c>
      <c r="J1328" s="2" t="s">
        <v>717</v>
      </c>
      <c r="K1328" s="1">
        <v>55379.360000000001</v>
      </c>
      <c r="L1328" s="1">
        <v>179072.3</v>
      </c>
      <c r="M1328" s="2" t="s">
        <v>20</v>
      </c>
      <c r="N1328" s="1">
        <v>2005</v>
      </c>
      <c r="O1328" s="1" t="str" cm="1">
        <f t="array" ref="O13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8" s="1" t="str" cm="1">
        <f t="array" ref="P13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8" s="2" t="s">
        <v>57</v>
      </c>
      <c r="R1328" s="2" t="str" cm="1">
        <f t="array" ref="R13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28" s="2" t="str">
        <f>IF(Esta[[#This Row],[TEC - Tipo de Estrutura 2]]="Pórtico","Vãos Multiplos",Esta[[#This Row],[TEC - Tipo de Estrutura 2]])</f>
        <v>Vãos Multiplos</v>
      </c>
      <c r="T1328" s="1">
        <v>1</v>
      </c>
      <c r="U1328" s="1">
        <v>10.8</v>
      </c>
      <c r="V1328" s="1">
        <v>12.4</v>
      </c>
      <c r="W1328" s="1">
        <v>10.8</v>
      </c>
      <c r="X1328" s="7"/>
      <c r="Y1328" s="8"/>
      <c r="Z1328" s="1" t="s">
        <v>37</v>
      </c>
      <c r="AA1328" s="2" t="s">
        <v>23</v>
      </c>
      <c r="AB1328" s="2" t="str" cm="1">
        <f t="array" ref="AB13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29" spans="1:29" ht="15" hidden="1" customHeight="1" x14ac:dyDescent="0.35">
      <c r="A1329" s="1">
        <v>2025</v>
      </c>
      <c r="B1329" s="1">
        <v>4</v>
      </c>
      <c r="C1329" s="11">
        <v>-8.9557098478189001</v>
      </c>
      <c r="D1329" s="10">
        <v>39.2253456526687</v>
      </c>
      <c r="E1329" s="1">
        <v>5857</v>
      </c>
      <c r="F1329" s="2" t="s">
        <v>1496</v>
      </c>
      <c r="G1329" s="1"/>
      <c r="H1329" s="2" t="s">
        <v>34</v>
      </c>
      <c r="I1329" s="2" t="s">
        <v>254</v>
      </c>
      <c r="J1329" s="2" t="s">
        <v>483</v>
      </c>
      <c r="K1329" s="1">
        <v>-71032.92</v>
      </c>
      <c r="L1329" s="1">
        <v>-48851.48</v>
      </c>
      <c r="M1329" s="2" t="s">
        <v>20</v>
      </c>
      <c r="N1329" s="1">
        <v>1995</v>
      </c>
      <c r="O1329" s="1" t="str" cm="1">
        <f t="array" ref="O13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9" s="1" t="str" cm="1">
        <f t="array" ref="P13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29" s="2" t="s">
        <v>31</v>
      </c>
      <c r="R1329" s="2" t="str" cm="1">
        <f t="array" ref="R13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29" s="2" t="str">
        <f>IF(Esta[[#This Row],[TEC - Tipo de Estrutura 2]]="Pórtico","Vãos Multiplos",Esta[[#This Row],[TEC - Tipo de Estrutura 2]])</f>
        <v>Vãos Multiplos</v>
      </c>
      <c r="T1329" s="1">
        <v>3</v>
      </c>
      <c r="U1329" s="1">
        <v>49.65</v>
      </c>
      <c r="V1329" s="1">
        <v>10.4</v>
      </c>
      <c r="W1329" s="1">
        <v>25</v>
      </c>
      <c r="X1329" s="1">
        <v>5.85</v>
      </c>
      <c r="Y1329" s="8"/>
      <c r="Z1329" s="1" t="s">
        <v>29</v>
      </c>
      <c r="AA1329" s="2" t="s">
        <v>35</v>
      </c>
      <c r="AB1329" s="2" t="str" cm="1">
        <f t="array" ref="AB13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0" spans="1:29" ht="15" hidden="1" customHeight="1" x14ac:dyDescent="0.35">
      <c r="A1330" s="1">
        <v>2026</v>
      </c>
      <c r="B1330" s="1">
        <v>4</v>
      </c>
      <c r="C1330" s="11">
        <v>-8.9566551319420995</v>
      </c>
      <c r="D1330" s="10">
        <v>39.239610077484201</v>
      </c>
      <c r="E1330" s="1">
        <v>5858</v>
      </c>
      <c r="F1330" s="2" t="s">
        <v>1497</v>
      </c>
      <c r="G1330" s="1"/>
      <c r="H1330" s="2" t="s">
        <v>34</v>
      </c>
      <c r="I1330" s="2" t="s">
        <v>254</v>
      </c>
      <c r="J1330" s="2" t="s">
        <v>483</v>
      </c>
      <c r="K1330" s="1">
        <v>-71100.149999999994</v>
      </c>
      <c r="L1330" s="1">
        <v>-47267.07</v>
      </c>
      <c r="M1330" s="2" t="s">
        <v>20</v>
      </c>
      <c r="N1330" s="1">
        <v>1995</v>
      </c>
      <c r="O1330" s="1" t="str" cm="1">
        <f t="array" ref="O13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0" s="1" t="str" cm="1">
        <f t="array" ref="P13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0" s="2" t="s">
        <v>31</v>
      </c>
      <c r="R1330" s="2" t="str" cm="1">
        <f t="array" ref="R13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0" s="2" t="str">
        <f>IF(Esta[[#This Row],[TEC - Tipo de Estrutura 2]]="Pórtico","Vãos Multiplos",Esta[[#This Row],[TEC - Tipo de Estrutura 2]])</f>
        <v>Vãos Multiplos</v>
      </c>
      <c r="T1330" s="1">
        <v>3</v>
      </c>
      <c r="U1330" s="1">
        <v>40.44</v>
      </c>
      <c r="V1330" s="1">
        <v>10.52</v>
      </c>
      <c r="W1330" s="1">
        <v>20.85</v>
      </c>
      <c r="X1330" s="1">
        <v>6</v>
      </c>
      <c r="Y1330" s="8"/>
      <c r="Z1330" s="1" t="s">
        <v>29</v>
      </c>
      <c r="AA1330" s="2" t="s">
        <v>35</v>
      </c>
      <c r="AB1330" s="2" t="str" cm="1">
        <f t="array" ref="AB13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1" spans="1:29" ht="15" hidden="1" customHeight="1" x14ac:dyDescent="0.35">
      <c r="A1331" s="1">
        <v>2027</v>
      </c>
      <c r="B1331" s="1">
        <v>4</v>
      </c>
      <c r="C1331" s="11">
        <v>-8.9562255707755796</v>
      </c>
      <c r="D1331" s="10">
        <v>39.242487849295898</v>
      </c>
      <c r="E1331" s="1">
        <v>5859</v>
      </c>
      <c r="F1331" s="2" t="s">
        <v>1498</v>
      </c>
      <c r="G1331" s="1"/>
      <c r="H1331" s="2" t="s">
        <v>34</v>
      </c>
      <c r="I1331" s="2" t="s">
        <v>254</v>
      </c>
      <c r="J1331" s="2" t="s">
        <v>483</v>
      </c>
      <c r="K1331" s="1">
        <v>-71060.160000000003</v>
      </c>
      <c r="L1331" s="1">
        <v>-46947.91</v>
      </c>
      <c r="M1331" s="2" t="s">
        <v>20</v>
      </c>
      <c r="N1331" s="1">
        <v>1995</v>
      </c>
      <c r="O1331" s="1" t="str" cm="1">
        <f t="array" ref="O13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1" s="1" t="str" cm="1">
        <f t="array" ref="P13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1" s="2" t="s">
        <v>31</v>
      </c>
      <c r="R1331" s="2" t="str" cm="1">
        <f t="array" ref="R13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1" s="2" t="str">
        <f>IF(Esta[[#This Row],[TEC - Tipo de Estrutura 2]]="Pórtico","Vãos Multiplos",Esta[[#This Row],[TEC - Tipo de Estrutura 2]])</f>
        <v>Vãos Multiplos</v>
      </c>
      <c r="T1331" s="1">
        <v>3</v>
      </c>
      <c r="U1331" s="1">
        <v>40.299999999999997</v>
      </c>
      <c r="V1331" s="1">
        <v>11.32</v>
      </c>
      <c r="W1331" s="1">
        <v>21</v>
      </c>
      <c r="X1331" s="1">
        <v>5.3</v>
      </c>
      <c r="Y1331" s="8"/>
      <c r="Z1331" s="1" t="s">
        <v>29</v>
      </c>
      <c r="AA1331" s="2" t="s">
        <v>35</v>
      </c>
      <c r="AB1331" s="2" t="str" cm="1">
        <f t="array" ref="AB13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2" spans="1:29" ht="15" hidden="1" customHeight="1" x14ac:dyDescent="0.35">
      <c r="A1332" s="1">
        <v>2029</v>
      </c>
      <c r="B1332" s="1">
        <v>5</v>
      </c>
      <c r="C1332" s="11">
        <v>-9.2102973692560397</v>
      </c>
      <c r="D1332" s="10">
        <v>38.722206882472399</v>
      </c>
      <c r="E1332" s="1">
        <v>5861</v>
      </c>
      <c r="F1332" s="2" t="s">
        <v>1499</v>
      </c>
      <c r="G1332" s="1"/>
      <c r="H1332" s="2" t="s">
        <v>34</v>
      </c>
      <c r="I1332" s="2" t="s">
        <v>254</v>
      </c>
      <c r="J1332" s="2" t="s">
        <v>1318</v>
      </c>
      <c r="K1332" s="1">
        <v>-93678</v>
      </c>
      <c r="L1332" s="1">
        <v>-104479</v>
      </c>
      <c r="M1332" s="2" t="s">
        <v>20</v>
      </c>
      <c r="N1332" s="1">
        <v>1993</v>
      </c>
      <c r="O1332" s="1" t="str" cm="1">
        <f t="array" ref="O13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2" s="1" t="str" cm="1">
        <f t="array" ref="P13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2" s="2" t="s">
        <v>57</v>
      </c>
      <c r="R1332" s="2" t="str" cm="1">
        <f t="array" ref="R13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32" s="2" t="str">
        <f>IF(Esta[[#This Row],[TEC - Tipo de Estrutura 2]]="Pórtico","Vãos Multiplos",Esta[[#This Row],[TEC - Tipo de Estrutura 2]])</f>
        <v>Vãos Multiplos</v>
      </c>
      <c r="T1332" s="1">
        <v>3</v>
      </c>
      <c r="U1332" s="1">
        <v>66.8</v>
      </c>
      <c r="V1332" s="1">
        <v>9.3000000000000007</v>
      </c>
      <c r="W1332" s="1">
        <v>33.6</v>
      </c>
      <c r="X1332" s="1">
        <v>5.96</v>
      </c>
      <c r="Y1332" s="8"/>
      <c r="Z1332" s="1" t="s">
        <v>29</v>
      </c>
      <c r="AA1332" s="2" t="s">
        <v>35</v>
      </c>
      <c r="AB1332" s="2" t="str" cm="1">
        <f t="array" ref="AB13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3" spans="1:29" ht="15" hidden="1" customHeight="1" x14ac:dyDescent="0.35">
      <c r="A1333" s="1">
        <v>2030</v>
      </c>
      <c r="B1333" s="1">
        <v>4</v>
      </c>
      <c r="C1333" s="11">
        <v>-7.8875605064019298</v>
      </c>
      <c r="D1333" s="10">
        <v>41.161343842911897</v>
      </c>
      <c r="E1333" s="1">
        <v>5865</v>
      </c>
      <c r="F1333" s="2" t="s">
        <v>1500</v>
      </c>
      <c r="G1333" s="1"/>
      <c r="H1333" s="2" t="s">
        <v>34</v>
      </c>
      <c r="I1333" s="2" t="s">
        <v>185</v>
      </c>
      <c r="J1333" s="2" t="s">
        <v>1501</v>
      </c>
      <c r="K1333" s="1">
        <v>20608.759999999998</v>
      </c>
      <c r="L1333" s="1">
        <v>165825.20000000001</v>
      </c>
      <c r="M1333" s="2" t="s">
        <v>20</v>
      </c>
      <c r="N1333" s="1">
        <v>2007</v>
      </c>
      <c r="O1333" s="1" t="str" cm="1">
        <f t="array" ref="O13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3" s="1" t="str" cm="1">
        <f t="array" ref="P13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3" s="2" t="s">
        <v>57</v>
      </c>
      <c r="R1333" s="2" t="str" cm="1">
        <f t="array" ref="R13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33" s="2" t="str">
        <f>IF(Esta[[#This Row],[TEC - Tipo de Estrutura 2]]="Pórtico","Vãos Multiplos",Esta[[#This Row],[TEC - Tipo de Estrutura 2]])</f>
        <v>Vãos Multiplos</v>
      </c>
      <c r="T1333" s="1">
        <v>1</v>
      </c>
      <c r="U1333" s="1">
        <v>15</v>
      </c>
      <c r="V1333" s="1">
        <v>30</v>
      </c>
      <c r="W1333" s="1">
        <v>15</v>
      </c>
      <c r="X1333" s="7"/>
      <c r="Y1333" s="8"/>
      <c r="Z1333" s="1" t="s">
        <v>37</v>
      </c>
      <c r="AA1333" s="2" t="s">
        <v>23</v>
      </c>
      <c r="AB1333" s="2" t="str" cm="1">
        <f t="array" ref="AB13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4" spans="1:29" ht="15" hidden="1" customHeight="1" x14ac:dyDescent="0.35">
      <c r="A1334" s="1">
        <v>2031</v>
      </c>
      <c r="B1334" s="1">
        <v>5</v>
      </c>
      <c r="C1334" s="11">
        <v>-8.4184467721498493</v>
      </c>
      <c r="D1334" s="10">
        <v>40.185009569873799</v>
      </c>
      <c r="E1334" s="1">
        <v>5866</v>
      </c>
      <c r="F1334" s="2" t="s">
        <v>1502</v>
      </c>
      <c r="G1334" s="1"/>
      <c r="H1334" s="2" t="s">
        <v>34</v>
      </c>
      <c r="I1334" s="2" t="s">
        <v>600</v>
      </c>
      <c r="J1334" s="2" t="s">
        <v>600</v>
      </c>
      <c r="K1334" s="1">
        <v>-24300.28</v>
      </c>
      <c r="L1334" s="1">
        <v>57415.6</v>
      </c>
      <c r="M1334" s="2" t="s">
        <v>20</v>
      </c>
      <c r="N1334" s="1">
        <v>2006</v>
      </c>
      <c r="O1334" s="1" t="str" cm="1">
        <f t="array" ref="O13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4" s="1" t="str" cm="1">
        <f t="array" ref="P13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4" s="2" t="s">
        <v>31</v>
      </c>
      <c r="R1334" s="2" t="str" cm="1">
        <f t="array" ref="R13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4" s="2" t="str">
        <f>IF(Esta[[#This Row],[TEC - Tipo de Estrutura 2]]="Pórtico","Vãos Multiplos",Esta[[#This Row],[TEC - Tipo de Estrutura 2]])</f>
        <v>Vãos Multiplos</v>
      </c>
      <c r="T1334" s="1">
        <v>2</v>
      </c>
      <c r="U1334" s="1">
        <v>18</v>
      </c>
      <c r="V1334" s="1">
        <v>24.21</v>
      </c>
      <c r="W1334" s="1">
        <v>9</v>
      </c>
      <c r="X1334" s="1">
        <v>6.05</v>
      </c>
      <c r="Y1334" s="8"/>
      <c r="Z1334" s="1" t="s">
        <v>41</v>
      </c>
      <c r="AA1334" s="2" t="s">
        <v>23</v>
      </c>
      <c r="AB1334" s="2" t="str" cm="1">
        <f t="array" ref="AB13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5" spans="1:29" ht="15" hidden="1" customHeight="1" x14ac:dyDescent="0.35">
      <c r="A1335" s="1">
        <v>2032</v>
      </c>
      <c r="B1335" s="1">
        <v>5</v>
      </c>
      <c r="C1335" s="11">
        <v>-8.4174663898511906</v>
      </c>
      <c r="D1335" s="10">
        <v>40.184412189592102</v>
      </c>
      <c r="E1335" s="1">
        <v>5867</v>
      </c>
      <c r="F1335" s="2" t="s">
        <v>1503</v>
      </c>
      <c r="G1335" s="1"/>
      <c r="H1335" s="2" t="s">
        <v>34</v>
      </c>
      <c r="I1335" s="2" t="s">
        <v>600</v>
      </c>
      <c r="J1335" s="2" t="s">
        <v>600</v>
      </c>
      <c r="K1335" s="1">
        <v>-24217</v>
      </c>
      <c r="L1335" s="1">
        <v>57349</v>
      </c>
      <c r="M1335" s="2" t="s">
        <v>20</v>
      </c>
      <c r="N1335" s="1">
        <v>2006</v>
      </c>
      <c r="O1335" s="1" t="str" cm="1">
        <f t="array" ref="O13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5" s="1" t="str" cm="1">
        <f t="array" ref="P13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5" s="2" t="s">
        <v>31</v>
      </c>
      <c r="R1335" s="2" t="str" cm="1">
        <f t="array" ref="R13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5" s="2" t="str">
        <f>IF(Esta[[#This Row],[TEC - Tipo de Estrutura 2]]="Pórtico","Vãos Multiplos",Esta[[#This Row],[TEC - Tipo de Estrutura 2]])</f>
        <v>Vãos Multiplos</v>
      </c>
      <c r="T1335" s="1">
        <v>3</v>
      </c>
      <c r="U1335" s="1">
        <v>26.5</v>
      </c>
      <c r="V1335" s="1">
        <v>14.03</v>
      </c>
      <c r="W1335" s="1">
        <v>9.25</v>
      </c>
      <c r="X1335" s="1">
        <v>6.61</v>
      </c>
      <c r="Y1335" s="8"/>
      <c r="Z1335" s="1" t="s">
        <v>41</v>
      </c>
      <c r="AA1335" s="2" t="s">
        <v>35</v>
      </c>
      <c r="AB1335" s="2" t="str" cm="1">
        <f t="array" ref="AB13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6" spans="1:29" ht="15" hidden="1" customHeight="1" x14ac:dyDescent="0.35">
      <c r="A1336" s="1">
        <v>2033</v>
      </c>
      <c r="B1336" s="1">
        <v>5</v>
      </c>
      <c r="C1336" s="11">
        <v>-8.4029110672793905</v>
      </c>
      <c r="D1336" s="10">
        <v>40.183026434850099</v>
      </c>
      <c r="E1336" s="1">
        <v>5868</v>
      </c>
      <c r="F1336" s="2" t="s">
        <v>1504</v>
      </c>
      <c r="G1336" s="1"/>
      <c r="H1336" s="2" t="s">
        <v>34</v>
      </c>
      <c r="I1336" s="2" t="s">
        <v>600</v>
      </c>
      <c r="J1336" s="2" t="s">
        <v>600</v>
      </c>
      <c r="K1336" s="1">
        <v>-22977.88</v>
      </c>
      <c r="L1336" s="1">
        <v>57191.26</v>
      </c>
      <c r="M1336" s="2" t="s">
        <v>20</v>
      </c>
      <c r="N1336" s="1">
        <v>2006</v>
      </c>
      <c r="O1336" s="1" t="str" cm="1">
        <f t="array" ref="O13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6" s="1" t="str" cm="1">
        <f t="array" ref="P13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6" s="2" t="s">
        <v>31</v>
      </c>
      <c r="R1336" s="2" t="str" cm="1">
        <f t="array" ref="R13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6" s="2" t="str">
        <f>IF(Esta[[#This Row],[TEC - Tipo de Estrutura 2]]="Pórtico","Vãos Multiplos",Esta[[#This Row],[TEC - Tipo de Estrutura 2]])</f>
        <v>Vãos Multiplos</v>
      </c>
      <c r="T1336" s="1">
        <v>2</v>
      </c>
      <c r="U1336" s="1">
        <v>18</v>
      </c>
      <c r="V1336" s="1">
        <v>21.56</v>
      </c>
      <c r="W1336" s="1">
        <v>9</v>
      </c>
      <c r="X1336" s="1">
        <v>6.45</v>
      </c>
      <c r="Y1336" s="8"/>
      <c r="Z1336" s="1" t="s">
        <v>41</v>
      </c>
      <c r="AA1336" s="2" t="s">
        <v>23</v>
      </c>
      <c r="AB1336" s="2" t="str" cm="1">
        <f t="array" ref="AB13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7" spans="1:29" ht="15" hidden="1" customHeight="1" x14ac:dyDescent="0.35">
      <c r="A1337" s="1">
        <v>2034</v>
      </c>
      <c r="B1337" s="1">
        <v>5</v>
      </c>
      <c r="C1337" s="11">
        <v>-8.4026704726567001</v>
      </c>
      <c r="D1337" s="10">
        <v>40.183084633024102</v>
      </c>
      <c r="E1337" s="1">
        <v>5869</v>
      </c>
      <c r="F1337" s="2" t="s">
        <v>1505</v>
      </c>
      <c r="G1337" s="1"/>
      <c r="H1337" s="2" t="s">
        <v>34</v>
      </c>
      <c r="I1337" s="2" t="s">
        <v>600</v>
      </c>
      <c r="J1337" s="2" t="s">
        <v>600</v>
      </c>
      <c r="K1337" s="1">
        <v>-22957.37</v>
      </c>
      <c r="L1337" s="1">
        <v>57197.66</v>
      </c>
      <c r="M1337" s="2" t="s">
        <v>20</v>
      </c>
      <c r="N1337" s="1">
        <v>2006</v>
      </c>
      <c r="O1337" s="1" t="str" cm="1">
        <f t="array" ref="O13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7" s="1" t="str" cm="1">
        <f t="array" ref="P13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7" s="2" t="s">
        <v>31</v>
      </c>
      <c r="R1337" s="2" t="str" cm="1">
        <f t="array" ref="R13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7" s="2" t="str">
        <f>IF(Esta[[#This Row],[TEC - Tipo de Estrutura 2]]="Pórtico","Vãos Multiplos",Esta[[#This Row],[TEC - Tipo de Estrutura 2]])</f>
        <v>Vãos Multiplos</v>
      </c>
      <c r="T1337" s="1">
        <v>2</v>
      </c>
      <c r="U1337" s="1">
        <v>18</v>
      </c>
      <c r="V1337" s="1">
        <v>21.56</v>
      </c>
      <c r="W1337" s="1">
        <v>9</v>
      </c>
      <c r="X1337" s="1">
        <v>6.45</v>
      </c>
      <c r="Y1337" s="8"/>
      <c r="Z1337" s="1" t="s">
        <v>41</v>
      </c>
      <c r="AA1337" s="2" t="s">
        <v>23</v>
      </c>
      <c r="AB1337" s="2" t="str" cm="1">
        <f t="array" ref="AB13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8" spans="1:29" ht="15" hidden="1" customHeight="1" x14ac:dyDescent="0.35">
      <c r="A1338" s="1">
        <v>2035</v>
      </c>
      <c r="B1338" s="1">
        <v>4</v>
      </c>
      <c r="C1338" s="11">
        <v>-8.27302618244744</v>
      </c>
      <c r="D1338" s="10">
        <v>40.269628945155198</v>
      </c>
      <c r="E1338" s="1">
        <v>5878</v>
      </c>
      <c r="F1338" s="2" t="s">
        <v>1506</v>
      </c>
      <c r="G1338" s="1"/>
      <c r="H1338" s="2" t="s">
        <v>25</v>
      </c>
      <c r="I1338" s="2" t="s">
        <v>600</v>
      </c>
      <c r="J1338" s="2" t="s">
        <v>871</v>
      </c>
      <c r="K1338" s="1">
        <v>-11901</v>
      </c>
      <c r="L1338" s="1">
        <v>66782</v>
      </c>
      <c r="M1338" s="2" t="s">
        <v>20</v>
      </c>
      <c r="N1338" s="1">
        <v>2005</v>
      </c>
      <c r="O1338" s="1" t="str" cm="1">
        <f t="array" ref="O13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8" s="1" t="str" cm="1">
        <f t="array" ref="P13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8" s="2" t="s">
        <v>31</v>
      </c>
      <c r="R1338" s="2" t="str" cm="1">
        <f t="array" ref="R13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8" s="2" t="str">
        <f>IF(Esta[[#This Row],[TEC - Tipo de Estrutura 2]]="Pórtico","Vãos Multiplos",Esta[[#This Row],[TEC - Tipo de Estrutura 2]])</f>
        <v>Vãos Multiplos</v>
      </c>
      <c r="T1338" s="1">
        <v>3</v>
      </c>
      <c r="U1338" s="1">
        <v>146.69999999999999</v>
      </c>
      <c r="V1338" s="1">
        <v>8.5399999999999991</v>
      </c>
      <c r="W1338" s="1">
        <v>80</v>
      </c>
      <c r="X1338" s="1">
        <v>9.76</v>
      </c>
      <c r="Y1338" s="8"/>
      <c r="Z1338" s="1" t="s">
        <v>41</v>
      </c>
      <c r="AA1338" s="2" t="s">
        <v>67</v>
      </c>
      <c r="AB1338" s="2" t="str" cm="1">
        <f t="array" ref="AB13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39" spans="1:29" ht="15" hidden="1" customHeight="1" x14ac:dyDescent="0.35">
      <c r="A1339" s="1">
        <v>2036</v>
      </c>
      <c r="B1339" s="1">
        <v>2</v>
      </c>
      <c r="C1339" s="11">
        <v>-7.3600588411196703</v>
      </c>
      <c r="D1339" s="10">
        <v>41.328422634802799</v>
      </c>
      <c r="E1339" s="1">
        <v>5880</v>
      </c>
      <c r="F1339" s="2" t="s">
        <v>1507</v>
      </c>
      <c r="G1339" s="1"/>
      <c r="H1339" s="2" t="s">
        <v>25</v>
      </c>
      <c r="I1339" s="2" t="s">
        <v>1112</v>
      </c>
      <c r="J1339" s="2" t="s">
        <v>1207</v>
      </c>
      <c r="K1339" s="1">
        <v>64717</v>
      </c>
      <c r="L1339" s="1">
        <v>184640</v>
      </c>
      <c r="M1339" s="2" t="s">
        <v>20</v>
      </c>
      <c r="N1339" s="1">
        <v>1986</v>
      </c>
      <c r="O1339" s="1" t="str" cm="1">
        <f t="array" ref="O13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9" s="1" t="str" cm="1">
        <f t="array" ref="P13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39" s="2" t="s">
        <v>31</v>
      </c>
      <c r="R1339" s="2" t="str" cm="1">
        <f t="array" ref="R13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39" s="2" t="str">
        <f>IF(Esta[[#This Row],[TEC - Tipo de Estrutura 2]]="Pórtico","Vãos Multiplos",Esta[[#This Row],[TEC - Tipo de Estrutura 2]])</f>
        <v>Vãos Multiplos</v>
      </c>
      <c r="T1339" s="1">
        <v>4</v>
      </c>
      <c r="U1339" s="1">
        <v>190.8</v>
      </c>
      <c r="V1339" s="1">
        <v>11</v>
      </c>
      <c r="W1339" s="1">
        <v>57.4</v>
      </c>
      <c r="X1339" s="1">
        <v>33.700000000000003</v>
      </c>
      <c r="Y1339" s="8"/>
      <c r="Z1339" s="1" t="s">
        <v>37</v>
      </c>
      <c r="AA1339" s="2" t="s">
        <v>35</v>
      </c>
      <c r="AB1339" s="2" t="str" cm="1">
        <f t="array" ref="AB13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0" spans="1:29" ht="15" hidden="1" customHeight="1" x14ac:dyDescent="0.35">
      <c r="A1340" s="1">
        <v>2037</v>
      </c>
      <c r="B1340" s="1">
        <v>4</v>
      </c>
      <c r="C1340" s="11">
        <v>-6.8368272636513199</v>
      </c>
      <c r="D1340" s="10">
        <v>40.617956602667498</v>
      </c>
      <c r="E1340" s="1">
        <v>5883</v>
      </c>
      <c r="F1340" s="2" t="s">
        <v>1508</v>
      </c>
      <c r="G1340" s="1"/>
      <c r="H1340" s="2" t="s">
        <v>18</v>
      </c>
      <c r="I1340" s="2" t="s">
        <v>36</v>
      </c>
      <c r="J1340" s="2" t="s">
        <v>242</v>
      </c>
      <c r="K1340" s="1">
        <v>109691.6</v>
      </c>
      <c r="L1340" s="1">
        <v>106259.9</v>
      </c>
      <c r="M1340" s="2" t="s">
        <v>20</v>
      </c>
      <c r="N1340" s="1">
        <v>1990</v>
      </c>
      <c r="O1340" s="1" t="str" cm="1">
        <f t="array" ref="O13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0" s="1" t="str" cm="1">
        <f t="array" ref="P13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0" s="2" t="s">
        <v>96</v>
      </c>
      <c r="R1340" s="2" t="str" cm="1">
        <f t="array" ref="R13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40" s="2" t="str">
        <f>IF(Esta[[#This Row],[TEC - Tipo de Estrutura 2]]="Pórtico","Vãos Multiplos",Esta[[#This Row],[TEC - Tipo de Estrutura 2]])</f>
        <v>Vãos Multiplos</v>
      </c>
      <c r="T1340" s="1">
        <v>1</v>
      </c>
      <c r="U1340" s="1">
        <v>7.5</v>
      </c>
      <c r="V1340" s="1">
        <v>14.4</v>
      </c>
      <c r="W1340" s="1">
        <v>7.5</v>
      </c>
      <c r="X1340" s="7"/>
      <c r="Y1340" s="8"/>
      <c r="Z1340" s="1" t="s">
        <v>37</v>
      </c>
      <c r="AA1340" s="2" t="s">
        <v>23</v>
      </c>
      <c r="AB1340" s="2" t="str" cm="1">
        <f t="array" ref="AB13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1" spans="1:29" ht="15" hidden="1" customHeight="1" x14ac:dyDescent="0.35">
      <c r="A1341" s="1">
        <v>2038</v>
      </c>
      <c r="B1341" s="1">
        <v>4</v>
      </c>
      <c r="C1341" s="11">
        <v>-6.8300766891747404</v>
      </c>
      <c r="D1341" s="10">
        <v>40.612149021811199</v>
      </c>
      <c r="E1341" s="1">
        <v>5884</v>
      </c>
      <c r="F1341" s="2" t="s">
        <v>1509</v>
      </c>
      <c r="G1341" s="1"/>
      <c r="H1341" s="2" t="s">
        <v>18</v>
      </c>
      <c r="I1341" s="2" t="s">
        <v>36</v>
      </c>
      <c r="J1341" s="2" t="s">
        <v>242</v>
      </c>
      <c r="K1341" s="1">
        <v>110272.4</v>
      </c>
      <c r="L1341" s="1">
        <v>105623.4</v>
      </c>
      <c r="M1341" s="2" t="s">
        <v>20</v>
      </c>
      <c r="N1341" s="1">
        <v>1990</v>
      </c>
      <c r="O1341" s="1" t="str" cm="1">
        <f t="array" ref="O13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1" s="1" t="str" cm="1">
        <f t="array" ref="P13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1" s="2" t="s">
        <v>31</v>
      </c>
      <c r="R1341" s="2" t="str" cm="1">
        <f t="array" ref="R13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1" s="2" t="str">
        <f>IF(Esta[[#This Row],[TEC - Tipo de Estrutura 2]]="Pórtico","Vãos Multiplos",Esta[[#This Row],[TEC - Tipo de Estrutura 2]])</f>
        <v>Vãos Multiplos</v>
      </c>
      <c r="T1341" s="1">
        <v>3</v>
      </c>
      <c r="U1341" s="1">
        <v>39.1</v>
      </c>
      <c r="V1341" s="1">
        <v>19.149999999999999</v>
      </c>
      <c r="W1341" s="1">
        <v>20</v>
      </c>
      <c r="X1341" s="1">
        <v>6.61</v>
      </c>
      <c r="Y1341" s="8"/>
      <c r="Z1341" s="1" t="s">
        <v>37</v>
      </c>
      <c r="AA1341" s="2" t="s">
        <v>35</v>
      </c>
      <c r="AB1341" s="2" t="str" cm="1">
        <f t="array" ref="AB13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2" spans="1:29" ht="15" hidden="1" customHeight="1" x14ac:dyDescent="0.35">
      <c r="A1342" s="1">
        <v>2039</v>
      </c>
      <c r="B1342" s="1">
        <v>4</v>
      </c>
      <c r="C1342" s="11">
        <v>-6.8327135750660997</v>
      </c>
      <c r="D1342" s="10">
        <v>40.6154646266125</v>
      </c>
      <c r="E1342" s="1">
        <v>5885</v>
      </c>
      <c r="F1342" s="2" t="s">
        <v>1510</v>
      </c>
      <c r="G1342" s="1"/>
      <c r="H1342" s="2" t="s">
        <v>18</v>
      </c>
      <c r="I1342" s="2" t="s">
        <v>36</v>
      </c>
      <c r="J1342" s="2" t="s">
        <v>242</v>
      </c>
      <c r="K1342" s="1">
        <v>110043.8</v>
      </c>
      <c r="L1342" s="1">
        <v>105988.3</v>
      </c>
      <c r="M1342" s="2" t="s">
        <v>20</v>
      </c>
      <c r="N1342" s="1">
        <v>1990</v>
      </c>
      <c r="O1342" s="1" t="str" cm="1">
        <f t="array" ref="O13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2" s="1" t="str" cm="1">
        <f t="array" ref="P13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2" s="2" t="s">
        <v>57</v>
      </c>
      <c r="R1342" s="2" t="str" cm="1">
        <f t="array" ref="R13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42" s="2" t="str">
        <f>IF(Esta[[#This Row],[TEC - Tipo de Estrutura 2]]="Pórtico","Vãos Multiplos",Esta[[#This Row],[TEC - Tipo de Estrutura 2]])</f>
        <v>Vãos Multiplos</v>
      </c>
      <c r="T1342" s="1">
        <v>1</v>
      </c>
      <c r="U1342" s="1">
        <v>12.6</v>
      </c>
      <c r="V1342" s="1">
        <v>14.4</v>
      </c>
      <c r="W1342" s="1">
        <v>12.6</v>
      </c>
      <c r="X1342" s="7"/>
      <c r="Y1342" s="8"/>
      <c r="Z1342" s="1" t="s">
        <v>37</v>
      </c>
      <c r="AA1342" s="2" t="s">
        <v>23</v>
      </c>
      <c r="AB1342" s="2" t="str" cm="1">
        <f t="array" ref="AB13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3" spans="1:29" ht="15" hidden="1" customHeight="1" x14ac:dyDescent="0.35">
      <c r="A1343" s="1">
        <v>2041</v>
      </c>
      <c r="B1343" s="1">
        <v>4</v>
      </c>
      <c r="C1343" s="11">
        <v>-7.1584344493825398</v>
      </c>
      <c r="D1343" s="10">
        <v>40.655760193236702</v>
      </c>
      <c r="E1343" s="1">
        <v>5887</v>
      </c>
      <c r="F1343" s="2" t="s">
        <v>1511</v>
      </c>
      <c r="G1343" s="1"/>
      <c r="H1343" s="2" t="s">
        <v>34</v>
      </c>
      <c r="I1343" s="2" t="s">
        <v>36</v>
      </c>
      <c r="J1343" s="2" t="s">
        <v>106</v>
      </c>
      <c r="K1343" s="1">
        <v>82430.14</v>
      </c>
      <c r="L1343" s="1">
        <v>110106.8</v>
      </c>
      <c r="M1343" s="2" t="s">
        <v>20</v>
      </c>
      <c r="N1343" s="1">
        <v>2007</v>
      </c>
      <c r="O1343" s="1" t="str" cm="1">
        <f t="array" ref="O13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3" s="1" t="str" cm="1">
        <f t="array" ref="P13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3" s="2" t="s">
        <v>31</v>
      </c>
      <c r="R1343" s="2" t="str" cm="1">
        <f t="array" ref="R13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3" s="2" t="str">
        <f>IF(Esta[[#This Row],[TEC - Tipo de Estrutura 2]]="Pórtico","Vãos Multiplos",Esta[[#This Row],[TEC - Tipo de Estrutura 2]])</f>
        <v>Vãos Multiplos</v>
      </c>
      <c r="T1343" s="1">
        <v>3</v>
      </c>
      <c r="U1343" s="1">
        <v>35</v>
      </c>
      <c r="V1343" s="1">
        <v>11.9</v>
      </c>
      <c r="W1343" s="1">
        <v>18</v>
      </c>
      <c r="X1343" s="1">
        <v>7.4</v>
      </c>
      <c r="Y1343" s="8"/>
      <c r="Z1343" s="1" t="s">
        <v>37</v>
      </c>
      <c r="AA1343" s="2" t="s">
        <v>35</v>
      </c>
      <c r="AB1343" s="2" t="str" cm="1">
        <f t="array" ref="AB13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4" spans="1:29" ht="15" hidden="1" customHeight="1" x14ac:dyDescent="0.35">
      <c r="A1344" s="1">
        <v>2042</v>
      </c>
      <c r="B1344" s="1">
        <v>4</v>
      </c>
      <c r="C1344" s="11">
        <v>-7.2071909746466698</v>
      </c>
      <c r="D1344" s="10">
        <v>40.590417447028997</v>
      </c>
      <c r="E1344" s="1">
        <v>5891</v>
      </c>
      <c r="F1344" s="2" t="s">
        <v>1512</v>
      </c>
      <c r="G1344" s="1"/>
      <c r="H1344" s="2" t="s">
        <v>34</v>
      </c>
      <c r="I1344" s="2" t="s">
        <v>36</v>
      </c>
      <c r="J1344" s="2" t="s">
        <v>36</v>
      </c>
      <c r="K1344" s="1">
        <v>78383</v>
      </c>
      <c r="L1344" s="1">
        <v>102806</v>
      </c>
      <c r="M1344" s="2" t="s">
        <v>20</v>
      </c>
      <c r="N1344" s="1">
        <v>2008</v>
      </c>
      <c r="O1344" s="1" t="str" cm="1">
        <f t="array" ref="O13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4" s="1" t="str" cm="1">
        <f t="array" ref="P13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4" s="2" t="s">
        <v>31</v>
      </c>
      <c r="R1344" s="2" t="str" cm="1">
        <f t="array" ref="R13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4" s="2" t="str">
        <f>IF(Esta[[#This Row],[TEC - Tipo de Estrutura 2]]="Pórtico","Vãos Multiplos",Esta[[#This Row],[TEC - Tipo de Estrutura 2]])</f>
        <v>Vãos Multiplos</v>
      </c>
      <c r="T1344" s="1">
        <v>3</v>
      </c>
      <c r="U1344" s="1">
        <v>35</v>
      </c>
      <c r="V1344" s="1">
        <v>11.8</v>
      </c>
      <c r="W1344" s="1">
        <v>18</v>
      </c>
      <c r="X1344" s="1">
        <v>7.34</v>
      </c>
      <c r="Y1344" s="8"/>
      <c r="Z1344" s="1" t="s">
        <v>37</v>
      </c>
      <c r="AA1344" s="2" t="s">
        <v>35</v>
      </c>
      <c r="AB1344" s="2" t="str" cm="1">
        <f t="array" ref="AB13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5" spans="1:29" ht="15" hidden="1" customHeight="1" x14ac:dyDescent="0.35">
      <c r="A1345" s="1">
        <v>2046</v>
      </c>
      <c r="B1345" s="1">
        <v>2</v>
      </c>
      <c r="C1345" s="11">
        <v>-8.6482603827175506</v>
      </c>
      <c r="D1345" s="10">
        <v>40.150797860181299</v>
      </c>
      <c r="E1345" s="1">
        <v>5906</v>
      </c>
      <c r="F1345" s="2" t="s">
        <v>1513</v>
      </c>
      <c r="G1345" s="1"/>
      <c r="H1345" s="2" t="s">
        <v>18</v>
      </c>
      <c r="I1345" s="2" t="s">
        <v>600</v>
      </c>
      <c r="J1345" s="2" t="s">
        <v>993</v>
      </c>
      <c r="K1345" s="1">
        <v>-43894</v>
      </c>
      <c r="L1345" s="1">
        <v>53705</v>
      </c>
      <c r="M1345" s="2" t="s">
        <v>20</v>
      </c>
      <c r="N1345" s="1">
        <v>2006</v>
      </c>
      <c r="O1345" s="1" t="str" cm="1">
        <f t="array" ref="O13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5" s="1" t="str" cm="1">
        <f t="array" ref="P13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5" s="2" t="s">
        <v>21</v>
      </c>
      <c r="R1345" s="2" t="str" cm="1">
        <f t="array" ref="R13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345" s="2" t="str">
        <f>IF(Esta[[#This Row],[TEC - Tipo de Estrutura 2]]="Pórtico","Vãos Multiplos",Esta[[#This Row],[TEC - Tipo de Estrutura 2]])</f>
        <v>Tabuleiro simples/apoiado</v>
      </c>
      <c r="T1345" s="1">
        <v>1</v>
      </c>
      <c r="U1345" s="1">
        <v>46</v>
      </c>
      <c r="V1345" s="1">
        <v>11.6</v>
      </c>
      <c r="W1345" s="1">
        <v>46</v>
      </c>
      <c r="X1345" s="7"/>
      <c r="Y1345" s="8"/>
      <c r="Z1345" s="1" t="s">
        <v>41</v>
      </c>
      <c r="AA1345" s="2" t="s">
        <v>67</v>
      </c>
      <c r="AB1345" s="2" t="str" cm="1">
        <f t="array" ref="AB13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6" spans="1:29" ht="15" hidden="1" customHeight="1" x14ac:dyDescent="0.35">
      <c r="A1346" s="1">
        <v>2047</v>
      </c>
      <c r="B1346" s="1">
        <v>4</v>
      </c>
      <c r="C1346" s="11">
        <v>-7.0957856864622499</v>
      </c>
      <c r="D1346" s="10">
        <v>40.747068626660599</v>
      </c>
      <c r="E1346" s="1">
        <v>5910</v>
      </c>
      <c r="F1346" s="2" t="s">
        <v>1514</v>
      </c>
      <c r="G1346" s="1"/>
      <c r="H1346" s="2" t="s">
        <v>34</v>
      </c>
      <c r="I1346" s="2" t="s">
        <v>36</v>
      </c>
      <c r="J1346" s="2" t="s">
        <v>106</v>
      </c>
      <c r="K1346" s="1">
        <v>87608.83</v>
      </c>
      <c r="L1346" s="1">
        <v>120307.3</v>
      </c>
      <c r="M1346" s="2" t="s">
        <v>20</v>
      </c>
      <c r="N1346" s="1">
        <v>2009</v>
      </c>
      <c r="O1346" s="1" t="str" cm="1">
        <f t="array" ref="O13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6" s="1" t="str" cm="1">
        <f t="array" ref="P13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6" s="2" t="s">
        <v>21</v>
      </c>
      <c r="R1346" s="2" t="str" cm="1">
        <f t="array" ref="R13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346" s="2" t="str">
        <f>IF(Esta[[#This Row],[TEC - Tipo de Estrutura 2]]="Pórtico","Vãos Multiplos",Esta[[#This Row],[TEC - Tipo de Estrutura 2]])</f>
        <v>Tabuleiro simples/apoiado</v>
      </c>
      <c r="T1346" s="1">
        <v>1</v>
      </c>
      <c r="U1346" s="1">
        <v>29</v>
      </c>
      <c r="V1346" s="1">
        <v>6.6</v>
      </c>
      <c r="W1346" s="1">
        <v>29</v>
      </c>
      <c r="X1346" s="7"/>
      <c r="Y1346" s="8"/>
      <c r="Z1346" s="1" t="s">
        <v>37</v>
      </c>
      <c r="AA1346" s="2" t="s">
        <v>35</v>
      </c>
      <c r="AB1346" s="2" t="str" cm="1">
        <f t="array" ref="AB13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7" spans="1:29" ht="15" hidden="1" customHeight="1" x14ac:dyDescent="0.35">
      <c r="A1347" s="1">
        <v>2054</v>
      </c>
      <c r="B1347" s="1">
        <v>4</v>
      </c>
      <c r="C1347" s="11">
        <v>-7.46985218575134</v>
      </c>
      <c r="D1347" s="10">
        <v>39.280619141872002</v>
      </c>
      <c r="E1347" s="1">
        <v>5946</v>
      </c>
      <c r="F1347" s="2" t="s">
        <v>1515</v>
      </c>
      <c r="G1347" s="1"/>
      <c r="H1347" s="2" t="s">
        <v>34</v>
      </c>
      <c r="I1347" s="2" t="s">
        <v>19</v>
      </c>
      <c r="J1347" s="2" t="s">
        <v>19</v>
      </c>
      <c r="K1347" s="1">
        <v>57228.11</v>
      </c>
      <c r="L1347" s="1">
        <v>-42827.75</v>
      </c>
      <c r="M1347" s="2" t="s">
        <v>20</v>
      </c>
      <c r="N1347" s="1">
        <v>2009</v>
      </c>
      <c r="O1347" s="1" t="str" cm="1">
        <f t="array" ref="O13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7" s="1" t="str" cm="1">
        <f t="array" ref="P13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7" s="2" t="s">
        <v>31</v>
      </c>
      <c r="R1347" s="2" t="str" cm="1">
        <f t="array" ref="R13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7" s="2" t="str">
        <f>IF(Esta[[#This Row],[TEC - Tipo de Estrutura 2]]="Pórtico","Vãos Multiplos",Esta[[#This Row],[TEC - Tipo de Estrutura 2]])</f>
        <v>Vãos Multiplos</v>
      </c>
      <c r="T1347" s="1">
        <v>3</v>
      </c>
      <c r="U1347" s="1">
        <v>40</v>
      </c>
      <c r="V1347" s="1">
        <v>8.1</v>
      </c>
      <c r="W1347" s="1">
        <v>18</v>
      </c>
      <c r="X1347" s="1">
        <v>8.5</v>
      </c>
      <c r="Y1347" s="8"/>
      <c r="Z1347" s="1" t="s">
        <v>22</v>
      </c>
      <c r="AA1347" s="2" t="s">
        <v>35</v>
      </c>
      <c r="AB1347" s="2" t="str" cm="1">
        <f t="array" ref="AB13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8" spans="1:29" ht="15" hidden="1" customHeight="1" x14ac:dyDescent="0.35">
      <c r="A1348" s="1">
        <v>2057</v>
      </c>
      <c r="B1348" s="1">
        <v>4</v>
      </c>
      <c r="C1348" s="11">
        <v>-7.5152180875537598</v>
      </c>
      <c r="D1348" s="10">
        <v>39.276326828491101</v>
      </c>
      <c r="E1348" s="1">
        <v>5952</v>
      </c>
      <c r="F1348" s="2" t="s">
        <v>1516</v>
      </c>
      <c r="G1348" s="1"/>
      <c r="H1348" s="2" t="s">
        <v>34</v>
      </c>
      <c r="I1348" s="2" t="s">
        <v>19</v>
      </c>
      <c r="J1348" s="2" t="s">
        <v>19</v>
      </c>
      <c r="K1348" s="1">
        <v>53317</v>
      </c>
      <c r="L1348" s="1">
        <v>-43332</v>
      </c>
      <c r="M1348" s="2" t="s">
        <v>20</v>
      </c>
      <c r="N1348" s="1">
        <v>2009</v>
      </c>
      <c r="O1348" s="1" t="str" cm="1">
        <f t="array" ref="O13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8" s="1" t="str" cm="1">
        <f t="array" ref="P13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8" s="2" t="s">
        <v>31</v>
      </c>
      <c r="R1348" s="2" t="str" cm="1">
        <f t="array" ref="R13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8" s="2" t="str">
        <f>IF(Esta[[#This Row],[TEC - Tipo de Estrutura 2]]="Pórtico","Vãos Multiplos",Esta[[#This Row],[TEC - Tipo de Estrutura 2]])</f>
        <v>Vãos Multiplos</v>
      </c>
      <c r="T1348" s="1">
        <v>3</v>
      </c>
      <c r="U1348" s="1">
        <v>32</v>
      </c>
      <c r="V1348" s="1">
        <v>9.6</v>
      </c>
      <c r="W1348" s="1">
        <v>16</v>
      </c>
      <c r="X1348" s="1">
        <v>8.1999999999999993</v>
      </c>
      <c r="Y1348" s="8"/>
      <c r="Z1348" s="1" t="s">
        <v>22</v>
      </c>
      <c r="AA1348" s="2" t="s">
        <v>35</v>
      </c>
      <c r="AB1348" s="2" t="str" cm="1">
        <f t="array" ref="AB13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49" spans="1:29" ht="15" hidden="1" customHeight="1" x14ac:dyDescent="0.35">
      <c r="A1349" s="1">
        <v>2058</v>
      </c>
      <c r="B1349" s="1">
        <v>4</v>
      </c>
      <c r="C1349" s="11">
        <v>-7.52700677730867</v>
      </c>
      <c r="D1349" s="10">
        <v>39.278694635849497</v>
      </c>
      <c r="E1349" s="1">
        <v>5954</v>
      </c>
      <c r="F1349" s="2" t="s">
        <v>1517</v>
      </c>
      <c r="G1349" s="1"/>
      <c r="H1349" s="2" t="s">
        <v>34</v>
      </c>
      <c r="I1349" s="2" t="s">
        <v>19</v>
      </c>
      <c r="J1349" s="2" t="s">
        <v>19</v>
      </c>
      <c r="K1349" s="1">
        <v>52298</v>
      </c>
      <c r="L1349" s="1">
        <v>-43076</v>
      </c>
      <c r="M1349" s="2" t="s">
        <v>20</v>
      </c>
      <c r="N1349" s="1">
        <v>2009</v>
      </c>
      <c r="O1349" s="1" t="str" cm="1">
        <f t="array" ref="O13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9" s="1" t="str" cm="1">
        <f t="array" ref="P13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49" s="2" t="s">
        <v>31</v>
      </c>
      <c r="R1349" s="2" t="str" cm="1">
        <f t="array" ref="R13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49" s="2" t="str">
        <f>IF(Esta[[#This Row],[TEC - Tipo de Estrutura 2]]="Pórtico","Vãos Multiplos",Esta[[#This Row],[TEC - Tipo de Estrutura 2]])</f>
        <v>Vãos Multiplos</v>
      </c>
      <c r="T1349" s="1">
        <v>3</v>
      </c>
      <c r="U1349" s="1">
        <v>32</v>
      </c>
      <c r="V1349" s="1">
        <v>8.1</v>
      </c>
      <c r="W1349" s="1">
        <v>16</v>
      </c>
      <c r="X1349" s="1">
        <v>7.3</v>
      </c>
      <c r="Y1349" s="8"/>
      <c r="Z1349" s="1" t="s">
        <v>22</v>
      </c>
      <c r="AA1349" s="2" t="s">
        <v>35</v>
      </c>
      <c r="AB1349" s="2" t="str" cm="1">
        <f t="array" ref="AB13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0" spans="1:29" ht="15" hidden="1" customHeight="1" x14ac:dyDescent="0.35">
      <c r="A1350" s="1">
        <v>2061</v>
      </c>
      <c r="B1350" s="1">
        <v>4</v>
      </c>
      <c r="C1350" s="11">
        <v>-7.5842675277440499</v>
      </c>
      <c r="D1350" s="10">
        <v>39.281923977468303</v>
      </c>
      <c r="E1350" s="1">
        <v>5960</v>
      </c>
      <c r="F1350" s="2" t="s">
        <v>1518</v>
      </c>
      <c r="G1350" s="1"/>
      <c r="H1350" s="2" t="s">
        <v>34</v>
      </c>
      <c r="I1350" s="2" t="s">
        <v>19</v>
      </c>
      <c r="J1350" s="2" t="s">
        <v>316</v>
      </c>
      <c r="K1350" s="1">
        <v>47355</v>
      </c>
      <c r="L1350" s="1">
        <v>-42749</v>
      </c>
      <c r="M1350" s="2" t="s">
        <v>20</v>
      </c>
      <c r="N1350" s="1">
        <v>2009</v>
      </c>
      <c r="O1350" s="1" t="str" cm="1">
        <f t="array" ref="O13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0" s="1" t="str" cm="1">
        <f t="array" ref="P13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0" s="2" t="s">
        <v>31</v>
      </c>
      <c r="R1350" s="2" t="str" cm="1">
        <f t="array" ref="R13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0" s="2" t="str">
        <f>IF(Esta[[#This Row],[TEC - Tipo de Estrutura 2]]="Pórtico","Vãos Multiplos",Esta[[#This Row],[TEC - Tipo de Estrutura 2]])</f>
        <v>Vãos Multiplos</v>
      </c>
      <c r="T1350" s="1">
        <v>3</v>
      </c>
      <c r="U1350" s="1">
        <v>35</v>
      </c>
      <c r="V1350" s="1">
        <v>11.1</v>
      </c>
      <c r="W1350" s="1">
        <v>17</v>
      </c>
      <c r="X1350" s="1">
        <v>11</v>
      </c>
      <c r="Y1350" s="8"/>
      <c r="Z1350" s="1" t="s">
        <v>22</v>
      </c>
      <c r="AA1350" s="2" t="s">
        <v>35</v>
      </c>
      <c r="AB1350" s="2" t="str" cm="1">
        <f t="array" ref="AB13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1" spans="1:29" ht="15" hidden="1" customHeight="1" x14ac:dyDescent="0.35">
      <c r="A1351" s="1">
        <v>2062</v>
      </c>
      <c r="B1351" s="1">
        <v>4</v>
      </c>
      <c r="C1351" s="11">
        <v>-7.61595419353573</v>
      </c>
      <c r="D1351" s="10">
        <v>39.280348639059</v>
      </c>
      <c r="E1351" s="1">
        <v>5964</v>
      </c>
      <c r="F1351" s="2" t="s">
        <v>1519</v>
      </c>
      <c r="G1351" s="1"/>
      <c r="H1351" s="2" t="s">
        <v>34</v>
      </c>
      <c r="I1351" s="2" t="s">
        <v>19</v>
      </c>
      <c r="J1351" s="2" t="s">
        <v>316</v>
      </c>
      <c r="K1351" s="1">
        <v>44622</v>
      </c>
      <c r="L1351" s="1">
        <v>-42940</v>
      </c>
      <c r="M1351" s="2" t="s">
        <v>20</v>
      </c>
      <c r="N1351" s="1">
        <v>2009</v>
      </c>
      <c r="O1351" s="1" t="str" cm="1">
        <f t="array" ref="O13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1" s="1" t="str" cm="1">
        <f t="array" ref="P13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1" s="2" t="s">
        <v>31</v>
      </c>
      <c r="R1351" s="2" t="str" cm="1">
        <f t="array" ref="R13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1" s="2" t="str">
        <f>IF(Esta[[#This Row],[TEC - Tipo de Estrutura 2]]="Pórtico","Vãos Multiplos",Esta[[#This Row],[TEC - Tipo de Estrutura 2]])</f>
        <v>Vãos Multiplos</v>
      </c>
      <c r="T1351" s="1">
        <v>3</v>
      </c>
      <c r="U1351" s="1">
        <v>55</v>
      </c>
      <c r="V1351" s="1">
        <v>13.1</v>
      </c>
      <c r="W1351" s="1">
        <v>27</v>
      </c>
      <c r="X1351" s="1">
        <v>7.05</v>
      </c>
      <c r="Y1351" s="8"/>
      <c r="Z1351" s="1" t="s">
        <v>22</v>
      </c>
      <c r="AA1351" s="2" t="s">
        <v>35</v>
      </c>
      <c r="AB1351" s="2" t="str" cm="1">
        <f t="array" ref="AB13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2" spans="1:29" ht="15" hidden="1" customHeight="1" x14ac:dyDescent="0.35">
      <c r="A1352" s="1">
        <v>2064</v>
      </c>
      <c r="B1352" s="1">
        <v>4</v>
      </c>
      <c r="C1352" s="11">
        <v>-7.69691808994813</v>
      </c>
      <c r="D1352" s="10">
        <v>39.197960642404603</v>
      </c>
      <c r="E1352" s="1">
        <v>5967</v>
      </c>
      <c r="F1352" s="2" t="s">
        <v>1520</v>
      </c>
      <c r="G1352" s="1"/>
      <c r="H1352" s="2" t="s">
        <v>34</v>
      </c>
      <c r="I1352" s="2" t="s">
        <v>19</v>
      </c>
      <c r="J1352" s="2" t="s">
        <v>130</v>
      </c>
      <c r="K1352" s="1">
        <v>37680.15</v>
      </c>
      <c r="L1352" s="1">
        <v>-52123.57</v>
      </c>
      <c r="M1352" s="2" t="s">
        <v>20</v>
      </c>
      <c r="N1352" s="1">
        <v>2009</v>
      </c>
      <c r="O1352" s="1" t="str" cm="1">
        <f t="array" ref="O13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2" s="1" t="str" cm="1">
        <f t="array" ref="P13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2" s="2" t="s">
        <v>31</v>
      </c>
      <c r="R1352" s="2" t="str" cm="1">
        <f t="array" ref="R13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2" s="2" t="str">
        <f>IF(Esta[[#This Row],[TEC - Tipo de Estrutura 2]]="Pórtico","Vãos Multiplos",Esta[[#This Row],[TEC - Tipo de Estrutura 2]])</f>
        <v>Vãos Multiplos</v>
      </c>
      <c r="T1352" s="1">
        <v>3</v>
      </c>
      <c r="U1352" s="1">
        <v>60</v>
      </c>
      <c r="V1352" s="1">
        <v>18.7</v>
      </c>
      <c r="W1352" s="1">
        <v>30</v>
      </c>
      <c r="X1352" s="1">
        <v>16.8</v>
      </c>
      <c r="Y1352" s="8"/>
      <c r="Z1352" s="1" t="s">
        <v>22</v>
      </c>
      <c r="AA1352" s="2" t="s">
        <v>35</v>
      </c>
      <c r="AB1352" s="2" t="str" cm="1">
        <f t="array" ref="AB13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3" spans="1:29" ht="15" hidden="1" customHeight="1" x14ac:dyDescent="0.35">
      <c r="A1353" s="1">
        <v>2065</v>
      </c>
      <c r="B1353" s="1">
        <v>4</v>
      </c>
      <c r="C1353" s="11">
        <v>-7.6894629437729201</v>
      </c>
      <c r="D1353" s="10">
        <v>39.201002931646499</v>
      </c>
      <c r="E1353" s="1">
        <v>5968</v>
      </c>
      <c r="F1353" s="2" t="s">
        <v>1521</v>
      </c>
      <c r="G1353" s="1"/>
      <c r="H1353" s="2" t="s">
        <v>34</v>
      </c>
      <c r="I1353" s="2" t="s">
        <v>19</v>
      </c>
      <c r="J1353" s="2" t="s">
        <v>130</v>
      </c>
      <c r="K1353" s="1">
        <v>38322.51</v>
      </c>
      <c r="L1353" s="1">
        <v>-51782.69</v>
      </c>
      <c r="M1353" s="2" t="s">
        <v>20</v>
      </c>
      <c r="N1353" s="1">
        <v>2009</v>
      </c>
      <c r="O1353" s="1" t="str" cm="1">
        <f t="array" ref="O13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3" s="1" t="str" cm="1">
        <f t="array" ref="P13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3" s="2" t="s">
        <v>31</v>
      </c>
      <c r="R1353" s="2" t="str" cm="1">
        <f t="array" ref="R13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3" s="2" t="str">
        <f>IF(Esta[[#This Row],[TEC - Tipo de Estrutura 2]]="Pórtico","Vãos Multiplos",Esta[[#This Row],[TEC - Tipo de Estrutura 2]])</f>
        <v>Vãos Multiplos</v>
      </c>
      <c r="T1353" s="1">
        <v>3</v>
      </c>
      <c r="U1353" s="1">
        <v>32</v>
      </c>
      <c r="V1353" s="1">
        <v>9.6</v>
      </c>
      <c r="W1353" s="1">
        <v>16</v>
      </c>
      <c r="X1353" s="1">
        <v>7.5</v>
      </c>
      <c r="Y1353" s="8"/>
      <c r="Z1353" s="1" t="s">
        <v>22</v>
      </c>
      <c r="AA1353" s="2" t="s">
        <v>35</v>
      </c>
      <c r="AB1353" s="2" t="str" cm="1">
        <f t="array" ref="AB13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4" spans="1:29" ht="15" hidden="1" customHeight="1" x14ac:dyDescent="0.35">
      <c r="A1354" s="1">
        <v>2066</v>
      </c>
      <c r="B1354" s="1">
        <v>4</v>
      </c>
      <c r="C1354" s="11">
        <v>-7.6716217008405998</v>
      </c>
      <c r="D1354" s="10">
        <v>39.220090225895902</v>
      </c>
      <c r="E1354" s="1">
        <v>5971</v>
      </c>
      <c r="F1354" s="2" t="s">
        <v>1522</v>
      </c>
      <c r="G1354" s="1"/>
      <c r="H1354" s="2" t="s">
        <v>34</v>
      </c>
      <c r="I1354" s="2" t="s">
        <v>19</v>
      </c>
      <c r="J1354" s="2" t="s">
        <v>130</v>
      </c>
      <c r="K1354" s="1">
        <v>39852.870000000003</v>
      </c>
      <c r="L1354" s="1">
        <v>-49655.92</v>
      </c>
      <c r="M1354" s="2" t="s">
        <v>20</v>
      </c>
      <c r="N1354" s="1">
        <v>2009</v>
      </c>
      <c r="O1354" s="1" t="str" cm="1">
        <f t="array" ref="O13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4" s="1" t="str" cm="1">
        <f t="array" ref="P13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4" s="2" t="s">
        <v>31</v>
      </c>
      <c r="R1354" s="2" t="str" cm="1">
        <f t="array" ref="R13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4" s="2" t="str">
        <f>IF(Esta[[#This Row],[TEC - Tipo de Estrutura 2]]="Pórtico","Vãos Multiplos",Esta[[#This Row],[TEC - Tipo de Estrutura 2]])</f>
        <v>Vãos Multiplos</v>
      </c>
      <c r="T1354" s="1">
        <v>3</v>
      </c>
      <c r="U1354" s="1">
        <v>35</v>
      </c>
      <c r="V1354" s="1">
        <v>9.98</v>
      </c>
      <c r="W1354" s="1">
        <v>18</v>
      </c>
      <c r="X1354" s="1">
        <v>7.7</v>
      </c>
      <c r="Y1354" s="8"/>
      <c r="Z1354" s="1" t="s">
        <v>22</v>
      </c>
      <c r="AA1354" s="2" t="s">
        <v>35</v>
      </c>
      <c r="AB1354" s="2" t="str" cm="1">
        <f t="array" ref="AB13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5" spans="1:29" ht="15" hidden="1" customHeight="1" x14ac:dyDescent="0.35">
      <c r="A1355" s="1">
        <v>2067</v>
      </c>
      <c r="B1355" s="1">
        <v>4</v>
      </c>
      <c r="C1355" s="11">
        <v>-7.6656874488664899</v>
      </c>
      <c r="D1355" s="10">
        <v>39.221714009926401</v>
      </c>
      <c r="E1355" s="1">
        <v>5972</v>
      </c>
      <c r="F1355" s="2" t="s">
        <v>1523</v>
      </c>
      <c r="G1355" s="1"/>
      <c r="H1355" s="2" t="s">
        <v>34</v>
      </c>
      <c r="I1355" s="2" t="s">
        <v>19</v>
      </c>
      <c r="J1355" s="2" t="s">
        <v>130</v>
      </c>
      <c r="K1355" s="1">
        <v>40364.410000000003</v>
      </c>
      <c r="L1355" s="1">
        <v>-49473.02</v>
      </c>
      <c r="M1355" s="2" t="s">
        <v>20</v>
      </c>
      <c r="N1355" s="1">
        <v>2009</v>
      </c>
      <c r="O1355" s="1" t="str" cm="1">
        <f t="array" ref="O13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5" s="1" t="str" cm="1">
        <f t="array" ref="P13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5" s="2" t="s">
        <v>31</v>
      </c>
      <c r="R1355" s="2" t="str" cm="1">
        <f t="array" ref="R13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5" s="2" t="str">
        <f>IF(Esta[[#This Row],[TEC - Tipo de Estrutura 2]]="Pórtico","Vãos Multiplos",Esta[[#This Row],[TEC - Tipo de Estrutura 2]])</f>
        <v>Vãos Multiplos</v>
      </c>
      <c r="T1355" s="1">
        <v>3</v>
      </c>
      <c r="U1355" s="1">
        <v>32</v>
      </c>
      <c r="V1355" s="1">
        <v>6.88</v>
      </c>
      <c r="W1355" s="1">
        <v>16</v>
      </c>
      <c r="X1355" s="1">
        <v>7.5</v>
      </c>
      <c r="Y1355" s="8"/>
      <c r="Z1355" s="1" t="s">
        <v>22</v>
      </c>
      <c r="AA1355" s="2" t="s">
        <v>35</v>
      </c>
      <c r="AB1355" s="2" t="str" cm="1">
        <f t="array" ref="AB13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6" spans="1:29" ht="15" hidden="1" customHeight="1" x14ac:dyDescent="0.35">
      <c r="A1356" s="1">
        <v>2068</v>
      </c>
      <c r="B1356" s="1">
        <v>4</v>
      </c>
      <c r="C1356" s="11">
        <v>-7.6535787348687299</v>
      </c>
      <c r="D1356" s="10">
        <v>39.2227183824874</v>
      </c>
      <c r="E1356" s="1">
        <v>5973</v>
      </c>
      <c r="F1356" s="2" t="s">
        <v>1524</v>
      </c>
      <c r="G1356" s="1"/>
      <c r="H1356" s="2" t="s">
        <v>18</v>
      </c>
      <c r="I1356" s="2" t="s">
        <v>19</v>
      </c>
      <c r="J1356" s="2" t="s">
        <v>130</v>
      </c>
      <c r="K1356" s="1">
        <v>41409.480000000003</v>
      </c>
      <c r="L1356" s="1">
        <v>-49356.05</v>
      </c>
      <c r="M1356" s="2" t="s">
        <v>20</v>
      </c>
      <c r="N1356" s="1">
        <v>2009</v>
      </c>
      <c r="O1356" s="1" t="str" cm="1">
        <f t="array" ref="O13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6" s="1" t="str" cm="1">
        <f t="array" ref="P13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6" s="2" t="s">
        <v>31</v>
      </c>
      <c r="R1356" s="2" t="str" cm="1">
        <f t="array" ref="R13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6" s="2" t="str">
        <f>IF(Esta[[#This Row],[TEC - Tipo de Estrutura 2]]="Pórtico","Vãos Multiplos",Esta[[#This Row],[TEC - Tipo de Estrutura 2]])</f>
        <v>Vãos Multiplos</v>
      </c>
      <c r="T1356" s="1">
        <v>3</v>
      </c>
      <c r="U1356" s="1">
        <v>30</v>
      </c>
      <c r="V1356" s="1">
        <v>31.05</v>
      </c>
      <c r="W1356" s="1">
        <v>14</v>
      </c>
      <c r="X1356" s="1">
        <v>9.15</v>
      </c>
      <c r="Y1356" s="8"/>
      <c r="Z1356" s="1" t="s">
        <v>22</v>
      </c>
      <c r="AA1356" s="2" t="s">
        <v>35</v>
      </c>
      <c r="AB1356" s="2" t="str" cm="1">
        <f t="array" ref="AB13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7" spans="1:29" ht="15" hidden="1" customHeight="1" x14ac:dyDescent="0.35">
      <c r="A1357" s="1">
        <v>2070</v>
      </c>
      <c r="B1357" s="1">
        <v>4</v>
      </c>
      <c r="C1357" s="11">
        <v>-7.6342617364197496</v>
      </c>
      <c r="D1357" s="10">
        <v>39.236779215946299</v>
      </c>
      <c r="E1357" s="1">
        <v>5976</v>
      </c>
      <c r="F1357" s="2" t="s">
        <v>1525</v>
      </c>
      <c r="G1357" s="1"/>
      <c r="H1357" s="2" t="s">
        <v>34</v>
      </c>
      <c r="I1357" s="2" t="s">
        <v>19</v>
      </c>
      <c r="J1357" s="2" t="s">
        <v>130</v>
      </c>
      <c r="K1357" s="1">
        <v>43069</v>
      </c>
      <c r="L1357" s="1">
        <v>-47786</v>
      </c>
      <c r="M1357" s="2" t="s">
        <v>20</v>
      </c>
      <c r="N1357" s="1">
        <v>2009</v>
      </c>
      <c r="O1357" s="1" t="str" cm="1">
        <f t="array" ref="O13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7" s="1" t="str" cm="1">
        <f t="array" ref="P13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7" s="2" t="s">
        <v>31</v>
      </c>
      <c r="R1357" s="2" t="str" cm="1">
        <f t="array" ref="R13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7" s="2" t="str">
        <f>IF(Esta[[#This Row],[TEC - Tipo de Estrutura 2]]="Pórtico","Vãos Multiplos",Esta[[#This Row],[TEC - Tipo de Estrutura 2]])</f>
        <v>Vãos Multiplos</v>
      </c>
      <c r="T1357" s="1">
        <v>3</v>
      </c>
      <c r="U1357" s="1">
        <v>36</v>
      </c>
      <c r="V1357" s="1">
        <v>7.04</v>
      </c>
      <c r="W1357" s="1">
        <v>18</v>
      </c>
      <c r="X1357" s="1">
        <v>7.6</v>
      </c>
      <c r="Y1357" s="8"/>
      <c r="Z1357" s="1" t="s">
        <v>22</v>
      </c>
      <c r="AA1357" s="2" t="s">
        <v>35</v>
      </c>
      <c r="AB1357" s="2" t="str" cm="1">
        <f t="array" ref="AB13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8" spans="1:29" ht="15" hidden="1" customHeight="1" x14ac:dyDescent="0.35">
      <c r="A1358" s="1">
        <v>2071</v>
      </c>
      <c r="B1358" s="1">
        <v>4</v>
      </c>
      <c r="C1358" s="11">
        <v>-7.6312099039973997</v>
      </c>
      <c r="D1358" s="10">
        <v>39.257643765553603</v>
      </c>
      <c r="E1358" s="1">
        <v>5977</v>
      </c>
      <c r="F1358" s="2" t="s">
        <v>1526</v>
      </c>
      <c r="G1358" s="1"/>
      <c r="H1358" s="2" t="s">
        <v>34</v>
      </c>
      <c r="I1358" s="2" t="s">
        <v>19</v>
      </c>
      <c r="J1358" s="2" t="s">
        <v>316</v>
      </c>
      <c r="K1358" s="1">
        <v>43319.65</v>
      </c>
      <c r="L1358" s="1">
        <v>-45468.14</v>
      </c>
      <c r="M1358" s="2" t="s">
        <v>20</v>
      </c>
      <c r="N1358" s="1">
        <v>2009</v>
      </c>
      <c r="O1358" s="1" t="str" cm="1">
        <f t="array" ref="O13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8" s="1" t="str" cm="1">
        <f t="array" ref="P13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8" s="2" t="s">
        <v>31</v>
      </c>
      <c r="R1358" s="2" t="str" cm="1">
        <f t="array" ref="R13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58" s="2" t="str">
        <f>IF(Esta[[#This Row],[TEC - Tipo de Estrutura 2]]="Pórtico","Vãos Multiplos",Esta[[#This Row],[TEC - Tipo de Estrutura 2]])</f>
        <v>Vãos Multiplos</v>
      </c>
      <c r="T1358" s="1">
        <v>3</v>
      </c>
      <c r="U1358" s="1">
        <v>36</v>
      </c>
      <c r="V1358" s="1">
        <v>8.1</v>
      </c>
      <c r="W1358" s="1">
        <v>18</v>
      </c>
      <c r="X1358" s="1">
        <v>7.75</v>
      </c>
      <c r="Y1358" s="8"/>
      <c r="Z1358" s="1" t="s">
        <v>22</v>
      </c>
      <c r="AA1358" s="2" t="s">
        <v>35</v>
      </c>
      <c r="AB1358" s="2" t="str" cm="1">
        <f t="array" ref="AB13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59" spans="1:29" ht="15" hidden="1" customHeight="1" x14ac:dyDescent="0.35">
      <c r="A1359" s="1">
        <v>2075</v>
      </c>
      <c r="B1359" s="1">
        <v>4</v>
      </c>
      <c r="C1359" s="11">
        <v>-9.0371812437872592</v>
      </c>
      <c r="D1359" s="10">
        <v>38.571951260742203</v>
      </c>
      <c r="E1359" s="1">
        <v>5991</v>
      </c>
      <c r="F1359" s="2" t="s">
        <v>1527</v>
      </c>
      <c r="G1359" s="1"/>
      <c r="H1359" s="2" t="s">
        <v>34</v>
      </c>
      <c r="I1359" s="2" t="s">
        <v>411</v>
      </c>
      <c r="J1359" s="2" t="s">
        <v>1528</v>
      </c>
      <c r="K1359" s="1">
        <v>-78787</v>
      </c>
      <c r="L1359" s="1">
        <v>-121322</v>
      </c>
      <c r="M1359" s="2" t="s">
        <v>20</v>
      </c>
      <c r="N1359" s="1">
        <v>2009</v>
      </c>
      <c r="O1359" s="1" t="str" cm="1">
        <f t="array" ref="O13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9" s="1" t="str" cm="1">
        <f t="array" ref="P13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59" s="2" t="s">
        <v>57</v>
      </c>
      <c r="R1359" s="2" t="str" cm="1">
        <f t="array" ref="R13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59" s="2" t="str">
        <f>IF(Esta[[#This Row],[TEC - Tipo de Estrutura 2]]="Pórtico","Vãos Multiplos",Esta[[#This Row],[TEC - Tipo de Estrutura 2]])</f>
        <v>Vãos Multiplos</v>
      </c>
      <c r="T1359" s="1">
        <v>1</v>
      </c>
      <c r="U1359" s="1">
        <v>17.12</v>
      </c>
      <c r="V1359" s="1">
        <v>55</v>
      </c>
      <c r="W1359" s="1">
        <v>17.12</v>
      </c>
      <c r="X1359" s="7"/>
      <c r="Y1359" s="8"/>
      <c r="Z1359" s="1" t="s">
        <v>29</v>
      </c>
      <c r="AA1359" s="2" t="s">
        <v>23</v>
      </c>
      <c r="AB1359" s="2" t="str" cm="1">
        <f t="array" ref="AB13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0" spans="1:29" ht="15" hidden="1" customHeight="1" x14ac:dyDescent="0.35">
      <c r="A1360" s="1">
        <v>2076</v>
      </c>
      <c r="B1360" s="1">
        <v>5</v>
      </c>
      <c r="C1360" s="11">
        <v>-8.4432601381943204</v>
      </c>
      <c r="D1360" s="10">
        <v>40.181049806264902</v>
      </c>
      <c r="E1360" s="1">
        <v>5992</v>
      </c>
      <c r="F1360" s="2" t="s">
        <v>1529</v>
      </c>
      <c r="G1360" s="1"/>
      <c r="H1360" s="2" t="s">
        <v>34</v>
      </c>
      <c r="I1360" s="2" t="s">
        <v>600</v>
      </c>
      <c r="J1360" s="2" t="s">
        <v>600</v>
      </c>
      <c r="K1360" s="1">
        <v>-26415</v>
      </c>
      <c r="L1360" s="1">
        <v>56983</v>
      </c>
      <c r="M1360" s="2" t="s">
        <v>20</v>
      </c>
      <c r="N1360" s="1">
        <v>2007</v>
      </c>
      <c r="O1360" s="1" t="str" cm="1">
        <f t="array" ref="O13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0" s="1" t="str" cm="1">
        <f t="array" ref="P13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0" s="2" t="s">
        <v>31</v>
      </c>
      <c r="R1360" s="2" t="str" cm="1">
        <f t="array" ref="R13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0" s="2" t="str">
        <f>IF(Esta[[#This Row],[TEC - Tipo de Estrutura 2]]="Pórtico","Vãos Multiplos",Esta[[#This Row],[TEC - Tipo de Estrutura 2]])</f>
        <v>Vãos Multiplos</v>
      </c>
      <c r="T1360" s="1">
        <v>3</v>
      </c>
      <c r="U1360" s="1">
        <v>49</v>
      </c>
      <c r="V1360" s="1">
        <v>16.72</v>
      </c>
      <c r="W1360" s="1">
        <v>27</v>
      </c>
      <c r="X1360" s="1">
        <v>7.5</v>
      </c>
      <c r="Y1360" s="8"/>
      <c r="Z1360" s="1" t="s">
        <v>41</v>
      </c>
      <c r="AA1360" s="2" t="s">
        <v>35</v>
      </c>
      <c r="AB1360" s="2" t="str" cm="1">
        <f t="array" ref="AB13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1" spans="1:29" ht="15" hidden="1" customHeight="1" x14ac:dyDescent="0.35">
      <c r="A1361" s="1">
        <v>2077</v>
      </c>
      <c r="B1361" s="1">
        <v>4</v>
      </c>
      <c r="C1361" s="11">
        <v>-7.4855233340773397</v>
      </c>
      <c r="D1361" s="10">
        <v>41.297637681769203</v>
      </c>
      <c r="E1361" s="1">
        <v>5993</v>
      </c>
      <c r="F1361" s="2" t="s">
        <v>1530</v>
      </c>
      <c r="G1361" s="1"/>
      <c r="H1361" s="2" t="s">
        <v>34</v>
      </c>
      <c r="I1361" s="2" t="s">
        <v>185</v>
      </c>
      <c r="J1361" s="2" t="s">
        <v>717</v>
      </c>
      <c r="K1361" s="1">
        <v>54239</v>
      </c>
      <c r="L1361" s="1">
        <v>181135</v>
      </c>
      <c r="M1361" s="2" t="s">
        <v>20</v>
      </c>
      <c r="N1361" s="1">
        <v>2008</v>
      </c>
      <c r="O1361" s="1" t="str" cm="1">
        <f t="array" ref="O13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1" s="1" t="str" cm="1">
        <f t="array" ref="P13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1" s="2" t="s">
        <v>31</v>
      </c>
      <c r="R1361" s="2" t="str" cm="1">
        <f t="array" ref="R13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1" s="2" t="str">
        <f>IF(Esta[[#This Row],[TEC - Tipo de Estrutura 2]]="Pórtico","Vãos Multiplos",Esta[[#This Row],[TEC - Tipo de Estrutura 2]])</f>
        <v>Vãos Multiplos</v>
      </c>
      <c r="T1361" s="1">
        <v>3</v>
      </c>
      <c r="U1361" s="1">
        <v>40</v>
      </c>
      <c r="V1361" s="1">
        <v>10.5</v>
      </c>
      <c r="W1361" s="1">
        <v>16</v>
      </c>
      <c r="X1361" s="1">
        <v>6.56</v>
      </c>
      <c r="Y1361" s="8"/>
      <c r="Z1361" s="1" t="s">
        <v>37</v>
      </c>
      <c r="AA1361" s="2" t="s">
        <v>23</v>
      </c>
      <c r="AB1361" s="2" t="str" cm="1">
        <f t="array" ref="AB13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2" spans="1:29" ht="15" hidden="1" customHeight="1" x14ac:dyDescent="0.35">
      <c r="A1362" s="1">
        <v>2081</v>
      </c>
      <c r="B1362" s="1">
        <v>4</v>
      </c>
      <c r="C1362" s="11">
        <v>-7.2290503823310397</v>
      </c>
      <c r="D1362" s="10">
        <v>41.495904006318298</v>
      </c>
      <c r="E1362" s="1">
        <v>5999</v>
      </c>
      <c r="F1362" s="2" t="s">
        <v>1531</v>
      </c>
      <c r="G1362" s="1"/>
      <c r="H1362" s="2" t="s">
        <v>18</v>
      </c>
      <c r="I1362" s="2" t="s">
        <v>1112</v>
      </c>
      <c r="J1362" s="2" t="s">
        <v>1158</v>
      </c>
      <c r="K1362" s="1">
        <v>75490.52</v>
      </c>
      <c r="L1362" s="1">
        <v>203347.1</v>
      </c>
      <c r="M1362" s="2" t="s">
        <v>20</v>
      </c>
      <c r="N1362" s="1">
        <v>2006</v>
      </c>
      <c r="O1362" s="1" t="str" cm="1">
        <f t="array" ref="O13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2" s="1" t="str" cm="1">
        <f t="array" ref="P13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2" s="2" t="s">
        <v>96</v>
      </c>
      <c r="R1362" s="2" t="str" cm="1">
        <f t="array" ref="R13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62" s="2" t="str">
        <f>IF(Esta[[#This Row],[TEC - Tipo de Estrutura 2]]="Pórtico","Vãos Multiplos",Esta[[#This Row],[TEC - Tipo de Estrutura 2]])</f>
        <v>Vãos Multiplos</v>
      </c>
      <c r="T1362" s="1">
        <v>1</v>
      </c>
      <c r="U1362" s="1">
        <v>5.45</v>
      </c>
      <c r="V1362" s="1">
        <v>19.3</v>
      </c>
      <c r="W1362" s="1">
        <v>5.45</v>
      </c>
      <c r="X1362" s="7"/>
      <c r="Y1362" s="8"/>
      <c r="Z1362" s="1" t="s">
        <v>37</v>
      </c>
      <c r="AA1362" s="2" t="s">
        <v>23</v>
      </c>
      <c r="AB1362" s="2" t="str" cm="1">
        <f t="array" ref="AB13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3" spans="1:29" ht="15" hidden="1" customHeight="1" x14ac:dyDescent="0.35">
      <c r="A1363" s="1">
        <v>2082</v>
      </c>
      <c r="B1363" s="1">
        <v>4</v>
      </c>
      <c r="C1363" s="11">
        <v>-7.2290288951314299</v>
      </c>
      <c r="D1363" s="10">
        <v>41.508229014949897</v>
      </c>
      <c r="E1363" s="1">
        <v>6000</v>
      </c>
      <c r="F1363" s="2" t="s">
        <v>1532</v>
      </c>
      <c r="G1363" s="1"/>
      <c r="H1363" s="2" t="s">
        <v>34</v>
      </c>
      <c r="I1363" s="2" t="s">
        <v>1112</v>
      </c>
      <c r="J1363" s="2" t="s">
        <v>1158</v>
      </c>
      <c r="K1363" s="1">
        <v>75478</v>
      </c>
      <c r="L1363" s="1">
        <v>204716</v>
      </c>
      <c r="M1363" s="2" t="s">
        <v>20</v>
      </c>
      <c r="N1363" s="1">
        <v>2006</v>
      </c>
      <c r="O1363" s="1" t="str" cm="1">
        <f t="array" ref="O13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3" s="1" t="str" cm="1">
        <f t="array" ref="P13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3" s="2" t="s">
        <v>31</v>
      </c>
      <c r="R1363" s="2" t="str" cm="1">
        <f t="array" ref="R13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3" s="2" t="str">
        <f>IF(Esta[[#This Row],[TEC - Tipo de Estrutura 2]]="Pórtico","Vãos Multiplos",Esta[[#This Row],[TEC - Tipo de Estrutura 2]])</f>
        <v>Vãos Multiplos</v>
      </c>
      <c r="T1363" s="1">
        <v>3</v>
      </c>
      <c r="U1363" s="1">
        <v>33.299999999999997</v>
      </c>
      <c r="V1363" s="1">
        <v>8.8000000000000007</v>
      </c>
      <c r="W1363" s="1">
        <v>15.5</v>
      </c>
      <c r="X1363" s="1">
        <v>8.15</v>
      </c>
      <c r="Y1363" s="8"/>
      <c r="Z1363" s="1" t="s">
        <v>37</v>
      </c>
      <c r="AA1363" s="2" t="s">
        <v>23</v>
      </c>
      <c r="AB1363" s="2" t="str" cm="1">
        <f t="array" ref="AB13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4" spans="1:29" ht="15" hidden="1" customHeight="1" x14ac:dyDescent="0.35">
      <c r="A1364" s="1">
        <v>2083</v>
      </c>
      <c r="B1364" s="1">
        <v>4</v>
      </c>
      <c r="C1364" s="11">
        <v>-7.2267313695718398</v>
      </c>
      <c r="D1364" s="10">
        <v>41.491870094255503</v>
      </c>
      <c r="E1364" s="1">
        <v>6002</v>
      </c>
      <c r="F1364" s="2" t="s">
        <v>1533</v>
      </c>
      <c r="G1364" s="1"/>
      <c r="H1364" s="2" t="s">
        <v>34</v>
      </c>
      <c r="I1364" s="2" t="s">
        <v>1112</v>
      </c>
      <c r="J1364" s="2" t="s">
        <v>1158</v>
      </c>
      <c r="K1364" s="1">
        <v>75688.86</v>
      </c>
      <c r="L1364" s="1">
        <v>202901.1</v>
      </c>
      <c r="M1364" s="2" t="s">
        <v>20</v>
      </c>
      <c r="N1364" s="1">
        <v>2006</v>
      </c>
      <c r="O1364" s="1" t="str" cm="1">
        <f t="array" ref="O13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4" s="1" t="str" cm="1">
        <f t="array" ref="P13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4" s="2" t="s">
        <v>31</v>
      </c>
      <c r="R1364" s="2" t="str" cm="1">
        <f t="array" ref="R13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4" s="2" t="str">
        <f>IF(Esta[[#This Row],[TEC - Tipo de Estrutura 2]]="Pórtico","Vãos Multiplos",Esta[[#This Row],[TEC - Tipo de Estrutura 2]])</f>
        <v>Vãos Multiplos</v>
      </c>
      <c r="T1364" s="1">
        <v>3</v>
      </c>
      <c r="U1364" s="1">
        <v>37.799999999999997</v>
      </c>
      <c r="V1364" s="1">
        <v>10.8</v>
      </c>
      <c r="W1364" s="1">
        <v>18</v>
      </c>
      <c r="X1364" s="1">
        <v>7.5</v>
      </c>
      <c r="Y1364" s="8"/>
      <c r="Z1364" s="1" t="s">
        <v>37</v>
      </c>
      <c r="AA1364" s="2" t="s">
        <v>23</v>
      </c>
      <c r="AB1364" s="2" t="str" cm="1">
        <f t="array" ref="AB13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5" spans="1:29" ht="15" hidden="1" customHeight="1" x14ac:dyDescent="0.35">
      <c r="A1365" s="1">
        <v>2084</v>
      </c>
      <c r="B1365" s="1">
        <v>4</v>
      </c>
      <c r="C1365" s="11">
        <v>-7.2243362023199298</v>
      </c>
      <c r="D1365" s="10">
        <v>41.479767283998598</v>
      </c>
      <c r="E1365" s="1">
        <v>6003</v>
      </c>
      <c r="F1365" s="2" t="s">
        <v>1534</v>
      </c>
      <c r="G1365" s="1"/>
      <c r="H1365" s="2" t="s">
        <v>34</v>
      </c>
      <c r="I1365" s="2" t="s">
        <v>1112</v>
      </c>
      <c r="J1365" s="2" t="s">
        <v>1158</v>
      </c>
      <c r="K1365" s="1">
        <v>75903</v>
      </c>
      <c r="L1365" s="1">
        <v>201559</v>
      </c>
      <c r="M1365" s="2" t="s">
        <v>20</v>
      </c>
      <c r="N1365" s="1">
        <v>2006</v>
      </c>
      <c r="O1365" s="1" t="str" cm="1">
        <f t="array" ref="O13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5" s="1" t="str" cm="1">
        <f t="array" ref="P13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5" s="2" t="s">
        <v>31</v>
      </c>
      <c r="R1365" s="2" t="str" cm="1">
        <f t="array" ref="R13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5" s="2" t="str">
        <f>IF(Esta[[#This Row],[TEC - Tipo de Estrutura 2]]="Pórtico","Vãos Multiplos",Esta[[#This Row],[TEC - Tipo de Estrutura 2]])</f>
        <v>Vãos Multiplos</v>
      </c>
      <c r="T1365" s="1">
        <v>3</v>
      </c>
      <c r="U1365" s="1">
        <v>35.299999999999997</v>
      </c>
      <c r="V1365" s="1">
        <v>8.8000000000000007</v>
      </c>
      <c r="W1365" s="1">
        <v>15.5</v>
      </c>
      <c r="X1365" s="1">
        <v>8.3000000000000007</v>
      </c>
      <c r="Y1365" s="8"/>
      <c r="Z1365" s="1" t="s">
        <v>37</v>
      </c>
      <c r="AA1365" s="2" t="s">
        <v>23</v>
      </c>
      <c r="AB1365" s="2" t="str" cm="1">
        <f t="array" ref="AB13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6" spans="1:29" ht="15" hidden="1" customHeight="1" x14ac:dyDescent="0.35">
      <c r="A1366" s="1">
        <v>2086</v>
      </c>
      <c r="B1366" s="1">
        <v>4</v>
      </c>
      <c r="C1366" s="11">
        <v>-7.32637105494703</v>
      </c>
      <c r="D1366" s="10">
        <v>41.659074762258903</v>
      </c>
      <c r="E1366" s="1">
        <v>6006</v>
      </c>
      <c r="F1366" s="2" t="s">
        <v>1535</v>
      </c>
      <c r="G1366" s="1"/>
      <c r="H1366" s="2" t="s">
        <v>18</v>
      </c>
      <c r="I1366" s="2" t="s">
        <v>185</v>
      </c>
      <c r="J1366" s="2" t="s">
        <v>728</v>
      </c>
      <c r="K1366" s="1">
        <v>67194.64</v>
      </c>
      <c r="L1366" s="1">
        <v>221389.5</v>
      </c>
      <c r="M1366" s="2" t="s">
        <v>20</v>
      </c>
      <c r="N1366" s="1">
        <v>2008</v>
      </c>
      <c r="O1366" s="1" t="str" cm="1">
        <f t="array" ref="O13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6" s="1" t="str" cm="1">
        <f t="array" ref="P13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6" s="2" t="s">
        <v>96</v>
      </c>
      <c r="R1366" s="2" t="str" cm="1">
        <f t="array" ref="R13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66" s="2" t="str">
        <f>IF(Esta[[#This Row],[TEC - Tipo de Estrutura 2]]="Pórtico","Vãos Multiplos",Esta[[#This Row],[TEC - Tipo de Estrutura 2]])</f>
        <v>Vãos Multiplos</v>
      </c>
      <c r="T1366" s="1">
        <v>1</v>
      </c>
      <c r="U1366" s="1">
        <v>6.8</v>
      </c>
      <c r="V1366" s="1">
        <v>10.8</v>
      </c>
      <c r="W1366" s="1">
        <v>6.8</v>
      </c>
      <c r="X1366" s="7"/>
      <c r="Y1366" s="8"/>
      <c r="Z1366" s="1" t="s">
        <v>37</v>
      </c>
      <c r="AA1366" s="2" t="s">
        <v>23</v>
      </c>
      <c r="AB1366" s="2" t="str" cm="1">
        <f t="array" ref="AB13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7" spans="1:29" ht="15" hidden="1" customHeight="1" x14ac:dyDescent="0.35">
      <c r="A1367" s="1">
        <v>2087</v>
      </c>
      <c r="B1367" s="1">
        <v>4</v>
      </c>
      <c r="C1367" s="11">
        <v>-8.8434634700761503</v>
      </c>
      <c r="D1367" s="10">
        <v>38.505980759502599</v>
      </c>
      <c r="E1367" s="1">
        <v>6010</v>
      </c>
      <c r="F1367" s="2" t="s">
        <v>1536</v>
      </c>
      <c r="G1367" s="1"/>
      <c r="H1367" s="2" t="s">
        <v>34</v>
      </c>
      <c r="I1367" s="2" t="s">
        <v>411</v>
      </c>
      <c r="J1367" s="2" t="s">
        <v>411</v>
      </c>
      <c r="K1367" s="1">
        <v>-61961.48</v>
      </c>
      <c r="L1367" s="1">
        <v>-128793.60000000001</v>
      </c>
      <c r="M1367" s="2" t="s">
        <v>20</v>
      </c>
      <c r="N1367" s="1">
        <v>2009</v>
      </c>
      <c r="O1367" s="1" t="str" cm="1">
        <f t="array" ref="O13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7" s="1" t="str" cm="1">
        <f t="array" ref="P13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7" s="2" t="s">
        <v>31</v>
      </c>
      <c r="R1367" s="2" t="str" cm="1">
        <f t="array" ref="R13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7" s="2" t="str">
        <f>IF(Esta[[#This Row],[TEC - Tipo de Estrutura 2]]="Pórtico","Vãos Multiplos",Esta[[#This Row],[TEC - Tipo de Estrutura 2]])</f>
        <v>Vãos Multiplos</v>
      </c>
      <c r="T1367" s="1">
        <v>3</v>
      </c>
      <c r="U1367" s="1">
        <v>39</v>
      </c>
      <c r="V1367" s="1">
        <v>13.26</v>
      </c>
      <c r="W1367" s="1">
        <v>19.5</v>
      </c>
      <c r="X1367" s="1">
        <v>9.1999999999999993</v>
      </c>
      <c r="Y1367" s="8"/>
      <c r="Z1367" s="1" t="s">
        <v>29</v>
      </c>
      <c r="AA1367" s="2" t="s">
        <v>35</v>
      </c>
      <c r="AB1367" s="2" t="str" cm="1">
        <f t="array" ref="AB13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8" spans="1:29" ht="15" hidden="1" customHeight="1" x14ac:dyDescent="0.35">
      <c r="A1368" s="1">
        <v>2088</v>
      </c>
      <c r="B1368" s="1">
        <v>4</v>
      </c>
      <c r="C1368" s="11">
        <v>-8.8441285639725802</v>
      </c>
      <c r="D1368" s="10">
        <v>38.505157863525199</v>
      </c>
      <c r="E1368" s="1">
        <v>6011</v>
      </c>
      <c r="F1368" s="2" t="s">
        <v>1537</v>
      </c>
      <c r="G1368" s="1"/>
      <c r="H1368" s="2" t="s">
        <v>34</v>
      </c>
      <c r="I1368" s="2" t="s">
        <v>411</v>
      </c>
      <c r="J1368" s="2" t="s">
        <v>411</v>
      </c>
      <c r="K1368" s="1">
        <v>-62020.2</v>
      </c>
      <c r="L1368" s="1">
        <v>-128884.5</v>
      </c>
      <c r="M1368" s="2" t="s">
        <v>20</v>
      </c>
      <c r="N1368" s="1">
        <v>2009</v>
      </c>
      <c r="O1368" s="1" t="str" cm="1">
        <f t="array" ref="O13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8" s="1" t="str" cm="1">
        <f t="array" ref="P13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8" s="2" t="s">
        <v>31</v>
      </c>
      <c r="R1368" s="2" t="str" cm="1">
        <f t="array" ref="R13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8" s="2" t="str">
        <f>IF(Esta[[#This Row],[TEC - Tipo de Estrutura 2]]="Pórtico","Vãos Multiplos",Esta[[#This Row],[TEC - Tipo de Estrutura 2]])</f>
        <v>Vãos Multiplos</v>
      </c>
      <c r="T1368" s="1">
        <v>3</v>
      </c>
      <c r="U1368" s="1">
        <v>39</v>
      </c>
      <c r="V1368" s="1">
        <v>13.26</v>
      </c>
      <c r="W1368" s="1">
        <v>19.5</v>
      </c>
      <c r="X1368" s="1">
        <v>7.65</v>
      </c>
      <c r="Y1368" s="8"/>
      <c r="Z1368" s="1" t="s">
        <v>29</v>
      </c>
      <c r="AA1368" s="2" t="s">
        <v>35</v>
      </c>
      <c r="AB1368" s="2" t="str" cm="1">
        <f t="array" ref="AB13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69" spans="1:29" ht="15" hidden="1" customHeight="1" x14ac:dyDescent="0.35">
      <c r="A1369" s="1">
        <v>2089</v>
      </c>
      <c r="B1369" s="1">
        <v>1</v>
      </c>
      <c r="C1369" s="11">
        <v>-8.8390252130849696</v>
      </c>
      <c r="D1369" s="10">
        <v>38.515778056422</v>
      </c>
      <c r="E1369" s="1">
        <v>6012</v>
      </c>
      <c r="F1369" s="2" t="s">
        <v>1538</v>
      </c>
      <c r="G1369" s="1"/>
      <c r="H1369" s="2" t="s">
        <v>55</v>
      </c>
      <c r="I1369" s="2" t="s">
        <v>411</v>
      </c>
      <c r="J1369" s="2" t="s">
        <v>411</v>
      </c>
      <c r="K1369" s="1">
        <v>-61566</v>
      </c>
      <c r="L1369" s="1">
        <v>-127709</v>
      </c>
      <c r="M1369" s="2" t="s">
        <v>20</v>
      </c>
      <c r="N1369" s="1">
        <v>2009</v>
      </c>
      <c r="O1369" s="1" t="str" cm="1">
        <f t="array" ref="O13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9" s="1" t="str" cm="1">
        <f t="array" ref="P13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69" s="2" t="s">
        <v>31</v>
      </c>
      <c r="R1369" s="2" t="str" cm="1">
        <f t="array" ref="R13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69" s="2" t="str">
        <f>IF(Esta[[#This Row],[TEC - Tipo de Estrutura 2]]="Pórtico","Vãos Multiplos",Esta[[#This Row],[TEC - Tipo de Estrutura 2]])</f>
        <v>Vãos Multiplos</v>
      </c>
      <c r="T1369" s="1">
        <v>15</v>
      </c>
      <c r="U1369" s="1">
        <v>495</v>
      </c>
      <c r="V1369" s="1">
        <v>14.5</v>
      </c>
      <c r="W1369" s="1">
        <v>35</v>
      </c>
      <c r="X1369" s="1">
        <v>13</v>
      </c>
      <c r="Y1369" s="8"/>
      <c r="Z1369" s="1" t="s">
        <v>29</v>
      </c>
      <c r="AA1369" s="2" t="s">
        <v>35</v>
      </c>
      <c r="AB1369" s="2" t="str" cm="1">
        <f t="array" ref="AB13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0" spans="1:29" ht="15" hidden="1" customHeight="1" x14ac:dyDescent="0.35">
      <c r="A1370" s="1">
        <v>2090</v>
      </c>
      <c r="B1370" s="1">
        <v>4</v>
      </c>
      <c r="C1370" s="11">
        <v>-8.3506714877427903</v>
      </c>
      <c r="D1370" s="10">
        <v>41.034227217847899</v>
      </c>
      <c r="E1370" s="1">
        <v>6013</v>
      </c>
      <c r="F1370" s="2" t="s">
        <v>1539</v>
      </c>
      <c r="G1370" s="1"/>
      <c r="H1370" s="2" t="s">
        <v>34</v>
      </c>
      <c r="I1370" s="2" t="s">
        <v>1076</v>
      </c>
      <c r="J1370" s="2" t="s">
        <v>1139</v>
      </c>
      <c r="K1370" s="1">
        <v>-18295.25</v>
      </c>
      <c r="L1370" s="1">
        <v>151701.9</v>
      </c>
      <c r="M1370" s="2" t="s">
        <v>20</v>
      </c>
      <c r="N1370" s="1">
        <v>2007</v>
      </c>
      <c r="O1370" s="1" t="str" cm="1">
        <f t="array" ref="O13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0" s="1" t="str" cm="1">
        <f t="array" ref="P13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0" s="2" t="s">
        <v>57</v>
      </c>
      <c r="R1370" s="2" t="str" cm="1">
        <f t="array" ref="R13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70" s="2" t="str">
        <f>IF(Esta[[#This Row],[TEC - Tipo de Estrutura 2]]="Pórtico","Vãos Multiplos",Esta[[#This Row],[TEC - Tipo de Estrutura 2]])</f>
        <v>Vãos Multiplos</v>
      </c>
      <c r="T1370" s="1">
        <v>1</v>
      </c>
      <c r="U1370" s="1">
        <v>13.4</v>
      </c>
      <c r="V1370" s="1">
        <v>7.9</v>
      </c>
      <c r="W1370" s="1">
        <v>13.4</v>
      </c>
      <c r="X1370" s="7"/>
      <c r="Y1370" s="8"/>
      <c r="Z1370" s="1" t="s">
        <v>37</v>
      </c>
      <c r="AA1370" s="2" t="s">
        <v>23</v>
      </c>
      <c r="AB1370" s="2" t="str" cm="1">
        <f t="array" ref="AB13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1" spans="1:29" ht="15" hidden="1" customHeight="1" x14ac:dyDescent="0.35">
      <c r="A1371" s="1">
        <v>2091</v>
      </c>
      <c r="B1371" s="1">
        <v>4</v>
      </c>
      <c r="C1371" s="11">
        <v>-8.3152523845509805</v>
      </c>
      <c r="D1371" s="10">
        <v>41.035334966136702</v>
      </c>
      <c r="E1371" s="1">
        <v>6014</v>
      </c>
      <c r="F1371" s="2" t="s">
        <v>1540</v>
      </c>
      <c r="G1371" s="1"/>
      <c r="H1371" s="2" t="s">
        <v>34</v>
      </c>
      <c r="I1371" s="2" t="s">
        <v>1076</v>
      </c>
      <c r="J1371" s="2" t="s">
        <v>1139</v>
      </c>
      <c r="K1371" s="1">
        <v>-15316.54</v>
      </c>
      <c r="L1371" s="1">
        <v>151818.1</v>
      </c>
      <c r="M1371" s="2" t="s">
        <v>20</v>
      </c>
      <c r="N1371" s="1">
        <v>2006</v>
      </c>
      <c r="O1371" s="1" t="str" cm="1">
        <f t="array" ref="O13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1" s="1" t="str" cm="1">
        <f t="array" ref="P13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1" s="2" t="s">
        <v>31</v>
      </c>
      <c r="R1371" s="2" t="str" cm="1">
        <f t="array" ref="R13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1" s="2" t="str">
        <f>IF(Esta[[#This Row],[TEC - Tipo de Estrutura 2]]="Pórtico","Vãos Multiplos",Esta[[#This Row],[TEC - Tipo de Estrutura 2]])</f>
        <v>Vãos Multiplos</v>
      </c>
      <c r="T1371" s="1">
        <v>3</v>
      </c>
      <c r="U1371" s="1">
        <v>53.4</v>
      </c>
      <c r="V1371" s="1">
        <v>21</v>
      </c>
      <c r="W1371" s="1">
        <v>24.4</v>
      </c>
      <c r="X1371" s="1">
        <v>9.81</v>
      </c>
      <c r="Y1371" s="8"/>
      <c r="Z1371" s="1" t="s">
        <v>37</v>
      </c>
      <c r="AA1371" s="2" t="s">
        <v>35</v>
      </c>
      <c r="AB1371" s="2" t="str" cm="1">
        <f t="array" ref="AB13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2" spans="1:29" ht="15" hidden="1" customHeight="1" x14ac:dyDescent="0.35">
      <c r="A1372" s="1">
        <v>2092</v>
      </c>
      <c r="B1372" s="1">
        <v>2</v>
      </c>
      <c r="C1372" s="11">
        <v>-8.3424411193297292</v>
      </c>
      <c r="D1372" s="10">
        <v>41.031089057478603</v>
      </c>
      <c r="E1372" s="1">
        <v>6016</v>
      </c>
      <c r="F1372" s="2" t="s">
        <v>1435</v>
      </c>
      <c r="G1372" s="1"/>
      <c r="H1372" s="2" t="s">
        <v>55</v>
      </c>
      <c r="I1372" s="2" t="s">
        <v>1076</v>
      </c>
      <c r="J1372" s="2" t="s">
        <v>1139</v>
      </c>
      <c r="K1372" s="1">
        <v>-17603.98</v>
      </c>
      <c r="L1372" s="1">
        <v>151351.70000000001</v>
      </c>
      <c r="M1372" s="2" t="s">
        <v>20</v>
      </c>
      <c r="N1372" s="1">
        <v>2006</v>
      </c>
      <c r="O1372" s="1" t="str" cm="1">
        <f t="array" ref="O13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2" s="1" t="str" cm="1">
        <f t="array" ref="P13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2" s="2" t="s">
        <v>31</v>
      </c>
      <c r="R1372" s="2" t="str" cm="1">
        <f t="array" ref="R13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2" s="2" t="str">
        <f>IF(Esta[[#This Row],[TEC - Tipo de Estrutura 2]]="Pórtico","Vãos Multiplos",Esta[[#This Row],[TEC - Tipo de Estrutura 2]])</f>
        <v>Vãos Multiplos</v>
      </c>
      <c r="T1372" s="1">
        <v>7</v>
      </c>
      <c r="U1372" s="1">
        <v>219</v>
      </c>
      <c r="V1372" s="1">
        <v>17.100000000000001</v>
      </c>
      <c r="W1372" s="1">
        <v>34</v>
      </c>
      <c r="X1372" s="1">
        <v>33</v>
      </c>
      <c r="Y1372" s="8"/>
      <c r="Z1372" s="1" t="s">
        <v>37</v>
      </c>
      <c r="AA1372" s="2" t="s">
        <v>35</v>
      </c>
      <c r="AB1372" s="2" t="str" cm="1">
        <f t="array" ref="AB13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3" spans="1:29" ht="15" hidden="1" customHeight="1" x14ac:dyDescent="0.35">
      <c r="A1373" s="1">
        <v>2094</v>
      </c>
      <c r="B1373" s="1">
        <v>1</v>
      </c>
      <c r="C1373" s="11">
        <v>-8.3308810042543904</v>
      </c>
      <c r="D1373" s="10">
        <v>41.034362827097702</v>
      </c>
      <c r="E1373" s="1">
        <v>6018</v>
      </c>
      <c r="F1373" s="2" t="s">
        <v>1541</v>
      </c>
      <c r="G1373" s="1"/>
      <c r="H1373" s="2" t="s">
        <v>55</v>
      </c>
      <c r="I1373" s="2" t="s">
        <v>1076</v>
      </c>
      <c r="J1373" s="2" t="s">
        <v>1139</v>
      </c>
      <c r="K1373" s="1">
        <v>-16631</v>
      </c>
      <c r="L1373" s="1">
        <v>151713</v>
      </c>
      <c r="M1373" s="2" t="s">
        <v>20</v>
      </c>
      <c r="N1373" s="1">
        <v>2006</v>
      </c>
      <c r="O1373" s="1" t="str" cm="1">
        <f t="array" ref="O13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3" s="1" t="str" cm="1">
        <f t="array" ref="P13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3" s="2" t="s">
        <v>31</v>
      </c>
      <c r="R1373" s="2" t="str" cm="1">
        <f t="array" ref="R13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3" s="2" t="str">
        <f>IF(Esta[[#This Row],[TEC - Tipo de Estrutura 2]]="Pórtico","Vãos Multiplos",Esta[[#This Row],[TEC - Tipo de Estrutura 2]])</f>
        <v>Vãos Multiplos</v>
      </c>
      <c r="T1373" s="1">
        <v>3</v>
      </c>
      <c r="U1373" s="1">
        <v>154</v>
      </c>
      <c r="V1373" s="1">
        <v>14.5</v>
      </c>
      <c r="W1373" s="1">
        <v>70</v>
      </c>
      <c r="X1373" s="1">
        <v>27.35</v>
      </c>
      <c r="Y1373" s="8"/>
      <c r="Z1373" s="1" t="s">
        <v>37</v>
      </c>
      <c r="AA1373" s="2" t="s">
        <v>35</v>
      </c>
      <c r="AB1373" s="2" t="str" cm="1">
        <f t="array" ref="AB13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4" spans="1:29" ht="15" hidden="1" customHeight="1" x14ac:dyDescent="0.35">
      <c r="A1374" s="1">
        <v>2095</v>
      </c>
      <c r="B1374" s="1">
        <v>2</v>
      </c>
      <c r="C1374" s="11">
        <v>-8.3280896329778002</v>
      </c>
      <c r="D1374" s="10">
        <v>41.035448131993199</v>
      </c>
      <c r="E1374" s="1">
        <v>6019</v>
      </c>
      <c r="F1374" s="2" t="s">
        <v>1542</v>
      </c>
      <c r="G1374" s="1"/>
      <c r="H1374" s="2" t="s">
        <v>55</v>
      </c>
      <c r="I1374" s="2" t="s">
        <v>1076</v>
      </c>
      <c r="J1374" s="2" t="s">
        <v>1139</v>
      </c>
      <c r="K1374" s="1">
        <v>-16396</v>
      </c>
      <c r="L1374" s="1">
        <v>151833</v>
      </c>
      <c r="M1374" s="2" t="s">
        <v>20</v>
      </c>
      <c r="N1374" s="1">
        <v>2006</v>
      </c>
      <c r="O1374" s="1" t="str" cm="1">
        <f t="array" ref="O13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4" s="1" t="str" cm="1">
        <f t="array" ref="P13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4" s="2" t="s">
        <v>31</v>
      </c>
      <c r="R1374" s="2" t="str" cm="1">
        <f t="array" ref="R13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4" s="2" t="str">
        <f>IF(Esta[[#This Row],[TEC - Tipo de Estrutura 2]]="Pórtico","Vãos Multiplos",Esta[[#This Row],[TEC - Tipo de Estrutura 2]])</f>
        <v>Vãos Multiplos</v>
      </c>
      <c r="T1374" s="1">
        <v>3</v>
      </c>
      <c r="U1374" s="1">
        <v>154</v>
      </c>
      <c r="V1374" s="1">
        <v>14.5</v>
      </c>
      <c r="W1374" s="1">
        <v>70</v>
      </c>
      <c r="X1374" s="1">
        <v>32.700000000000003</v>
      </c>
      <c r="Y1374" s="8"/>
      <c r="Z1374" s="1" t="s">
        <v>37</v>
      </c>
      <c r="AA1374" s="2" t="s">
        <v>35</v>
      </c>
      <c r="AB1374" s="2" t="str" cm="1">
        <f t="array" ref="AB13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5" spans="1:29" ht="15" hidden="1" customHeight="1" x14ac:dyDescent="0.35">
      <c r="A1375" s="1">
        <v>2098</v>
      </c>
      <c r="B1375" s="1">
        <v>4</v>
      </c>
      <c r="C1375" s="11">
        <v>-7.9609691488266501</v>
      </c>
      <c r="D1375" s="10">
        <v>41.477222951240996</v>
      </c>
      <c r="E1375" s="1">
        <v>6026</v>
      </c>
      <c r="F1375" s="2" t="s">
        <v>1543</v>
      </c>
      <c r="G1375" s="1"/>
      <c r="H1375" s="2" t="s">
        <v>34</v>
      </c>
      <c r="I1375" s="2" t="s">
        <v>151</v>
      </c>
      <c r="J1375" s="2" t="s">
        <v>1329</v>
      </c>
      <c r="K1375" s="1">
        <v>14378</v>
      </c>
      <c r="L1375" s="1">
        <v>200892</v>
      </c>
      <c r="M1375" s="2" t="s">
        <v>20</v>
      </c>
      <c r="N1375" s="1">
        <v>2008</v>
      </c>
      <c r="O1375" s="1" t="str" cm="1">
        <f t="array" ref="O13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5" s="1" t="str" cm="1">
        <f t="array" ref="P13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5" s="2" t="s">
        <v>31</v>
      </c>
      <c r="R1375" s="2" t="str" cm="1">
        <f t="array" ref="R13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5" s="2" t="str">
        <f>IF(Esta[[#This Row],[TEC - Tipo de Estrutura 2]]="Pórtico","Vãos Multiplos",Esta[[#This Row],[TEC - Tipo de Estrutura 2]])</f>
        <v>Vãos Multiplos</v>
      </c>
      <c r="T1375" s="1">
        <v>2</v>
      </c>
      <c r="U1375" s="1">
        <v>58.7</v>
      </c>
      <c r="V1375" s="1">
        <v>9.75</v>
      </c>
      <c r="W1375" s="1">
        <v>33.5</v>
      </c>
      <c r="X1375" s="1">
        <v>19.399999999999999</v>
      </c>
      <c r="Y1375" s="8"/>
      <c r="Z1375" s="1" t="s">
        <v>37</v>
      </c>
      <c r="AA1375" s="2" t="s">
        <v>23</v>
      </c>
      <c r="AB1375" s="2" t="str" cm="1">
        <f t="array" ref="AB13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6" spans="1:29" ht="15" hidden="1" customHeight="1" x14ac:dyDescent="0.35">
      <c r="A1376" s="1">
        <v>2099</v>
      </c>
      <c r="B1376" s="1">
        <v>4</v>
      </c>
      <c r="C1376" s="11">
        <v>-7.9572190532896601</v>
      </c>
      <c r="D1376" s="10">
        <v>41.478234716647698</v>
      </c>
      <c r="E1376" s="1">
        <v>6027</v>
      </c>
      <c r="F1376" s="2" t="s">
        <v>1544</v>
      </c>
      <c r="G1376" s="1"/>
      <c r="H1376" s="2" t="s">
        <v>34</v>
      </c>
      <c r="I1376" s="2" t="s">
        <v>151</v>
      </c>
      <c r="J1376" s="2" t="s">
        <v>1329</v>
      </c>
      <c r="K1376" s="1">
        <v>14691</v>
      </c>
      <c r="L1376" s="1">
        <v>201005</v>
      </c>
      <c r="M1376" s="2" t="s">
        <v>20</v>
      </c>
      <c r="N1376" s="1">
        <v>2008</v>
      </c>
      <c r="O1376" s="1" t="str" cm="1">
        <f t="array" ref="O13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6" s="1" t="str" cm="1">
        <f t="array" ref="P13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6" s="2" t="s">
        <v>31</v>
      </c>
      <c r="R1376" s="2" t="str" cm="1">
        <f t="array" ref="R13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6" s="2" t="str">
        <f>IF(Esta[[#This Row],[TEC - Tipo de Estrutura 2]]="Pórtico","Vãos Multiplos",Esta[[#This Row],[TEC - Tipo de Estrutura 2]])</f>
        <v>Vãos Multiplos</v>
      </c>
      <c r="T1376" s="1">
        <v>3</v>
      </c>
      <c r="U1376" s="1">
        <v>41.1</v>
      </c>
      <c r="V1376" s="1">
        <v>9.75</v>
      </c>
      <c r="W1376" s="1">
        <v>20.100000000000001</v>
      </c>
      <c r="X1376" s="1">
        <v>9.34</v>
      </c>
      <c r="Y1376" s="8"/>
      <c r="Z1376" s="1" t="s">
        <v>37</v>
      </c>
      <c r="AA1376" s="2" t="s">
        <v>23</v>
      </c>
      <c r="AB1376" s="2" t="str" cm="1">
        <f t="array" ref="AB13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7" spans="1:29" ht="15" hidden="1" customHeight="1" x14ac:dyDescent="0.35">
      <c r="A1377" s="1">
        <v>2100</v>
      </c>
      <c r="B1377" s="1">
        <v>4</v>
      </c>
      <c r="C1377" s="11">
        <v>-7.9746448879473801</v>
      </c>
      <c r="D1377" s="10">
        <v>41.480799136590903</v>
      </c>
      <c r="E1377" s="1">
        <v>6028</v>
      </c>
      <c r="F1377" s="2" t="s">
        <v>1545</v>
      </c>
      <c r="G1377" s="1"/>
      <c r="H1377" s="2" t="s">
        <v>34</v>
      </c>
      <c r="I1377" s="2" t="s">
        <v>151</v>
      </c>
      <c r="J1377" s="2" t="s">
        <v>1329</v>
      </c>
      <c r="K1377" s="1">
        <v>13235</v>
      </c>
      <c r="L1377" s="1">
        <v>201287</v>
      </c>
      <c r="M1377" s="2" t="s">
        <v>20</v>
      </c>
      <c r="N1377" s="1">
        <v>2008</v>
      </c>
      <c r="O1377" s="1" t="str" cm="1">
        <f t="array" ref="O13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7" s="1" t="str" cm="1">
        <f t="array" ref="P13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7" s="2" t="s">
        <v>31</v>
      </c>
      <c r="R1377" s="2" t="str" cm="1">
        <f t="array" ref="R13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7" s="2" t="str">
        <f>IF(Esta[[#This Row],[TEC - Tipo de Estrutura 2]]="Pórtico","Vãos Multiplos",Esta[[#This Row],[TEC - Tipo de Estrutura 2]])</f>
        <v>Vãos Multiplos</v>
      </c>
      <c r="T1377" s="7"/>
      <c r="U1377" s="3"/>
      <c r="V1377" s="1">
        <v>39</v>
      </c>
      <c r="X1377" s="7"/>
      <c r="Y1377" s="8"/>
      <c r="Z1377" s="1" t="s">
        <v>37</v>
      </c>
      <c r="AA1377" s="2" t="s">
        <v>23</v>
      </c>
      <c r="AB1377" s="2" t="str" cm="1">
        <f t="array" ref="AB13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8" spans="1:29" ht="15" hidden="1" customHeight="1" x14ac:dyDescent="0.35">
      <c r="A1378" s="1">
        <v>2101</v>
      </c>
      <c r="B1378" s="1">
        <v>4</v>
      </c>
      <c r="C1378" s="11">
        <v>-7.9735359473978002</v>
      </c>
      <c r="D1378" s="10">
        <v>41.478942804554499</v>
      </c>
      <c r="E1378" s="1">
        <v>6029</v>
      </c>
      <c r="F1378" s="2" t="s">
        <v>1546</v>
      </c>
      <c r="G1378" s="1"/>
      <c r="H1378" s="2" t="s">
        <v>34</v>
      </c>
      <c r="I1378" s="2" t="s">
        <v>151</v>
      </c>
      <c r="J1378" s="2" t="s">
        <v>1329</v>
      </c>
      <c r="K1378" s="1">
        <v>13328</v>
      </c>
      <c r="L1378" s="1">
        <v>201081</v>
      </c>
      <c r="M1378" s="2" t="s">
        <v>20</v>
      </c>
      <c r="N1378" s="1">
        <v>2008</v>
      </c>
      <c r="O1378" s="1" t="str" cm="1">
        <f t="array" ref="O13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8" s="1" t="str" cm="1">
        <f t="array" ref="P13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8" s="2" t="s">
        <v>31</v>
      </c>
      <c r="R1378" s="2" t="str" cm="1">
        <f t="array" ref="R13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8" s="2" t="str">
        <f>IF(Esta[[#This Row],[TEC - Tipo de Estrutura 2]]="Pórtico","Vãos Multiplos",Esta[[#This Row],[TEC - Tipo de Estrutura 2]])</f>
        <v>Vãos Multiplos</v>
      </c>
      <c r="T1378" s="7"/>
      <c r="U1378" s="3"/>
      <c r="V1378" s="1">
        <v>61</v>
      </c>
      <c r="X1378" s="7"/>
      <c r="Y1378" s="8"/>
      <c r="Z1378" s="1" t="s">
        <v>37</v>
      </c>
      <c r="AA1378" s="2" t="s">
        <v>23</v>
      </c>
      <c r="AB1378" s="2" t="str" cm="1">
        <f t="array" ref="AB13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79" spans="1:29" ht="15" hidden="1" customHeight="1" x14ac:dyDescent="0.35">
      <c r="A1379" s="1">
        <v>2103</v>
      </c>
      <c r="B1379" s="1">
        <v>5</v>
      </c>
      <c r="C1379" s="11">
        <v>-8.7203373996634408</v>
      </c>
      <c r="D1379" s="10">
        <v>39.268864650482598</v>
      </c>
      <c r="E1379" s="1">
        <v>6031</v>
      </c>
      <c r="F1379" s="2" t="s">
        <v>34</v>
      </c>
      <c r="G1379" s="1"/>
      <c r="H1379" s="2" t="s">
        <v>34</v>
      </c>
      <c r="I1379" s="2" t="s">
        <v>48</v>
      </c>
      <c r="J1379" s="2" t="s">
        <v>48</v>
      </c>
      <c r="K1379" s="1">
        <v>-50676.639999999999</v>
      </c>
      <c r="L1379" s="1">
        <v>-44178.080000000002</v>
      </c>
      <c r="M1379" s="2" t="s">
        <v>20</v>
      </c>
      <c r="N1379" s="1">
        <v>2009</v>
      </c>
      <c r="O1379" s="1" t="str" cm="1">
        <f t="array" ref="O13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9" s="1" t="str" cm="1">
        <f t="array" ref="P13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79" s="2" t="s">
        <v>31</v>
      </c>
      <c r="R1379" s="2" t="str" cm="1">
        <f t="array" ref="R13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79" s="2" t="str">
        <f>IF(Esta[[#This Row],[TEC - Tipo de Estrutura 2]]="Pórtico","Vãos Multiplos",Esta[[#This Row],[TEC - Tipo de Estrutura 2]])</f>
        <v>Vãos Multiplos</v>
      </c>
      <c r="T1379" s="1">
        <v>2</v>
      </c>
      <c r="U1379" s="1">
        <v>39</v>
      </c>
      <c r="V1379" s="1">
        <v>10.4</v>
      </c>
      <c r="W1379" s="1">
        <v>19.5</v>
      </c>
      <c r="X1379" s="1">
        <v>7.9</v>
      </c>
      <c r="Y1379" s="8"/>
      <c r="Z1379" s="1" t="s">
        <v>29</v>
      </c>
      <c r="AA1379" s="2" t="s">
        <v>35</v>
      </c>
      <c r="AB1379" s="2" t="str" cm="1">
        <f t="array" ref="AB13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0" spans="1:29" ht="15" hidden="1" customHeight="1" x14ac:dyDescent="0.35">
      <c r="A1380" s="1">
        <v>2104</v>
      </c>
      <c r="B1380" s="1">
        <v>8</v>
      </c>
      <c r="C1380" s="11">
        <v>-7.9853532834130299</v>
      </c>
      <c r="D1380" s="10">
        <v>41.489367067764803</v>
      </c>
      <c r="E1380" s="1">
        <v>6032</v>
      </c>
      <c r="F1380" s="2" t="s">
        <v>1547</v>
      </c>
      <c r="G1380" s="1"/>
      <c r="H1380" s="2" t="s">
        <v>55</v>
      </c>
      <c r="I1380" s="2" t="s">
        <v>151</v>
      </c>
      <c r="J1380" s="2" t="s">
        <v>1329</v>
      </c>
      <c r="K1380" s="1">
        <v>12339</v>
      </c>
      <c r="L1380" s="1">
        <v>202237</v>
      </c>
      <c r="M1380" s="2" t="s">
        <v>20</v>
      </c>
      <c r="N1380" s="1">
        <v>2008</v>
      </c>
      <c r="O1380" s="1" t="str" cm="1">
        <f t="array" ref="O13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0" s="1" t="str" cm="1">
        <f t="array" ref="P13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0" s="2" t="s">
        <v>31</v>
      </c>
      <c r="R1380" s="2" t="str" cm="1">
        <f t="array" ref="R13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0" s="2" t="str">
        <f>IF(Esta[[#This Row],[TEC - Tipo de Estrutura 2]]="Pórtico","Vãos Multiplos",Esta[[#This Row],[TEC - Tipo de Estrutura 2]])</f>
        <v>Vãos Multiplos</v>
      </c>
      <c r="T1380" s="1">
        <v>20</v>
      </c>
      <c r="U1380" s="1">
        <v>780</v>
      </c>
      <c r="V1380" s="1">
        <v>12.64</v>
      </c>
      <c r="W1380" s="1">
        <v>40</v>
      </c>
      <c r="X1380" s="1">
        <v>31.45</v>
      </c>
      <c r="Y1380" s="8"/>
      <c r="Z1380" s="1" t="s">
        <v>37</v>
      </c>
      <c r="AA1380" s="2" t="s">
        <v>35</v>
      </c>
      <c r="AB1380" s="2" t="str" cm="1">
        <f t="array" ref="AB13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1" spans="1:29" ht="15" hidden="1" customHeight="1" x14ac:dyDescent="0.35">
      <c r="A1381" s="1">
        <v>2111</v>
      </c>
      <c r="B1381" s="1">
        <v>4</v>
      </c>
      <c r="C1381" s="11">
        <v>-7.5010274660358602</v>
      </c>
      <c r="D1381" s="10">
        <v>37.338403541763398</v>
      </c>
      <c r="E1381" s="1">
        <v>6063</v>
      </c>
      <c r="F1381" s="2" t="s">
        <v>1548</v>
      </c>
      <c r="G1381" s="1"/>
      <c r="H1381" s="2" t="s">
        <v>34</v>
      </c>
      <c r="I1381" s="2" t="s">
        <v>59</v>
      </c>
      <c r="J1381" s="2" t="s">
        <v>450</v>
      </c>
      <c r="K1381" s="1">
        <v>56012.56</v>
      </c>
      <c r="L1381" s="1">
        <v>-258440.6</v>
      </c>
      <c r="M1381" s="2" t="s">
        <v>20</v>
      </c>
      <c r="N1381" s="1">
        <v>2005</v>
      </c>
      <c r="O1381" s="1" t="str" cm="1">
        <f t="array" ref="O13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1" s="1" t="str" cm="1">
        <f t="array" ref="P13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1" s="2" t="s">
        <v>31</v>
      </c>
      <c r="R1381" s="2" t="str" cm="1">
        <f t="array" ref="R13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1" s="2" t="str">
        <f>IF(Esta[[#This Row],[TEC - Tipo de Estrutura 2]]="Pórtico","Vãos Multiplos",Esta[[#This Row],[TEC - Tipo de Estrutura 2]])</f>
        <v>Vãos Multiplos</v>
      </c>
      <c r="T1381" s="1">
        <v>3</v>
      </c>
      <c r="U1381" s="1">
        <v>49.4</v>
      </c>
      <c r="V1381" s="1">
        <v>11.1</v>
      </c>
      <c r="W1381" s="1">
        <v>27.4</v>
      </c>
      <c r="X1381" s="1">
        <v>8.86</v>
      </c>
      <c r="Y1381" s="8"/>
      <c r="Z1381" s="1" t="s">
        <v>29</v>
      </c>
      <c r="AA1381" s="2" t="s">
        <v>35</v>
      </c>
      <c r="AB1381" s="2" t="str" cm="1">
        <f t="array" ref="AB13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2" spans="1:29" ht="15" hidden="1" customHeight="1" x14ac:dyDescent="0.35">
      <c r="A1382" s="1">
        <v>2112</v>
      </c>
      <c r="B1382" s="1">
        <v>4</v>
      </c>
      <c r="C1382" s="11">
        <v>-7.5159189094796197</v>
      </c>
      <c r="D1382" s="10">
        <v>37.355188796683997</v>
      </c>
      <c r="E1382" s="1">
        <v>6064</v>
      </c>
      <c r="F1382" s="2" t="s">
        <v>1549</v>
      </c>
      <c r="G1382" s="1"/>
      <c r="H1382" s="2" t="s">
        <v>34</v>
      </c>
      <c r="I1382" s="2" t="s">
        <v>59</v>
      </c>
      <c r="J1382" s="2" t="s">
        <v>450</v>
      </c>
      <c r="K1382" s="1">
        <v>54680.75</v>
      </c>
      <c r="L1382" s="1">
        <v>-256586.4</v>
      </c>
      <c r="M1382" s="2" t="s">
        <v>20</v>
      </c>
      <c r="N1382" s="1">
        <v>2005</v>
      </c>
      <c r="O1382" s="1" t="str" cm="1">
        <f t="array" ref="O13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2" s="1" t="str" cm="1">
        <f t="array" ref="P13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2" s="2" t="s">
        <v>31</v>
      </c>
      <c r="R1382" s="2" t="str" cm="1">
        <f t="array" ref="R13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2" s="2" t="str">
        <f>IF(Esta[[#This Row],[TEC - Tipo de Estrutura 2]]="Pórtico","Vãos Multiplos",Esta[[#This Row],[TEC - Tipo de Estrutura 2]])</f>
        <v>Vãos Multiplos</v>
      </c>
      <c r="T1382" s="1">
        <v>3</v>
      </c>
      <c r="U1382" s="1">
        <v>49.4</v>
      </c>
      <c r="V1382" s="1">
        <v>11.1</v>
      </c>
      <c r="W1382" s="1">
        <v>27.4</v>
      </c>
      <c r="X1382" s="1">
        <v>7.92</v>
      </c>
      <c r="Y1382" s="8"/>
      <c r="Z1382" s="1" t="s">
        <v>29</v>
      </c>
      <c r="AA1382" s="2" t="s">
        <v>35</v>
      </c>
      <c r="AB1382" s="2" t="str" cm="1">
        <f t="array" ref="AB13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3" spans="1:29" ht="15" hidden="1" customHeight="1" x14ac:dyDescent="0.35">
      <c r="A1383" s="1">
        <v>2113</v>
      </c>
      <c r="B1383" s="1">
        <v>1</v>
      </c>
      <c r="C1383" s="11">
        <v>-8.1066582099336095</v>
      </c>
      <c r="D1383" s="10">
        <v>37.825454244031903</v>
      </c>
      <c r="E1383" s="1">
        <v>6065</v>
      </c>
      <c r="F1383" s="2" t="s">
        <v>1550</v>
      </c>
      <c r="G1383" s="1"/>
      <c r="H1383" s="2" t="s">
        <v>25</v>
      </c>
      <c r="I1383" s="2" t="s">
        <v>26</v>
      </c>
      <c r="J1383" s="2" t="s">
        <v>209</v>
      </c>
      <c r="K1383" s="1">
        <v>2328.6750000000002</v>
      </c>
      <c r="L1383" s="1">
        <v>-204570.6</v>
      </c>
      <c r="M1383" s="2" t="s">
        <v>20</v>
      </c>
      <c r="N1383" s="1">
        <v>2009</v>
      </c>
      <c r="O1383" s="1" t="str" cm="1">
        <f t="array" ref="O13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3" s="1" t="str" cm="1">
        <f t="array" ref="P13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3" s="2" t="s">
        <v>21</v>
      </c>
      <c r="R1383" s="2" t="str" cm="1">
        <f t="array" ref="R13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383" s="2" t="str">
        <f>IF(Esta[[#This Row],[TEC - Tipo de Estrutura 2]]="Pórtico","Vãos Multiplos",Esta[[#This Row],[TEC - Tipo de Estrutura 2]])</f>
        <v>Tabuleiro simples/apoiado</v>
      </c>
      <c r="T1383" s="1">
        <v>1</v>
      </c>
      <c r="U1383" s="1">
        <v>35</v>
      </c>
      <c r="V1383" s="1">
        <v>14.5</v>
      </c>
      <c r="W1383" s="1">
        <v>35</v>
      </c>
      <c r="X1383" s="7"/>
      <c r="Y1383" s="8"/>
      <c r="Z1383" s="1" t="s">
        <v>29</v>
      </c>
      <c r="AA1383" s="2" t="s">
        <v>23</v>
      </c>
      <c r="AB1383" s="2" t="str" cm="1">
        <f t="array" ref="AB13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4" spans="1:29" ht="15" hidden="1" customHeight="1" x14ac:dyDescent="0.35">
      <c r="A1384" s="1">
        <v>2114</v>
      </c>
      <c r="B1384" s="1">
        <v>1</v>
      </c>
      <c r="C1384" s="11">
        <v>-8.5328094510555808</v>
      </c>
      <c r="D1384" s="10">
        <v>37.171667092272003</v>
      </c>
      <c r="E1384" s="1">
        <v>6073</v>
      </c>
      <c r="F1384" s="2" t="s">
        <v>1551</v>
      </c>
      <c r="G1384" s="1" t="s">
        <v>1857</v>
      </c>
      <c r="H1384" s="2" t="s">
        <v>25</v>
      </c>
      <c r="I1384" s="2" t="s">
        <v>59</v>
      </c>
      <c r="J1384" s="2" t="s">
        <v>1056</v>
      </c>
      <c r="K1384" s="1">
        <v>-35498</v>
      </c>
      <c r="L1384" s="1">
        <v>-277058</v>
      </c>
      <c r="M1384" s="2" t="s">
        <v>20</v>
      </c>
      <c r="N1384" s="1">
        <v>1870</v>
      </c>
      <c r="O1384" s="1" t="str" cm="1">
        <f t="array" ref="O13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384" s="1" t="str" cm="1">
        <f t="array" ref="P13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384" s="2" t="s">
        <v>28</v>
      </c>
      <c r="R1384" s="2" t="str" cm="1">
        <f t="array" ref="R13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384" s="2" t="str">
        <f>IF(Esta[[#This Row],[TEC - Tipo de Estrutura 2]]="Pórtico","Vãos Multiplos",Esta[[#This Row],[TEC - Tipo de Estrutura 2]])</f>
        <v>Arco</v>
      </c>
      <c r="T1384" s="7"/>
      <c r="U1384" s="3"/>
      <c r="V1384" s="1">
        <v>8</v>
      </c>
      <c r="X1384" s="7"/>
      <c r="Y1384" s="8"/>
      <c r="Z1384" s="1" t="s">
        <v>29</v>
      </c>
      <c r="AA1384" s="2" t="s">
        <v>30</v>
      </c>
      <c r="AB1384" s="2" t="str" cm="1">
        <f t="array" ref="AB13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Tijolo</v>
      </c>
      <c r="AC13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385" spans="1:29" ht="15" hidden="1" customHeight="1" x14ac:dyDescent="0.35">
      <c r="A1385" s="1">
        <v>2115</v>
      </c>
      <c r="B1385" s="1">
        <v>2</v>
      </c>
      <c r="C1385" s="11">
        <v>-8.9285723587251091</v>
      </c>
      <c r="D1385" s="10">
        <v>38.701781091169302</v>
      </c>
      <c r="E1385" s="1">
        <v>6075</v>
      </c>
      <c r="F1385" s="2" t="s">
        <v>1552</v>
      </c>
      <c r="G1385" s="1"/>
      <c r="H1385" s="2" t="s">
        <v>34</v>
      </c>
      <c r="I1385" s="2" t="s">
        <v>411</v>
      </c>
      <c r="J1385" s="2" t="s">
        <v>872</v>
      </c>
      <c r="K1385" s="1">
        <v>-69197</v>
      </c>
      <c r="L1385" s="1">
        <v>-106997</v>
      </c>
      <c r="M1385" s="2" t="s">
        <v>20</v>
      </c>
      <c r="N1385" s="1">
        <v>1999</v>
      </c>
      <c r="O1385" s="1" t="str" cm="1">
        <f t="array" ref="O13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5" s="1" t="str" cm="1">
        <f t="array" ref="P13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5" s="2" t="s">
        <v>31</v>
      </c>
      <c r="R1385" s="2" t="str" cm="1">
        <f t="array" ref="R13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5" s="2" t="str">
        <f>IF(Esta[[#This Row],[TEC - Tipo de Estrutura 2]]="Pórtico","Vãos Multiplos",Esta[[#This Row],[TEC - Tipo de Estrutura 2]])</f>
        <v>Vãos Multiplos</v>
      </c>
      <c r="T1385" s="1">
        <v>3</v>
      </c>
      <c r="U1385" s="1">
        <v>28.3</v>
      </c>
      <c r="V1385" s="1">
        <v>10.85</v>
      </c>
      <c r="W1385" s="1">
        <v>14</v>
      </c>
      <c r="X1385" s="1">
        <v>4.1900000000000004</v>
      </c>
      <c r="Y1385" s="8"/>
      <c r="Z1385" s="1" t="s">
        <v>29</v>
      </c>
      <c r="AA1385" s="2" t="s">
        <v>35</v>
      </c>
      <c r="AB1385" s="2" t="str" cm="1">
        <f t="array" ref="AB13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6" spans="1:29" ht="15" hidden="1" customHeight="1" x14ac:dyDescent="0.35">
      <c r="A1386" s="1">
        <v>2117</v>
      </c>
      <c r="B1386" s="1">
        <v>2</v>
      </c>
      <c r="C1386" s="11">
        <v>-7.86107224009465</v>
      </c>
      <c r="D1386" s="10">
        <v>39.796616993677901</v>
      </c>
      <c r="E1386" s="1">
        <v>6077</v>
      </c>
      <c r="F1386" s="2" t="s">
        <v>1553</v>
      </c>
      <c r="G1386" s="1"/>
      <c r="H1386" s="2" t="s">
        <v>25</v>
      </c>
      <c r="I1386" s="2" t="s">
        <v>225</v>
      </c>
      <c r="J1386" s="2" t="s">
        <v>397</v>
      </c>
      <c r="K1386" s="1">
        <v>23299</v>
      </c>
      <c r="L1386" s="1">
        <v>14287</v>
      </c>
      <c r="M1386" s="2" t="s">
        <v>20</v>
      </c>
      <c r="N1386" s="1">
        <v>2010</v>
      </c>
      <c r="O1386" s="1" t="str" cm="1">
        <f t="array" ref="O13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6" s="1" t="str" cm="1">
        <f t="array" ref="P13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6" s="2" t="s">
        <v>31</v>
      </c>
      <c r="R1386" s="2" t="str" cm="1">
        <f t="array" ref="R13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6" s="2" t="str">
        <f>IF(Esta[[#This Row],[TEC - Tipo de Estrutura 2]]="Pórtico","Vãos Multiplos",Esta[[#This Row],[TEC - Tipo de Estrutura 2]])</f>
        <v>Vãos Multiplos</v>
      </c>
      <c r="T1386" s="1">
        <v>5</v>
      </c>
      <c r="U1386" s="1">
        <v>163</v>
      </c>
      <c r="V1386" s="1">
        <v>11.4</v>
      </c>
      <c r="W1386" s="1">
        <v>35</v>
      </c>
      <c r="X1386" s="1">
        <v>33.700000000000003</v>
      </c>
      <c r="Y1386" s="8"/>
      <c r="Z1386" s="1" t="s">
        <v>41</v>
      </c>
      <c r="AA1386" s="2" t="s">
        <v>35</v>
      </c>
      <c r="AB1386" s="2" t="str" cm="1">
        <f t="array" ref="AB13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7" spans="1:29" ht="15" hidden="1" customHeight="1" x14ac:dyDescent="0.35">
      <c r="A1387" s="1">
        <v>2121</v>
      </c>
      <c r="B1387" s="1">
        <v>1</v>
      </c>
      <c r="C1387" s="11">
        <v>-7.882447743378</v>
      </c>
      <c r="D1387" s="10">
        <v>39.7588287038297</v>
      </c>
      <c r="E1387" s="1">
        <v>6081</v>
      </c>
      <c r="F1387" s="2" t="s">
        <v>1878</v>
      </c>
      <c r="G1387" s="1"/>
      <c r="H1387" s="2" t="s">
        <v>55</v>
      </c>
      <c r="I1387" s="2" t="s">
        <v>225</v>
      </c>
      <c r="J1387" s="2" t="s">
        <v>397</v>
      </c>
      <c r="K1387" s="1">
        <v>21480</v>
      </c>
      <c r="L1387" s="1">
        <v>10086</v>
      </c>
      <c r="M1387" s="2" t="s">
        <v>20</v>
      </c>
      <c r="N1387" s="1">
        <v>2010</v>
      </c>
      <c r="O1387" s="1" t="str" cm="1">
        <f t="array" ref="O13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7" s="1" t="str" cm="1">
        <f t="array" ref="P13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7" s="2" t="s">
        <v>31</v>
      </c>
      <c r="R1387" s="2" t="str" cm="1">
        <f t="array" ref="R13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7" s="2" t="str">
        <f>IF(Esta[[#This Row],[TEC - Tipo de Estrutura 2]]="Pórtico","Vãos Multiplos",Esta[[#This Row],[TEC - Tipo de Estrutura 2]])</f>
        <v>Vãos Multiplos</v>
      </c>
      <c r="T1387" s="1">
        <v>4</v>
      </c>
      <c r="U1387" s="1">
        <v>98</v>
      </c>
      <c r="V1387" s="1">
        <v>11.4</v>
      </c>
      <c r="W1387" s="1">
        <v>34</v>
      </c>
      <c r="X1387" s="1">
        <v>26.51</v>
      </c>
      <c r="Y1387" s="8"/>
      <c r="Z1387" s="1" t="s">
        <v>41</v>
      </c>
      <c r="AA1387" s="2" t="s">
        <v>35</v>
      </c>
      <c r="AB1387" s="2" t="str" cm="1">
        <f t="array" ref="AB13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8" spans="1:29" ht="15" hidden="1" customHeight="1" x14ac:dyDescent="0.35">
      <c r="A1388" s="1">
        <v>2122</v>
      </c>
      <c r="B1388" s="1">
        <v>4</v>
      </c>
      <c r="C1388" s="11">
        <v>-7.8776254723188304</v>
      </c>
      <c r="D1388" s="10">
        <v>39.7564224449861</v>
      </c>
      <c r="E1388" s="1">
        <v>6082</v>
      </c>
      <c r="F1388" s="2" t="s">
        <v>1877</v>
      </c>
      <c r="G1388" s="1"/>
      <c r="H1388" s="2" t="s">
        <v>25</v>
      </c>
      <c r="I1388" s="2" t="s">
        <v>225</v>
      </c>
      <c r="J1388" s="2" t="s">
        <v>397</v>
      </c>
      <c r="K1388" s="1">
        <v>21894</v>
      </c>
      <c r="L1388" s="1">
        <v>9820</v>
      </c>
      <c r="M1388" s="2" t="s">
        <v>20</v>
      </c>
      <c r="N1388" s="1">
        <v>2010</v>
      </c>
      <c r="O1388" s="1" t="str" cm="1">
        <f t="array" ref="O13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8" s="1" t="str" cm="1">
        <f t="array" ref="P13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8" s="2" t="s">
        <v>31</v>
      </c>
      <c r="R1388" s="2" t="str" cm="1">
        <f t="array" ref="R13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8" s="2" t="str">
        <f>IF(Esta[[#This Row],[TEC - Tipo de Estrutura 2]]="Pórtico","Vãos Multiplos",Esta[[#This Row],[TEC - Tipo de Estrutura 2]])</f>
        <v>Vãos Multiplos</v>
      </c>
      <c r="T1388" s="1">
        <v>4</v>
      </c>
      <c r="U1388" s="1">
        <v>114</v>
      </c>
      <c r="V1388" s="1">
        <v>11.4</v>
      </c>
      <c r="W1388" s="1">
        <v>31</v>
      </c>
      <c r="X1388" s="1">
        <v>27.2</v>
      </c>
      <c r="Y1388" s="8"/>
      <c r="Z1388" s="1" t="s">
        <v>41</v>
      </c>
      <c r="AA1388" s="2" t="s">
        <v>35</v>
      </c>
      <c r="AB1388" s="2" t="str" cm="1">
        <f t="array" ref="AB13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89" spans="1:29" ht="15" hidden="1" customHeight="1" x14ac:dyDescent="0.35">
      <c r="A1389" s="1">
        <v>2125</v>
      </c>
      <c r="B1389" s="1">
        <v>4</v>
      </c>
      <c r="C1389" s="11">
        <v>-7.6908431683619796</v>
      </c>
      <c r="D1389" s="10">
        <v>41.270938060669202</v>
      </c>
      <c r="E1389" s="1">
        <v>6120</v>
      </c>
      <c r="F1389" s="2" t="s">
        <v>1554</v>
      </c>
      <c r="G1389" s="1"/>
      <c r="H1389" s="2" t="s">
        <v>34</v>
      </c>
      <c r="I1389" s="2" t="s">
        <v>185</v>
      </c>
      <c r="J1389" s="2" t="s">
        <v>185</v>
      </c>
      <c r="K1389" s="1">
        <v>37057.32</v>
      </c>
      <c r="L1389" s="1">
        <v>178061.8</v>
      </c>
      <c r="M1389" s="2" t="s">
        <v>20</v>
      </c>
      <c r="N1389" s="1">
        <v>2010</v>
      </c>
      <c r="O1389" s="1" t="str" cm="1">
        <f t="array" ref="O13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9" s="1" t="str" cm="1">
        <f t="array" ref="P13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89" s="2" t="s">
        <v>31</v>
      </c>
      <c r="R1389" s="2" t="str" cm="1">
        <f t="array" ref="R13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89" s="2" t="str">
        <f>IF(Esta[[#This Row],[TEC - Tipo de Estrutura 2]]="Pórtico","Vãos Multiplos",Esta[[#This Row],[TEC - Tipo de Estrutura 2]])</f>
        <v>Vãos Multiplos</v>
      </c>
      <c r="T1389" s="1">
        <v>3</v>
      </c>
      <c r="U1389" s="1">
        <v>34.32</v>
      </c>
      <c r="V1389" s="1">
        <v>8.8000000000000007</v>
      </c>
      <c r="W1389" s="1">
        <v>15.6</v>
      </c>
      <c r="X1389" s="1">
        <v>7.3</v>
      </c>
      <c r="Y1389" s="8"/>
      <c r="Z1389" s="1" t="s">
        <v>37</v>
      </c>
      <c r="AA1389" s="2" t="s">
        <v>23</v>
      </c>
      <c r="AB1389" s="2" t="str" cm="1">
        <f t="array" ref="AB13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0" spans="1:29" ht="15" hidden="1" customHeight="1" x14ac:dyDescent="0.35">
      <c r="A1390" s="1">
        <v>2126</v>
      </c>
      <c r="B1390" s="1">
        <v>4</v>
      </c>
      <c r="C1390" s="11">
        <v>-7.6771059990979698</v>
      </c>
      <c r="D1390" s="10">
        <v>41.268121988872998</v>
      </c>
      <c r="E1390" s="1">
        <v>6121</v>
      </c>
      <c r="F1390" s="2" t="s">
        <v>1555</v>
      </c>
      <c r="G1390" s="1"/>
      <c r="H1390" s="2" t="s">
        <v>34</v>
      </c>
      <c r="I1390" s="2" t="s">
        <v>185</v>
      </c>
      <c r="J1390" s="2" t="s">
        <v>185</v>
      </c>
      <c r="K1390" s="1">
        <v>38210</v>
      </c>
      <c r="L1390" s="1">
        <v>177755</v>
      </c>
      <c r="M1390" s="2" t="s">
        <v>20</v>
      </c>
      <c r="N1390" s="1">
        <v>2010</v>
      </c>
      <c r="O1390" s="1" t="str" cm="1">
        <f t="array" ref="O13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0" s="1" t="str" cm="1">
        <f t="array" ref="P13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0" s="2" t="s">
        <v>31</v>
      </c>
      <c r="R1390" s="2" t="str" cm="1">
        <f t="array" ref="R13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0" s="2" t="str">
        <f>IF(Esta[[#This Row],[TEC - Tipo de Estrutura 2]]="Pórtico","Vãos Multiplos",Esta[[#This Row],[TEC - Tipo de Estrutura 2]])</f>
        <v>Vãos Multiplos</v>
      </c>
      <c r="T1390" s="1">
        <v>3</v>
      </c>
      <c r="U1390" s="1">
        <v>36.6</v>
      </c>
      <c r="V1390" s="1">
        <v>10.8</v>
      </c>
      <c r="W1390" s="1">
        <v>18</v>
      </c>
      <c r="X1390" s="1">
        <v>8.1999999999999993</v>
      </c>
      <c r="Y1390" s="8"/>
      <c r="Z1390" s="1" t="s">
        <v>37</v>
      </c>
      <c r="AA1390" s="2" t="s">
        <v>23</v>
      </c>
      <c r="AB1390" s="2" t="str" cm="1">
        <f t="array" ref="AB13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1" spans="1:29" ht="15" hidden="1" customHeight="1" x14ac:dyDescent="0.35">
      <c r="A1391" s="1">
        <v>2127</v>
      </c>
      <c r="B1391" s="1">
        <v>4</v>
      </c>
      <c r="C1391" s="11">
        <v>-7.6590630524862604</v>
      </c>
      <c r="D1391" s="10">
        <v>41.263212966880701</v>
      </c>
      <c r="E1391" s="1">
        <v>6122</v>
      </c>
      <c r="F1391" s="2" t="s">
        <v>1556</v>
      </c>
      <c r="G1391" s="1"/>
      <c r="H1391" s="2" t="s">
        <v>34</v>
      </c>
      <c r="I1391" s="2" t="s">
        <v>185</v>
      </c>
      <c r="J1391" s="2" t="s">
        <v>185</v>
      </c>
      <c r="K1391" s="1">
        <v>39724.86</v>
      </c>
      <c r="L1391" s="1">
        <v>177217.9</v>
      </c>
      <c r="M1391" s="2" t="s">
        <v>20</v>
      </c>
      <c r="N1391" s="1">
        <v>2010</v>
      </c>
      <c r="O1391" s="1" t="str" cm="1">
        <f t="array" ref="O13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1" s="1" t="str" cm="1">
        <f t="array" ref="P13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1" s="2" t="s">
        <v>31</v>
      </c>
      <c r="R1391" s="2" t="str" cm="1">
        <f t="array" ref="R13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1" s="2" t="str">
        <f>IF(Esta[[#This Row],[TEC - Tipo de Estrutura 2]]="Pórtico","Vãos Multiplos",Esta[[#This Row],[TEC - Tipo de Estrutura 2]])</f>
        <v>Vãos Multiplos</v>
      </c>
      <c r="T1391" s="1">
        <v>3</v>
      </c>
      <c r="U1391" s="1">
        <v>33</v>
      </c>
      <c r="V1391" s="1">
        <v>8.8000000000000007</v>
      </c>
      <c r="W1391" s="1">
        <v>15</v>
      </c>
      <c r="X1391" s="1">
        <v>7.7</v>
      </c>
      <c r="Y1391" s="8"/>
      <c r="Z1391" s="1" t="s">
        <v>37</v>
      </c>
      <c r="AA1391" s="2" t="s">
        <v>23</v>
      </c>
      <c r="AB1391" s="2" t="str" cm="1">
        <f t="array" ref="AB13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2" spans="1:29" ht="15" hidden="1" customHeight="1" x14ac:dyDescent="0.35">
      <c r="A1392" s="1">
        <v>2128</v>
      </c>
      <c r="B1392" s="1">
        <v>4</v>
      </c>
      <c r="C1392" s="11">
        <v>-7.6463889317204803</v>
      </c>
      <c r="D1392" s="10">
        <v>41.266348464190699</v>
      </c>
      <c r="E1392" s="1">
        <v>6123</v>
      </c>
      <c r="F1392" s="2" t="s">
        <v>1557</v>
      </c>
      <c r="G1392" s="1"/>
      <c r="H1392" s="2" t="s">
        <v>34</v>
      </c>
      <c r="I1392" s="2" t="s">
        <v>185</v>
      </c>
      <c r="J1392" s="2" t="s">
        <v>766</v>
      </c>
      <c r="K1392" s="1">
        <v>40785</v>
      </c>
      <c r="L1392" s="1">
        <v>177572</v>
      </c>
      <c r="M1392" s="2" t="s">
        <v>20</v>
      </c>
      <c r="N1392" s="1">
        <v>2010</v>
      </c>
      <c r="O1392" s="1" t="str" cm="1">
        <f t="array" ref="O13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2" s="1" t="str" cm="1">
        <f t="array" ref="P13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2" s="2" t="s">
        <v>31</v>
      </c>
      <c r="R1392" s="2" t="str" cm="1">
        <f t="array" ref="R13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2" s="2" t="str">
        <f>IF(Esta[[#This Row],[TEC - Tipo de Estrutura 2]]="Pórtico","Vãos Multiplos",Esta[[#This Row],[TEC - Tipo de Estrutura 2]])</f>
        <v>Vãos Multiplos</v>
      </c>
      <c r="T1392" s="1">
        <v>3</v>
      </c>
      <c r="U1392" s="1">
        <v>35.5</v>
      </c>
      <c r="V1392" s="1">
        <v>8.8000000000000007</v>
      </c>
      <c r="W1392" s="1">
        <v>17.5</v>
      </c>
      <c r="X1392" s="1">
        <v>7.86</v>
      </c>
      <c r="Y1392" s="8"/>
      <c r="Z1392" s="1" t="s">
        <v>37</v>
      </c>
      <c r="AA1392" s="2" t="s">
        <v>23</v>
      </c>
      <c r="AB1392" s="2" t="str" cm="1">
        <f t="array" ref="AB13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3" spans="1:29" ht="15" hidden="1" customHeight="1" x14ac:dyDescent="0.35">
      <c r="A1393" s="1">
        <v>2129</v>
      </c>
      <c r="B1393" s="1">
        <v>4</v>
      </c>
      <c r="C1393" s="11">
        <v>-7.6267109479376796</v>
      </c>
      <c r="D1393" s="10">
        <v>41.263855876856397</v>
      </c>
      <c r="E1393" s="1">
        <v>6124</v>
      </c>
      <c r="F1393" s="2" t="s">
        <v>1558</v>
      </c>
      <c r="G1393" s="1"/>
      <c r="H1393" s="2" t="s">
        <v>34</v>
      </c>
      <c r="I1393" s="2" t="s">
        <v>185</v>
      </c>
      <c r="J1393" s="2" t="s">
        <v>766</v>
      </c>
      <c r="K1393" s="1">
        <v>42435.55</v>
      </c>
      <c r="L1393" s="1">
        <v>177304.6</v>
      </c>
      <c r="M1393" s="2" t="s">
        <v>20</v>
      </c>
      <c r="N1393" s="1">
        <v>2010</v>
      </c>
      <c r="O1393" s="1" t="str" cm="1">
        <f t="array" ref="O13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3" s="1" t="str" cm="1">
        <f t="array" ref="P13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3" s="2" t="s">
        <v>31</v>
      </c>
      <c r="R1393" s="2" t="str" cm="1">
        <f t="array" ref="R13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3" s="2" t="str">
        <f>IF(Esta[[#This Row],[TEC - Tipo de Estrutura 2]]="Pórtico","Vãos Multiplos",Esta[[#This Row],[TEC - Tipo de Estrutura 2]])</f>
        <v>Vãos Multiplos</v>
      </c>
      <c r="T1393" s="1">
        <v>3</v>
      </c>
      <c r="U1393" s="1">
        <v>33.700000000000003</v>
      </c>
      <c r="V1393" s="1">
        <v>8.8000000000000007</v>
      </c>
      <c r="W1393" s="1">
        <v>15.3</v>
      </c>
      <c r="X1393" s="1">
        <v>7.6</v>
      </c>
      <c r="Y1393" s="8"/>
      <c r="Z1393" s="1" t="s">
        <v>37</v>
      </c>
      <c r="AA1393" s="2" t="s">
        <v>23</v>
      </c>
      <c r="AB1393" s="2" t="str" cm="1">
        <f t="array" ref="AB13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4" spans="1:29" ht="15" hidden="1" customHeight="1" x14ac:dyDescent="0.35">
      <c r="A1394" s="1">
        <v>2130</v>
      </c>
      <c r="B1394" s="1">
        <v>3</v>
      </c>
      <c r="C1394" s="11">
        <v>-8.2624129573710707</v>
      </c>
      <c r="D1394" s="10">
        <v>40.1572624499969</v>
      </c>
      <c r="E1394" s="1">
        <v>6127</v>
      </c>
      <c r="F1394" s="2" t="s">
        <v>1559</v>
      </c>
      <c r="G1394" s="1"/>
      <c r="H1394" s="2" t="s">
        <v>25</v>
      </c>
      <c r="I1394" s="2" t="s">
        <v>600</v>
      </c>
      <c r="J1394" s="2" t="s">
        <v>891</v>
      </c>
      <c r="K1394" s="1">
        <v>-11016.45</v>
      </c>
      <c r="L1394" s="1">
        <v>54303.59</v>
      </c>
      <c r="M1394" s="2" t="s">
        <v>20</v>
      </c>
      <c r="N1394" s="1">
        <v>2009</v>
      </c>
      <c r="O1394" s="1" t="str" cm="1">
        <f t="array" ref="O13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4" s="1" t="str" cm="1">
        <f t="array" ref="P13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4" s="2" t="s">
        <v>31</v>
      </c>
      <c r="R1394" s="2" t="str" cm="1">
        <f t="array" ref="R13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4" s="2" t="str">
        <f>IF(Esta[[#This Row],[TEC - Tipo de Estrutura 2]]="Pórtico","Vãos Multiplos",Esta[[#This Row],[TEC - Tipo de Estrutura 2]])</f>
        <v>Vãos Multiplos</v>
      </c>
      <c r="T1394" s="1">
        <v>9</v>
      </c>
      <c r="U1394" s="1">
        <v>365</v>
      </c>
      <c r="V1394" s="1">
        <v>14</v>
      </c>
      <c r="W1394" s="1">
        <v>50</v>
      </c>
      <c r="X1394" s="1">
        <v>40.17</v>
      </c>
      <c r="Y1394" s="8"/>
      <c r="Z1394" s="1" t="s">
        <v>41</v>
      </c>
      <c r="AA1394" s="2" t="s">
        <v>35</v>
      </c>
      <c r="AB1394" s="2" t="str" cm="1">
        <f t="array" ref="AB13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5" spans="1:29" ht="15" hidden="1" customHeight="1" x14ac:dyDescent="0.35">
      <c r="A1395" s="1">
        <v>2131</v>
      </c>
      <c r="B1395" s="1">
        <v>4</v>
      </c>
      <c r="C1395" s="11">
        <v>-8.2648838141683001</v>
      </c>
      <c r="D1395" s="10">
        <v>40.164555920065403</v>
      </c>
      <c r="E1395" s="1">
        <v>6128</v>
      </c>
      <c r="F1395" s="2" t="s">
        <v>1560</v>
      </c>
      <c r="G1395" s="1"/>
      <c r="H1395" s="2" t="s">
        <v>34</v>
      </c>
      <c r="I1395" s="2" t="s">
        <v>600</v>
      </c>
      <c r="J1395" s="2" t="s">
        <v>891</v>
      </c>
      <c r="K1395" s="1">
        <v>-11225.76</v>
      </c>
      <c r="L1395" s="1">
        <v>55113.75</v>
      </c>
      <c r="M1395" s="2" t="s">
        <v>20</v>
      </c>
      <c r="N1395" s="1">
        <v>2009</v>
      </c>
      <c r="O1395" s="1" t="str" cm="1">
        <f t="array" ref="O13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5" s="1" t="str" cm="1">
        <f t="array" ref="P13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5" s="2" t="s">
        <v>31</v>
      </c>
      <c r="R1395" s="2" t="str" cm="1">
        <f t="array" ref="R13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5" s="2" t="str">
        <f>IF(Esta[[#This Row],[TEC - Tipo de Estrutura 2]]="Pórtico","Vãos Multiplos",Esta[[#This Row],[TEC - Tipo de Estrutura 2]])</f>
        <v>Vãos Multiplos</v>
      </c>
      <c r="T1395" s="1">
        <v>3</v>
      </c>
      <c r="U1395" s="1">
        <v>68.16</v>
      </c>
      <c r="V1395" s="1">
        <v>10.8</v>
      </c>
      <c r="W1395" s="1">
        <v>34.08</v>
      </c>
      <c r="X1395" s="1">
        <v>7.67</v>
      </c>
      <c r="Y1395" s="8"/>
      <c r="Z1395" s="1" t="s">
        <v>41</v>
      </c>
      <c r="AA1395" s="2" t="s">
        <v>35</v>
      </c>
      <c r="AB1395" s="2" t="str" cm="1">
        <f t="array" ref="AB13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6" spans="1:29" ht="15" hidden="1" customHeight="1" x14ac:dyDescent="0.35">
      <c r="A1396" s="1">
        <v>2132</v>
      </c>
      <c r="B1396" s="1">
        <v>3</v>
      </c>
      <c r="C1396" s="11">
        <v>-8.2677204535441398</v>
      </c>
      <c r="D1396" s="10">
        <v>40.172930424905502</v>
      </c>
      <c r="E1396" s="1">
        <v>6129</v>
      </c>
      <c r="F1396" s="2" t="s">
        <v>1561</v>
      </c>
      <c r="G1396" s="1"/>
      <c r="H1396" s="2" t="s">
        <v>34</v>
      </c>
      <c r="I1396" s="2" t="s">
        <v>600</v>
      </c>
      <c r="J1396" s="2" t="s">
        <v>891</v>
      </c>
      <c r="K1396" s="1">
        <v>-11466</v>
      </c>
      <c r="L1396" s="1">
        <v>56044</v>
      </c>
      <c r="M1396" s="2" t="s">
        <v>20</v>
      </c>
      <c r="N1396" s="1">
        <v>2009</v>
      </c>
      <c r="O1396" s="1" t="str" cm="1">
        <f t="array" ref="O13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6" s="1" t="str" cm="1">
        <f t="array" ref="P13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6" s="2" t="s">
        <v>31</v>
      </c>
      <c r="R1396" s="2" t="str" cm="1">
        <f t="array" ref="R13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396" s="2" t="str">
        <f>IF(Esta[[#This Row],[TEC - Tipo de Estrutura 2]]="Pórtico","Vãos Multiplos",Esta[[#This Row],[TEC - Tipo de Estrutura 2]])</f>
        <v>Vãos Multiplos</v>
      </c>
      <c r="T1396" s="1">
        <v>3</v>
      </c>
      <c r="U1396" s="1">
        <v>55.5</v>
      </c>
      <c r="V1396" s="1">
        <v>10.1</v>
      </c>
      <c r="W1396" s="1">
        <v>25.5</v>
      </c>
      <c r="X1396" s="1">
        <v>8.17</v>
      </c>
      <c r="Y1396" s="8"/>
      <c r="Z1396" s="1" t="s">
        <v>41</v>
      </c>
      <c r="AA1396" s="2" t="s">
        <v>35</v>
      </c>
      <c r="AB1396" s="2" t="str" cm="1">
        <f t="array" ref="AB13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7" spans="1:29" ht="15" hidden="1" customHeight="1" x14ac:dyDescent="0.35">
      <c r="A1397" s="1">
        <v>2133</v>
      </c>
      <c r="B1397" s="1">
        <v>4</v>
      </c>
      <c r="C1397" s="11">
        <v>-8.2687586013402594</v>
      </c>
      <c r="D1397" s="10">
        <v>40.175450871726099</v>
      </c>
      <c r="E1397" s="1">
        <v>6130</v>
      </c>
      <c r="F1397" s="2" t="s">
        <v>1562</v>
      </c>
      <c r="G1397" s="1"/>
      <c r="H1397" s="2" t="s">
        <v>18</v>
      </c>
      <c r="I1397" s="2" t="s">
        <v>600</v>
      </c>
      <c r="J1397" s="2" t="s">
        <v>891</v>
      </c>
      <c r="K1397" s="1">
        <v>-11554</v>
      </c>
      <c r="L1397" s="1">
        <v>56324</v>
      </c>
      <c r="M1397" s="2" t="s">
        <v>20</v>
      </c>
      <c r="N1397" s="1">
        <v>2009</v>
      </c>
      <c r="O1397" s="1" t="str" cm="1">
        <f t="array" ref="O13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7" s="1" t="str" cm="1">
        <f t="array" ref="P13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7" s="2" t="s">
        <v>57</v>
      </c>
      <c r="R1397" s="2" t="str" cm="1">
        <f t="array" ref="R13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97" s="2" t="str">
        <f>IF(Esta[[#This Row],[TEC - Tipo de Estrutura 2]]="Pórtico","Vãos Multiplos",Esta[[#This Row],[TEC - Tipo de Estrutura 2]])</f>
        <v>Vãos Multiplos</v>
      </c>
      <c r="T1397" s="1">
        <v>1</v>
      </c>
      <c r="U1397" s="1">
        <v>16</v>
      </c>
      <c r="V1397" s="1">
        <v>13.8</v>
      </c>
      <c r="W1397" s="1">
        <v>16</v>
      </c>
      <c r="X1397" s="7"/>
      <c r="Y1397" s="8"/>
      <c r="Z1397" s="1" t="s">
        <v>41</v>
      </c>
      <c r="AA1397" s="2" t="s">
        <v>23</v>
      </c>
      <c r="AB1397" s="2" t="str" cm="1">
        <f t="array" ref="AB13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8" spans="1:29" ht="15" hidden="1" customHeight="1" x14ac:dyDescent="0.35">
      <c r="A1398" s="1">
        <v>2134</v>
      </c>
      <c r="B1398" s="1">
        <v>4</v>
      </c>
      <c r="C1398" s="11">
        <v>-8.2682106268619702</v>
      </c>
      <c r="D1398" s="10">
        <v>40.175902619019098</v>
      </c>
      <c r="E1398" s="1">
        <v>6131</v>
      </c>
      <c r="F1398" s="2" t="s">
        <v>1563</v>
      </c>
      <c r="G1398" s="1"/>
      <c r="H1398" s="2" t="s">
        <v>18</v>
      </c>
      <c r="I1398" s="2" t="s">
        <v>600</v>
      </c>
      <c r="J1398" s="2" t="s">
        <v>891</v>
      </c>
      <c r="K1398" s="1">
        <v>-11507.25</v>
      </c>
      <c r="L1398" s="1">
        <v>56374.09</v>
      </c>
      <c r="M1398" s="2" t="s">
        <v>20</v>
      </c>
      <c r="N1398" s="1">
        <v>2009</v>
      </c>
      <c r="O1398" s="1" t="str" cm="1">
        <f t="array" ref="O13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8" s="1" t="str" cm="1">
        <f t="array" ref="P13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8" s="2" t="s">
        <v>57</v>
      </c>
      <c r="R1398" s="2" t="str" cm="1">
        <f t="array" ref="R13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398" s="2" t="str">
        <f>IF(Esta[[#This Row],[TEC - Tipo de Estrutura 2]]="Pórtico","Vãos Multiplos",Esta[[#This Row],[TEC - Tipo de Estrutura 2]])</f>
        <v>Vãos Multiplos</v>
      </c>
      <c r="T1398" s="1">
        <v>1</v>
      </c>
      <c r="U1398" s="1">
        <v>12</v>
      </c>
      <c r="V1398" s="1">
        <v>13.8</v>
      </c>
      <c r="W1398" s="1">
        <v>12</v>
      </c>
      <c r="X1398" s="7"/>
      <c r="Y1398" s="8"/>
      <c r="Z1398" s="1" t="s">
        <v>41</v>
      </c>
      <c r="AA1398" s="2" t="s">
        <v>23</v>
      </c>
      <c r="AB1398" s="2" t="str" cm="1">
        <f t="array" ref="AB13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399" spans="1:29" ht="15" hidden="1" customHeight="1" x14ac:dyDescent="0.35">
      <c r="A1399" s="1">
        <v>2135</v>
      </c>
      <c r="B1399" s="1">
        <v>4</v>
      </c>
      <c r="C1399" s="11">
        <v>-7.4385216914744996</v>
      </c>
      <c r="D1399" s="10">
        <v>37.216492549246396</v>
      </c>
      <c r="E1399" s="1">
        <v>6132</v>
      </c>
      <c r="F1399" s="2" t="s">
        <v>1564</v>
      </c>
      <c r="G1399" s="1"/>
      <c r="H1399" s="2" t="s">
        <v>34</v>
      </c>
      <c r="I1399" s="2" t="s">
        <v>59</v>
      </c>
      <c r="J1399" s="2" t="s">
        <v>450</v>
      </c>
      <c r="K1399" s="1">
        <v>61651</v>
      </c>
      <c r="L1399" s="1">
        <v>-271932</v>
      </c>
      <c r="M1399" s="2" t="s">
        <v>20</v>
      </c>
      <c r="N1399" s="1">
        <v>1992</v>
      </c>
      <c r="O1399" s="1" t="str" cm="1">
        <f t="array" ref="O13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9" s="1" t="str" cm="1">
        <f t="array" ref="P13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399" s="2" t="s">
        <v>21</v>
      </c>
      <c r="R1399" s="2" t="str" cm="1">
        <f t="array" ref="R13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399" s="2" t="str">
        <f>IF(Esta[[#This Row],[TEC - Tipo de Estrutura 2]]="Pórtico","Vãos Multiplos",Esta[[#This Row],[TEC - Tipo de Estrutura 2]])</f>
        <v>Tabuleiro simples/apoiado</v>
      </c>
      <c r="T1399" s="1">
        <v>1</v>
      </c>
      <c r="U1399" s="1">
        <v>23.3</v>
      </c>
      <c r="V1399" s="1">
        <v>9.1999999999999993</v>
      </c>
      <c r="W1399" s="1">
        <v>23.3</v>
      </c>
      <c r="X1399" s="7"/>
      <c r="Y1399" s="8"/>
      <c r="Z1399" s="1" t="s">
        <v>29</v>
      </c>
      <c r="AA1399" s="2" t="s">
        <v>23</v>
      </c>
      <c r="AB1399" s="2" t="str" cm="1">
        <f t="array" ref="AB13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3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0" spans="1:29" ht="15" hidden="1" customHeight="1" x14ac:dyDescent="0.35">
      <c r="A1400" s="1">
        <v>2140</v>
      </c>
      <c r="B1400" s="1">
        <v>4</v>
      </c>
      <c r="C1400" s="11">
        <v>-7.6518832906294802</v>
      </c>
      <c r="D1400" s="10">
        <v>41.263202990272802</v>
      </c>
      <c r="E1400" s="1">
        <v>6150</v>
      </c>
      <c r="F1400" s="2" t="s">
        <v>1565</v>
      </c>
      <c r="G1400" s="1"/>
      <c r="H1400" s="2" t="s">
        <v>18</v>
      </c>
      <c r="I1400" s="2" t="s">
        <v>185</v>
      </c>
      <c r="J1400" s="2" t="s">
        <v>185</v>
      </c>
      <c r="K1400" s="1">
        <v>40326.53</v>
      </c>
      <c r="L1400" s="1">
        <v>177220.1</v>
      </c>
      <c r="M1400" s="2" t="s">
        <v>20</v>
      </c>
      <c r="N1400" s="1">
        <v>2010</v>
      </c>
      <c r="O1400" s="1" t="str" cm="1">
        <f t="array" ref="O14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0" s="1" t="str" cm="1">
        <f t="array" ref="P14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0" s="2" t="s">
        <v>31</v>
      </c>
      <c r="R1400" s="2" t="str" cm="1">
        <f t="array" ref="R14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0" s="2" t="str">
        <f>IF(Esta[[#This Row],[TEC - Tipo de Estrutura 2]]="Pórtico","Vãos Multiplos",Esta[[#This Row],[TEC - Tipo de Estrutura 2]])</f>
        <v>Vãos Multiplos</v>
      </c>
      <c r="T1400" s="1">
        <v>3</v>
      </c>
      <c r="U1400" s="1">
        <v>59.7</v>
      </c>
      <c r="V1400" s="1">
        <v>15.3</v>
      </c>
      <c r="W1400" s="1">
        <v>25.9</v>
      </c>
      <c r="X1400" s="1">
        <v>13.5</v>
      </c>
      <c r="Y1400" s="8"/>
      <c r="Z1400" s="1" t="s">
        <v>37</v>
      </c>
      <c r="AA1400" s="2" t="s">
        <v>35</v>
      </c>
      <c r="AB1400" s="2" t="str" cm="1">
        <f t="array" ref="AB14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1" spans="1:29" ht="15" hidden="1" customHeight="1" x14ac:dyDescent="0.35">
      <c r="A1401" s="1">
        <v>2142</v>
      </c>
      <c r="B1401" s="1">
        <v>4</v>
      </c>
      <c r="C1401" s="11">
        <v>-8.7410523285955506</v>
      </c>
      <c r="D1401" s="10">
        <v>41.950173372973801</v>
      </c>
      <c r="E1401" s="1">
        <v>6154</v>
      </c>
      <c r="F1401" s="2" t="s">
        <v>1566</v>
      </c>
      <c r="G1401" s="1"/>
      <c r="H1401" s="2" t="s">
        <v>34</v>
      </c>
      <c r="I1401" s="2" t="s">
        <v>262</v>
      </c>
      <c r="J1401" s="2" t="s">
        <v>383</v>
      </c>
      <c r="K1401" s="1">
        <v>-50408</v>
      </c>
      <c r="L1401" s="1">
        <v>253586</v>
      </c>
      <c r="M1401" s="2" t="s">
        <v>20</v>
      </c>
      <c r="N1401" s="1">
        <v>2010</v>
      </c>
      <c r="O1401" s="1" t="str" cm="1">
        <f t="array" ref="O14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1" s="1" t="str" cm="1">
        <f t="array" ref="P14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1" s="2" t="s">
        <v>31</v>
      </c>
      <c r="R1401" s="2" t="str" cm="1">
        <f t="array" ref="R14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1" s="2" t="str">
        <f>IF(Esta[[#This Row],[TEC - Tipo de Estrutura 2]]="Pórtico","Vãos Multiplos",Esta[[#This Row],[TEC - Tipo de Estrutura 2]])</f>
        <v>Vãos Multiplos</v>
      </c>
      <c r="T1401" s="1">
        <v>2</v>
      </c>
      <c r="U1401" s="1">
        <v>45.5</v>
      </c>
      <c r="V1401" s="1">
        <v>29.75</v>
      </c>
      <c r="W1401" s="1">
        <v>22.75</v>
      </c>
      <c r="X1401" s="1">
        <v>8.8000000000000007</v>
      </c>
      <c r="Y1401" s="8"/>
      <c r="Z1401" s="1" t="s">
        <v>37</v>
      </c>
      <c r="AA1401" s="2" t="s">
        <v>35</v>
      </c>
      <c r="AB1401" s="2" t="str" cm="1">
        <f t="array" ref="AB14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2" spans="1:29" ht="15" hidden="1" customHeight="1" x14ac:dyDescent="0.35">
      <c r="A1402" s="1">
        <v>2143</v>
      </c>
      <c r="B1402" s="1">
        <v>4</v>
      </c>
      <c r="C1402" s="11">
        <v>-8.7405447929317202</v>
      </c>
      <c r="D1402" s="10">
        <v>41.947959498464499</v>
      </c>
      <c r="E1402" s="1">
        <v>6155</v>
      </c>
      <c r="F1402" s="2" t="s">
        <v>1567</v>
      </c>
      <c r="G1402" s="1"/>
      <c r="H1402" s="2" t="s">
        <v>18</v>
      </c>
      <c r="I1402" s="2" t="s">
        <v>262</v>
      </c>
      <c r="J1402" s="2" t="s">
        <v>383</v>
      </c>
      <c r="K1402" s="1">
        <v>-50367.66</v>
      </c>
      <c r="L1402" s="1">
        <v>253339.8</v>
      </c>
      <c r="M1402" s="2" t="s">
        <v>20</v>
      </c>
      <c r="N1402" s="1">
        <v>2010</v>
      </c>
      <c r="O1402" s="1" t="str" cm="1">
        <f t="array" ref="O14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2" s="1" t="str" cm="1">
        <f t="array" ref="P14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2" s="2" t="s">
        <v>57</v>
      </c>
      <c r="R1402" s="2" t="str" cm="1">
        <f t="array" ref="R14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02" s="2" t="str">
        <f>IF(Esta[[#This Row],[TEC - Tipo de Estrutura 2]]="Pórtico","Vãos Multiplos",Esta[[#This Row],[TEC - Tipo de Estrutura 2]])</f>
        <v>Vãos Multiplos</v>
      </c>
      <c r="T1402" s="1">
        <v>1</v>
      </c>
      <c r="U1402" s="1">
        <v>11.25</v>
      </c>
      <c r="V1402" s="1">
        <v>21.75</v>
      </c>
      <c r="W1402" s="1">
        <v>11.25</v>
      </c>
      <c r="X1402" s="7"/>
      <c r="Y1402" s="8"/>
      <c r="Z1402" s="1" t="s">
        <v>37</v>
      </c>
      <c r="AA1402" s="2" t="s">
        <v>23</v>
      </c>
      <c r="AB1402" s="2" t="str" cm="1">
        <f t="array" ref="AB14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3" spans="1:29" ht="15" hidden="1" customHeight="1" x14ac:dyDescent="0.35">
      <c r="A1403" s="1">
        <v>2147</v>
      </c>
      <c r="B1403" s="1">
        <v>2</v>
      </c>
      <c r="C1403" s="11">
        <v>-7.9958257834088302</v>
      </c>
      <c r="D1403" s="10">
        <v>41.391725096113198</v>
      </c>
      <c r="E1403" s="1">
        <v>6203</v>
      </c>
      <c r="F1403" s="2" t="s">
        <v>1568</v>
      </c>
      <c r="G1403" s="1"/>
      <c r="H1403" s="2" t="s">
        <v>18</v>
      </c>
      <c r="I1403" s="2" t="s">
        <v>151</v>
      </c>
      <c r="J1403" s="2" t="s">
        <v>945</v>
      </c>
      <c r="K1403" s="1">
        <v>11481.64</v>
      </c>
      <c r="L1403" s="1">
        <v>191391.2</v>
      </c>
      <c r="M1403" s="2" t="s">
        <v>20</v>
      </c>
      <c r="N1403" s="1">
        <v>2010</v>
      </c>
      <c r="O1403" s="1" t="str" cm="1">
        <f t="array" ref="O14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3" s="1" t="str" cm="1">
        <f t="array" ref="P14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3" s="2" t="s">
        <v>96</v>
      </c>
      <c r="R1403" s="2" t="str" cm="1">
        <f t="array" ref="R14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03" s="2" t="str">
        <f>IF(Esta[[#This Row],[TEC - Tipo de Estrutura 2]]="Pórtico","Vãos Multiplos",Esta[[#This Row],[TEC - Tipo de Estrutura 2]])</f>
        <v>Vãos Multiplos</v>
      </c>
      <c r="T1403" s="1">
        <v>1</v>
      </c>
      <c r="U1403" s="1">
        <v>5.3</v>
      </c>
      <c r="V1403" s="1">
        <v>13.68</v>
      </c>
      <c r="W1403" s="1">
        <v>5.3</v>
      </c>
      <c r="X1403" s="7"/>
      <c r="Y1403" s="8"/>
      <c r="Z1403" s="1" t="s">
        <v>37</v>
      </c>
      <c r="AA1403" s="2" t="s">
        <v>23</v>
      </c>
      <c r="AB1403" s="2" t="str" cm="1">
        <f t="array" ref="AB14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4" spans="1:29" ht="15" hidden="1" customHeight="1" x14ac:dyDescent="0.35">
      <c r="A1404" s="1">
        <v>2148</v>
      </c>
      <c r="B1404" s="1">
        <v>2</v>
      </c>
      <c r="C1404" s="11">
        <v>-7.9938233146270496</v>
      </c>
      <c r="D1404" s="10">
        <v>41.390586382494298</v>
      </c>
      <c r="E1404" s="1">
        <v>6204</v>
      </c>
      <c r="F1404" s="2" t="s">
        <v>1569</v>
      </c>
      <c r="G1404" s="1"/>
      <c r="H1404" s="2" t="s">
        <v>18</v>
      </c>
      <c r="I1404" s="2" t="s">
        <v>151</v>
      </c>
      <c r="J1404" s="2" t="s">
        <v>945</v>
      </c>
      <c r="K1404" s="1">
        <v>11649.32</v>
      </c>
      <c r="L1404" s="1">
        <v>191265</v>
      </c>
      <c r="M1404" s="2" t="s">
        <v>20</v>
      </c>
      <c r="N1404" s="1">
        <v>2010</v>
      </c>
      <c r="O1404" s="1" t="str" cm="1">
        <f t="array" ref="O14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4" s="1" t="str" cm="1">
        <f t="array" ref="P14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4" s="2" t="s">
        <v>96</v>
      </c>
      <c r="R1404" s="2" t="str" cm="1">
        <f t="array" ref="R14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04" s="2" t="str">
        <f>IF(Esta[[#This Row],[TEC - Tipo de Estrutura 2]]="Pórtico","Vãos Multiplos",Esta[[#This Row],[TEC - Tipo de Estrutura 2]])</f>
        <v>Vãos Multiplos</v>
      </c>
      <c r="T1404" s="1">
        <v>1</v>
      </c>
      <c r="U1404" s="1">
        <v>5.3</v>
      </c>
      <c r="V1404" s="1">
        <v>16.62</v>
      </c>
      <c r="W1404" s="1">
        <v>5.3</v>
      </c>
      <c r="X1404" s="7"/>
      <c r="Y1404" s="8"/>
      <c r="Z1404" s="1" t="s">
        <v>37</v>
      </c>
      <c r="AA1404" s="2" t="s">
        <v>23</v>
      </c>
      <c r="AB1404" s="2" t="str" cm="1">
        <f t="array" ref="AB14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5" spans="1:29" ht="15" hidden="1" customHeight="1" x14ac:dyDescent="0.35">
      <c r="A1405" s="1">
        <v>2149</v>
      </c>
      <c r="B1405" s="1">
        <v>6</v>
      </c>
      <c r="C1405" s="11">
        <v>-8.9178837921277001</v>
      </c>
      <c r="D1405" s="10">
        <v>38.630410220705997</v>
      </c>
      <c r="E1405" s="1">
        <v>6209</v>
      </c>
      <c r="F1405" s="2" t="s">
        <v>1570</v>
      </c>
      <c r="G1405" s="1"/>
      <c r="H1405" s="2" t="s">
        <v>55</v>
      </c>
      <c r="I1405" s="2" t="s">
        <v>411</v>
      </c>
      <c r="J1405" s="2" t="s">
        <v>690</v>
      </c>
      <c r="K1405" s="1">
        <v>-68335</v>
      </c>
      <c r="L1405" s="1">
        <v>-114928</v>
      </c>
      <c r="M1405" s="2" t="s">
        <v>20</v>
      </c>
      <c r="N1405" s="1">
        <v>2003</v>
      </c>
      <c r="O1405" s="1" t="str" cm="1">
        <f t="array" ref="O14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5" s="1" t="str" cm="1">
        <f t="array" ref="P14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5" s="2" t="s">
        <v>31</v>
      </c>
      <c r="R1405" s="2" t="str" cm="1">
        <f t="array" ref="R14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5" s="2" t="str">
        <f>IF(Esta[[#This Row],[TEC - Tipo de Estrutura 2]]="Pórtico","Vãos Multiplos",Esta[[#This Row],[TEC - Tipo de Estrutura 2]])</f>
        <v>Vãos Multiplos</v>
      </c>
      <c r="T1405" s="1">
        <v>4</v>
      </c>
      <c r="U1405" s="1">
        <v>104.77</v>
      </c>
      <c r="V1405" s="1">
        <v>12.76</v>
      </c>
      <c r="W1405" s="1">
        <v>32.770000000000003</v>
      </c>
      <c r="X1405" s="1">
        <v>6.03</v>
      </c>
      <c r="Y1405" s="8"/>
      <c r="Z1405" s="1" t="s">
        <v>29</v>
      </c>
      <c r="AA1405" s="2" t="s">
        <v>23</v>
      </c>
      <c r="AB1405" s="2" t="str" cm="1">
        <f t="array" ref="AB14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6" spans="1:29" ht="15" hidden="1" customHeight="1" x14ac:dyDescent="0.35">
      <c r="A1406" s="1">
        <v>2150</v>
      </c>
      <c r="B1406" s="1">
        <v>4</v>
      </c>
      <c r="C1406" s="11">
        <v>-8.0470068584659096</v>
      </c>
      <c r="D1406" s="10">
        <v>40.366417051302903</v>
      </c>
      <c r="E1406" s="1">
        <v>6213</v>
      </c>
      <c r="F1406" s="2" t="s">
        <v>1571</v>
      </c>
      <c r="G1406" s="1"/>
      <c r="H1406" s="2" t="s">
        <v>34</v>
      </c>
      <c r="I1406" s="2" t="s">
        <v>600</v>
      </c>
      <c r="J1406" s="2" t="s">
        <v>965</v>
      </c>
      <c r="K1406" s="1">
        <v>7313.0870000000004</v>
      </c>
      <c r="L1406" s="1">
        <v>77523.59</v>
      </c>
      <c r="M1406" s="2" t="s">
        <v>20</v>
      </c>
      <c r="N1406" s="1">
        <v>2008</v>
      </c>
      <c r="O1406" s="1" t="str" cm="1">
        <f t="array" ref="O14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6" s="1" t="str" cm="1">
        <f t="array" ref="P14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6" s="2" t="s">
        <v>31</v>
      </c>
      <c r="R1406" s="2" t="str" cm="1">
        <f t="array" ref="R14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6" s="2" t="str">
        <f>IF(Esta[[#This Row],[TEC - Tipo de Estrutura 2]]="Pórtico","Vãos Multiplos",Esta[[#This Row],[TEC - Tipo de Estrutura 2]])</f>
        <v>Vãos Multiplos</v>
      </c>
      <c r="T1406" s="1">
        <v>3</v>
      </c>
      <c r="U1406" s="1">
        <v>46.8</v>
      </c>
      <c r="V1406" s="1">
        <v>9.4</v>
      </c>
      <c r="W1406" s="1">
        <v>25.2</v>
      </c>
      <c r="X1406" s="1">
        <v>7.4</v>
      </c>
      <c r="Y1406" s="8"/>
      <c r="Z1406" s="1" t="s">
        <v>41</v>
      </c>
      <c r="AA1406" s="2" t="s">
        <v>23</v>
      </c>
      <c r="AB1406" s="2" t="str" cm="1">
        <f t="array" ref="AB14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7" spans="1:29" ht="15" hidden="1" customHeight="1" x14ac:dyDescent="0.35">
      <c r="A1407" s="1">
        <v>2151</v>
      </c>
      <c r="B1407" s="1">
        <v>4</v>
      </c>
      <c r="C1407" s="11">
        <v>-8.1173715443185106</v>
      </c>
      <c r="D1407" s="10">
        <v>40.700136568154697</v>
      </c>
      <c r="E1407" s="1">
        <v>6227</v>
      </c>
      <c r="F1407" s="2" t="s">
        <v>1572</v>
      </c>
      <c r="G1407" s="1"/>
      <c r="H1407" s="2" t="s">
        <v>34</v>
      </c>
      <c r="I1407" s="2" t="s">
        <v>91</v>
      </c>
      <c r="J1407" s="2" t="s">
        <v>227</v>
      </c>
      <c r="K1407" s="1">
        <v>1330</v>
      </c>
      <c r="L1407" s="1">
        <v>114578</v>
      </c>
      <c r="M1407" s="2" t="s">
        <v>20</v>
      </c>
      <c r="N1407" s="1">
        <v>1983</v>
      </c>
      <c r="O1407" s="1" t="str" cm="1">
        <f t="array" ref="O14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07" s="1" t="str" cm="1">
        <f t="array" ref="P14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07" s="2" t="s">
        <v>31</v>
      </c>
      <c r="R1407" s="2" t="str" cm="1">
        <f t="array" ref="R14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7" s="2" t="str">
        <f>IF(Esta[[#This Row],[TEC - Tipo de Estrutura 2]]="Pórtico","Vãos Multiplos",Esta[[#This Row],[TEC - Tipo de Estrutura 2]])</f>
        <v>Vãos Multiplos</v>
      </c>
      <c r="T1407" s="1">
        <v>3</v>
      </c>
      <c r="U1407" s="1">
        <v>32.299999999999997</v>
      </c>
      <c r="V1407" s="1">
        <v>8.4</v>
      </c>
      <c r="W1407" s="1">
        <v>15.9</v>
      </c>
      <c r="X1407" s="1">
        <v>6</v>
      </c>
      <c r="Y1407" s="8"/>
      <c r="Z1407" s="1" t="s">
        <v>41</v>
      </c>
      <c r="AA1407" s="2" t="s">
        <v>23</v>
      </c>
      <c r="AB1407" s="2" t="str" cm="1">
        <f t="array" ref="AB14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8" spans="1:29" ht="15" hidden="1" customHeight="1" x14ac:dyDescent="0.35">
      <c r="A1408" s="1">
        <v>2152</v>
      </c>
      <c r="B1408" s="1">
        <v>4</v>
      </c>
      <c r="C1408" s="11">
        <v>-7.5537802663610698</v>
      </c>
      <c r="D1408" s="10">
        <v>40.811358498152103</v>
      </c>
      <c r="E1408" s="1">
        <v>6229</v>
      </c>
      <c r="F1408" s="2" t="s">
        <v>1573</v>
      </c>
      <c r="G1408" s="1"/>
      <c r="H1408" s="2" t="s">
        <v>34</v>
      </c>
      <c r="I1408" s="2" t="s">
        <v>36</v>
      </c>
      <c r="J1408" s="2" t="s">
        <v>377</v>
      </c>
      <c r="K1408" s="1">
        <v>48880.7</v>
      </c>
      <c r="L1408" s="1">
        <v>127090.5</v>
      </c>
      <c r="M1408" s="2" t="s">
        <v>20</v>
      </c>
      <c r="N1408" s="1">
        <v>2010</v>
      </c>
      <c r="O1408" s="1" t="str" cm="1">
        <f t="array" ref="O14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8" s="1" t="str" cm="1">
        <f t="array" ref="P14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8" s="2" t="s">
        <v>31</v>
      </c>
      <c r="R1408" s="2" t="str" cm="1">
        <f t="array" ref="R14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8" s="2" t="str">
        <f>IF(Esta[[#This Row],[TEC - Tipo de Estrutura 2]]="Pórtico","Vãos Multiplos",Esta[[#This Row],[TEC - Tipo de Estrutura 2]])</f>
        <v>Vãos Multiplos</v>
      </c>
      <c r="T1408" s="1">
        <v>3</v>
      </c>
      <c r="U1408" s="1">
        <v>40</v>
      </c>
      <c r="V1408" s="1">
        <v>12.72</v>
      </c>
      <c r="W1408" s="1">
        <v>20</v>
      </c>
      <c r="X1408" s="1">
        <v>8.6999999999999993</v>
      </c>
      <c r="Y1408" s="8"/>
      <c r="Z1408" s="1" t="s">
        <v>37</v>
      </c>
      <c r="AA1408" s="2" t="s">
        <v>35</v>
      </c>
      <c r="AB1408" s="2" t="str" cm="1">
        <f t="array" ref="AB14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09" spans="1:29" ht="15" hidden="1" customHeight="1" x14ac:dyDescent="0.35">
      <c r="A1409" s="1">
        <v>2153</v>
      </c>
      <c r="B1409" s="1">
        <v>4</v>
      </c>
      <c r="C1409" s="11">
        <v>-7.5408619091429197</v>
      </c>
      <c r="D1409" s="10">
        <v>40.822912770300498</v>
      </c>
      <c r="E1409" s="1">
        <v>6230</v>
      </c>
      <c r="F1409" s="2" t="s">
        <v>1574</v>
      </c>
      <c r="G1409" s="1"/>
      <c r="H1409" s="2" t="s">
        <v>34</v>
      </c>
      <c r="I1409" s="2" t="s">
        <v>36</v>
      </c>
      <c r="J1409" s="2" t="s">
        <v>377</v>
      </c>
      <c r="K1409" s="1">
        <v>49962.02</v>
      </c>
      <c r="L1409" s="1">
        <v>128380.9</v>
      </c>
      <c r="M1409" s="2" t="s">
        <v>20</v>
      </c>
      <c r="N1409" s="1">
        <v>2010</v>
      </c>
      <c r="O1409" s="1" t="str" cm="1">
        <f t="array" ref="O14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9" s="1" t="str" cm="1">
        <f t="array" ref="P14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09" s="2" t="s">
        <v>31</v>
      </c>
      <c r="R1409" s="2" t="str" cm="1">
        <f t="array" ref="R14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09" s="2" t="str">
        <f>IF(Esta[[#This Row],[TEC - Tipo de Estrutura 2]]="Pórtico","Vãos Multiplos",Esta[[#This Row],[TEC - Tipo de Estrutura 2]])</f>
        <v>Vãos Multiplos</v>
      </c>
      <c r="T1409" s="1">
        <v>3</v>
      </c>
      <c r="U1409" s="1">
        <v>40</v>
      </c>
      <c r="V1409" s="1">
        <v>11.29</v>
      </c>
      <c r="W1409" s="1">
        <v>20</v>
      </c>
      <c r="X1409" s="1">
        <v>8.3000000000000007</v>
      </c>
      <c r="Y1409" s="8"/>
      <c r="Z1409" s="1" t="s">
        <v>37</v>
      </c>
      <c r="AA1409" s="2" t="s">
        <v>35</v>
      </c>
      <c r="AB1409" s="2" t="str" cm="1">
        <f t="array" ref="AB14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0" spans="1:29" ht="15" hidden="1" customHeight="1" x14ac:dyDescent="0.35">
      <c r="A1410" s="1">
        <v>2154</v>
      </c>
      <c r="B1410" s="1">
        <v>4</v>
      </c>
      <c r="C1410" s="11">
        <v>-8.1148533344618698</v>
      </c>
      <c r="D1410" s="10">
        <v>40.692652949972398</v>
      </c>
      <c r="E1410" s="1">
        <v>6232</v>
      </c>
      <c r="F1410" s="2" t="s">
        <v>1575</v>
      </c>
      <c r="G1410" s="1"/>
      <c r="H1410" s="2" t="s">
        <v>18</v>
      </c>
      <c r="I1410" s="2" t="s">
        <v>91</v>
      </c>
      <c r="J1410" s="2" t="s">
        <v>227</v>
      </c>
      <c r="K1410" s="1">
        <v>1543</v>
      </c>
      <c r="L1410" s="1">
        <v>113747</v>
      </c>
      <c r="M1410" s="2" t="s">
        <v>20</v>
      </c>
      <c r="N1410" s="1">
        <v>1983</v>
      </c>
      <c r="O1410" s="1" t="str" cm="1">
        <f t="array" ref="O14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0" s="1" t="str" cm="1">
        <f t="array" ref="P14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0" s="2" t="s">
        <v>57</v>
      </c>
      <c r="R1410" s="2" t="str" cm="1">
        <f t="array" ref="R14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0" s="2" t="str">
        <f>IF(Esta[[#This Row],[TEC - Tipo de Estrutura 2]]="Pórtico","Vãos Multiplos",Esta[[#This Row],[TEC - Tipo de Estrutura 2]])</f>
        <v>Vãos Multiplos</v>
      </c>
      <c r="T1410" s="1">
        <v>1</v>
      </c>
      <c r="U1410" s="1">
        <v>10.3</v>
      </c>
      <c r="V1410" s="1">
        <v>15.9</v>
      </c>
      <c r="W1410" s="1">
        <v>10.3</v>
      </c>
      <c r="X1410" s="7"/>
      <c r="Y1410" s="8"/>
      <c r="Z1410" s="1" t="s">
        <v>41</v>
      </c>
      <c r="AA1410" s="2" t="s">
        <v>23</v>
      </c>
      <c r="AB1410" s="2" t="str" cm="1">
        <f t="array" ref="AB14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1" spans="1:29" ht="15" hidden="1" customHeight="1" x14ac:dyDescent="0.35">
      <c r="A1411" s="1">
        <v>2155</v>
      </c>
      <c r="B1411" s="1">
        <v>4</v>
      </c>
      <c r="C1411" s="11">
        <v>-8.1110576094391806</v>
      </c>
      <c r="D1411" s="10">
        <v>40.686654876300501</v>
      </c>
      <c r="E1411" s="1">
        <v>6233</v>
      </c>
      <c r="F1411" s="2" t="s">
        <v>1576</v>
      </c>
      <c r="G1411" s="1"/>
      <c r="H1411" s="2" t="s">
        <v>34</v>
      </c>
      <c r="I1411" s="2" t="s">
        <v>91</v>
      </c>
      <c r="J1411" s="2" t="s">
        <v>227</v>
      </c>
      <c r="K1411" s="1">
        <v>1864</v>
      </c>
      <c r="L1411" s="1">
        <v>113081</v>
      </c>
      <c r="M1411" s="2" t="s">
        <v>20</v>
      </c>
      <c r="N1411" s="1">
        <v>1983</v>
      </c>
      <c r="O1411" s="1" t="str" cm="1">
        <f t="array" ref="O14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1" s="1" t="str" cm="1">
        <f t="array" ref="P14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1" s="2" t="s">
        <v>31</v>
      </c>
      <c r="R1411" s="2" t="str" cm="1">
        <f t="array" ref="R14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1" s="2" t="str">
        <f>IF(Esta[[#This Row],[TEC - Tipo de Estrutura 2]]="Pórtico","Vãos Multiplos",Esta[[#This Row],[TEC - Tipo de Estrutura 2]])</f>
        <v>Vãos Multiplos</v>
      </c>
      <c r="T1411" s="1">
        <v>3</v>
      </c>
      <c r="U1411" s="1">
        <v>35.4</v>
      </c>
      <c r="V1411" s="1">
        <v>8.1999999999999993</v>
      </c>
      <c r="W1411" s="1">
        <v>17.399999999999999</v>
      </c>
      <c r="X1411" s="1">
        <v>5.7</v>
      </c>
      <c r="Y1411" s="8"/>
      <c r="Z1411" s="1" t="s">
        <v>41</v>
      </c>
      <c r="AA1411" s="2" t="s">
        <v>23</v>
      </c>
      <c r="AB1411" s="2" t="str" cm="1">
        <f t="array" ref="AB14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2" spans="1:29" ht="15" hidden="1" customHeight="1" x14ac:dyDescent="0.35">
      <c r="A1412" s="1">
        <v>2156</v>
      </c>
      <c r="B1412" s="1">
        <v>3</v>
      </c>
      <c r="C1412" s="11">
        <v>-8.0862376359385699</v>
      </c>
      <c r="D1412" s="10">
        <v>40.688196349608504</v>
      </c>
      <c r="E1412" s="1">
        <v>6235</v>
      </c>
      <c r="F1412" s="2" t="s">
        <v>1577</v>
      </c>
      <c r="G1412" s="1"/>
      <c r="H1412" s="2" t="s">
        <v>18</v>
      </c>
      <c r="I1412" s="2" t="s">
        <v>91</v>
      </c>
      <c r="J1412" s="2" t="s">
        <v>227</v>
      </c>
      <c r="K1412" s="1">
        <v>3962</v>
      </c>
      <c r="L1412" s="1">
        <v>113253</v>
      </c>
      <c r="M1412" s="2" t="s">
        <v>20</v>
      </c>
      <c r="N1412" s="1">
        <v>1983</v>
      </c>
      <c r="O1412" s="1" t="str" cm="1">
        <f t="array" ref="O14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2" s="1" t="str" cm="1">
        <f t="array" ref="P14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2" s="2" t="s">
        <v>57</v>
      </c>
      <c r="R1412" s="2" t="str" cm="1">
        <f t="array" ref="R14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2" s="2" t="str">
        <f>IF(Esta[[#This Row],[TEC - Tipo de Estrutura 2]]="Pórtico","Vãos Multiplos",Esta[[#This Row],[TEC - Tipo de Estrutura 2]])</f>
        <v>Vãos Multiplos</v>
      </c>
      <c r="T1412" s="1">
        <v>1</v>
      </c>
      <c r="U1412" s="1">
        <v>7.25</v>
      </c>
      <c r="V1412" s="1">
        <v>24.1</v>
      </c>
      <c r="W1412" s="1">
        <v>7.25</v>
      </c>
      <c r="X1412" s="7"/>
      <c r="Y1412" s="8"/>
      <c r="Z1412" s="1" t="s">
        <v>41</v>
      </c>
      <c r="AA1412" s="2" t="s">
        <v>23</v>
      </c>
      <c r="AB1412" s="2" t="str" cm="1">
        <f t="array" ref="AB14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3" spans="1:29" ht="15" hidden="1" customHeight="1" x14ac:dyDescent="0.35">
      <c r="A1413" s="1">
        <v>2157</v>
      </c>
      <c r="B1413" s="1">
        <v>4</v>
      </c>
      <c r="C1413" s="11">
        <v>-8.0745387091485501</v>
      </c>
      <c r="D1413" s="10">
        <v>40.646497134915698</v>
      </c>
      <c r="E1413" s="1">
        <v>6238</v>
      </c>
      <c r="F1413" s="2" t="s">
        <v>1578</v>
      </c>
      <c r="G1413" s="1"/>
      <c r="H1413" s="2" t="s">
        <v>18</v>
      </c>
      <c r="I1413" s="2" t="s">
        <v>91</v>
      </c>
      <c r="J1413" s="2" t="s">
        <v>91</v>
      </c>
      <c r="K1413" s="1">
        <v>4954</v>
      </c>
      <c r="L1413" s="1">
        <v>108623</v>
      </c>
      <c r="M1413" s="2" t="s">
        <v>20</v>
      </c>
      <c r="N1413" s="1">
        <v>1983</v>
      </c>
      <c r="O1413" s="1" t="str" cm="1">
        <f t="array" ref="O14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3" s="1" t="str" cm="1">
        <f t="array" ref="P14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3" s="2" t="s">
        <v>31</v>
      </c>
      <c r="R1413" s="2" t="str" cm="1">
        <f t="array" ref="R14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3" s="2" t="str">
        <f>IF(Esta[[#This Row],[TEC - Tipo de Estrutura 2]]="Pórtico","Vãos Multiplos",Esta[[#This Row],[TEC - Tipo de Estrutura 2]])</f>
        <v>Vãos Multiplos</v>
      </c>
      <c r="T1413" s="1">
        <v>3</v>
      </c>
      <c r="U1413" s="1">
        <v>31.4</v>
      </c>
      <c r="V1413" s="1">
        <v>22.6</v>
      </c>
      <c r="W1413" s="1">
        <v>14.6</v>
      </c>
      <c r="X1413" s="1">
        <v>7.88</v>
      </c>
      <c r="Y1413" s="8"/>
      <c r="Z1413" s="1" t="s">
        <v>41</v>
      </c>
      <c r="AA1413" s="2" t="s">
        <v>23</v>
      </c>
      <c r="AB1413" s="2" t="str" cm="1">
        <f t="array" ref="AB14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4" spans="1:29" ht="15" hidden="1" customHeight="1" x14ac:dyDescent="0.35">
      <c r="A1414" s="1">
        <v>2158</v>
      </c>
      <c r="B1414" s="1">
        <v>4</v>
      </c>
      <c r="C1414" s="11">
        <v>-8.0568878607485495</v>
      </c>
      <c r="D1414" s="10">
        <v>40.646117620965903</v>
      </c>
      <c r="E1414" s="1">
        <v>6240</v>
      </c>
      <c r="F1414" s="2" t="s">
        <v>1579</v>
      </c>
      <c r="G1414" s="1"/>
      <c r="H1414" s="2" t="s">
        <v>34</v>
      </c>
      <c r="I1414" s="2" t="s">
        <v>91</v>
      </c>
      <c r="J1414" s="2" t="s">
        <v>91</v>
      </c>
      <c r="K1414" s="1">
        <v>6447</v>
      </c>
      <c r="L1414" s="1">
        <v>108582</v>
      </c>
      <c r="M1414" s="2" t="s">
        <v>20</v>
      </c>
      <c r="N1414" s="1">
        <v>1983</v>
      </c>
      <c r="O1414" s="1" t="str" cm="1">
        <f t="array" ref="O14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4" s="1" t="str" cm="1">
        <f t="array" ref="P14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4" s="2" t="s">
        <v>31</v>
      </c>
      <c r="R1414" s="2" t="str" cm="1">
        <f t="array" ref="R14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4" s="2" t="str">
        <f>IF(Esta[[#This Row],[TEC - Tipo de Estrutura 2]]="Pórtico","Vãos Multiplos",Esta[[#This Row],[TEC - Tipo de Estrutura 2]])</f>
        <v>Vãos Multiplos</v>
      </c>
      <c r="T1414" s="1">
        <v>3</v>
      </c>
      <c r="U1414" s="1">
        <v>28.8</v>
      </c>
      <c r="V1414" s="1">
        <v>8.1999999999999993</v>
      </c>
      <c r="W1414" s="1">
        <v>14.4</v>
      </c>
      <c r="X1414" s="1">
        <v>5.3</v>
      </c>
      <c r="Y1414" s="8"/>
      <c r="Z1414" s="1" t="s">
        <v>41</v>
      </c>
      <c r="AA1414" s="2" t="s">
        <v>23</v>
      </c>
      <c r="AB1414" s="2" t="str" cm="1">
        <f t="array" ref="AB14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5" spans="1:29" ht="15" hidden="1" customHeight="1" x14ac:dyDescent="0.35">
      <c r="A1415" s="1">
        <v>2159</v>
      </c>
      <c r="B1415" s="1">
        <v>3</v>
      </c>
      <c r="C1415" s="11">
        <v>-8.0438550814791903</v>
      </c>
      <c r="D1415" s="10">
        <v>40.649305124439401</v>
      </c>
      <c r="E1415" s="1">
        <v>6242</v>
      </c>
      <c r="F1415" s="2" t="s">
        <v>1580</v>
      </c>
      <c r="G1415" s="1"/>
      <c r="H1415" s="2" t="s">
        <v>18</v>
      </c>
      <c r="I1415" s="2" t="s">
        <v>91</v>
      </c>
      <c r="J1415" s="2" t="s">
        <v>91</v>
      </c>
      <c r="K1415" s="1">
        <v>7549</v>
      </c>
      <c r="L1415" s="1">
        <v>108937</v>
      </c>
      <c r="M1415" s="2" t="s">
        <v>20</v>
      </c>
      <c r="N1415" s="1">
        <v>1983</v>
      </c>
      <c r="O1415" s="1" t="str" cm="1">
        <f t="array" ref="O14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5" s="1" t="str" cm="1">
        <f t="array" ref="P14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5" s="2" t="s">
        <v>57</v>
      </c>
      <c r="R1415" s="2" t="str" cm="1">
        <f t="array" ref="R14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5" s="2" t="str">
        <f>IF(Esta[[#This Row],[TEC - Tipo de Estrutura 2]]="Pórtico","Vãos Multiplos",Esta[[#This Row],[TEC - Tipo de Estrutura 2]])</f>
        <v>Vãos Multiplos</v>
      </c>
      <c r="T1415" s="1">
        <v>1</v>
      </c>
      <c r="U1415" s="1">
        <v>10.4</v>
      </c>
      <c r="V1415" s="1">
        <v>14.35</v>
      </c>
      <c r="W1415" s="1">
        <v>10.4</v>
      </c>
      <c r="X1415" s="7"/>
      <c r="Y1415" s="8"/>
      <c r="Z1415" s="1" t="s">
        <v>41</v>
      </c>
      <c r="AA1415" s="2" t="s">
        <v>23</v>
      </c>
      <c r="AB1415" s="2" t="str" cm="1">
        <f t="array" ref="AB14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6" spans="1:29" ht="15" hidden="1" customHeight="1" x14ac:dyDescent="0.35">
      <c r="A1416" s="1">
        <v>2161</v>
      </c>
      <c r="B1416" s="1">
        <v>4</v>
      </c>
      <c r="C1416" s="11">
        <v>-8.0306655518707206</v>
      </c>
      <c r="D1416" s="10">
        <v>40.653670694145198</v>
      </c>
      <c r="E1416" s="1">
        <v>6245</v>
      </c>
      <c r="F1416" s="2" t="s">
        <v>1581</v>
      </c>
      <c r="G1416" s="1"/>
      <c r="H1416" s="2" t="s">
        <v>34</v>
      </c>
      <c r="I1416" s="2" t="s">
        <v>91</v>
      </c>
      <c r="J1416" s="2" t="s">
        <v>91</v>
      </c>
      <c r="K1416" s="1">
        <v>8664</v>
      </c>
      <c r="L1416" s="1">
        <v>109423</v>
      </c>
      <c r="M1416" s="2" t="s">
        <v>20</v>
      </c>
      <c r="N1416" s="1">
        <v>1983</v>
      </c>
      <c r="O1416" s="1" t="str" cm="1">
        <f t="array" ref="O14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6" s="1" t="str" cm="1">
        <f t="array" ref="P14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6" s="2" t="s">
        <v>31</v>
      </c>
      <c r="R1416" s="2" t="str" cm="1">
        <f t="array" ref="R14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6" s="2" t="str">
        <f>IF(Esta[[#This Row],[TEC - Tipo de Estrutura 2]]="Pórtico","Vãos Multiplos",Esta[[#This Row],[TEC - Tipo de Estrutura 2]])</f>
        <v>Vãos Multiplos</v>
      </c>
      <c r="T1416" s="1">
        <v>3</v>
      </c>
      <c r="U1416" s="1">
        <v>29.6</v>
      </c>
      <c r="V1416" s="1">
        <v>8.1999999999999993</v>
      </c>
      <c r="W1416" s="1">
        <v>14.4</v>
      </c>
      <c r="X1416" s="1">
        <v>5.7</v>
      </c>
      <c r="Y1416" s="8"/>
      <c r="Z1416" s="1" t="s">
        <v>41</v>
      </c>
      <c r="AA1416" s="2" t="s">
        <v>23</v>
      </c>
      <c r="AB1416" s="2" t="str" cm="1">
        <f t="array" ref="AB14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7" spans="1:29" ht="15" hidden="1" customHeight="1" x14ac:dyDescent="0.35">
      <c r="A1417" s="1">
        <v>2162</v>
      </c>
      <c r="B1417" s="1">
        <v>4</v>
      </c>
      <c r="C1417" s="11">
        <v>-8.0218195998571495</v>
      </c>
      <c r="D1417" s="10">
        <v>40.654653076938096</v>
      </c>
      <c r="E1417" s="1">
        <v>6246</v>
      </c>
      <c r="F1417" s="2" t="s">
        <v>1582</v>
      </c>
      <c r="G1417" s="1"/>
      <c r="H1417" s="2" t="s">
        <v>34</v>
      </c>
      <c r="I1417" s="2" t="s">
        <v>91</v>
      </c>
      <c r="J1417" s="2" t="s">
        <v>91</v>
      </c>
      <c r="K1417" s="1">
        <v>9412</v>
      </c>
      <c r="L1417" s="1">
        <v>109533</v>
      </c>
      <c r="M1417" s="2" t="s">
        <v>20</v>
      </c>
      <c r="N1417" s="1">
        <v>1983</v>
      </c>
      <c r="O1417" s="1" t="str" cm="1">
        <f t="array" ref="O14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7" s="1" t="str" cm="1">
        <f t="array" ref="P14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7" s="2" t="s">
        <v>31</v>
      </c>
      <c r="R1417" s="2" t="str" cm="1">
        <f t="array" ref="R14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17" s="2" t="str">
        <f>IF(Esta[[#This Row],[TEC - Tipo de Estrutura 2]]="Pórtico","Vãos Multiplos",Esta[[#This Row],[TEC - Tipo de Estrutura 2]])</f>
        <v>Vãos Multiplos</v>
      </c>
      <c r="T1417" s="1">
        <v>3</v>
      </c>
      <c r="U1417" s="1">
        <v>32.299999999999997</v>
      </c>
      <c r="V1417" s="1">
        <v>8.1999999999999993</v>
      </c>
      <c r="W1417" s="1">
        <v>15.9</v>
      </c>
      <c r="X1417" s="1">
        <v>6.15</v>
      </c>
      <c r="Y1417" s="8"/>
      <c r="Z1417" s="1" t="s">
        <v>41</v>
      </c>
      <c r="AA1417" s="2" t="s">
        <v>23</v>
      </c>
      <c r="AB1417" s="2" t="str" cm="1">
        <f t="array" ref="AB14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8" spans="1:29" ht="15" hidden="1" customHeight="1" x14ac:dyDescent="0.35">
      <c r="A1418" s="1">
        <v>2163</v>
      </c>
      <c r="B1418" s="1">
        <v>4</v>
      </c>
      <c r="C1418" s="11">
        <v>-8.0142087524375007</v>
      </c>
      <c r="D1418" s="10">
        <v>40.6591210607371</v>
      </c>
      <c r="E1418" s="1">
        <v>6247</v>
      </c>
      <c r="F1418" s="2" t="s">
        <v>1583</v>
      </c>
      <c r="G1418" s="1"/>
      <c r="H1418" s="2" t="s">
        <v>18</v>
      </c>
      <c r="I1418" s="2" t="s">
        <v>91</v>
      </c>
      <c r="J1418" s="2" t="s">
        <v>91</v>
      </c>
      <c r="K1418" s="1">
        <v>10055</v>
      </c>
      <c r="L1418" s="1">
        <v>110030</v>
      </c>
      <c r="M1418" s="2" t="s">
        <v>20</v>
      </c>
      <c r="N1418" s="1">
        <v>1983</v>
      </c>
      <c r="O1418" s="1" t="str" cm="1">
        <f t="array" ref="O14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8" s="1" t="str" cm="1">
        <f t="array" ref="P14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8" s="2" t="s">
        <v>57</v>
      </c>
      <c r="R1418" s="2" t="str" cm="1">
        <f t="array" ref="R14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8" s="2" t="str">
        <f>IF(Esta[[#This Row],[TEC - Tipo de Estrutura 2]]="Pórtico","Vãos Multiplos",Esta[[#This Row],[TEC - Tipo de Estrutura 2]])</f>
        <v>Vãos Multiplos</v>
      </c>
      <c r="T1418" s="1">
        <v>1</v>
      </c>
      <c r="U1418" s="1">
        <v>6.9</v>
      </c>
      <c r="V1418" s="1">
        <v>17.899999999999999</v>
      </c>
      <c r="W1418" s="1">
        <v>6.9</v>
      </c>
      <c r="X1418" s="7"/>
      <c r="Y1418" s="8"/>
      <c r="Z1418" s="1" t="s">
        <v>41</v>
      </c>
      <c r="AA1418" s="2" t="s">
        <v>23</v>
      </c>
      <c r="AB1418" s="2" t="str" cm="1">
        <f t="array" ref="AB14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19" spans="1:29" ht="15" hidden="1" customHeight="1" x14ac:dyDescent="0.35">
      <c r="A1419" s="1">
        <v>2164</v>
      </c>
      <c r="B1419" s="1">
        <v>4</v>
      </c>
      <c r="C1419" s="11">
        <v>-8.0037937164481701</v>
      </c>
      <c r="D1419" s="10">
        <v>40.663837577122599</v>
      </c>
      <c r="E1419" s="1">
        <v>6249</v>
      </c>
      <c r="F1419" s="2" t="s">
        <v>1584</v>
      </c>
      <c r="G1419" s="1"/>
      <c r="H1419" s="2" t="s">
        <v>18</v>
      </c>
      <c r="I1419" s="2" t="s">
        <v>91</v>
      </c>
      <c r="J1419" s="2" t="s">
        <v>91</v>
      </c>
      <c r="K1419" s="1">
        <v>10935</v>
      </c>
      <c r="L1419" s="1">
        <v>110555</v>
      </c>
      <c r="M1419" s="2" t="s">
        <v>20</v>
      </c>
      <c r="N1419" s="1">
        <v>1983</v>
      </c>
      <c r="O1419" s="1" t="str" cm="1">
        <f t="array" ref="O14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9" s="1" t="str" cm="1">
        <f t="array" ref="P14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19" s="2" t="s">
        <v>57</v>
      </c>
      <c r="R1419" s="2" t="str" cm="1">
        <f t="array" ref="R14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19" s="2" t="str">
        <f>IF(Esta[[#This Row],[TEC - Tipo de Estrutura 2]]="Pórtico","Vãos Multiplos",Esta[[#This Row],[TEC - Tipo de Estrutura 2]])</f>
        <v>Vãos Multiplos</v>
      </c>
      <c r="T1419" s="1">
        <v>1</v>
      </c>
      <c r="U1419" s="1">
        <v>8.4</v>
      </c>
      <c r="V1419" s="1">
        <v>22</v>
      </c>
      <c r="W1419" s="1">
        <v>8.4</v>
      </c>
      <c r="X1419" s="7"/>
      <c r="Y1419" s="8"/>
      <c r="Z1419" s="1" t="s">
        <v>41</v>
      </c>
      <c r="AA1419" s="2" t="s">
        <v>23</v>
      </c>
      <c r="AB1419" s="2" t="str" cm="1">
        <f t="array" ref="AB14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0" spans="1:29" ht="15" hidden="1" customHeight="1" x14ac:dyDescent="0.35">
      <c r="A1420" s="1">
        <v>2166</v>
      </c>
      <c r="B1420" s="1">
        <v>4</v>
      </c>
      <c r="C1420" s="11">
        <v>-7.9978889887934104</v>
      </c>
      <c r="D1420" s="10">
        <v>40.665658860265701</v>
      </c>
      <c r="E1420" s="1">
        <v>6251</v>
      </c>
      <c r="F1420" s="2" t="s">
        <v>1585</v>
      </c>
      <c r="G1420" s="1"/>
      <c r="H1420" s="2" t="s">
        <v>34</v>
      </c>
      <c r="I1420" s="2" t="s">
        <v>91</v>
      </c>
      <c r="J1420" s="2" t="s">
        <v>91</v>
      </c>
      <c r="K1420" s="1">
        <v>11434</v>
      </c>
      <c r="L1420" s="1">
        <v>110758</v>
      </c>
      <c r="M1420" s="2" t="s">
        <v>20</v>
      </c>
      <c r="N1420" s="1">
        <v>1983</v>
      </c>
      <c r="O1420" s="1" t="str" cm="1">
        <f t="array" ref="O14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0" s="1" t="str" cm="1">
        <f t="array" ref="P14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0" s="2" t="s">
        <v>31</v>
      </c>
      <c r="R1420" s="2" t="str" cm="1">
        <f t="array" ref="R14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20" s="2" t="str">
        <f>IF(Esta[[#This Row],[TEC - Tipo de Estrutura 2]]="Pórtico","Vãos Multiplos",Esta[[#This Row],[TEC - Tipo de Estrutura 2]])</f>
        <v>Vãos Multiplos</v>
      </c>
      <c r="T1420" s="1">
        <v>3</v>
      </c>
      <c r="U1420" s="1">
        <v>34</v>
      </c>
      <c r="V1420" s="1">
        <v>7.4</v>
      </c>
      <c r="W1420" s="1">
        <v>16.8</v>
      </c>
      <c r="X1420" s="1">
        <v>5.75</v>
      </c>
      <c r="Y1420" s="8"/>
      <c r="Z1420" s="1" t="s">
        <v>41</v>
      </c>
      <c r="AA1420" s="2" t="s">
        <v>23</v>
      </c>
      <c r="AB1420" s="2" t="str" cm="1">
        <f t="array" ref="AB14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1" spans="1:29" ht="15" hidden="1" customHeight="1" x14ac:dyDescent="0.35">
      <c r="A1421" s="1">
        <v>2167</v>
      </c>
      <c r="B1421" s="1">
        <v>4</v>
      </c>
      <c r="C1421" s="11">
        <v>-7.9904559029540598</v>
      </c>
      <c r="D1421" s="10">
        <v>40.668621616889197</v>
      </c>
      <c r="E1421" s="1">
        <v>6252</v>
      </c>
      <c r="F1421" s="2" t="s">
        <v>1586</v>
      </c>
      <c r="G1421" s="1"/>
      <c r="H1421" s="2" t="s">
        <v>18</v>
      </c>
      <c r="I1421" s="2" t="s">
        <v>91</v>
      </c>
      <c r="J1421" s="2" t="s">
        <v>91</v>
      </c>
      <c r="K1421" s="1">
        <v>12062</v>
      </c>
      <c r="L1421" s="1">
        <v>111088</v>
      </c>
      <c r="M1421" s="2" t="s">
        <v>20</v>
      </c>
      <c r="N1421" s="1">
        <v>1983</v>
      </c>
      <c r="O1421" s="1" t="str" cm="1">
        <f t="array" ref="O14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1" s="1" t="str" cm="1">
        <f t="array" ref="P14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1" s="2" t="s">
        <v>31</v>
      </c>
      <c r="R1421" s="2" t="str" cm="1">
        <f t="array" ref="R14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21" s="2" t="str">
        <f>IF(Esta[[#This Row],[TEC - Tipo de Estrutura 2]]="Pórtico","Vãos Multiplos",Esta[[#This Row],[TEC - Tipo de Estrutura 2]])</f>
        <v>Vãos Multiplos</v>
      </c>
      <c r="T1421" s="1">
        <v>3</v>
      </c>
      <c r="U1421" s="1">
        <v>51.5</v>
      </c>
      <c r="V1421" s="1">
        <v>20.6</v>
      </c>
      <c r="W1421" s="1">
        <v>22.2</v>
      </c>
      <c r="X1421" s="1">
        <v>6.35</v>
      </c>
      <c r="Y1421" s="8"/>
      <c r="Z1421" s="1" t="s">
        <v>41</v>
      </c>
      <c r="AA1421" s="2" t="s">
        <v>23</v>
      </c>
      <c r="AB1421" s="2" t="str" cm="1">
        <f t="array" ref="AB14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2" spans="1:29" ht="15" hidden="1" customHeight="1" x14ac:dyDescent="0.35">
      <c r="A1422" s="1">
        <v>2168</v>
      </c>
      <c r="B1422" s="1">
        <v>4</v>
      </c>
      <c r="C1422" s="11">
        <v>-7.9889161609962098</v>
      </c>
      <c r="D1422" s="10">
        <v>40.669682312001797</v>
      </c>
      <c r="E1422" s="1">
        <v>6253</v>
      </c>
      <c r="F1422" s="2" t="s">
        <v>1587</v>
      </c>
      <c r="G1422" s="1"/>
      <c r="H1422" s="2" t="s">
        <v>18</v>
      </c>
      <c r="I1422" s="2" t="s">
        <v>91</v>
      </c>
      <c r="J1422" s="2" t="s">
        <v>91</v>
      </c>
      <c r="K1422" s="1">
        <v>12192</v>
      </c>
      <c r="L1422" s="1">
        <v>111206</v>
      </c>
      <c r="M1422" s="2" t="s">
        <v>20</v>
      </c>
      <c r="N1422" s="1">
        <v>1983</v>
      </c>
      <c r="O1422" s="1" t="str" cm="1">
        <f t="array" ref="O14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2" s="1" t="str" cm="1">
        <f t="array" ref="P14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2" s="2" t="s">
        <v>57</v>
      </c>
      <c r="R1422" s="2" t="str" cm="1">
        <f t="array" ref="R14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2" s="2" t="str">
        <f>IF(Esta[[#This Row],[TEC - Tipo de Estrutura 2]]="Pórtico","Vãos Multiplos",Esta[[#This Row],[TEC - Tipo de Estrutura 2]])</f>
        <v>Vãos Multiplos</v>
      </c>
      <c r="T1422" s="1">
        <v>1</v>
      </c>
      <c r="U1422" s="1">
        <v>6.4</v>
      </c>
      <c r="V1422" s="1">
        <v>28.2</v>
      </c>
      <c r="W1422" s="1">
        <v>6.4</v>
      </c>
      <c r="X1422" s="7"/>
      <c r="Y1422" s="8"/>
      <c r="Z1422" s="1" t="s">
        <v>41</v>
      </c>
      <c r="AA1422" s="2" t="s">
        <v>23</v>
      </c>
      <c r="AB1422" s="2" t="str" cm="1">
        <f t="array" ref="AB14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3" spans="1:29" ht="15" hidden="1" customHeight="1" x14ac:dyDescent="0.35">
      <c r="A1423" s="1">
        <v>2169</v>
      </c>
      <c r="B1423" s="1">
        <v>4</v>
      </c>
      <c r="C1423" s="11">
        <v>-7.9544500966852496</v>
      </c>
      <c r="D1423" s="10">
        <v>40.675172289470098</v>
      </c>
      <c r="E1423" s="1">
        <v>6256</v>
      </c>
      <c r="F1423" s="2" t="s">
        <v>1588</v>
      </c>
      <c r="G1423" s="1"/>
      <c r="H1423" s="2" t="s">
        <v>18</v>
      </c>
      <c r="I1423" s="2" t="s">
        <v>91</v>
      </c>
      <c r="J1423" s="2" t="s">
        <v>91</v>
      </c>
      <c r="K1423" s="1">
        <v>15105</v>
      </c>
      <c r="L1423" s="1">
        <v>111821</v>
      </c>
      <c r="M1423" s="2" t="s">
        <v>20</v>
      </c>
      <c r="N1423" s="1">
        <v>1983</v>
      </c>
      <c r="O1423" s="1" t="str" cm="1">
        <f t="array" ref="O14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3" s="1" t="str" cm="1">
        <f t="array" ref="P14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3" s="2" t="s">
        <v>57</v>
      </c>
      <c r="R1423" s="2" t="str" cm="1">
        <f t="array" ref="R14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3" s="2" t="str">
        <f>IF(Esta[[#This Row],[TEC - Tipo de Estrutura 2]]="Pórtico","Vãos Multiplos",Esta[[#This Row],[TEC - Tipo de Estrutura 2]])</f>
        <v>Vãos Multiplos</v>
      </c>
      <c r="T1423" s="1">
        <v>1</v>
      </c>
      <c r="U1423" s="1">
        <v>9</v>
      </c>
      <c r="V1423" s="1">
        <v>14.35</v>
      </c>
      <c r="W1423" s="1">
        <v>9</v>
      </c>
      <c r="X1423" s="7"/>
      <c r="Y1423" s="8"/>
      <c r="Z1423" s="1" t="s">
        <v>41</v>
      </c>
      <c r="AA1423" s="2" t="s">
        <v>23</v>
      </c>
      <c r="AB1423" s="2" t="str" cm="1">
        <f t="array" ref="AB14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4" spans="1:29" ht="15" hidden="1" customHeight="1" x14ac:dyDescent="0.35">
      <c r="A1424" s="1">
        <v>2170</v>
      </c>
      <c r="B1424" s="1">
        <v>4</v>
      </c>
      <c r="C1424" s="11">
        <v>-7.93405688785524</v>
      </c>
      <c r="D1424" s="10">
        <v>40.6918074165565</v>
      </c>
      <c r="E1424" s="1">
        <v>6258</v>
      </c>
      <c r="F1424" s="2" t="s">
        <v>1589</v>
      </c>
      <c r="G1424" s="1"/>
      <c r="H1424" s="2" t="s">
        <v>18</v>
      </c>
      <c r="I1424" s="2" t="s">
        <v>91</v>
      </c>
      <c r="J1424" s="2" t="s">
        <v>91</v>
      </c>
      <c r="K1424" s="1">
        <v>16825</v>
      </c>
      <c r="L1424" s="1">
        <v>113672</v>
      </c>
      <c r="M1424" s="2" t="s">
        <v>20</v>
      </c>
      <c r="N1424" s="1">
        <v>1983</v>
      </c>
      <c r="O1424" s="1" t="str" cm="1">
        <f t="array" ref="O14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4" s="1" t="str" cm="1">
        <f t="array" ref="P14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4" s="2" t="s">
        <v>57</v>
      </c>
      <c r="R1424" s="2" t="str" cm="1">
        <f t="array" ref="R14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4" s="2" t="str">
        <f>IF(Esta[[#This Row],[TEC - Tipo de Estrutura 2]]="Pórtico","Vãos Multiplos",Esta[[#This Row],[TEC - Tipo de Estrutura 2]])</f>
        <v>Vãos Multiplos</v>
      </c>
      <c r="T1424" s="1">
        <v>1</v>
      </c>
      <c r="U1424" s="1">
        <v>11.4</v>
      </c>
      <c r="V1424" s="1">
        <v>17.2</v>
      </c>
      <c r="W1424" s="1">
        <v>11.4</v>
      </c>
      <c r="X1424" s="7"/>
      <c r="Y1424" s="8"/>
      <c r="Z1424" s="1" t="s">
        <v>41</v>
      </c>
      <c r="AA1424" s="2" t="s">
        <v>23</v>
      </c>
      <c r="AB1424" s="2" t="str" cm="1">
        <f t="array" ref="AB14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5" spans="1:29" ht="15" hidden="1" customHeight="1" x14ac:dyDescent="0.35">
      <c r="A1425" s="1">
        <v>2171</v>
      </c>
      <c r="B1425" s="1">
        <v>4</v>
      </c>
      <c r="C1425" s="11">
        <v>-7.9311880318329404</v>
      </c>
      <c r="D1425" s="10">
        <v>40.693738533022703</v>
      </c>
      <c r="E1425" s="1">
        <v>6259</v>
      </c>
      <c r="F1425" s="2" t="s">
        <v>1590</v>
      </c>
      <c r="G1425" s="1"/>
      <c r="H1425" s="2" t="s">
        <v>18</v>
      </c>
      <c r="I1425" s="2" t="s">
        <v>91</v>
      </c>
      <c r="J1425" s="2" t="s">
        <v>91</v>
      </c>
      <c r="K1425" s="1">
        <v>17067</v>
      </c>
      <c r="L1425" s="1">
        <v>113887</v>
      </c>
      <c r="M1425" s="2" t="s">
        <v>20</v>
      </c>
      <c r="N1425" s="1">
        <v>1983</v>
      </c>
      <c r="O1425" s="1" t="str" cm="1">
        <f t="array" ref="O14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5" s="1" t="str" cm="1">
        <f t="array" ref="P14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5" s="2" t="s">
        <v>31</v>
      </c>
      <c r="R1425" s="2" t="str" cm="1">
        <f t="array" ref="R14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25" s="2" t="str">
        <f>IF(Esta[[#This Row],[TEC - Tipo de Estrutura 2]]="Pórtico","Vãos Multiplos",Esta[[#This Row],[TEC - Tipo de Estrutura 2]])</f>
        <v>Vãos Multiplos</v>
      </c>
      <c r="T1425" s="1">
        <v>3</v>
      </c>
      <c r="U1425" s="1">
        <v>54</v>
      </c>
      <c r="V1425" s="1">
        <v>22.5</v>
      </c>
      <c r="W1425" s="1">
        <v>27.1</v>
      </c>
      <c r="X1425" s="1">
        <v>6</v>
      </c>
      <c r="Y1425" s="8"/>
      <c r="Z1425" s="1" t="s">
        <v>41</v>
      </c>
      <c r="AA1425" s="2" t="s">
        <v>35</v>
      </c>
      <c r="AB1425" s="2" t="str" cm="1">
        <f t="array" ref="AB14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6" spans="1:29" ht="15" hidden="1" customHeight="1" x14ac:dyDescent="0.35">
      <c r="A1426" s="1">
        <v>2172</v>
      </c>
      <c r="B1426" s="1">
        <v>3</v>
      </c>
      <c r="C1426" s="11">
        <v>-7.9185924493257103</v>
      </c>
      <c r="D1426" s="10">
        <v>40.6923470403176</v>
      </c>
      <c r="E1426" s="1">
        <v>6261</v>
      </c>
      <c r="F1426" s="2" t="s">
        <v>1591</v>
      </c>
      <c r="G1426" s="1"/>
      <c r="H1426" s="2" t="s">
        <v>18</v>
      </c>
      <c r="I1426" s="2" t="s">
        <v>91</v>
      </c>
      <c r="J1426" s="2" t="s">
        <v>91</v>
      </c>
      <c r="K1426" s="1">
        <v>18132</v>
      </c>
      <c r="L1426" s="1">
        <v>113735</v>
      </c>
      <c r="M1426" s="2" t="s">
        <v>20</v>
      </c>
      <c r="N1426" s="1">
        <v>1983</v>
      </c>
      <c r="O1426" s="1" t="str" cm="1">
        <f t="array" ref="O14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6" s="1" t="str" cm="1">
        <f t="array" ref="P14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6" s="2" t="s">
        <v>57</v>
      </c>
      <c r="R1426" s="2" t="str" cm="1">
        <f t="array" ref="R14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6" s="2" t="str">
        <f>IF(Esta[[#This Row],[TEC - Tipo de Estrutura 2]]="Pórtico","Vãos Multiplos",Esta[[#This Row],[TEC - Tipo de Estrutura 2]])</f>
        <v>Vãos Multiplos</v>
      </c>
      <c r="T1426" s="1">
        <v>1</v>
      </c>
      <c r="U1426" s="1">
        <v>7.5</v>
      </c>
      <c r="V1426" s="1">
        <v>14.4</v>
      </c>
      <c r="W1426" s="1">
        <v>7.5</v>
      </c>
      <c r="X1426" s="7"/>
      <c r="Y1426" s="8"/>
      <c r="Z1426" s="1" t="s">
        <v>41</v>
      </c>
      <c r="AA1426" s="2" t="s">
        <v>23</v>
      </c>
      <c r="AB1426" s="2" t="str" cm="1">
        <f t="array" ref="AB14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7" spans="1:29" ht="15" hidden="1" customHeight="1" x14ac:dyDescent="0.35">
      <c r="A1427" s="1">
        <v>2173</v>
      </c>
      <c r="B1427" s="1">
        <v>4</v>
      </c>
      <c r="C1427" s="11">
        <v>-7.9024911413460597</v>
      </c>
      <c r="D1427" s="10">
        <v>40.688804007662803</v>
      </c>
      <c r="E1427" s="1">
        <v>6263</v>
      </c>
      <c r="F1427" s="2" t="s">
        <v>1592</v>
      </c>
      <c r="G1427" s="1"/>
      <c r="H1427" s="2" t="s">
        <v>18</v>
      </c>
      <c r="I1427" s="2" t="s">
        <v>91</v>
      </c>
      <c r="J1427" s="2" t="s">
        <v>91</v>
      </c>
      <c r="K1427" s="1">
        <v>19494</v>
      </c>
      <c r="L1427" s="1">
        <v>113345</v>
      </c>
      <c r="M1427" s="2" t="s">
        <v>20</v>
      </c>
      <c r="N1427" s="1">
        <v>1983</v>
      </c>
      <c r="O1427" s="1" t="str" cm="1">
        <f t="array" ref="O14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7" s="1" t="str" cm="1">
        <f t="array" ref="P14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7" s="2" t="s">
        <v>57</v>
      </c>
      <c r="R1427" s="2" t="str" cm="1">
        <f t="array" ref="R14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7" s="2" t="str">
        <f>IF(Esta[[#This Row],[TEC - Tipo de Estrutura 2]]="Pórtico","Vãos Multiplos",Esta[[#This Row],[TEC - Tipo de Estrutura 2]])</f>
        <v>Vãos Multiplos</v>
      </c>
      <c r="T1427" s="1">
        <v>1</v>
      </c>
      <c r="U1427" s="1">
        <v>13.6</v>
      </c>
      <c r="V1427" s="1">
        <v>15.9</v>
      </c>
      <c r="W1427" s="1">
        <v>13.6</v>
      </c>
      <c r="X1427" s="7"/>
      <c r="Y1427" s="8"/>
      <c r="Z1427" s="1" t="s">
        <v>41</v>
      </c>
      <c r="AA1427" s="2" t="s">
        <v>23</v>
      </c>
      <c r="AB1427" s="2" t="str" cm="1">
        <f t="array" ref="AB14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8" spans="1:29" ht="15" hidden="1" customHeight="1" x14ac:dyDescent="0.35">
      <c r="A1428" s="1">
        <v>2174</v>
      </c>
      <c r="B1428" s="1">
        <v>4</v>
      </c>
      <c r="C1428" s="11">
        <v>-7.8858237553114101</v>
      </c>
      <c r="D1428" s="10">
        <v>40.682051695276797</v>
      </c>
      <c r="E1428" s="1">
        <v>6265</v>
      </c>
      <c r="F1428" s="2" t="s">
        <v>1593</v>
      </c>
      <c r="G1428" s="1"/>
      <c r="H1428" s="2" t="s">
        <v>18</v>
      </c>
      <c r="I1428" s="2" t="s">
        <v>91</v>
      </c>
      <c r="J1428" s="2" t="s">
        <v>91</v>
      </c>
      <c r="K1428" s="1">
        <v>20905</v>
      </c>
      <c r="L1428" s="1">
        <v>112599</v>
      </c>
      <c r="M1428" s="2" t="s">
        <v>20</v>
      </c>
      <c r="N1428" s="1">
        <v>1983</v>
      </c>
      <c r="O1428" s="1" t="str" cm="1">
        <f t="array" ref="O14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8" s="1" t="str" cm="1">
        <f t="array" ref="P14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8" s="2" t="s">
        <v>57</v>
      </c>
      <c r="R1428" s="2" t="str" cm="1">
        <f t="array" ref="R14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28" s="2" t="str">
        <f>IF(Esta[[#This Row],[TEC - Tipo de Estrutura 2]]="Pórtico","Vãos Multiplos",Esta[[#This Row],[TEC - Tipo de Estrutura 2]])</f>
        <v>Vãos Multiplos</v>
      </c>
      <c r="T1428" s="1">
        <v>1</v>
      </c>
      <c r="U1428" s="1">
        <v>7.5</v>
      </c>
      <c r="V1428" s="1">
        <v>15.9</v>
      </c>
      <c r="W1428" s="1">
        <v>7.5</v>
      </c>
      <c r="X1428" s="7"/>
      <c r="Y1428" s="8"/>
      <c r="Z1428" s="1" t="s">
        <v>41</v>
      </c>
      <c r="AA1428" s="2" t="s">
        <v>23</v>
      </c>
      <c r="AB1428" s="2" t="str" cm="1">
        <f t="array" ref="AB14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29" spans="1:29" ht="15" hidden="1" customHeight="1" x14ac:dyDescent="0.35">
      <c r="A1429" s="1">
        <v>2176</v>
      </c>
      <c r="B1429" s="1">
        <v>4</v>
      </c>
      <c r="C1429" s="11">
        <v>-7.8704929809981996</v>
      </c>
      <c r="D1429" s="10">
        <v>40.676137496292299</v>
      </c>
      <c r="E1429" s="1">
        <v>6272</v>
      </c>
      <c r="F1429" s="2" t="s">
        <v>1594</v>
      </c>
      <c r="G1429" s="1"/>
      <c r="H1429" s="2" t="s">
        <v>34</v>
      </c>
      <c r="I1429" s="2" t="s">
        <v>91</v>
      </c>
      <c r="J1429" s="2" t="s">
        <v>91</v>
      </c>
      <c r="K1429" s="1">
        <v>22203</v>
      </c>
      <c r="L1429" s="1">
        <v>111946</v>
      </c>
      <c r="M1429" s="2" t="s">
        <v>20</v>
      </c>
      <c r="N1429" s="1">
        <v>1983</v>
      </c>
      <c r="O1429" s="1" t="str" cm="1">
        <f t="array" ref="O14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9" s="1" t="str" cm="1">
        <f t="array" ref="P14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29" s="2" t="s">
        <v>31</v>
      </c>
      <c r="R1429" s="2" t="str" cm="1">
        <f t="array" ref="R14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29" s="2" t="str">
        <f>IF(Esta[[#This Row],[TEC - Tipo de Estrutura 2]]="Pórtico","Vãos Multiplos",Esta[[#This Row],[TEC - Tipo de Estrutura 2]])</f>
        <v>Vãos Multiplos</v>
      </c>
      <c r="T1429" s="1">
        <v>3</v>
      </c>
      <c r="U1429" s="1">
        <v>37.200000000000003</v>
      </c>
      <c r="V1429" s="1">
        <v>7.4</v>
      </c>
      <c r="W1429" s="1">
        <v>18.7</v>
      </c>
      <c r="X1429" s="1">
        <v>6.25</v>
      </c>
      <c r="Y1429" s="8"/>
      <c r="Z1429" s="1" t="s">
        <v>41</v>
      </c>
      <c r="AA1429" s="2" t="s">
        <v>23</v>
      </c>
      <c r="AB1429" s="2" t="str" cm="1">
        <f t="array" ref="AB14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0" spans="1:29" ht="15" hidden="1" customHeight="1" x14ac:dyDescent="0.35">
      <c r="A1430" s="1">
        <v>2177</v>
      </c>
      <c r="B1430" s="1">
        <v>4</v>
      </c>
      <c r="C1430" s="11">
        <v>-7.8623609965631402</v>
      </c>
      <c r="D1430" s="10">
        <v>40.6630522586333</v>
      </c>
      <c r="E1430" s="1">
        <v>6274</v>
      </c>
      <c r="F1430" s="2" t="s">
        <v>1595</v>
      </c>
      <c r="G1430" s="1"/>
      <c r="H1430" s="2" t="s">
        <v>18</v>
      </c>
      <c r="I1430" s="2" t="s">
        <v>91</v>
      </c>
      <c r="J1430" s="2" t="s">
        <v>91</v>
      </c>
      <c r="K1430" s="1">
        <v>22895</v>
      </c>
      <c r="L1430" s="1">
        <v>110495</v>
      </c>
      <c r="M1430" s="2" t="s">
        <v>20</v>
      </c>
      <c r="N1430" s="1">
        <v>1983</v>
      </c>
      <c r="O1430" s="1" t="str" cm="1">
        <f t="array" ref="O14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30" s="1" t="str" cm="1">
        <f t="array" ref="P14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30" s="2" t="s">
        <v>57</v>
      </c>
      <c r="R1430" s="2" t="str" cm="1">
        <f t="array" ref="R14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0" s="2" t="str">
        <f>IF(Esta[[#This Row],[TEC - Tipo de Estrutura 2]]="Pórtico","Vãos Multiplos",Esta[[#This Row],[TEC - Tipo de Estrutura 2]])</f>
        <v>Vãos Multiplos</v>
      </c>
      <c r="T1430" s="1">
        <v>1</v>
      </c>
      <c r="U1430" s="1">
        <v>5.4</v>
      </c>
      <c r="V1430" s="1">
        <v>14.4</v>
      </c>
      <c r="W1430" s="1">
        <v>5.4</v>
      </c>
      <c r="X1430" s="7"/>
      <c r="Y1430" s="8"/>
      <c r="Z1430" s="1" t="s">
        <v>41</v>
      </c>
      <c r="AA1430" s="2" t="s">
        <v>23</v>
      </c>
      <c r="AB1430" s="2" t="str" cm="1">
        <f t="array" ref="AB14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1" spans="1:29" ht="15" hidden="1" customHeight="1" x14ac:dyDescent="0.35">
      <c r="A1431" s="1">
        <v>2178</v>
      </c>
      <c r="B1431" s="1">
        <v>4</v>
      </c>
      <c r="C1431" s="11">
        <v>-7.97114479534173</v>
      </c>
      <c r="D1431" s="10">
        <v>40.6630219540003</v>
      </c>
      <c r="E1431" s="1">
        <v>6278</v>
      </c>
      <c r="F1431" s="2" t="s">
        <v>1596</v>
      </c>
      <c r="G1431" s="1"/>
      <c r="H1431" s="2" t="s">
        <v>18</v>
      </c>
      <c r="I1431" s="2" t="s">
        <v>91</v>
      </c>
      <c r="J1431" s="2" t="s">
        <v>91</v>
      </c>
      <c r="K1431" s="1">
        <v>13696</v>
      </c>
      <c r="L1431" s="1">
        <v>110469</v>
      </c>
      <c r="M1431" s="2" t="s">
        <v>20</v>
      </c>
      <c r="N1431" s="1">
        <v>2006</v>
      </c>
      <c r="O1431" s="1" t="str" cm="1">
        <f t="array" ref="O14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1" s="1" t="str" cm="1">
        <f t="array" ref="P14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1" s="2" t="s">
        <v>21</v>
      </c>
      <c r="R1431" s="2" t="str" cm="1">
        <f t="array" ref="R14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431" s="2" t="str">
        <f>IF(Esta[[#This Row],[TEC - Tipo de Estrutura 2]]="Pórtico","Vãos Multiplos",Esta[[#This Row],[TEC - Tipo de Estrutura 2]])</f>
        <v>Tabuleiro simples/apoiado</v>
      </c>
      <c r="T1431" s="1">
        <v>1</v>
      </c>
      <c r="U1431" s="1">
        <v>11.8</v>
      </c>
      <c r="V1431" s="1">
        <v>28.7</v>
      </c>
      <c r="W1431" s="1">
        <v>11.8</v>
      </c>
      <c r="X1431" s="7"/>
      <c r="Y1431" s="8"/>
      <c r="Z1431" s="1" t="s">
        <v>41</v>
      </c>
      <c r="AA1431" s="2" t="s">
        <v>35</v>
      </c>
      <c r="AB1431" s="2" t="str" cm="1">
        <f t="array" ref="AB14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2" spans="1:29" ht="15" hidden="1" customHeight="1" x14ac:dyDescent="0.35">
      <c r="A1432" s="1">
        <v>2180</v>
      </c>
      <c r="B1432" s="1">
        <v>4</v>
      </c>
      <c r="C1432" s="11">
        <v>-7.9667276843139101</v>
      </c>
      <c r="D1432" s="10">
        <v>40.6559826413366</v>
      </c>
      <c r="E1432" s="1">
        <v>6280</v>
      </c>
      <c r="F1432" s="2" t="s">
        <v>1597</v>
      </c>
      <c r="G1432" s="1"/>
      <c r="H1432" s="2" t="s">
        <v>18</v>
      </c>
      <c r="I1432" s="2" t="s">
        <v>91</v>
      </c>
      <c r="J1432" s="2" t="s">
        <v>91</v>
      </c>
      <c r="K1432" s="1">
        <v>14071</v>
      </c>
      <c r="L1432" s="1">
        <v>109688</v>
      </c>
      <c r="M1432" s="2" t="s">
        <v>20</v>
      </c>
      <c r="N1432" s="1">
        <v>2006</v>
      </c>
      <c r="O1432" s="1" t="str" cm="1">
        <f t="array" ref="O14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2" s="1" t="str" cm="1">
        <f t="array" ref="P14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2" s="2" t="s">
        <v>21</v>
      </c>
      <c r="R1432" s="2" t="str" cm="1">
        <f t="array" ref="R14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432" s="2" t="str">
        <f>IF(Esta[[#This Row],[TEC - Tipo de Estrutura 2]]="Pórtico","Vãos Multiplos",Esta[[#This Row],[TEC - Tipo de Estrutura 2]])</f>
        <v>Tabuleiro simples/apoiado</v>
      </c>
      <c r="T1432" s="1">
        <v>1</v>
      </c>
      <c r="U1432" s="1">
        <v>19.7</v>
      </c>
      <c r="V1432" s="1">
        <v>32</v>
      </c>
      <c r="W1432" s="1">
        <v>19.7</v>
      </c>
      <c r="X1432" s="7"/>
      <c r="Y1432" s="8"/>
      <c r="Z1432" s="1" t="s">
        <v>41</v>
      </c>
      <c r="AA1432" s="2" t="s">
        <v>35</v>
      </c>
      <c r="AB1432" s="2" t="str" cm="1">
        <f t="array" ref="AB14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3" spans="1:29" ht="15" hidden="1" customHeight="1" x14ac:dyDescent="0.35">
      <c r="A1433" s="1">
        <v>2181</v>
      </c>
      <c r="B1433" s="1">
        <v>4</v>
      </c>
      <c r="C1433" s="11">
        <v>-7.9668203382918197</v>
      </c>
      <c r="D1433" s="10">
        <v>40.647238749308002</v>
      </c>
      <c r="E1433" s="1">
        <v>6281</v>
      </c>
      <c r="F1433" s="2" t="s">
        <v>1598</v>
      </c>
      <c r="G1433" s="1"/>
      <c r="H1433" s="2" t="s">
        <v>34</v>
      </c>
      <c r="I1433" s="2" t="s">
        <v>91</v>
      </c>
      <c r="J1433" s="2" t="s">
        <v>91</v>
      </c>
      <c r="K1433" s="1">
        <v>14065</v>
      </c>
      <c r="L1433" s="1">
        <v>108717</v>
      </c>
      <c r="M1433" s="2" t="s">
        <v>20</v>
      </c>
      <c r="N1433" s="1">
        <v>2006</v>
      </c>
      <c r="O1433" s="1" t="str" cm="1">
        <f t="array" ref="O14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3" s="1" t="str" cm="1">
        <f t="array" ref="P14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3" s="2" t="s">
        <v>31</v>
      </c>
      <c r="R1433" s="2" t="str" cm="1">
        <f t="array" ref="R14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33" s="2" t="str">
        <f>IF(Esta[[#This Row],[TEC - Tipo de Estrutura 2]]="Pórtico","Vãos Multiplos",Esta[[#This Row],[TEC - Tipo de Estrutura 2]])</f>
        <v>Vãos Multiplos</v>
      </c>
      <c r="T1433" s="1">
        <v>3</v>
      </c>
      <c r="U1433" s="1">
        <v>48.4</v>
      </c>
      <c r="V1433" s="1">
        <v>2.4500000000000002</v>
      </c>
      <c r="W1433" s="1">
        <v>29.2</v>
      </c>
      <c r="X1433" s="1">
        <v>8.6999999999999993</v>
      </c>
      <c r="Y1433" s="8"/>
      <c r="Z1433" s="1" t="s">
        <v>41</v>
      </c>
      <c r="AA1433" s="2" t="s">
        <v>23</v>
      </c>
      <c r="AB1433" s="2" t="str" cm="1">
        <f t="array" ref="AB14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4" spans="1:29" ht="15" hidden="1" customHeight="1" x14ac:dyDescent="0.35">
      <c r="A1434" s="1">
        <v>2182</v>
      </c>
      <c r="B1434" s="1">
        <v>4</v>
      </c>
      <c r="C1434" s="11">
        <v>-7.9643687538825398</v>
      </c>
      <c r="D1434" s="10">
        <v>40.6442364665631</v>
      </c>
      <c r="E1434" s="1">
        <v>6282</v>
      </c>
      <c r="F1434" s="2" t="s">
        <v>1599</v>
      </c>
      <c r="G1434" s="1"/>
      <c r="H1434" s="2" t="s">
        <v>34</v>
      </c>
      <c r="I1434" s="2" t="s">
        <v>91</v>
      </c>
      <c r="J1434" s="2" t="s">
        <v>91</v>
      </c>
      <c r="K1434" s="1">
        <v>14273</v>
      </c>
      <c r="L1434" s="1">
        <v>108384</v>
      </c>
      <c r="M1434" s="2" t="s">
        <v>20</v>
      </c>
      <c r="N1434" s="1">
        <v>2006</v>
      </c>
      <c r="O1434" s="1" t="str" cm="1">
        <f t="array" ref="O14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4" s="1" t="str" cm="1">
        <f t="array" ref="P14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4" s="2" t="s">
        <v>31</v>
      </c>
      <c r="R1434" s="2" t="str" cm="1">
        <f t="array" ref="R14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34" s="2" t="str">
        <f>IF(Esta[[#This Row],[TEC - Tipo de Estrutura 2]]="Pórtico","Vãos Multiplos",Esta[[#This Row],[TEC - Tipo de Estrutura 2]])</f>
        <v>Vãos Multiplos</v>
      </c>
      <c r="T1434" s="1">
        <v>3</v>
      </c>
      <c r="U1434" s="1">
        <v>54.4</v>
      </c>
      <c r="V1434" s="1">
        <v>22.6</v>
      </c>
      <c r="W1434" s="1">
        <v>28.6</v>
      </c>
      <c r="X1434" s="1">
        <v>6.3</v>
      </c>
      <c r="Y1434" s="8"/>
      <c r="Z1434" s="1" t="s">
        <v>41</v>
      </c>
      <c r="AA1434" s="2" t="s">
        <v>35</v>
      </c>
      <c r="AB1434" s="2" t="str" cm="1">
        <f t="array" ref="AB14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5" spans="1:29" ht="15" hidden="1" customHeight="1" x14ac:dyDescent="0.35">
      <c r="A1435" s="1">
        <v>2183</v>
      </c>
      <c r="B1435" s="1">
        <v>4</v>
      </c>
      <c r="C1435" s="11">
        <v>-7.4948876977621097</v>
      </c>
      <c r="D1435" s="10">
        <v>37.335267479688099</v>
      </c>
      <c r="E1435" s="1">
        <v>6301</v>
      </c>
      <c r="F1435" s="2" t="s">
        <v>1600</v>
      </c>
      <c r="G1435" s="1"/>
      <c r="H1435" s="2" t="s">
        <v>18</v>
      </c>
      <c r="I1435" s="2" t="s">
        <v>59</v>
      </c>
      <c r="J1435" s="2" t="s">
        <v>450</v>
      </c>
      <c r="K1435" s="1">
        <v>56559</v>
      </c>
      <c r="L1435" s="1">
        <v>-258785</v>
      </c>
      <c r="M1435" s="2" t="s">
        <v>20</v>
      </c>
      <c r="N1435" s="1">
        <v>2005</v>
      </c>
      <c r="O1435" s="1" t="str" cm="1">
        <f t="array" ref="O14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5" s="1" t="str" cm="1">
        <f t="array" ref="P14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5" s="2" t="s">
        <v>57</v>
      </c>
      <c r="R1435" s="2" t="str" cm="1">
        <f t="array" ref="R14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5" s="2" t="str">
        <f>IF(Esta[[#This Row],[TEC - Tipo de Estrutura 2]]="Pórtico","Vãos Multiplos",Esta[[#This Row],[TEC - Tipo de Estrutura 2]])</f>
        <v>Vãos Multiplos</v>
      </c>
      <c r="T1435" s="1">
        <v>1</v>
      </c>
      <c r="U1435" s="1">
        <v>14.65</v>
      </c>
      <c r="V1435" s="1">
        <v>29.82</v>
      </c>
      <c r="W1435" s="1">
        <v>14.65</v>
      </c>
      <c r="X1435" s="7"/>
      <c r="Y1435" s="8"/>
      <c r="Z1435" s="1" t="s">
        <v>29</v>
      </c>
      <c r="AA1435" s="2" t="s">
        <v>23</v>
      </c>
      <c r="AB1435" s="2" t="str" cm="1">
        <f t="array" ref="AB14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6" spans="1:29" ht="15" hidden="1" customHeight="1" x14ac:dyDescent="0.35">
      <c r="A1436" s="1">
        <v>2184</v>
      </c>
      <c r="B1436" s="1">
        <v>4</v>
      </c>
      <c r="C1436" s="11">
        <v>-7.5269760768052398</v>
      </c>
      <c r="D1436" s="10">
        <v>37.384676648011698</v>
      </c>
      <c r="E1436" s="1">
        <v>6302</v>
      </c>
      <c r="F1436" s="2" t="s">
        <v>1601</v>
      </c>
      <c r="G1436" s="1"/>
      <c r="H1436" s="2" t="s">
        <v>18</v>
      </c>
      <c r="I1436" s="2" t="s">
        <v>59</v>
      </c>
      <c r="J1436" s="2" t="s">
        <v>450</v>
      </c>
      <c r="K1436" s="1">
        <v>53680.1</v>
      </c>
      <c r="L1436" s="1">
        <v>-253320</v>
      </c>
      <c r="M1436" s="2" t="s">
        <v>20</v>
      </c>
      <c r="N1436" s="1">
        <v>2005</v>
      </c>
      <c r="O1436" s="1" t="str" cm="1">
        <f t="array" ref="O14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6" s="1" t="str" cm="1">
        <f t="array" ref="P14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6" s="2" t="s">
        <v>57</v>
      </c>
      <c r="R1436" s="2" t="str" cm="1">
        <f t="array" ref="R14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6" s="2" t="str">
        <f>IF(Esta[[#This Row],[TEC - Tipo de Estrutura 2]]="Pórtico","Vãos Multiplos",Esta[[#This Row],[TEC - Tipo de Estrutura 2]])</f>
        <v>Vãos Multiplos</v>
      </c>
      <c r="T1436" s="1">
        <v>1</v>
      </c>
      <c r="U1436" s="1">
        <v>13.75</v>
      </c>
      <c r="V1436" s="1">
        <v>18.54</v>
      </c>
      <c r="W1436" s="1">
        <v>13.75</v>
      </c>
      <c r="X1436" s="7"/>
      <c r="Y1436" s="8"/>
      <c r="Z1436" s="1" t="s">
        <v>29</v>
      </c>
      <c r="AA1436" s="2" t="s">
        <v>23</v>
      </c>
      <c r="AB1436" s="2" t="str" cm="1">
        <f t="array" ref="AB14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7" spans="1:29" ht="15" hidden="1" customHeight="1" x14ac:dyDescent="0.35">
      <c r="A1437" s="1">
        <v>2185</v>
      </c>
      <c r="B1437" s="1">
        <v>4</v>
      </c>
      <c r="C1437" s="11">
        <v>-7.5238772624933601</v>
      </c>
      <c r="D1437" s="10">
        <v>37.401125762383202</v>
      </c>
      <c r="E1437" s="1">
        <v>6303</v>
      </c>
      <c r="F1437" s="2" t="s">
        <v>1602</v>
      </c>
      <c r="G1437" s="1"/>
      <c r="H1437" s="2" t="s">
        <v>18</v>
      </c>
      <c r="I1437" s="2" t="s">
        <v>59</v>
      </c>
      <c r="J1437" s="2" t="s">
        <v>677</v>
      </c>
      <c r="K1437" s="1">
        <v>53942.75</v>
      </c>
      <c r="L1437" s="1">
        <v>-251492.6</v>
      </c>
      <c r="M1437" s="2" t="s">
        <v>20</v>
      </c>
      <c r="N1437" s="1">
        <v>2005</v>
      </c>
      <c r="O1437" s="1" t="str" cm="1">
        <f t="array" ref="O14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7" s="1" t="str" cm="1">
        <f t="array" ref="P14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7" s="2" t="s">
        <v>57</v>
      </c>
      <c r="R1437" s="2" t="str" cm="1">
        <f t="array" ref="R14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7" s="2" t="str">
        <f>IF(Esta[[#This Row],[TEC - Tipo de Estrutura 2]]="Pórtico","Vãos Multiplos",Esta[[#This Row],[TEC - Tipo de Estrutura 2]])</f>
        <v>Vãos Multiplos</v>
      </c>
      <c r="T1437" s="1">
        <v>1</v>
      </c>
      <c r="U1437" s="1">
        <v>9.4499999999999993</v>
      </c>
      <c r="V1437" s="1">
        <v>34.700000000000003</v>
      </c>
      <c r="W1437" s="1">
        <v>9.4499999999999993</v>
      </c>
      <c r="X1437" s="7"/>
      <c r="Y1437" s="8"/>
      <c r="Z1437" s="1" t="s">
        <v>29</v>
      </c>
      <c r="AA1437" s="2" t="s">
        <v>23</v>
      </c>
      <c r="AB1437" s="2" t="str" cm="1">
        <f t="array" ref="AB14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8" spans="1:29" ht="15" hidden="1" customHeight="1" x14ac:dyDescent="0.35">
      <c r="A1438" s="1">
        <v>2186</v>
      </c>
      <c r="B1438" s="1">
        <v>4</v>
      </c>
      <c r="C1438" s="11">
        <v>-7.5314885515985797</v>
      </c>
      <c r="D1438" s="10">
        <v>37.450798360926598</v>
      </c>
      <c r="E1438" s="1">
        <v>6304</v>
      </c>
      <c r="F1438" s="2" t="s">
        <v>1603</v>
      </c>
      <c r="G1438" s="1"/>
      <c r="H1438" s="2" t="s">
        <v>18</v>
      </c>
      <c r="I1438" s="2" t="s">
        <v>59</v>
      </c>
      <c r="J1438" s="2" t="s">
        <v>677</v>
      </c>
      <c r="K1438" s="1">
        <v>53233.64</v>
      </c>
      <c r="L1438" s="1">
        <v>-245983.9</v>
      </c>
      <c r="M1438" s="2" t="s">
        <v>20</v>
      </c>
      <c r="N1438" s="1">
        <v>2005</v>
      </c>
      <c r="O1438" s="1" t="str" cm="1">
        <f t="array" ref="O14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8" s="1" t="str" cm="1">
        <f t="array" ref="P14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8" s="2" t="s">
        <v>57</v>
      </c>
      <c r="R1438" s="2" t="str" cm="1">
        <f t="array" ref="R14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8" s="2" t="str">
        <f>IF(Esta[[#This Row],[TEC - Tipo de Estrutura 2]]="Pórtico","Vãos Multiplos",Esta[[#This Row],[TEC - Tipo de Estrutura 2]])</f>
        <v>Vãos Multiplos</v>
      </c>
      <c r="T1438" s="1">
        <v>1</v>
      </c>
      <c r="U1438" s="1">
        <v>12.05</v>
      </c>
      <c r="V1438" s="1">
        <v>24.25</v>
      </c>
      <c r="W1438" s="1">
        <v>12.05</v>
      </c>
      <c r="X1438" s="7"/>
      <c r="Y1438" s="8"/>
      <c r="Z1438" s="1" t="s">
        <v>29</v>
      </c>
      <c r="AA1438" s="2" t="s">
        <v>23</v>
      </c>
      <c r="AB1438" s="2" t="str" cm="1">
        <f t="array" ref="AB14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39" spans="1:29" ht="15" hidden="1" customHeight="1" x14ac:dyDescent="0.35">
      <c r="A1439" s="1">
        <v>2187</v>
      </c>
      <c r="B1439" s="1">
        <v>4</v>
      </c>
      <c r="C1439" s="11">
        <v>-7.5358741443574502</v>
      </c>
      <c r="D1439" s="10">
        <v>37.457851109694303</v>
      </c>
      <c r="E1439" s="1">
        <v>6305</v>
      </c>
      <c r="F1439" s="2" t="s">
        <v>1604</v>
      </c>
      <c r="G1439" s="1"/>
      <c r="H1439" s="2" t="s">
        <v>18</v>
      </c>
      <c r="I1439" s="2" t="s">
        <v>59</v>
      </c>
      <c r="J1439" s="2" t="s">
        <v>677</v>
      </c>
      <c r="K1439" s="1">
        <v>52840.62</v>
      </c>
      <c r="L1439" s="1">
        <v>-245203.6</v>
      </c>
      <c r="M1439" s="2" t="s">
        <v>20</v>
      </c>
      <c r="N1439" s="1">
        <v>2005</v>
      </c>
      <c r="O1439" s="1" t="str" cm="1">
        <f t="array" ref="O14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9" s="1" t="str" cm="1">
        <f t="array" ref="P14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39" s="2" t="s">
        <v>57</v>
      </c>
      <c r="R1439" s="2" t="str" cm="1">
        <f t="array" ref="R14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39" s="2" t="str">
        <f>IF(Esta[[#This Row],[TEC - Tipo de Estrutura 2]]="Pórtico","Vãos Multiplos",Esta[[#This Row],[TEC - Tipo de Estrutura 2]])</f>
        <v>Vãos Multiplos</v>
      </c>
      <c r="T1439" s="1">
        <v>1</v>
      </c>
      <c r="U1439" s="1">
        <v>9.4499999999999993</v>
      </c>
      <c r="V1439" s="1">
        <v>18.05</v>
      </c>
      <c r="W1439" s="1">
        <v>9.4499999999999993</v>
      </c>
      <c r="X1439" s="7"/>
      <c r="Y1439" s="8"/>
      <c r="Z1439" s="1" t="s">
        <v>29</v>
      </c>
      <c r="AA1439" s="2" t="s">
        <v>23</v>
      </c>
      <c r="AB1439" s="2" t="str" cm="1">
        <f t="array" ref="AB14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0" spans="1:29" ht="15" hidden="1" customHeight="1" x14ac:dyDescent="0.35">
      <c r="A1440" s="1">
        <v>2188</v>
      </c>
      <c r="B1440" s="1">
        <v>4</v>
      </c>
      <c r="C1440" s="11">
        <v>-7.5265474267352701</v>
      </c>
      <c r="D1440" s="10">
        <v>37.396522724497899</v>
      </c>
      <c r="E1440" s="1">
        <v>6308</v>
      </c>
      <c r="F1440" s="2" t="s">
        <v>1605</v>
      </c>
      <c r="G1440" s="1"/>
      <c r="H1440" s="2" t="s">
        <v>34</v>
      </c>
      <c r="I1440" s="2" t="s">
        <v>59</v>
      </c>
      <c r="J1440" s="2" t="s">
        <v>677</v>
      </c>
      <c r="K1440" s="1">
        <v>53709.61</v>
      </c>
      <c r="L1440" s="1">
        <v>-252005</v>
      </c>
      <c r="M1440" s="2" t="s">
        <v>20</v>
      </c>
      <c r="N1440" s="1">
        <v>2005</v>
      </c>
      <c r="O1440" s="1" t="str" cm="1">
        <f t="array" ref="O14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0" s="1" t="str" cm="1">
        <f t="array" ref="P14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0" s="2" t="s">
        <v>31</v>
      </c>
      <c r="R1440" s="2" t="str" cm="1">
        <f t="array" ref="R14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0" s="2" t="str">
        <f>IF(Esta[[#This Row],[TEC - Tipo de Estrutura 2]]="Pórtico","Vãos Multiplos",Esta[[#This Row],[TEC - Tipo de Estrutura 2]])</f>
        <v>Vãos Multiplos</v>
      </c>
      <c r="T1440" s="1">
        <v>3</v>
      </c>
      <c r="U1440" s="1">
        <v>43</v>
      </c>
      <c r="V1440" s="1">
        <v>7.1</v>
      </c>
      <c r="W1440" s="1">
        <v>19</v>
      </c>
      <c r="X1440" s="1">
        <v>8.9499999999999993</v>
      </c>
      <c r="Y1440" s="8"/>
      <c r="Z1440" s="1" t="s">
        <v>29</v>
      </c>
      <c r="AA1440" s="2" t="s">
        <v>23</v>
      </c>
      <c r="AB1440" s="2" t="str" cm="1">
        <f t="array" ref="AB14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1" spans="1:29" ht="15" hidden="1" customHeight="1" x14ac:dyDescent="0.35">
      <c r="A1441" s="1">
        <v>2189</v>
      </c>
      <c r="B1441" s="1">
        <v>4</v>
      </c>
      <c r="C1441" s="11">
        <v>-7.5325672170745301</v>
      </c>
      <c r="D1441" s="10">
        <v>37.432692806018999</v>
      </c>
      <c r="E1441" s="1">
        <v>6309</v>
      </c>
      <c r="F1441" s="2" t="s">
        <v>1606</v>
      </c>
      <c r="G1441" s="1"/>
      <c r="H1441" s="2" t="s">
        <v>34</v>
      </c>
      <c r="I1441" s="2" t="s">
        <v>59</v>
      </c>
      <c r="J1441" s="2" t="s">
        <v>677</v>
      </c>
      <c r="K1441" s="1">
        <v>53151</v>
      </c>
      <c r="L1441" s="1">
        <v>-247994</v>
      </c>
      <c r="M1441" s="2" t="s">
        <v>20</v>
      </c>
      <c r="N1441" s="1">
        <v>2005</v>
      </c>
      <c r="O1441" s="1" t="str" cm="1">
        <f t="array" ref="O14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1" s="1" t="str" cm="1">
        <f t="array" ref="P14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1" s="2" t="s">
        <v>31</v>
      </c>
      <c r="R1441" s="2" t="str" cm="1">
        <f t="array" ref="R14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1" s="2" t="str">
        <f>IF(Esta[[#This Row],[TEC - Tipo de Estrutura 2]]="Pórtico","Vãos Multiplos",Esta[[#This Row],[TEC - Tipo de Estrutura 2]])</f>
        <v>Vãos Multiplos</v>
      </c>
      <c r="T1441" s="1">
        <v>3</v>
      </c>
      <c r="U1441" s="1">
        <v>55.6</v>
      </c>
      <c r="V1441" s="1">
        <v>11.1</v>
      </c>
      <c r="W1441" s="1">
        <v>29.6</v>
      </c>
      <c r="X1441" s="1">
        <v>8.1</v>
      </c>
      <c r="Y1441" s="8"/>
      <c r="Z1441" s="1" t="s">
        <v>29</v>
      </c>
      <c r="AA1441" s="2" t="s">
        <v>23</v>
      </c>
      <c r="AB1441" s="2" t="str" cm="1">
        <f t="array" ref="AB14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2" spans="1:29" ht="15" hidden="1" customHeight="1" x14ac:dyDescent="0.35">
      <c r="A1442" s="1">
        <v>2192</v>
      </c>
      <c r="B1442" s="1">
        <v>7</v>
      </c>
      <c r="C1442" s="11">
        <v>-8.8396972864361505</v>
      </c>
      <c r="D1442" s="10">
        <v>40.166160896384802</v>
      </c>
      <c r="E1442" s="1">
        <v>6319</v>
      </c>
      <c r="F1442" s="2" t="s">
        <v>1607</v>
      </c>
      <c r="G1442" s="1"/>
      <c r="H1442" s="2" t="s">
        <v>55</v>
      </c>
      <c r="I1442" s="2" t="s">
        <v>600</v>
      </c>
      <c r="J1442" s="2" t="s">
        <v>982</v>
      </c>
      <c r="K1442" s="1">
        <v>-60192.11</v>
      </c>
      <c r="L1442" s="1">
        <v>55523.040000000001</v>
      </c>
      <c r="M1442" s="2" t="s">
        <v>20</v>
      </c>
      <c r="N1442" s="1">
        <v>2009</v>
      </c>
      <c r="O1442" s="1" t="str" cm="1">
        <f t="array" ref="O14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2" s="1" t="str" cm="1">
        <f t="array" ref="P14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2" s="2" t="s">
        <v>31</v>
      </c>
      <c r="R1442" s="2" t="str" cm="1">
        <f t="array" ref="R14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2" s="2" t="str">
        <f>IF(Esta[[#This Row],[TEC - Tipo de Estrutura 2]]="Pórtico","Vãos Multiplos",Esta[[#This Row],[TEC - Tipo de Estrutura 2]])</f>
        <v>Vãos Multiplos</v>
      </c>
      <c r="T1442" s="1">
        <v>9</v>
      </c>
      <c r="U1442" s="1">
        <v>263.85000000000002</v>
      </c>
      <c r="V1442" s="1">
        <v>13.68</v>
      </c>
      <c r="W1442" s="1">
        <v>32.450000000000003</v>
      </c>
      <c r="X1442" s="1">
        <v>9.89</v>
      </c>
      <c r="Y1442" s="8"/>
      <c r="Z1442" s="1" t="s">
        <v>41</v>
      </c>
      <c r="AA1442" s="2" t="s">
        <v>35</v>
      </c>
      <c r="AB1442" s="2" t="str" cm="1">
        <f t="array" ref="AB14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3" spans="1:29" ht="15" hidden="1" customHeight="1" x14ac:dyDescent="0.35">
      <c r="A1443" s="1">
        <v>2194</v>
      </c>
      <c r="B1443" s="1">
        <v>2</v>
      </c>
      <c r="C1443" s="11">
        <v>-8.8402226521717093</v>
      </c>
      <c r="D1443" s="10">
        <v>40.1655778940574</v>
      </c>
      <c r="E1443" s="1">
        <v>6319</v>
      </c>
      <c r="F1443" s="2" t="s">
        <v>1608</v>
      </c>
      <c r="G1443" s="1"/>
      <c r="H1443" s="2" t="s">
        <v>55</v>
      </c>
      <c r="I1443" s="2" t="s">
        <v>600</v>
      </c>
      <c r="J1443" s="2" t="s">
        <v>982</v>
      </c>
      <c r="K1443" s="1">
        <v>-60237.38</v>
      </c>
      <c r="L1443" s="1">
        <v>55458.66</v>
      </c>
      <c r="M1443" s="2" t="s">
        <v>20</v>
      </c>
      <c r="N1443" s="1">
        <v>2009</v>
      </c>
      <c r="O1443" s="1" t="str" cm="1">
        <f t="array" ref="O14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3" s="1" t="str" cm="1">
        <f t="array" ref="P14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3" s="2" t="s">
        <v>31</v>
      </c>
      <c r="R1443" s="2" t="str" cm="1">
        <f t="array" ref="R14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3" s="2" t="str">
        <f>IF(Esta[[#This Row],[TEC - Tipo de Estrutura 2]]="Pórtico","Vãos Multiplos",Esta[[#This Row],[TEC - Tipo de Estrutura 2]])</f>
        <v>Vãos Multiplos</v>
      </c>
      <c r="T1443" s="1">
        <v>6</v>
      </c>
      <c r="U1443" s="1">
        <v>130.81</v>
      </c>
      <c r="V1443" s="1">
        <v>10.73</v>
      </c>
      <c r="W1443" s="1">
        <v>26.1</v>
      </c>
      <c r="X1443" s="1">
        <v>10.55</v>
      </c>
      <c r="Y1443" s="8"/>
      <c r="Z1443" s="1" t="s">
        <v>41</v>
      </c>
      <c r="AA1443" s="2" t="s">
        <v>35</v>
      </c>
      <c r="AB1443" s="2" t="str" cm="1">
        <f t="array" ref="AB14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4" spans="1:29" ht="15" hidden="1" customHeight="1" x14ac:dyDescent="0.35">
      <c r="A1444" s="1">
        <v>2195</v>
      </c>
      <c r="B1444" s="1">
        <v>1</v>
      </c>
      <c r="C1444" s="11">
        <v>-8.8414320510823998</v>
      </c>
      <c r="D1444" s="10">
        <v>40.1648852483737</v>
      </c>
      <c r="E1444" s="1">
        <v>6319</v>
      </c>
      <c r="F1444" s="2" t="s">
        <v>1609</v>
      </c>
      <c r="G1444" s="1"/>
      <c r="H1444" s="2" t="s">
        <v>55</v>
      </c>
      <c r="I1444" s="2" t="s">
        <v>600</v>
      </c>
      <c r="J1444" s="2" t="s">
        <v>982</v>
      </c>
      <c r="K1444" s="1">
        <v>-60341.02</v>
      </c>
      <c r="L1444" s="1">
        <v>55382.57</v>
      </c>
      <c r="M1444" s="2" t="s">
        <v>20</v>
      </c>
      <c r="N1444" s="1">
        <v>2009</v>
      </c>
      <c r="O1444" s="1" t="str" cm="1">
        <f t="array" ref="O14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4" s="1" t="str" cm="1">
        <f t="array" ref="P14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4" s="2" t="s">
        <v>31</v>
      </c>
      <c r="R1444" s="2" t="str" cm="1">
        <f t="array" ref="R14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4" s="2" t="str">
        <f>IF(Esta[[#This Row],[TEC - Tipo de Estrutura 2]]="Pórtico","Vãos Multiplos",Esta[[#This Row],[TEC - Tipo de Estrutura 2]])</f>
        <v>Vãos Multiplos</v>
      </c>
      <c r="T1444" s="1">
        <v>4</v>
      </c>
      <c r="U1444" s="1">
        <v>81.94</v>
      </c>
      <c r="V1444" s="1">
        <v>11.34</v>
      </c>
      <c r="W1444" s="1">
        <v>28.39</v>
      </c>
      <c r="X1444" s="1">
        <v>11.29</v>
      </c>
      <c r="Y1444" s="8"/>
      <c r="Z1444" s="1" t="s">
        <v>41</v>
      </c>
      <c r="AA1444" s="2" t="s">
        <v>35</v>
      </c>
      <c r="AB1444" s="2" t="str" cm="1">
        <f t="array" ref="AB14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5" spans="1:29" ht="15" hidden="1" customHeight="1" x14ac:dyDescent="0.35">
      <c r="A1445" s="1">
        <v>2196</v>
      </c>
      <c r="B1445" s="1">
        <v>4</v>
      </c>
      <c r="C1445" s="11">
        <v>-8.2094196466493408</v>
      </c>
      <c r="D1445" s="10">
        <v>41.371475781442498</v>
      </c>
      <c r="E1445" s="1">
        <v>6321</v>
      </c>
      <c r="F1445" s="2" t="s">
        <v>1610</v>
      </c>
      <c r="G1445" s="1"/>
      <c r="H1445" s="2" t="s">
        <v>18</v>
      </c>
      <c r="I1445" s="2" t="s">
        <v>480</v>
      </c>
      <c r="J1445" s="2" t="s">
        <v>744</v>
      </c>
      <c r="K1445" s="1">
        <v>-6384.2839999999997</v>
      </c>
      <c r="L1445" s="1">
        <v>189136</v>
      </c>
      <c r="M1445" s="2" t="s">
        <v>20</v>
      </c>
      <c r="N1445" s="1">
        <v>2011</v>
      </c>
      <c r="O1445" s="1" t="str" cm="1">
        <f t="array" ref="O14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45" s="1" t="str" cm="1">
        <f t="array" ref="P14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5" s="2" t="s">
        <v>57</v>
      </c>
      <c r="R1445" s="2" t="str" cm="1">
        <f t="array" ref="R14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45" s="2" t="str">
        <f>IF(Esta[[#This Row],[TEC - Tipo de Estrutura 2]]="Pórtico","Vãos Multiplos",Esta[[#This Row],[TEC - Tipo de Estrutura 2]])</f>
        <v>Vãos Multiplos</v>
      </c>
      <c r="T1445" s="1">
        <v>1</v>
      </c>
      <c r="U1445" s="1">
        <v>11</v>
      </c>
      <c r="V1445" s="1">
        <v>22</v>
      </c>
      <c r="W1445" s="1">
        <v>11</v>
      </c>
      <c r="X1445" s="7"/>
      <c r="Y1445" s="8"/>
      <c r="Z1445" s="1" t="s">
        <v>37</v>
      </c>
      <c r="AA1445" s="2" t="s">
        <v>23</v>
      </c>
      <c r="AB1445" s="2" t="str" cm="1">
        <f t="array" ref="AB14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6" spans="1:29" ht="15" hidden="1" customHeight="1" x14ac:dyDescent="0.35">
      <c r="A1446" s="1">
        <v>2197</v>
      </c>
      <c r="B1446" s="1">
        <v>4</v>
      </c>
      <c r="C1446" s="11">
        <v>-8.2075573701817692</v>
      </c>
      <c r="D1446" s="10">
        <v>41.366065563382897</v>
      </c>
      <c r="E1446" s="1">
        <v>6322</v>
      </c>
      <c r="F1446" s="2" t="s">
        <v>1611</v>
      </c>
      <c r="G1446" s="1"/>
      <c r="H1446" s="2" t="s">
        <v>34</v>
      </c>
      <c r="I1446" s="2" t="s">
        <v>480</v>
      </c>
      <c r="J1446" s="2" t="s">
        <v>744</v>
      </c>
      <c r="K1446" s="1">
        <v>-6229</v>
      </c>
      <c r="L1446" s="1">
        <v>188535</v>
      </c>
      <c r="M1446" s="2" t="s">
        <v>20</v>
      </c>
      <c r="N1446" s="1">
        <v>2011</v>
      </c>
      <c r="O1446" s="1" t="str" cm="1">
        <f t="array" ref="O14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46" s="1" t="str" cm="1">
        <f t="array" ref="P14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6" s="2" t="s">
        <v>31</v>
      </c>
      <c r="R1446" s="2" t="str" cm="1">
        <f t="array" ref="R14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6" s="2" t="str">
        <f>IF(Esta[[#This Row],[TEC - Tipo de Estrutura 2]]="Pórtico","Vãos Multiplos",Esta[[#This Row],[TEC - Tipo de Estrutura 2]])</f>
        <v>Vãos Multiplos</v>
      </c>
      <c r="T1446" s="1">
        <v>3</v>
      </c>
      <c r="U1446" s="1">
        <v>48</v>
      </c>
      <c r="V1446" s="1">
        <v>10</v>
      </c>
      <c r="W1446" s="1">
        <v>24</v>
      </c>
      <c r="X1446" s="1">
        <v>6.05</v>
      </c>
      <c r="Y1446" s="8"/>
      <c r="Z1446" s="1" t="s">
        <v>37</v>
      </c>
      <c r="AA1446" s="2" t="s">
        <v>23</v>
      </c>
      <c r="AB1446" s="2" t="str" cm="1">
        <f t="array" ref="AB14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7" spans="1:29" ht="15" hidden="1" customHeight="1" x14ac:dyDescent="0.35">
      <c r="A1447" s="1">
        <v>2198</v>
      </c>
      <c r="B1447" s="1">
        <v>4</v>
      </c>
      <c r="C1447" s="11">
        <v>-8.8334915292232399</v>
      </c>
      <c r="D1447" s="10">
        <v>40.171250508253898</v>
      </c>
      <c r="E1447" s="1">
        <v>6325</v>
      </c>
      <c r="F1447" s="2" t="s">
        <v>1612</v>
      </c>
      <c r="G1447" s="1"/>
      <c r="H1447" s="2" t="s">
        <v>34</v>
      </c>
      <c r="I1447" s="2" t="s">
        <v>600</v>
      </c>
      <c r="J1447" s="2" t="s">
        <v>982</v>
      </c>
      <c r="K1447" s="1">
        <v>-59659</v>
      </c>
      <c r="L1447" s="1">
        <v>56084</v>
      </c>
      <c r="M1447" s="2" t="s">
        <v>20</v>
      </c>
      <c r="N1447" s="1">
        <v>2009</v>
      </c>
      <c r="O1447" s="1" t="str" cm="1">
        <f t="array" ref="O14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7" s="1" t="str" cm="1">
        <f t="array" ref="P14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7" s="2" t="s">
        <v>31</v>
      </c>
      <c r="R1447" s="2" t="str" cm="1">
        <f t="array" ref="R14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7" s="2" t="str">
        <f>IF(Esta[[#This Row],[TEC - Tipo de Estrutura 2]]="Pórtico","Vãos Multiplos",Esta[[#This Row],[TEC - Tipo de Estrutura 2]])</f>
        <v>Vãos Multiplos</v>
      </c>
      <c r="T1447" s="1">
        <v>3</v>
      </c>
      <c r="U1447" s="1">
        <v>48</v>
      </c>
      <c r="V1447" s="1">
        <v>9.6999999999999993</v>
      </c>
      <c r="W1447" s="1">
        <v>28</v>
      </c>
      <c r="X1447" s="1">
        <v>7</v>
      </c>
      <c r="Y1447" s="8"/>
      <c r="Z1447" s="1" t="s">
        <v>41</v>
      </c>
      <c r="AA1447" s="2" t="s">
        <v>35</v>
      </c>
      <c r="AB1447" s="2" t="str" cm="1">
        <f t="array" ref="AB14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8" spans="1:29" ht="15" hidden="1" customHeight="1" x14ac:dyDescent="0.35">
      <c r="A1448" s="1">
        <v>2201</v>
      </c>
      <c r="B1448" s="1">
        <v>5</v>
      </c>
      <c r="C1448" s="11">
        <v>-7.9621390145258202</v>
      </c>
      <c r="D1448" s="10">
        <v>40.642405133746401</v>
      </c>
      <c r="E1448" s="1">
        <v>6337</v>
      </c>
      <c r="F1448" s="2" t="s">
        <v>1613</v>
      </c>
      <c r="G1448" s="1"/>
      <c r="H1448" s="2" t="s">
        <v>25</v>
      </c>
      <c r="I1448" s="2" t="s">
        <v>91</v>
      </c>
      <c r="J1448" s="2" t="s">
        <v>91</v>
      </c>
      <c r="K1448" s="1">
        <v>14462</v>
      </c>
      <c r="L1448" s="1">
        <v>108181</v>
      </c>
      <c r="M1448" s="2" t="s">
        <v>20</v>
      </c>
      <c r="N1448" s="1">
        <v>2006</v>
      </c>
      <c r="O1448" s="1" t="str" cm="1">
        <f t="array" ref="O14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8" s="1" t="str" cm="1">
        <f t="array" ref="P14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8" s="2" t="s">
        <v>31</v>
      </c>
      <c r="R1448" s="2" t="str" cm="1">
        <f t="array" ref="R14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48" s="2" t="str">
        <f>IF(Esta[[#This Row],[TEC - Tipo de Estrutura 2]]="Pórtico","Vãos Multiplos",Esta[[#This Row],[TEC - Tipo de Estrutura 2]])</f>
        <v>Vãos Multiplos</v>
      </c>
      <c r="T1448" s="1">
        <v>16</v>
      </c>
      <c r="U1448" s="1">
        <v>268.39999999999998</v>
      </c>
      <c r="V1448" s="1">
        <v>26.5</v>
      </c>
      <c r="W1448" s="1">
        <v>17.600000000000001</v>
      </c>
      <c r="X1448" s="1">
        <v>10</v>
      </c>
      <c r="Y1448" s="8"/>
      <c r="Z1448" s="1" t="s">
        <v>37</v>
      </c>
      <c r="AA1448" s="2" t="s">
        <v>35</v>
      </c>
      <c r="AB1448" s="2" t="str" cm="1">
        <f t="array" ref="AB14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49" spans="1:29" ht="15" hidden="1" customHeight="1" x14ac:dyDescent="0.35">
      <c r="A1449" s="1">
        <v>2202</v>
      </c>
      <c r="B1449" s="1">
        <v>4</v>
      </c>
      <c r="C1449" s="11">
        <v>-7.9580198605431303</v>
      </c>
      <c r="D1449" s="10">
        <v>40.635311873542797</v>
      </c>
      <c r="E1449" s="1">
        <v>6338</v>
      </c>
      <c r="F1449" s="2" t="s">
        <v>1614</v>
      </c>
      <c r="G1449" s="1"/>
      <c r="H1449" s="2" t="s">
        <v>18</v>
      </c>
      <c r="I1449" s="2" t="s">
        <v>91</v>
      </c>
      <c r="J1449" s="2" t="s">
        <v>91</v>
      </c>
      <c r="K1449" s="1">
        <v>14812</v>
      </c>
      <c r="L1449" s="1">
        <v>107394</v>
      </c>
      <c r="M1449" s="2" t="s">
        <v>20</v>
      </c>
      <c r="N1449" s="1">
        <v>2006</v>
      </c>
      <c r="O1449" s="1" t="str" cm="1">
        <f t="array" ref="O14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9" s="1" t="str" cm="1">
        <f t="array" ref="P14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49" s="2" t="s">
        <v>205</v>
      </c>
      <c r="R1449" s="2" t="str" cm="1">
        <f t="array" ref="R14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449" s="2" t="str">
        <f>IF(Esta[[#This Row],[TEC - Tipo de Estrutura 2]]="Pórtico","Vãos Multiplos",Esta[[#This Row],[TEC - Tipo de Estrutura 2]])</f>
        <v>Outro</v>
      </c>
      <c r="T1449" s="1">
        <v>1</v>
      </c>
      <c r="U1449" s="1">
        <v>6.4</v>
      </c>
      <c r="V1449" s="1">
        <v>30</v>
      </c>
      <c r="W1449" s="1">
        <v>6.4</v>
      </c>
      <c r="X1449" s="7"/>
      <c r="Y1449" s="8"/>
      <c r="Z1449" s="1" t="s">
        <v>37</v>
      </c>
      <c r="AA1449" s="2" t="s">
        <v>206</v>
      </c>
      <c r="AB1449" s="2" t="str" cm="1">
        <f t="array" ref="AB14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4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450" spans="1:29" ht="15" hidden="1" customHeight="1" x14ac:dyDescent="0.35">
      <c r="A1450" s="1">
        <v>2205</v>
      </c>
      <c r="B1450" s="1">
        <v>2</v>
      </c>
      <c r="C1450" s="11">
        <v>-8.0767278268121991</v>
      </c>
      <c r="D1450" s="10">
        <v>40.305848877700001</v>
      </c>
      <c r="E1450" s="1">
        <v>6349</v>
      </c>
      <c r="F1450" s="2" t="s">
        <v>1876</v>
      </c>
      <c r="G1450" s="1"/>
      <c r="H1450" s="2" t="s">
        <v>55</v>
      </c>
      <c r="I1450" s="2" t="s">
        <v>600</v>
      </c>
      <c r="J1450" s="2" t="s">
        <v>965</v>
      </c>
      <c r="K1450" s="1">
        <v>4793</v>
      </c>
      <c r="L1450" s="1">
        <v>70796</v>
      </c>
      <c r="M1450" s="2" t="s">
        <v>20</v>
      </c>
      <c r="N1450" s="1">
        <v>2010</v>
      </c>
      <c r="O1450" s="1" t="str" cm="1">
        <f t="array" ref="O14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0" s="1" t="str" cm="1">
        <f t="array" ref="P14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0" s="2" t="s">
        <v>31</v>
      </c>
      <c r="R1450" s="2" t="str" cm="1">
        <f t="array" ref="R14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0" s="2" t="str">
        <f>IF(Esta[[#This Row],[TEC - Tipo de Estrutura 2]]="Pórtico","Vãos Multiplos",Esta[[#This Row],[TEC - Tipo de Estrutura 2]])</f>
        <v>Vãos Multiplos</v>
      </c>
      <c r="T1450" s="1">
        <v>5</v>
      </c>
      <c r="U1450" s="1">
        <v>340</v>
      </c>
      <c r="V1450" s="1">
        <v>15</v>
      </c>
      <c r="W1450" s="1">
        <v>80</v>
      </c>
      <c r="X1450" s="1">
        <v>45.84</v>
      </c>
      <c r="Y1450" s="8"/>
      <c r="Z1450" s="1" t="s">
        <v>41</v>
      </c>
      <c r="AA1450" s="2" t="s">
        <v>35</v>
      </c>
      <c r="AB1450" s="2" t="str" cm="1">
        <f t="array" ref="AB14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1" spans="1:29" ht="15" hidden="1" customHeight="1" x14ac:dyDescent="0.35">
      <c r="A1451" s="1">
        <v>2208</v>
      </c>
      <c r="B1451" s="1">
        <v>4</v>
      </c>
      <c r="C1451" s="11">
        <v>-8.0904342793363107</v>
      </c>
      <c r="D1451" s="10">
        <v>40.283259345957497</v>
      </c>
      <c r="E1451" s="1">
        <v>6352</v>
      </c>
      <c r="F1451" s="2" t="s">
        <v>1616</v>
      </c>
      <c r="G1451" s="1"/>
      <c r="H1451" s="2" t="s">
        <v>18</v>
      </c>
      <c r="I1451" s="2" t="s">
        <v>600</v>
      </c>
      <c r="J1451" s="2" t="s">
        <v>965</v>
      </c>
      <c r="K1451" s="1">
        <v>3629</v>
      </c>
      <c r="L1451" s="1">
        <v>68287</v>
      </c>
      <c r="M1451" s="2" t="s">
        <v>20</v>
      </c>
      <c r="N1451" s="1">
        <v>2010</v>
      </c>
      <c r="O1451" s="1" t="str" cm="1">
        <f t="array" ref="O14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1" s="1" t="str" cm="1">
        <f t="array" ref="P14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1" s="2" t="s">
        <v>31</v>
      </c>
      <c r="R1451" s="2" t="str" cm="1">
        <f t="array" ref="R14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1" s="2" t="str">
        <f>IF(Esta[[#This Row],[TEC - Tipo de Estrutura 2]]="Pórtico","Vãos Multiplos",Esta[[#This Row],[TEC - Tipo de Estrutura 2]])</f>
        <v>Vãos Multiplos</v>
      </c>
      <c r="T1451" s="1">
        <v>3</v>
      </c>
      <c r="U1451" s="1">
        <v>38</v>
      </c>
      <c r="V1451" s="1">
        <v>15.23</v>
      </c>
      <c r="W1451" s="1">
        <v>18</v>
      </c>
      <c r="X1451" s="1">
        <v>13.01</v>
      </c>
      <c r="Y1451" s="8"/>
      <c r="Z1451" s="1" t="s">
        <v>41</v>
      </c>
      <c r="AA1451" s="2" t="s">
        <v>35</v>
      </c>
      <c r="AB1451" s="2" t="str" cm="1">
        <f t="array" ref="AB14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2" spans="1:29" ht="15" hidden="1" customHeight="1" x14ac:dyDescent="0.35">
      <c r="A1452" s="1">
        <v>2209</v>
      </c>
      <c r="B1452" s="1">
        <v>4</v>
      </c>
      <c r="C1452" s="11">
        <v>-8.0490437681376292</v>
      </c>
      <c r="D1452" s="10">
        <v>40.318958707216296</v>
      </c>
      <c r="E1452" s="1">
        <v>6353</v>
      </c>
      <c r="F1452" s="2" t="s">
        <v>1617</v>
      </c>
      <c r="G1452" s="1"/>
      <c r="H1452" s="2" t="s">
        <v>18</v>
      </c>
      <c r="I1452" s="2" t="s">
        <v>600</v>
      </c>
      <c r="J1452" s="2" t="s">
        <v>965</v>
      </c>
      <c r="K1452" s="1">
        <v>7145.0860000000002</v>
      </c>
      <c r="L1452" s="1">
        <v>72253.59</v>
      </c>
      <c r="M1452" s="2" t="s">
        <v>20</v>
      </c>
      <c r="N1452" s="1">
        <v>2010</v>
      </c>
      <c r="O1452" s="1" t="str" cm="1">
        <f t="array" ref="O14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2" s="1" t="str" cm="1">
        <f t="array" ref="P14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2" s="2" t="s">
        <v>154</v>
      </c>
      <c r="R1452" s="2" t="str" cm="1">
        <f t="array" ref="R14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452" s="2" t="str">
        <f>IF(Esta[[#This Row],[TEC - Tipo de Estrutura 2]]="Pórtico","Vãos Multiplos",Esta[[#This Row],[TEC - Tipo de Estrutura 2]])</f>
        <v>Arco</v>
      </c>
      <c r="T1452" s="1">
        <v>1</v>
      </c>
      <c r="U1452" s="1">
        <v>10.199999999999999</v>
      </c>
      <c r="V1452" s="1">
        <v>37.5</v>
      </c>
      <c r="W1452" s="1">
        <v>10.199999999999999</v>
      </c>
      <c r="X1452" s="7"/>
      <c r="Y1452" s="8"/>
      <c r="Z1452" s="1" t="s">
        <v>41</v>
      </c>
      <c r="AA1452" s="2" t="s">
        <v>23</v>
      </c>
      <c r="AB1452" s="2" t="str" cm="1">
        <f t="array" ref="AB14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3" spans="1:29" ht="15" hidden="1" customHeight="1" x14ac:dyDescent="0.35">
      <c r="A1453" s="1">
        <v>2210</v>
      </c>
      <c r="B1453" s="1">
        <v>4</v>
      </c>
      <c r="C1453" s="11">
        <v>-8.0389034392799097</v>
      </c>
      <c r="D1453" s="10">
        <v>40.327131755730903</v>
      </c>
      <c r="E1453" s="1">
        <v>6354</v>
      </c>
      <c r="F1453" s="2" t="s">
        <v>1618</v>
      </c>
      <c r="G1453" s="1"/>
      <c r="H1453" s="2" t="s">
        <v>18</v>
      </c>
      <c r="I1453" s="2" t="s">
        <v>600</v>
      </c>
      <c r="J1453" s="2" t="s">
        <v>965</v>
      </c>
      <c r="K1453" s="1">
        <v>8006</v>
      </c>
      <c r="L1453" s="1">
        <v>73162</v>
      </c>
      <c r="M1453" s="2" t="s">
        <v>20</v>
      </c>
      <c r="N1453" s="1">
        <v>2010</v>
      </c>
      <c r="O1453" s="1" t="str" cm="1">
        <f t="array" ref="O14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3" s="1" t="str" cm="1">
        <f t="array" ref="P14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3" s="2" t="s">
        <v>31</v>
      </c>
      <c r="R1453" s="2" t="str" cm="1">
        <f t="array" ref="R14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3" s="2" t="str">
        <f>IF(Esta[[#This Row],[TEC - Tipo de Estrutura 2]]="Pórtico","Vãos Multiplos",Esta[[#This Row],[TEC - Tipo de Estrutura 2]])</f>
        <v>Vãos Multiplos</v>
      </c>
      <c r="T1453" s="1">
        <v>3</v>
      </c>
      <c r="U1453" s="1">
        <v>66</v>
      </c>
      <c r="V1453" s="1">
        <v>26</v>
      </c>
      <c r="W1453" s="1">
        <v>44</v>
      </c>
      <c r="X1453" s="1">
        <v>8</v>
      </c>
      <c r="Y1453" s="8"/>
      <c r="Z1453" s="1" t="s">
        <v>41</v>
      </c>
      <c r="AA1453" s="2" t="s">
        <v>35</v>
      </c>
      <c r="AB1453" s="2" t="str" cm="1">
        <f t="array" ref="AB14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4" spans="1:29" ht="15" hidden="1" customHeight="1" x14ac:dyDescent="0.35">
      <c r="A1454" s="1">
        <v>2211</v>
      </c>
      <c r="B1454" s="1">
        <v>4</v>
      </c>
      <c r="C1454" s="11">
        <v>-8.0255245380042997</v>
      </c>
      <c r="D1454" s="10">
        <v>40.327174120954602</v>
      </c>
      <c r="E1454" s="1">
        <v>6355</v>
      </c>
      <c r="F1454" s="2" t="s">
        <v>1619</v>
      </c>
      <c r="G1454" s="1"/>
      <c r="H1454" s="2" t="s">
        <v>18</v>
      </c>
      <c r="I1454" s="2" t="s">
        <v>600</v>
      </c>
      <c r="J1454" s="2" t="s">
        <v>965</v>
      </c>
      <c r="K1454" s="1">
        <v>9143</v>
      </c>
      <c r="L1454" s="1">
        <v>73168</v>
      </c>
      <c r="M1454" s="2" t="s">
        <v>20</v>
      </c>
      <c r="N1454" s="1">
        <v>2010</v>
      </c>
      <c r="O1454" s="1" t="str" cm="1">
        <f t="array" ref="O14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4" s="1" t="str" cm="1">
        <f t="array" ref="P14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4" s="2" t="s">
        <v>57</v>
      </c>
      <c r="R1454" s="2" t="str" cm="1">
        <f t="array" ref="R14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54" s="2" t="str">
        <f>IF(Esta[[#This Row],[TEC - Tipo de Estrutura 2]]="Pórtico","Vãos Multiplos",Esta[[#This Row],[TEC - Tipo de Estrutura 2]])</f>
        <v>Vãos Multiplos</v>
      </c>
      <c r="T1454" s="1">
        <v>1</v>
      </c>
      <c r="U1454" s="1">
        <v>9.1</v>
      </c>
      <c r="V1454" s="1">
        <v>21.43</v>
      </c>
      <c r="W1454" s="1">
        <v>9.1</v>
      </c>
      <c r="X1454" s="7"/>
      <c r="Y1454" s="8"/>
      <c r="Z1454" s="1" t="s">
        <v>41</v>
      </c>
      <c r="AA1454" s="2" t="s">
        <v>23</v>
      </c>
      <c r="AB1454" s="2" t="str" cm="1">
        <f t="array" ref="AB14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5" spans="1:29" ht="15" hidden="1" customHeight="1" x14ac:dyDescent="0.35">
      <c r="A1455" s="1">
        <v>2212</v>
      </c>
      <c r="B1455" s="1">
        <v>4</v>
      </c>
      <c r="C1455" s="11">
        <v>-8.00798137266049</v>
      </c>
      <c r="D1455" s="10">
        <v>40.320195076593897</v>
      </c>
      <c r="E1455" s="1">
        <v>6356</v>
      </c>
      <c r="F1455" s="2" t="s">
        <v>1620</v>
      </c>
      <c r="G1455" s="1"/>
      <c r="H1455" s="2" t="s">
        <v>18</v>
      </c>
      <c r="I1455" s="2" t="s">
        <v>600</v>
      </c>
      <c r="J1455" s="2" t="s">
        <v>965</v>
      </c>
      <c r="K1455" s="1">
        <v>10635</v>
      </c>
      <c r="L1455" s="1">
        <v>72395</v>
      </c>
      <c r="M1455" s="2" t="s">
        <v>20</v>
      </c>
      <c r="N1455" s="1">
        <v>2010</v>
      </c>
      <c r="O1455" s="1" t="str" cm="1">
        <f t="array" ref="O14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5" s="1" t="str" cm="1">
        <f t="array" ref="P14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5" s="2" t="s">
        <v>31</v>
      </c>
      <c r="R1455" s="2" t="str" cm="1">
        <f t="array" ref="R14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5" s="2" t="str">
        <f>IF(Esta[[#This Row],[TEC - Tipo de Estrutura 2]]="Pórtico","Vãos Multiplos",Esta[[#This Row],[TEC - Tipo de Estrutura 2]])</f>
        <v>Vãos Multiplos</v>
      </c>
      <c r="T1455" s="1">
        <v>3</v>
      </c>
      <c r="U1455" s="1">
        <v>44</v>
      </c>
      <c r="V1455" s="1">
        <v>26</v>
      </c>
      <c r="W1455" s="1">
        <v>22</v>
      </c>
      <c r="X1455" s="1">
        <v>8.8699999999999992</v>
      </c>
      <c r="Y1455" s="8"/>
      <c r="Z1455" s="1" t="s">
        <v>41</v>
      </c>
      <c r="AA1455" s="2" t="s">
        <v>35</v>
      </c>
      <c r="AB1455" s="2" t="str" cm="1">
        <f t="array" ref="AB14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6" spans="1:29" ht="15" hidden="1" customHeight="1" x14ac:dyDescent="0.35">
      <c r="A1456" s="1">
        <v>2213</v>
      </c>
      <c r="B1456" s="1">
        <v>2</v>
      </c>
      <c r="C1456" s="11">
        <v>-7.7102318237256897</v>
      </c>
      <c r="D1456" s="10">
        <v>41.366546252474599</v>
      </c>
      <c r="E1456" s="1">
        <v>6360</v>
      </c>
      <c r="F1456" s="2" t="s">
        <v>1621</v>
      </c>
      <c r="G1456" s="1"/>
      <c r="H1456" s="2" t="s">
        <v>25</v>
      </c>
      <c r="I1456" s="2" t="s">
        <v>185</v>
      </c>
      <c r="J1456" s="2" t="s">
        <v>185</v>
      </c>
      <c r="K1456" s="1">
        <v>35381</v>
      </c>
      <c r="L1456" s="1">
        <v>188672</v>
      </c>
      <c r="M1456" s="2" t="s">
        <v>20</v>
      </c>
      <c r="N1456" s="1">
        <v>2005</v>
      </c>
      <c r="O1456" s="1" t="str" cm="1">
        <f t="array" ref="O14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6" s="1" t="str" cm="1">
        <f t="array" ref="P14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6" s="2" t="s">
        <v>31</v>
      </c>
      <c r="R1456" s="2" t="str" cm="1">
        <f t="array" ref="R14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6" s="2" t="str">
        <f>IF(Esta[[#This Row],[TEC - Tipo de Estrutura 2]]="Pórtico","Vãos Multiplos",Esta[[#This Row],[TEC - Tipo de Estrutura 2]])</f>
        <v>Vãos Multiplos</v>
      </c>
      <c r="T1456" s="1">
        <v>7</v>
      </c>
      <c r="U1456" s="1">
        <v>304</v>
      </c>
      <c r="V1456" s="1">
        <v>14.1</v>
      </c>
      <c r="W1456" s="1">
        <v>46</v>
      </c>
      <c r="X1456" s="1">
        <v>52.4</v>
      </c>
      <c r="Y1456" s="8"/>
      <c r="Z1456" s="1" t="s">
        <v>37</v>
      </c>
      <c r="AA1456" s="2" t="s">
        <v>35</v>
      </c>
      <c r="AB1456" s="2" t="str" cm="1">
        <f t="array" ref="AB14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7" spans="1:29" ht="15" hidden="1" customHeight="1" x14ac:dyDescent="0.35">
      <c r="A1457" s="1">
        <v>2214</v>
      </c>
      <c r="B1457" s="1">
        <v>4</v>
      </c>
      <c r="C1457" s="11">
        <v>-8.0891389905710405</v>
      </c>
      <c r="D1457" s="10">
        <v>40.286005616132101</v>
      </c>
      <c r="E1457" s="1">
        <v>6361</v>
      </c>
      <c r="F1457" s="2" t="s">
        <v>1622</v>
      </c>
      <c r="G1457" s="1"/>
      <c r="H1457" s="2" t="s">
        <v>34</v>
      </c>
      <c r="I1457" s="2" t="s">
        <v>600</v>
      </c>
      <c r="J1457" s="2" t="s">
        <v>965</v>
      </c>
      <c r="K1457" s="1">
        <v>3739</v>
      </c>
      <c r="L1457" s="1">
        <v>68592</v>
      </c>
      <c r="M1457" s="2" t="s">
        <v>20</v>
      </c>
      <c r="N1457" s="1">
        <v>2010</v>
      </c>
      <c r="O1457" s="1" t="str" cm="1">
        <f t="array" ref="O14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7" s="1" t="str" cm="1">
        <f t="array" ref="P14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7" s="2" t="s">
        <v>31</v>
      </c>
      <c r="R1457" s="2" t="str" cm="1">
        <f t="array" ref="R14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7" s="2" t="str">
        <f>IF(Esta[[#This Row],[TEC - Tipo de Estrutura 2]]="Pórtico","Vãos Multiplos",Esta[[#This Row],[TEC - Tipo de Estrutura 2]])</f>
        <v>Vãos Multiplos</v>
      </c>
      <c r="T1457" s="1">
        <v>3</v>
      </c>
      <c r="U1457" s="1">
        <v>60</v>
      </c>
      <c r="V1457" s="1">
        <v>18.100000000000001</v>
      </c>
      <c r="W1457" s="1">
        <v>30</v>
      </c>
      <c r="X1457" s="1">
        <v>8.57</v>
      </c>
      <c r="Y1457" s="8"/>
      <c r="Z1457" s="1" t="s">
        <v>41</v>
      </c>
      <c r="AA1457" s="2" t="s">
        <v>35</v>
      </c>
      <c r="AB1457" s="2" t="str" cm="1">
        <f t="array" ref="AB14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8" spans="1:29" ht="15" hidden="1" customHeight="1" x14ac:dyDescent="0.35">
      <c r="A1458" s="1">
        <v>2215</v>
      </c>
      <c r="B1458" s="1">
        <v>4</v>
      </c>
      <c r="C1458" s="11">
        <v>-8.0888885889295707</v>
      </c>
      <c r="D1458" s="10">
        <v>40.288410866611798</v>
      </c>
      <c r="E1458" s="1">
        <v>6363</v>
      </c>
      <c r="F1458" s="2" t="s">
        <v>1623</v>
      </c>
      <c r="G1458" s="1"/>
      <c r="H1458" s="2" t="s">
        <v>34</v>
      </c>
      <c r="I1458" s="2" t="s">
        <v>600</v>
      </c>
      <c r="J1458" s="2" t="s">
        <v>965</v>
      </c>
      <c r="K1458" s="1">
        <v>3760.16</v>
      </c>
      <c r="L1458" s="1">
        <v>68859.09</v>
      </c>
      <c r="M1458" s="2" t="s">
        <v>20</v>
      </c>
      <c r="N1458" s="1">
        <v>2010</v>
      </c>
      <c r="O1458" s="1" t="str" cm="1">
        <f t="array" ref="O14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8" s="1" t="str" cm="1">
        <f t="array" ref="P14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8" s="2" t="s">
        <v>31</v>
      </c>
      <c r="R1458" s="2" t="str" cm="1">
        <f t="array" ref="R14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8" s="2" t="str">
        <f>IF(Esta[[#This Row],[TEC - Tipo de Estrutura 2]]="Pórtico","Vãos Multiplos",Esta[[#This Row],[TEC - Tipo de Estrutura 2]])</f>
        <v>Vãos Multiplos</v>
      </c>
      <c r="T1458" s="1">
        <v>3</v>
      </c>
      <c r="U1458" s="1">
        <v>72</v>
      </c>
      <c r="V1458" s="1">
        <v>10.6</v>
      </c>
      <c r="W1458" s="1">
        <v>36</v>
      </c>
      <c r="X1458" s="1">
        <v>11.78</v>
      </c>
      <c r="Y1458" s="8"/>
      <c r="Z1458" s="1" t="s">
        <v>41</v>
      </c>
      <c r="AA1458" s="2" t="s">
        <v>35</v>
      </c>
      <c r="AB1458" s="2" t="str" cm="1">
        <f t="array" ref="AB14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59" spans="1:29" ht="15" hidden="1" customHeight="1" x14ac:dyDescent="0.35">
      <c r="A1459" s="1">
        <v>2217</v>
      </c>
      <c r="B1459" s="1">
        <v>4</v>
      </c>
      <c r="C1459" s="11">
        <v>-8.0807320761282408</v>
      </c>
      <c r="D1459" s="10">
        <v>40.299636808782402</v>
      </c>
      <c r="E1459" s="1">
        <v>6366</v>
      </c>
      <c r="F1459" s="2" t="s">
        <v>1624</v>
      </c>
      <c r="G1459" s="1"/>
      <c r="H1459" s="2" t="s">
        <v>34</v>
      </c>
      <c r="I1459" s="2" t="s">
        <v>600</v>
      </c>
      <c r="J1459" s="2" t="s">
        <v>965</v>
      </c>
      <c r="K1459" s="1">
        <v>4453</v>
      </c>
      <c r="L1459" s="1">
        <v>70106</v>
      </c>
      <c r="M1459" s="2" t="s">
        <v>20</v>
      </c>
      <c r="N1459" s="1">
        <v>2010</v>
      </c>
      <c r="O1459" s="1" t="str" cm="1">
        <f t="array" ref="O14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9" s="1" t="str" cm="1">
        <f t="array" ref="P14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59" s="2" t="s">
        <v>31</v>
      </c>
      <c r="R1459" s="2" t="str" cm="1">
        <f t="array" ref="R14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59" s="2" t="str">
        <f>IF(Esta[[#This Row],[TEC - Tipo de Estrutura 2]]="Pórtico","Vãos Multiplos",Esta[[#This Row],[TEC - Tipo de Estrutura 2]])</f>
        <v>Vãos Multiplos</v>
      </c>
      <c r="T1459" s="1">
        <v>3</v>
      </c>
      <c r="U1459" s="1">
        <v>32</v>
      </c>
      <c r="V1459" s="1">
        <v>12.1</v>
      </c>
      <c r="W1459" s="1">
        <v>16</v>
      </c>
      <c r="X1459" s="1">
        <v>8.3699999999999992</v>
      </c>
      <c r="Y1459" s="8"/>
      <c r="Z1459" s="1" t="s">
        <v>41</v>
      </c>
      <c r="AA1459" s="2" t="s">
        <v>35</v>
      </c>
      <c r="AB1459" s="2" t="str" cm="1">
        <f t="array" ref="AB14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0" spans="1:29" ht="15" hidden="1" customHeight="1" x14ac:dyDescent="0.35">
      <c r="A1460" s="1">
        <v>2218</v>
      </c>
      <c r="B1460" s="1">
        <v>4</v>
      </c>
      <c r="C1460" s="11">
        <v>-8.0675732123113502</v>
      </c>
      <c r="D1460" s="10">
        <v>40.308878981372501</v>
      </c>
      <c r="E1460" s="1">
        <v>6367</v>
      </c>
      <c r="F1460" s="2" t="s">
        <v>1625</v>
      </c>
      <c r="G1460" s="1"/>
      <c r="H1460" s="2" t="s">
        <v>34</v>
      </c>
      <c r="I1460" s="2" t="s">
        <v>600</v>
      </c>
      <c r="J1460" s="2" t="s">
        <v>965</v>
      </c>
      <c r="K1460" s="1">
        <v>5571</v>
      </c>
      <c r="L1460" s="1">
        <v>71133</v>
      </c>
      <c r="M1460" s="2" t="s">
        <v>20</v>
      </c>
      <c r="N1460" s="1">
        <v>2010</v>
      </c>
      <c r="O1460" s="1" t="str" cm="1">
        <f t="array" ref="O14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0" s="1" t="str" cm="1">
        <f t="array" ref="P14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0" s="2" t="s">
        <v>31</v>
      </c>
      <c r="R1460" s="2" t="str" cm="1">
        <f t="array" ref="R14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0" s="2" t="str">
        <f>IF(Esta[[#This Row],[TEC - Tipo de Estrutura 2]]="Pórtico","Vãos Multiplos",Esta[[#This Row],[TEC - Tipo de Estrutura 2]])</f>
        <v>Vãos Multiplos</v>
      </c>
      <c r="T1460" s="1">
        <v>3</v>
      </c>
      <c r="U1460" s="1">
        <v>56</v>
      </c>
      <c r="V1460" s="1">
        <v>10</v>
      </c>
      <c r="W1460" s="1">
        <v>28</v>
      </c>
      <c r="X1460" s="1">
        <v>11.5</v>
      </c>
      <c r="Y1460" s="8"/>
      <c r="Z1460" s="1" t="s">
        <v>41</v>
      </c>
      <c r="AA1460" s="2" t="s">
        <v>35</v>
      </c>
      <c r="AB1460" s="2" t="str" cm="1">
        <f t="array" ref="AB14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1" spans="1:29" ht="15" hidden="1" customHeight="1" x14ac:dyDescent="0.35">
      <c r="A1461" s="1">
        <v>2219</v>
      </c>
      <c r="B1461" s="1">
        <v>4</v>
      </c>
      <c r="C1461" s="11">
        <v>-8.0600651631776206</v>
      </c>
      <c r="D1461" s="10">
        <v>40.311480017856802</v>
      </c>
      <c r="E1461" s="1">
        <v>6368</v>
      </c>
      <c r="F1461" s="2" t="s">
        <v>1626</v>
      </c>
      <c r="G1461" s="1"/>
      <c r="H1461" s="2" t="s">
        <v>34</v>
      </c>
      <c r="I1461" s="2" t="s">
        <v>600</v>
      </c>
      <c r="J1461" s="2" t="s">
        <v>965</v>
      </c>
      <c r="K1461" s="1">
        <v>6209.0050000000001</v>
      </c>
      <c r="L1461" s="1">
        <v>71422.320000000007</v>
      </c>
      <c r="M1461" s="2" t="s">
        <v>20</v>
      </c>
      <c r="N1461" s="1">
        <v>2010</v>
      </c>
      <c r="O1461" s="1" t="str" cm="1">
        <f t="array" ref="O14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1" s="1" t="str" cm="1">
        <f t="array" ref="P14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1" s="2" t="s">
        <v>31</v>
      </c>
      <c r="R1461" s="2" t="str" cm="1">
        <f t="array" ref="R14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1" s="2" t="str">
        <f>IF(Esta[[#This Row],[TEC - Tipo de Estrutura 2]]="Pórtico","Vãos Multiplos",Esta[[#This Row],[TEC - Tipo de Estrutura 2]])</f>
        <v>Vãos Multiplos</v>
      </c>
      <c r="T1461" s="1">
        <v>3</v>
      </c>
      <c r="U1461" s="1">
        <v>36</v>
      </c>
      <c r="V1461" s="1">
        <v>10</v>
      </c>
      <c r="W1461" s="1">
        <v>16</v>
      </c>
      <c r="X1461" s="1">
        <v>9.52</v>
      </c>
      <c r="Y1461" s="8"/>
      <c r="Z1461" s="1" t="s">
        <v>41</v>
      </c>
      <c r="AA1461" s="2" t="s">
        <v>35</v>
      </c>
      <c r="AB1461" s="2" t="str" cm="1">
        <f t="array" ref="AB14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2" spans="1:29" ht="15" hidden="1" customHeight="1" x14ac:dyDescent="0.35">
      <c r="A1462" s="1">
        <v>2220</v>
      </c>
      <c r="B1462" s="1">
        <v>4</v>
      </c>
      <c r="C1462" s="11">
        <v>-8.0422248336754496</v>
      </c>
      <c r="D1462" s="10">
        <v>40.324774922445499</v>
      </c>
      <c r="E1462" s="1">
        <v>6369</v>
      </c>
      <c r="F1462" s="2" t="s">
        <v>1627</v>
      </c>
      <c r="G1462" s="1"/>
      <c r="H1462" s="2" t="s">
        <v>34</v>
      </c>
      <c r="I1462" s="2" t="s">
        <v>600</v>
      </c>
      <c r="J1462" s="2" t="s">
        <v>965</v>
      </c>
      <c r="K1462" s="1">
        <v>7724</v>
      </c>
      <c r="L1462" s="1">
        <v>72900</v>
      </c>
      <c r="M1462" s="2" t="s">
        <v>20</v>
      </c>
      <c r="N1462" s="1">
        <v>2010</v>
      </c>
      <c r="O1462" s="1" t="str" cm="1">
        <f t="array" ref="O14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2" s="1" t="str" cm="1">
        <f t="array" ref="P14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2" s="2" t="s">
        <v>31</v>
      </c>
      <c r="R1462" s="2" t="str" cm="1">
        <f t="array" ref="R14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2" s="2" t="str">
        <f>IF(Esta[[#This Row],[TEC - Tipo de Estrutura 2]]="Pórtico","Vãos Multiplos",Esta[[#This Row],[TEC - Tipo de Estrutura 2]])</f>
        <v>Vãos Multiplos</v>
      </c>
      <c r="T1462" s="1">
        <v>3</v>
      </c>
      <c r="U1462" s="1">
        <v>72</v>
      </c>
      <c r="V1462" s="1">
        <v>14.1</v>
      </c>
      <c r="W1462" s="1">
        <v>36</v>
      </c>
      <c r="X1462" s="1">
        <v>8.4499999999999993</v>
      </c>
      <c r="Y1462" s="8"/>
      <c r="Z1462" s="1" t="s">
        <v>41</v>
      </c>
      <c r="AA1462" s="2" t="s">
        <v>35</v>
      </c>
      <c r="AB1462" s="2" t="str" cm="1">
        <f t="array" ref="AB14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3" spans="1:29" ht="15" hidden="1" customHeight="1" x14ac:dyDescent="0.35">
      <c r="A1463" s="1">
        <v>2221</v>
      </c>
      <c r="B1463" s="1">
        <v>4</v>
      </c>
      <c r="C1463" s="11">
        <v>-7.9958246383724498</v>
      </c>
      <c r="D1463" s="10">
        <v>40.320403099090797</v>
      </c>
      <c r="E1463" s="1">
        <v>6370</v>
      </c>
      <c r="F1463" s="2" t="s">
        <v>1628</v>
      </c>
      <c r="G1463" s="1"/>
      <c r="H1463" s="2" t="s">
        <v>34</v>
      </c>
      <c r="I1463" s="2" t="s">
        <v>600</v>
      </c>
      <c r="J1463" s="2" t="s">
        <v>965</v>
      </c>
      <c r="K1463" s="1">
        <v>11668.21</v>
      </c>
      <c r="L1463" s="1">
        <v>72419.63</v>
      </c>
      <c r="M1463" s="2" t="s">
        <v>20</v>
      </c>
      <c r="N1463" s="1">
        <v>2010</v>
      </c>
      <c r="O1463" s="1" t="str" cm="1">
        <f t="array" ref="O14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3" s="1" t="str" cm="1">
        <f t="array" ref="P14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3" s="2" t="s">
        <v>31</v>
      </c>
      <c r="R1463" s="2" t="str" cm="1">
        <f t="array" ref="R14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3" s="2" t="str">
        <f>IF(Esta[[#This Row],[TEC - Tipo de Estrutura 2]]="Pórtico","Vãos Multiplos",Esta[[#This Row],[TEC - Tipo de Estrutura 2]])</f>
        <v>Vãos Multiplos</v>
      </c>
      <c r="T1463" s="1">
        <v>3</v>
      </c>
      <c r="U1463" s="1">
        <v>34</v>
      </c>
      <c r="V1463" s="1">
        <v>12.1</v>
      </c>
      <c r="W1463" s="1">
        <v>17</v>
      </c>
      <c r="X1463" s="1">
        <v>7</v>
      </c>
      <c r="Y1463" s="8"/>
      <c r="Z1463" s="1" t="s">
        <v>41</v>
      </c>
      <c r="AA1463" s="2" t="s">
        <v>35</v>
      </c>
      <c r="AB1463" s="2" t="str" cm="1">
        <f t="array" ref="AB14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4" spans="1:29" ht="15" hidden="1" customHeight="1" x14ac:dyDescent="0.35">
      <c r="A1464" s="1">
        <v>2222</v>
      </c>
      <c r="B1464" s="1">
        <v>4</v>
      </c>
      <c r="C1464" s="11">
        <v>-7.9772795144003004</v>
      </c>
      <c r="D1464" s="10">
        <v>40.326308230110797</v>
      </c>
      <c r="E1464" s="1">
        <v>6372</v>
      </c>
      <c r="F1464" s="2" t="s">
        <v>1629</v>
      </c>
      <c r="G1464" s="1"/>
      <c r="H1464" s="2" t="s">
        <v>34</v>
      </c>
      <c r="I1464" s="2" t="s">
        <v>600</v>
      </c>
      <c r="J1464" s="2" t="s">
        <v>965</v>
      </c>
      <c r="K1464" s="1">
        <v>13243.27</v>
      </c>
      <c r="L1464" s="1">
        <v>73077.95</v>
      </c>
      <c r="M1464" s="2" t="s">
        <v>20</v>
      </c>
      <c r="N1464" s="1">
        <v>2010</v>
      </c>
      <c r="O1464" s="1" t="str" cm="1">
        <f t="array" ref="O14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4" s="1" t="str" cm="1">
        <f t="array" ref="P14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4" s="2" t="s">
        <v>31</v>
      </c>
      <c r="R1464" s="2" t="str" cm="1">
        <f t="array" ref="R14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4" s="2" t="str">
        <f>IF(Esta[[#This Row],[TEC - Tipo de Estrutura 2]]="Pórtico","Vãos Multiplos",Esta[[#This Row],[TEC - Tipo de Estrutura 2]])</f>
        <v>Vãos Multiplos</v>
      </c>
      <c r="T1464" s="1">
        <v>3</v>
      </c>
      <c r="U1464" s="1">
        <v>34</v>
      </c>
      <c r="V1464" s="1">
        <v>10</v>
      </c>
      <c r="W1464" s="1">
        <v>16</v>
      </c>
      <c r="X1464" s="1">
        <v>8.57</v>
      </c>
      <c r="Y1464" s="8"/>
      <c r="Z1464" s="1" t="s">
        <v>41</v>
      </c>
      <c r="AA1464" s="2" t="s">
        <v>35</v>
      </c>
      <c r="AB1464" s="2" t="str" cm="1">
        <f t="array" ref="AB14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5" spans="1:29" ht="15" hidden="1" customHeight="1" x14ac:dyDescent="0.35">
      <c r="A1465" s="1">
        <v>2223</v>
      </c>
      <c r="B1465" s="1">
        <v>2</v>
      </c>
      <c r="C1465" s="11">
        <v>-7.96584523189272</v>
      </c>
      <c r="D1465" s="10">
        <v>40.331191802361502</v>
      </c>
      <c r="E1465" s="1">
        <v>6373</v>
      </c>
      <c r="F1465" s="2" t="s">
        <v>1630</v>
      </c>
      <c r="G1465" s="1"/>
      <c r="H1465" s="2" t="s">
        <v>34</v>
      </c>
      <c r="I1465" s="2" t="s">
        <v>600</v>
      </c>
      <c r="J1465" s="2" t="s">
        <v>965</v>
      </c>
      <c r="K1465" s="1">
        <v>14214</v>
      </c>
      <c r="L1465" s="1">
        <v>73622</v>
      </c>
      <c r="M1465" s="2" t="s">
        <v>20</v>
      </c>
      <c r="N1465" s="1">
        <v>2010</v>
      </c>
      <c r="O1465" s="1" t="str" cm="1">
        <f t="array" ref="O14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5" s="1" t="str" cm="1">
        <f t="array" ref="P14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5" s="2" t="s">
        <v>31</v>
      </c>
      <c r="R1465" s="2" t="str" cm="1">
        <f t="array" ref="R14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5" s="2" t="str">
        <f>IF(Esta[[#This Row],[TEC - Tipo de Estrutura 2]]="Pórtico","Vãos Multiplos",Esta[[#This Row],[TEC - Tipo de Estrutura 2]])</f>
        <v>Vãos Multiplos</v>
      </c>
      <c r="T1465" s="1">
        <v>3</v>
      </c>
      <c r="U1465" s="1">
        <v>56</v>
      </c>
      <c r="V1465" s="1">
        <v>17.5</v>
      </c>
      <c r="W1465" s="1">
        <v>28</v>
      </c>
      <c r="X1465" s="1">
        <v>10.85</v>
      </c>
      <c r="Y1465" s="8"/>
      <c r="Z1465" s="1" t="s">
        <v>41</v>
      </c>
      <c r="AA1465" s="2" t="s">
        <v>35</v>
      </c>
      <c r="AB1465" s="2" t="str" cm="1">
        <f t="array" ref="AB14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6" spans="1:29" ht="15" hidden="1" customHeight="1" x14ac:dyDescent="0.35">
      <c r="A1466" s="1">
        <v>2224</v>
      </c>
      <c r="B1466" s="1">
        <v>4</v>
      </c>
      <c r="C1466" s="11">
        <v>-8.11273221323966</v>
      </c>
      <c r="D1466" s="10">
        <v>40.274818014809497</v>
      </c>
      <c r="E1466" s="1">
        <v>6374</v>
      </c>
      <c r="F1466" s="2" t="s">
        <v>1631</v>
      </c>
      <c r="G1466" s="1"/>
      <c r="H1466" s="2" t="s">
        <v>34</v>
      </c>
      <c r="I1466" s="2" t="s">
        <v>600</v>
      </c>
      <c r="J1466" s="2" t="s">
        <v>949</v>
      </c>
      <c r="K1466" s="1">
        <v>1733</v>
      </c>
      <c r="L1466" s="1">
        <v>67349</v>
      </c>
      <c r="M1466" s="2" t="s">
        <v>20</v>
      </c>
      <c r="N1466" s="1">
        <v>2010</v>
      </c>
      <c r="O1466" s="1" t="str" cm="1">
        <f t="array" ref="O14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6" s="1" t="str" cm="1">
        <f t="array" ref="P14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6" s="2" t="s">
        <v>31</v>
      </c>
      <c r="R1466" s="2" t="str" cm="1">
        <f t="array" ref="R14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6" s="2" t="str">
        <f>IF(Esta[[#This Row],[TEC - Tipo de Estrutura 2]]="Pórtico","Vãos Multiplos",Esta[[#This Row],[TEC - Tipo de Estrutura 2]])</f>
        <v>Vãos Multiplos</v>
      </c>
      <c r="T1466" s="1">
        <v>3</v>
      </c>
      <c r="U1466" s="1">
        <v>46</v>
      </c>
      <c r="V1466" s="1">
        <v>10</v>
      </c>
      <c r="W1466" s="1">
        <v>18</v>
      </c>
      <c r="X1466" s="1">
        <v>14.3</v>
      </c>
      <c r="Y1466" s="8"/>
      <c r="Z1466" s="1" t="s">
        <v>41</v>
      </c>
      <c r="AA1466" s="2" t="s">
        <v>35</v>
      </c>
      <c r="AB1466" s="2" t="str" cm="1">
        <f t="array" ref="AB14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7" spans="1:29" ht="15" hidden="1" customHeight="1" x14ac:dyDescent="0.35">
      <c r="A1467" s="1">
        <v>2225</v>
      </c>
      <c r="B1467" s="1">
        <v>4</v>
      </c>
      <c r="C1467" s="11">
        <v>-8.0016339437600603</v>
      </c>
      <c r="D1467" s="10">
        <v>40.359551797880698</v>
      </c>
      <c r="E1467" s="1">
        <v>6397</v>
      </c>
      <c r="F1467" s="2" t="s">
        <v>1632</v>
      </c>
      <c r="G1467" s="1"/>
      <c r="H1467" s="2" t="s">
        <v>34</v>
      </c>
      <c r="I1467" s="2" t="s">
        <v>600</v>
      </c>
      <c r="J1467" s="2" t="s">
        <v>965</v>
      </c>
      <c r="K1467" s="1">
        <v>11168</v>
      </c>
      <c r="L1467" s="1">
        <v>76766</v>
      </c>
      <c r="M1467" s="2" t="s">
        <v>20</v>
      </c>
      <c r="N1467" s="1">
        <v>2009</v>
      </c>
      <c r="O1467" s="1" t="str" cm="1">
        <f t="array" ref="O14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7" s="1" t="str" cm="1">
        <f t="array" ref="P14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7" s="2" t="s">
        <v>31</v>
      </c>
      <c r="R1467" s="2" t="str" cm="1">
        <f t="array" ref="R14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7" s="2" t="str">
        <f>IF(Esta[[#This Row],[TEC - Tipo de Estrutura 2]]="Pórtico","Vãos Multiplos",Esta[[#This Row],[TEC - Tipo de Estrutura 2]])</f>
        <v>Vãos Multiplos</v>
      </c>
      <c r="T1467" s="1">
        <v>3</v>
      </c>
      <c r="U1467" s="1">
        <v>48.3</v>
      </c>
      <c r="V1467" s="1">
        <v>11.3</v>
      </c>
      <c r="W1467" s="1">
        <v>25.3</v>
      </c>
      <c r="X1467" s="1">
        <v>18.55</v>
      </c>
      <c r="Y1467" s="8"/>
      <c r="Z1467" s="1" t="s">
        <v>41</v>
      </c>
      <c r="AA1467" s="2" t="s">
        <v>35</v>
      </c>
      <c r="AB1467" s="2" t="str" cm="1">
        <f t="array" ref="AB14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8" spans="1:29" ht="15" hidden="1" customHeight="1" x14ac:dyDescent="0.35">
      <c r="A1468" s="1">
        <v>2226</v>
      </c>
      <c r="B1468" s="1">
        <v>4</v>
      </c>
      <c r="C1468" s="11">
        <v>-7.9920262604216301</v>
      </c>
      <c r="D1468" s="10">
        <v>40.348922825642902</v>
      </c>
      <c r="E1468" s="1">
        <v>6398</v>
      </c>
      <c r="F1468" s="2" t="s">
        <v>1633</v>
      </c>
      <c r="G1468" s="1"/>
      <c r="H1468" s="2" t="s">
        <v>34</v>
      </c>
      <c r="I1468" s="2" t="s">
        <v>600</v>
      </c>
      <c r="J1468" s="2" t="s">
        <v>965</v>
      </c>
      <c r="K1468" s="1">
        <v>11986</v>
      </c>
      <c r="L1468" s="1">
        <v>75587</v>
      </c>
      <c r="M1468" s="2" t="s">
        <v>20</v>
      </c>
      <c r="N1468" s="1">
        <v>2009</v>
      </c>
      <c r="O1468" s="1" t="str" cm="1">
        <f t="array" ref="O14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8" s="1" t="str" cm="1">
        <f t="array" ref="P14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8" s="2" t="s">
        <v>31</v>
      </c>
      <c r="R1468" s="2" t="str" cm="1">
        <f t="array" ref="R14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8" s="2" t="str">
        <f>IF(Esta[[#This Row],[TEC - Tipo de Estrutura 2]]="Pórtico","Vãos Multiplos",Esta[[#This Row],[TEC - Tipo de Estrutura 2]])</f>
        <v>Vãos Multiplos</v>
      </c>
      <c r="T1468" s="1">
        <v>3</v>
      </c>
      <c r="U1468" s="1">
        <v>37.5</v>
      </c>
      <c r="V1468" s="1">
        <v>8.8000000000000007</v>
      </c>
      <c r="W1468" s="1">
        <v>17.5</v>
      </c>
      <c r="X1468" s="1">
        <v>9.83</v>
      </c>
      <c r="Y1468" s="8"/>
      <c r="Z1468" s="1" t="s">
        <v>41</v>
      </c>
      <c r="AA1468" s="2" t="s">
        <v>35</v>
      </c>
      <c r="AB1468" s="2" t="str" cm="1">
        <f t="array" ref="AB14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69" spans="1:29" ht="15" hidden="1" customHeight="1" x14ac:dyDescent="0.35">
      <c r="A1469" s="1">
        <v>2227</v>
      </c>
      <c r="B1469" s="1">
        <v>4</v>
      </c>
      <c r="C1469" s="11">
        <v>-7.9785755274899604</v>
      </c>
      <c r="D1469" s="10">
        <v>40.342439577355002</v>
      </c>
      <c r="E1469" s="1">
        <v>6399</v>
      </c>
      <c r="F1469" s="2" t="s">
        <v>1634</v>
      </c>
      <c r="G1469" s="1"/>
      <c r="H1469" s="2" t="s">
        <v>34</v>
      </c>
      <c r="I1469" s="2" t="s">
        <v>600</v>
      </c>
      <c r="J1469" s="2" t="s">
        <v>965</v>
      </c>
      <c r="K1469" s="1">
        <v>13130</v>
      </c>
      <c r="L1469" s="1">
        <v>74869</v>
      </c>
      <c r="M1469" s="2" t="s">
        <v>20</v>
      </c>
      <c r="N1469" s="1">
        <v>2009</v>
      </c>
      <c r="O1469" s="1" t="str" cm="1">
        <f t="array" ref="O14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9" s="1" t="str" cm="1">
        <f t="array" ref="P14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69" s="2" t="s">
        <v>31</v>
      </c>
      <c r="R1469" s="2" t="str" cm="1">
        <f t="array" ref="R14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69" s="2" t="str">
        <f>IF(Esta[[#This Row],[TEC - Tipo de Estrutura 2]]="Pórtico","Vãos Multiplos",Esta[[#This Row],[TEC - Tipo de Estrutura 2]])</f>
        <v>Vãos Multiplos</v>
      </c>
      <c r="T1469" s="1">
        <v>3</v>
      </c>
      <c r="U1469" s="1">
        <v>50.3</v>
      </c>
      <c r="V1469" s="1">
        <v>21.9</v>
      </c>
      <c r="W1469" s="1">
        <v>26.3</v>
      </c>
      <c r="X1469" s="1">
        <v>9.3000000000000007</v>
      </c>
      <c r="Y1469" s="8"/>
      <c r="Z1469" s="1" t="s">
        <v>41</v>
      </c>
      <c r="AA1469" s="2" t="s">
        <v>35</v>
      </c>
      <c r="AB1469" s="2" t="str" cm="1">
        <f t="array" ref="AB14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0" spans="1:29" ht="15" hidden="1" customHeight="1" x14ac:dyDescent="0.35">
      <c r="A1470" s="1">
        <v>2228</v>
      </c>
      <c r="B1470" s="1">
        <v>4</v>
      </c>
      <c r="C1470" s="11">
        <v>-7.9715033340148498</v>
      </c>
      <c r="D1470" s="10">
        <v>40.337678165031903</v>
      </c>
      <c r="E1470" s="1">
        <v>6400</v>
      </c>
      <c r="F1470" s="2" t="s">
        <v>1635</v>
      </c>
      <c r="G1470" s="1"/>
      <c r="H1470" s="2" t="s">
        <v>34</v>
      </c>
      <c r="I1470" s="2" t="s">
        <v>600</v>
      </c>
      <c r="J1470" s="2" t="s">
        <v>965</v>
      </c>
      <c r="K1470" s="1">
        <v>13731.86</v>
      </c>
      <c r="L1470" s="1">
        <v>74341.36</v>
      </c>
      <c r="M1470" s="2" t="s">
        <v>20</v>
      </c>
      <c r="N1470" s="1">
        <v>2009</v>
      </c>
      <c r="O1470" s="1" t="str" cm="1">
        <f t="array" ref="O14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0" s="1" t="str" cm="1">
        <f t="array" ref="P14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0" s="2" t="s">
        <v>31</v>
      </c>
      <c r="R1470" s="2" t="str" cm="1">
        <f t="array" ref="R14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0" s="2" t="str">
        <f>IF(Esta[[#This Row],[TEC - Tipo de Estrutura 2]]="Pórtico","Vãos Multiplos",Esta[[#This Row],[TEC - Tipo de Estrutura 2]])</f>
        <v>Vãos Multiplos</v>
      </c>
      <c r="T1470" s="1">
        <v>3</v>
      </c>
      <c r="U1470" s="1">
        <v>35.700000000000003</v>
      </c>
      <c r="V1470" s="1">
        <v>8.8000000000000007</v>
      </c>
      <c r="W1470" s="1">
        <v>15.7</v>
      </c>
      <c r="X1470" s="1">
        <v>11.59</v>
      </c>
      <c r="Y1470" s="8"/>
      <c r="Z1470" s="1" t="s">
        <v>41</v>
      </c>
      <c r="AA1470" s="2" t="s">
        <v>35</v>
      </c>
      <c r="AB1470" s="2" t="str" cm="1">
        <f t="array" ref="AB14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1" spans="1:29" ht="15" hidden="1" customHeight="1" x14ac:dyDescent="0.35">
      <c r="A1471" s="1">
        <v>2229</v>
      </c>
      <c r="B1471" s="1">
        <v>4</v>
      </c>
      <c r="C1471" s="11">
        <v>-8.0406622923129394</v>
      </c>
      <c r="D1471" s="10">
        <v>40.369115101683498</v>
      </c>
      <c r="E1471" s="1">
        <v>6403</v>
      </c>
      <c r="F1471" s="2" t="s">
        <v>1636</v>
      </c>
      <c r="G1471" s="1"/>
      <c r="H1471" s="2" t="s">
        <v>34</v>
      </c>
      <c r="I1471" s="2" t="s">
        <v>600</v>
      </c>
      <c r="J1471" s="2" t="s">
        <v>965</v>
      </c>
      <c r="K1471" s="1">
        <v>7851.6540000000005</v>
      </c>
      <c r="L1471" s="1">
        <v>77823.73</v>
      </c>
      <c r="M1471" s="2" t="s">
        <v>20</v>
      </c>
      <c r="N1471" s="1">
        <v>2008</v>
      </c>
      <c r="O1471" s="1" t="str" cm="1">
        <f t="array" ref="O14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1" s="1" t="str" cm="1">
        <f t="array" ref="P14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1" s="2" t="s">
        <v>31</v>
      </c>
      <c r="R1471" s="2" t="str" cm="1">
        <f t="array" ref="R14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1" s="2" t="str">
        <f>IF(Esta[[#This Row],[TEC - Tipo de Estrutura 2]]="Pórtico","Vãos Multiplos",Esta[[#This Row],[TEC - Tipo de Estrutura 2]])</f>
        <v>Vãos Multiplos</v>
      </c>
      <c r="T1471" s="1">
        <v>3</v>
      </c>
      <c r="U1471" s="1">
        <v>51.6</v>
      </c>
      <c r="V1471" s="1">
        <v>10.199999999999999</v>
      </c>
      <c r="W1471" s="1">
        <v>28.1</v>
      </c>
      <c r="X1471" s="1">
        <v>6</v>
      </c>
      <c r="Y1471" s="8"/>
      <c r="Z1471" s="1" t="s">
        <v>41</v>
      </c>
      <c r="AA1471" s="2" t="s">
        <v>23</v>
      </c>
      <c r="AB1471" s="2" t="str" cm="1">
        <f t="array" ref="AB14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2" spans="1:29" ht="15" hidden="1" customHeight="1" x14ac:dyDescent="0.35">
      <c r="A1472" s="1">
        <v>2230</v>
      </c>
      <c r="B1472" s="1">
        <v>4</v>
      </c>
      <c r="C1472" s="11">
        <v>-8.0432111387025493</v>
      </c>
      <c r="D1472" s="10">
        <v>40.367871003053303</v>
      </c>
      <c r="E1472" s="1">
        <v>6405</v>
      </c>
      <c r="F1472" s="2" t="s">
        <v>1637</v>
      </c>
      <c r="G1472" s="1"/>
      <c r="H1472" s="2" t="s">
        <v>18</v>
      </c>
      <c r="I1472" s="2" t="s">
        <v>600</v>
      </c>
      <c r="J1472" s="2" t="s">
        <v>965</v>
      </c>
      <c r="K1472" s="1">
        <v>7635.3149999999996</v>
      </c>
      <c r="L1472" s="1">
        <v>77685.36</v>
      </c>
      <c r="M1472" s="2" t="s">
        <v>20</v>
      </c>
      <c r="N1472" s="1">
        <v>2008</v>
      </c>
      <c r="O1472" s="1" t="str" cm="1">
        <f t="array" ref="O14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2" s="1" t="str" cm="1">
        <f t="array" ref="P14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2" s="2" t="s">
        <v>31</v>
      </c>
      <c r="R1472" s="2" t="str" cm="1">
        <f t="array" ref="R14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2" s="2" t="str">
        <f>IF(Esta[[#This Row],[TEC - Tipo de Estrutura 2]]="Pórtico","Vãos Multiplos",Esta[[#This Row],[TEC - Tipo de Estrutura 2]])</f>
        <v>Vãos Multiplos</v>
      </c>
      <c r="T1472" s="1">
        <v>3</v>
      </c>
      <c r="U1472" s="1">
        <v>36.299999999999997</v>
      </c>
      <c r="V1472" s="1">
        <v>27.1</v>
      </c>
      <c r="W1472" s="1">
        <v>18.100000000000001</v>
      </c>
      <c r="X1472" s="1">
        <v>7.7</v>
      </c>
      <c r="Y1472" s="8"/>
      <c r="Z1472" s="1" t="s">
        <v>41</v>
      </c>
      <c r="AA1472" s="2" t="s">
        <v>23</v>
      </c>
      <c r="AB1472" s="2" t="str" cm="1">
        <f t="array" ref="AB14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3" spans="1:29" ht="15" hidden="1" customHeight="1" x14ac:dyDescent="0.35">
      <c r="A1473" s="1">
        <v>2231</v>
      </c>
      <c r="B1473" s="1">
        <v>2</v>
      </c>
      <c r="C1473" s="11">
        <v>-7.2027142859901296</v>
      </c>
      <c r="D1473" s="10">
        <v>41.388117551437503</v>
      </c>
      <c r="E1473" s="1">
        <v>6406</v>
      </c>
      <c r="F1473" s="2" t="s">
        <v>1638</v>
      </c>
      <c r="G1473" s="1"/>
      <c r="H1473" s="2" t="s">
        <v>25</v>
      </c>
      <c r="I1473" s="2" t="s">
        <v>1112</v>
      </c>
      <c r="J1473" s="2" t="s">
        <v>1158</v>
      </c>
      <c r="K1473" s="1">
        <v>77818.33</v>
      </c>
      <c r="L1473" s="1">
        <v>191399.2</v>
      </c>
      <c r="M1473" s="2" t="s">
        <v>20</v>
      </c>
      <c r="N1473" s="1">
        <v>1900</v>
      </c>
      <c r="O1473" s="1" t="str" cm="1">
        <f t="array" ref="O14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473" s="1" t="str" cm="1">
        <f t="array" ref="P14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473" s="2" t="s">
        <v>28</v>
      </c>
      <c r="R1473" s="2" t="str" cm="1">
        <f t="array" ref="R14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473" s="2" t="str">
        <f>IF(Esta[[#This Row],[TEC - Tipo de Estrutura 2]]="Pórtico","Vãos Multiplos",Esta[[#This Row],[TEC - Tipo de Estrutura 2]])</f>
        <v>Arco</v>
      </c>
      <c r="T1473" s="1">
        <v>3</v>
      </c>
      <c r="U1473" s="1">
        <v>59.4</v>
      </c>
      <c r="V1473" s="1">
        <v>5.35</v>
      </c>
      <c r="W1473" s="1">
        <v>19.8</v>
      </c>
      <c r="X1473" s="1">
        <v>12</v>
      </c>
      <c r="Y1473" s="8"/>
      <c r="Z1473" s="1" t="s">
        <v>37</v>
      </c>
      <c r="AA1473" s="2" t="s">
        <v>32</v>
      </c>
      <c r="AB1473" s="2" t="str" cm="1">
        <f t="array" ref="AB14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Alvenaria de Pedra</v>
      </c>
      <c r="AC14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Alvenaria</v>
      </c>
    </row>
    <row r="1474" spans="1:29" ht="15" hidden="1" customHeight="1" x14ac:dyDescent="0.35">
      <c r="A1474" s="1">
        <v>2232</v>
      </c>
      <c r="B1474" s="1">
        <v>4</v>
      </c>
      <c r="C1474" s="11">
        <v>-8.0368136929435803</v>
      </c>
      <c r="D1474" s="10">
        <v>40.371922885088097</v>
      </c>
      <c r="E1474" s="1">
        <v>6409</v>
      </c>
      <c r="F1474" s="2" t="s">
        <v>1639</v>
      </c>
      <c r="G1474" s="1"/>
      <c r="H1474" s="2" t="s">
        <v>34</v>
      </c>
      <c r="I1474" s="2" t="s">
        <v>600</v>
      </c>
      <c r="J1474" s="2" t="s">
        <v>965</v>
      </c>
      <c r="K1474" s="1">
        <v>8178.1850000000004</v>
      </c>
      <c r="L1474" s="1">
        <v>78135.86</v>
      </c>
      <c r="M1474" s="2" t="s">
        <v>20</v>
      </c>
      <c r="N1474" s="1">
        <v>2008</v>
      </c>
      <c r="O1474" s="1" t="str" cm="1">
        <f t="array" ref="O14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4" s="1" t="str" cm="1">
        <f t="array" ref="P14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4" s="2" t="s">
        <v>31</v>
      </c>
      <c r="R1474" s="2" t="str" cm="1">
        <f t="array" ref="R14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4" s="2" t="str">
        <f>IF(Esta[[#This Row],[TEC - Tipo de Estrutura 2]]="Pórtico","Vãos Multiplos",Esta[[#This Row],[TEC - Tipo de Estrutura 2]])</f>
        <v>Vãos Multiplos</v>
      </c>
      <c r="T1474" s="1">
        <v>3</v>
      </c>
      <c r="U1474" s="1">
        <v>33.32</v>
      </c>
      <c r="V1474" s="1">
        <v>8.36</v>
      </c>
      <c r="W1474" s="1">
        <v>15.8</v>
      </c>
      <c r="X1474" s="1">
        <v>6.43</v>
      </c>
      <c r="Y1474" s="8"/>
      <c r="Z1474" s="1" t="s">
        <v>41</v>
      </c>
      <c r="AA1474" s="2" t="s">
        <v>23</v>
      </c>
      <c r="AB1474" s="2" t="str" cm="1">
        <f t="array" ref="AB14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5" spans="1:29" ht="15" hidden="1" customHeight="1" x14ac:dyDescent="0.35">
      <c r="A1475" s="1">
        <v>2234</v>
      </c>
      <c r="B1475" s="1">
        <v>4</v>
      </c>
      <c r="C1475" s="11">
        <v>-8.0222674219121206</v>
      </c>
      <c r="D1475" s="10">
        <v>40.3720888001763</v>
      </c>
      <c r="E1475" s="1">
        <v>6411</v>
      </c>
      <c r="F1475" s="2" t="s">
        <v>1640</v>
      </c>
      <c r="G1475" s="1"/>
      <c r="H1475" s="2" t="s">
        <v>34</v>
      </c>
      <c r="I1475" s="2" t="s">
        <v>600</v>
      </c>
      <c r="J1475" s="2" t="s">
        <v>965</v>
      </c>
      <c r="K1475" s="1">
        <v>9413.5589999999993</v>
      </c>
      <c r="L1475" s="1">
        <v>78155.73</v>
      </c>
      <c r="M1475" s="2" t="s">
        <v>20</v>
      </c>
      <c r="N1475" s="1">
        <v>2008</v>
      </c>
      <c r="O1475" s="1" t="str" cm="1">
        <f t="array" ref="O14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5" s="1" t="str" cm="1">
        <f t="array" ref="P14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5" s="2" t="s">
        <v>31</v>
      </c>
      <c r="R1475" s="2" t="str" cm="1">
        <f t="array" ref="R14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5" s="2" t="str">
        <f>IF(Esta[[#This Row],[TEC - Tipo de Estrutura 2]]="Pórtico","Vãos Multiplos",Esta[[#This Row],[TEC - Tipo de Estrutura 2]])</f>
        <v>Vãos Multiplos</v>
      </c>
      <c r="T1475" s="1">
        <v>3</v>
      </c>
      <c r="U1475" s="1">
        <v>30.2</v>
      </c>
      <c r="V1475" s="1">
        <v>11.3</v>
      </c>
      <c r="W1475" s="1">
        <v>15.5</v>
      </c>
      <c r="X1475" s="1">
        <v>8.25</v>
      </c>
      <c r="Y1475" s="8"/>
      <c r="Z1475" s="1" t="s">
        <v>41</v>
      </c>
      <c r="AA1475" s="2" t="s">
        <v>23</v>
      </c>
      <c r="AB1475" s="2" t="str" cm="1">
        <f t="array" ref="AB14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6" spans="1:29" ht="15" customHeight="1" x14ac:dyDescent="0.35">
      <c r="A1476" s="1">
        <v>2236</v>
      </c>
      <c r="B1476" s="1">
        <v>4</v>
      </c>
      <c r="C1476" s="11">
        <v>-8.0042256505623204</v>
      </c>
      <c r="D1476" s="10">
        <v>40.366779660614803</v>
      </c>
      <c r="E1476" s="1">
        <v>6414</v>
      </c>
      <c r="F1476" s="2" t="s">
        <v>1641</v>
      </c>
      <c r="G1476" s="1"/>
      <c r="H1476" s="2" t="s">
        <v>55</v>
      </c>
      <c r="I1476" s="2" t="s">
        <v>600</v>
      </c>
      <c r="J1476" s="2" t="s">
        <v>965</v>
      </c>
      <c r="K1476" s="1">
        <v>10946.68</v>
      </c>
      <c r="L1476" s="1">
        <v>77568.27</v>
      </c>
      <c r="M1476" s="2" t="s">
        <v>20</v>
      </c>
      <c r="N1476" s="1">
        <v>2008</v>
      </c>
      <c r="O1476" s="1" t="str" cm="1">
        <f t="array" ref="O14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6" s="1" t="str" cm="1">
        <f t="array" ref="P14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6" s="2" t="s">
        <v>591</v>
      </c>
      <c r="R1476" s="2" t="str" cm="1">
        <f t="array" ref="R14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476" s="2" t="str">
        <f>IF(Esta[[#This Row],[TEC - Tipo de Estrutura 2]]="Pórtico","Vãos Multiplos",Esta[[#This Row],[TEC - Tipo de Estrutura 2]])</f>
        <v>Outro</v>
      </c>
      <c r="T1476" s="1">
        <v>3</v>
      </c>
      <c r="U1476" s="1">
        <v>92</v>
      </c>
      <c r="V1476" s="1">
        <v>27.1</v>
      </c>
      <c r="W1476" s="1">
        <v>36</v>
      </c>
      <c r="X1476" s="1">
        <v>11.96</v>
      </c>
      <c r="Y1476" s="8"/>
      <c r="Z1476" s="1" t="s">
        <v>41</v>
      </c>
      <c r="AA1476" s="2" t="s">
        <v>23</v>
      </c>
      <c r="AB1476" s="2" t="str" cm="1">
        <f t="array" ref="AB14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7" spans="1:29" ht="15" hidden="1" customHeight="1" x14ac:dyDescent="0.35">
      <c r="A1477" s="1">
        <v>2237</v>
      </c>
      <c r="B1477" s="1">
        <v>4</v>
      </c>
      <c r="C1477" s="11">
        <v>-8.0030794297187207</v>
      </c>
      <c r="D1477" s="10">
        <v>40.3641729602572</v>
      </c>
      <c r="E1477" s="1">
        <v>6415</v>
      </c>
      <c r="F1477" s="2" t="s">
        <v>1642</v>
      </c>
      <c r="G1477" s="1"/>
      <c r="H1477" s="2" t="s">
        <v>34</v>
      </c>
      <c r="I1477" s="2" t="s">
        <v>600</v>
      </c>
      <c r="J1477" s="2" t="s">
        <v>965</v>
      </c>
      <c r="K1477" s="1">
        <v>11044.46</v>
      </c>
      <c r="L1477" s="1">
        <v>77278.960000000006</v>
      </c>
      <c r="M1477" s="2" t="s">
        <v>20</v>
      </c>
      <c r="N1477" s="1">
        <v>2008</v>
      </c>
      <c r="O1477" s="1" t="str" cm="1">
        <f t="array" ref="O14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7" s="1" t="str" cm="1">
        <f t="array" ref="P14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7" s="2" t="s">
        <v>31</v>
      </c>
      <c r="R1477" s="2" t="str" cm="1">
        <f t="array" ref="R14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7" s="2" t="str">
        <f>IF(Esta[[#This Row],[TEC - Tipo de Estrutura 2]]="Pórtico","Vãos Multiplos",Esta[[#This Row],[TEC - Tipo de Estrutura 2]])</f>
        <v>Vãos Multiplos</v>
      </c>
      <c r="T1477" s="1">
        <v>3</v>
      </c>
      <c r="U1477" s="1">
        <v>58.1</v>
      </c>
      <c r="V1477" s="1">
        <v>9.6</v>
      </c>
      <c r="W1477" s="1">
        <v>32.1</v>
      </c>
      <c r="X1477" s="1">
        <v>6.86</v>
      </c>
      <c r="Y1477" s="8"/>
      <c r="Z1477" s="1" t="s">
        <v>41</v>
      </c>
      <c r="AA1477" s="2" t="s">
        <v>23</v>
      </c>
      <c r="AB1477" s="2" t="str" cm="1">
        <f t="array" ref="AB14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8" spans="1:29" ht="15" hidden="1" customHeight="1" x14ac:dyDescent="0.35">
      <c r="A1478" s="1">
        <v>2238</v>
      </c>
      <c r="B1478" s="1">
        <v>4</v>
      </c>
      <c r="C1478" s="11">
        <v>-8.4480343428316704</v>
      </c>
      <c r="D1478" s="10">
        <v>40.1788658670026</v>
      </c>
      <c r="E1478" s="1">
        <v>6417</v>
      </c>
      <c r="F1478" s="2" t="s">
        <v>1643</v>
      </c>
      <c r="G1478" s="1"/>
      <c r="H1478" s="2" t="s">
        <v>18</v>
      </c>
      <c r="I1478" s="2" t="s">
        <v>600</v>
      </c>
      <c r="J1478" s="2" t="s">
        <v>600</v>
      </c>
      <c r="K1478" s="1">
        <v>-26822.47</v>
      </c>
      <c r="L1478" s="1">
        <v>56741.93</v>
      </c>
      <c r="M1478" s="2" t="s">
        <v>20</v>
      </c>
      <c r="N1478" s="1">
        <v>2010</v>
      </c>
      <c r="O1478" s="1" t="str" cm="1">
        <f t="array" ref="O14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8" s="1" t="str" cm="1">
        <f t="array" ref="P14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8" s="2" t="s">
        <v>31</v>
      </c>
      <c r="R1478" s="2" t="str" cm="1">
        <f t="array" ref="R14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8" s="2" t="str">
        <f>IF(Esta[[#This Row],[TEC - Tipo de Estrutura 2]]="Pórtico","Vãos Multiplos",Esta[[#This Row],[TEC - Tipo de Estrutura 2]])</f>
        <v>Vãos Multiplos</v>
      </c>
      <c r="T1478" s="1">
        <v>2</v>
      </c>
      <c r="U1478" s="1">
        <v>38</v>
      </c>
      <c r="V1478" s="1">
        <v>24</v>
      </c>
      <c r="W1478" s="1">
        <v>24</v>
      </c>
      <c r="X1478" s="1">
        <v>6.3</v>
      </c>
      <c r="Y1478" s="8"/>
      <c r="Z1478" s="1" t="s">
        <v>41</v>
      </c>
      <c r="AA1478" s="2" t="s">
        <v>35</v>
      </c>
      <c r="AB1478" s="2" t="str" cm="1">
        <f t="array" ref="AB14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79" spans="1:29" ht="15" hidden="1" customHeight="1" x14ac:dyDescent="0.35">
      <c r="A1479" s="1">
        <v>2239</v>
      </c>
      <c r="B1479" s="1">
        <v>4</v>
      </c>
      <c r="C1479" s="11">
        <v>-8.4477024457034702</v>
      </c>
      <c r="D1479" s="10">
        <v>40.179989624455203</v>
      </c>
      <c r="E1479" s="1">
        <v>6418</v>
      </c>
      <c r="F1479" s="2" t="s">
        <v>1644</v>
      </c>
      <c r="G1479" s="1"/>
      <c r="H1479" s="2" t="s">
        <v>18</v>
      </c>
      <c r="I1479" s="2" t="s">
        <v>600</v>
      </c>
      <c r="J1479" s="2" t="s">
        <v>600</v>
      </c>
      <c r="K1479" s="1">
        <v>-26793.759999999998</v>
      </c>
      <c r="L1479" s="1">
        <v>56866.61</v>
      </c>
      <c r="M1479" s="2" t="s">
        <v>20</v>
      </c>
      <c r="N1479" s="1">
        <v>2010</v>
      </c>
      <c r="O1479" s="1" t="str" cm="1">
        <f t="array" ref="O14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9" s="1" t="str" cm="1">
        <f t="array" ref="P14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79" s="2" t="s">
        <v>31</v>
      </c>
      <c r="R1479" s="2" t="str" cm="1">
        <f t="array" ref="R14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79" s="2" t="str">
        <f>IF(Esta[[#This Row],[TEC - Tipo de Estrutura 2]]="Pórtico","Vãos Multiplos",Esta[[#This Row],[TEC - Tipo de Estrutura 2]])</f>
        <v>Vãos Multiplos</v>
      </c>
      <c r="T1479" s="1">
        <v>2</v>
      </c>
      <c r="U1479" s="1">
        <v>35</v>
      </c>
      <c r="V1479" s="1">
        <v>24</v>
      </c>
      <c r="W1479" s="1">
        <v>22</v>
      </c>
      <c r="X1479" s="1">
        <v>9.6</v>
      </c>
      <c r="Y1479" s="8"/>
      <c r="Z1479" s="1" t="s">
        <v>41</v>
      </c>
      <c r="AA1479" s="2" t="s">
        <v>35</v>
      </c>
      <c r="AB1479" s="2" t="str" cm="1">
        <f t="array" ref="AB14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0" spans="1:29" ht="15" hidden="1" customHeight="1" x14ac:dyDescent="0.35">
      <c r="A1480" s="1">
        <v>2240</v>
      </c>
      <c r="B1480" s="1">
        <v>5</v>
      </c>
      <c r="C1480" s="11">
        <v>-8.4483612589408796</v>
      </c>
      <c r="D1480" s="10">
        <v>40.182173202525497</v>
      </c>
      <c r="E1480" s="1">
        <v>6419</v>
      </c>
      <c r="F1480" s="2" t="s">
        <v>1645</v>
      </c>
      <c r="G1480" s="1"/>
      <c r="H1480" s="2" t="s">
        <v>34</v>
      </c>
      <c r="I1480" s="2" t="s">
        <v>600</v>
      </c>
      <c r="J1480" s="2" t="s">
        <v>600</v>
      </c>
      <c r="K1480" s="1">
        <v>-26849.01</v>
      </c>
      <c r="L1480" s="1">
        <v>57109.27</v>
      </c>
      <c r="M1480" s="2" t="s">
        <v>20</v>
      </c>
      <c r="N1480" s="1">
        <v>2010</v>
      </c>
      <c r="O1480" s="1" t="str" cm="1">
        <f t="array" ref="O14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0" s="1" t="str" cm="1">
        <f t="array" ref="P14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0" s="2" t="s">
        <v>31</v>
      </c>
      <c r="R1480" s="2" t="str" cm="1">
        <f t="array" ref="R14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0" s="2" t="str">
        <f>IF(Esta[[#This Row],[TEC - Tipo de Estrutura 2]]="Pórtico","Vãos Multiplos",Esta[[#This Row],[TEC - Tipo de Estrutura 2]])</f>
        <v>Vãos Multiplos</v>
      </c>
      <c r="T1480" s="1">
        <v>4</v>
      </c>
      <c r="U1480" s="1">
        <v>74</v>
      </c>
      <c r="V1480" s="1">
        <v>11.2</v>
      </c>
      <c r="W1480" s="1">
        <v>23</v>
      </c>
      <c r="X1480" s="1">
        <v>12</v>
      </c>
      <c r="Y1480" s="8"/>
      <c r="Z1480" s="1" t="s">
        <v>41</v>
      </c>
      <c r="AA1480" s="2" t="s">
        <v>35</v>
      </c>
      <c r="AB1480" s="2" t="str" cm="1">
        <f t="array" ref="AB14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1" spans="1:29" ht="15" hidden="1" customHeight="1" x14ac:dyDescent="0.35">
      <c r="A1481" s="1">
        <v>2241</v>
      </c>
      <c r="B1481" s="1">
        <v>5</v>
      </c>
      <c r="C1481" s="11">
        <v>-8.4490595761035401</v>
      </c>
      <c r="D1481" s="10">
        <v>40.186307343247698</v>
      </c>
      <c r="E1481" s="1">
        <v>6420</v>
      </c>
      <c r="F1481" s="2" t="s">
        <v>1646</v>
      </c>
      <c r="G1481" s="1"/>
      <c r="H1481" s="2" t="s">
        <v>34</v>
      </c>
      <c r="I1481" s="2" t="s">
        <v>600</v>
      </c>
      <c r="J1481" s="2" t="s">
        <v>600</v>
      </c>
      <c r="K1481" s="1">
        <v>-26906.85</v>
      </c>
      <c r="L1481" s="1">
        <v>57568.53</v>
      </c>
      <c r="M1481" s="2" t="s">
        <v>20</v>
      </c>
      <c r="N1481" s="1">
        <v>2010</v>
      </c>
      <c r="O1481" s="1" t="str" cm="1">
        <f t="array" ref="O14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1" s="1" t="str" cm="1">
        <f t="array" ref="P14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1" s="2" t="s">
        <v>31</v>
      </c>
      <c r="R1481" s="2" t="str" cm="1">
        <f t="array" ref="R14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1" s="2" t="str">
        <f>IF(Esta[[#This Row],[TEC - Tipo de Estrutura 2]]="Pórtico","Vãos Multiplos",Esta[[#This Row],[TEC - Tipo de Estrutura 2]])</f>
        <v>Vãos Multiplos</v>
      </c>
      <c r="T1481" s="1">
        <v>2</v>
      </c>
      <c r="U1481" s="1">
        <v>44</v>
      </c>
      <c r="V1481" s="1">
        <v>11.2</v>
      </c>
      <c r="W1481" s="1">
        <v>22</v>
      </c>
      <c r="X1481" s="1">
        <v>7.15</v>
      </c>
      <c r="Y1481" s="8"/>
      <c r="Z1481" s="1" t="s">
        <v>41</v>
      </c>
      <c r="AA1481" s="2" t="s">
        <v>35</v>
      </c>
      <c r="AB1481" s="2" t="str" cm="1">
        <f t="array" ref="AB14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2" spans="1:29" ht="15" hidden="1" customHeight="1" x14ac:dyDescent="0.35">
      <c r="A1482" s="1">
        <v>2242</v>
      </c>
      <c r="B1482" s="1">
        <v>7</v>
      </c>
      <c r="C1482" s="11">
        <v>-8.45034586563294</v>
      </c>
      <c r="D1482" s="10">
        <v>40.194857699082597</v>
      </c>
      <c r="E1482" s="1">
        <v>6421</v>
      </c>
      <c r="F1482" s="2" t="s">
        <v>1647</v>
      </c>
      <c r="G1482" s="1"/>
      <c r="H1482" s="2" t="s">
        <v>55</v>
      </c>
      <c r="I1482" s="2" t="s">
        <v>600</v>
      </c>
      <c r="J1482" s="2" t="s">
        <v>600</v>
      </c>
      <c r="K1482" s="1">
        <v>-27013</v>
      </c>
      <c r="L1482" s="1">
        <v>58518.34</v>
      </c>
      <c r="M1482" s="2" t="s">
        <v>20</v>
      </c>
      <c r="N1482" s="1">
        <v>2010</v>
      </c>
      <c r="O1482" s="1" t="str" cm="1">
        <f t="array" ref="O14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2" s="1" t="str" cm="1">
        <f t="array" ref="P14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2" s="2" t="s">
        <v>31</v>
      </c>
      <c r="R1482" s="2" t="str" cm="1">
        <f t="array" ref="R14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2" s="2" t="str">
        <f>IF(Esta[[#This Row],[TEC - Tipo de Estrutura 2]]="Pórtico","Vãos Multiplos",Esta[[#This Row],[TEC - Tipo de Estrutura 2]])</f>
        <v>Vãos Multiplos</v>
      </c>
      <c r="T1482" s="1">
        <v>7</v>
      </c>
      <c r="U1482" s="1">
        <v>130</v>
      </c>
      <c r="V1482" s="1">
        <v>24</v>
      </c>
      <c r="W1482" s="1">
        <v>20</v>
      </c>
      <c r="X1482" s="1">
        <v>13.4</v>
      </c>
      <c r="Y1482" s="8"/>
      <c r="Z1482" s="1" t="s">
        <v>41</v>
      </c>
      <c r="AA1482" s="2" t="s">
        <v>23</v>
      </c>
      <c r="AB1482" s="2" t="str" cm="1">
        <f t="array" ref="AB14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3" spans="1:29" ht="15" hidden="1" customHeight="1" x14ac:dyDescent="0.35">
      <c r="A1483" s="1">
        <v>2243</v>
      </c>
      <c r="B1483" s="1">
        <v>2</v>
      </c>
      <c r="C1483" s="11">
        <v>-8.4524954596267499</v>
      </c>
      <c r="D1483" s="10">
        <v>40.197460428664201</v>
      </c>
      <c r="E1483" s="1">
        <v>6422</v>
      </c>
      <c r="F1483" s="2" t="s">
        <v>18</v>
      </c>
      <c r="G1483" s="1"/>
      <c r="H1483" s="2" t="s">
        <v>18</v>
      </c>
      <c r="I1483" s="2" t="s">
        <v>600</v>
      </c>
      <c r="J1483" s="2" t="s">
        <v>600</v>
      </c>
      <c r="K1483" s="1">
        <v>-27195</v>
      </c>
      <c r="L1483" s="1">
        <v>58808</v>
      </c>
      <c r="M1483" s="2" t="s">
        <v>20</v>
      </c>
      <c r="N1483" s="1">
        <v>2010</v>
      </c>
      <c r="O1483" s="1" t="str" cm="1">
        <f t="array" ref="O14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3" s="1" t="str" cm="1">
        <f t="array" ref="P14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3" s="2" t="s">
        <v>96</v>
      </c>
      <c r="R1483" s="2" t="str" cm="1">
        <f t="array" ref="R14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3" s="2" t="str">
        <f>IF(Esta[[#This Row],[TEC - Tipo de Estrutura 2]]="Pórtico","Vãos Multiplos",Esta[[#This Row],[TEC - Tipo de Estrutura 2]])</f>
        <v>Vãos Multiplos</v>
      </c>
      <c r="T1483" s="1">
        <v>1</v>
      </c>
      <c r="U1483" s="1">
        <v>5.25</v>
      </c>
      <c r="V1483" s="1">
        <v>24.3</v>
      </c>
      <c r="W1483" s="1">
        <v>5.25</v>
      </c>
      <c r="X1483" s="7"/>
      <c r="Y1483" s="8"/>
      <c r="Z1483" s="1" t="s">
        <v>41</v>
      </c>
      <c r="AA1483" s="2" t="s">
        <v>23</v>
      </c>
      <c r="AB1483" s="2" t="str" cm="1">
        <f t="array" ref="AB14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4" spans="1:29" ht="15" hidden="1" customHeight="1" x14ac:dyDescent="0.35">
      <c r="A1484" s="1">
        <v>2244</v>
      </c>
      <c r="B1484" s="1">
        <v>4</v>
      </c>
      <c r="C1484" s="11">
        <v>-8.4534972702072508</v>
      </c>
      <c r="D1484" s="10">
        <v>40.199386176484403</v>
      </c>
      <c r="E1484" s="1">
        <v>6423</v>
      </c>
      <c r="F1484" s="2" t="s">
        <v>1648</v>
      </c>
      <c r="G1484" s="1"/>
      <c r="H1484" s="2" t="s">
        <v>18</v>
      </c>
      <c r="I1484" s="2" t="s">
        <v>600</v>
      </c>
      <c r="J1484" s="2" t="s">
        <v>600</v>
      </c>
      <c r="K1484" s="1">
        <v>-27279.53</v>
      </c>
      <c r="L1484" s="1">
        <v>59022.14</v>
      </c>
      <c r="M1484" s="2" t="s">
        <v>20</v>
      </c>
      <c r="N1484" s="1">
        <v>2010</v>
      </c>
      <c r="O1484" s="1" t="str" cm="1">
        <f t="array" ref="O14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4" s="1" t="str" cm="1">
        <f t="array" ref="P14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4" s="2" t="s">
        <v>96</v>
      </c>
      <c r="R1484" s="2" t="str" cm="1">
        <f t="array" ref="R14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4" s="2" t="str">
        <f>IF(Esta[[#This Row],[TEC - Tipo de Estrutura 2]]="Pórtico","Vãos Multiplos",Esta[[#This Row],[TEC - Tipo de Estrutura 2]])</f>
        <v>Vãos Multiplos</v>
      </c>
      <c r="T1484" s="1">
        <v>1</v>
      </c>
      <c r="U1484" s="1">
        <v>11.5</v>
      </c>
      <c r="V1484" s="1">
        <v>24</v>
      </c>
      <c r="W1484" s="1">
        <v>11.5</v>
      </c>
      <c r="X1484" s="7"/>
      <c r="Y1484" s="8"/>
      <c r="Z1484" s="1" t="s">
        <v>41</v>
      </c>
      <c r="AA1484" s="2" t="s">
        <v>23</v>
      </c>
      <c r="AB1484" s="2" t="str" cm="1">
        <f t="array" ref="AB14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5" spans="1:29" ht="15" hidden="1" customHeight="1" x14ac:dyDescent="0.35">
      <c r="A1485" s="1">
        <v>2247</v>
      </c>
      <c r="B1485" s="1">
        <v>4</v>
      </c>
      <c r="C1485" s="11">
        <v>-8.7320040707975703</v>
      </c>
      <c r="D1485" s="10">
        <v>40.433893239754603</v>
      </c>
      <c r="E1485" s="1">
        <v>6457</v>
      </c>
      <c r="F1485" s="2" t="s">
        <v>1649</v>
      </c>
      <c r="G1485" s="1"/>
      <c r="H1485" s="2" t="s">
        <v>18</v>
      </c>
      <c r="I1485" s="2" t="s">
        <v>600</v>
      </c>
      <c r="J1485" s="2" t="s">
        <v>1615</v>
      </c>
      <c r="K1485" s="1">
        <v>-50817</v>
      </c>
      <c r="L1485" s="1">
        <v>85185</v>
      </c>
      <c r="M1485" s="2" t="s">
        <v>20</v>
      </c>
      <c r="N1485" s="1">
        <v>2008</v>
      </c>
      <c r="O1485" s="1" t="str" cm="1">
        <f t="array" ref="O14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5" s="1" t="str" cm="1">
        <f t="array" ref="P14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5" s="2" t="s">
        <v>57</v>
      </c>
      <c r="R1485" s="2" t="str" cm="1">
        <f t="array" ref="R14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5" s="2" t="str">
        <f>IF(Esta[[#This Row],[TEC - Tipo de Estrutura 2]]="Pórtico","Vãos Multiplos",Esta[[#This Row],[TEC - Tipo de Estrutura 2]])</f>
        <v>Vãos Multiplos</v>
      </c>
      <c r="T1485" s="1">
        <v>1</v>
      </c>
      <c r="U1485" s="1">
        <v>9.4</v>
      </c>
      <c r="V1485" s="1">
        <v>13.9</v>
      </c>
      <c r="W1485" s="1">
        <v>9.4</v>
      </c>
      <c r="X1485" s="7"/>
      <c r="Y1485" s="8"/>
      <c r="Z1485" s="1" t="s">
        <v>41</v>
      </c>
      <c r="AA1485" s="2" t="s">
        <v>23</v>
      </c>
      <c r="AB1485" s="2" t="str" cm="1">
        <f t="array" ref="AB14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6" spans="1:29" ht="15" hidden="1" customHeight="1" x14ac:dyDescent="0.35">
      <c r="A1486" s="1">
        <v>2249</v>
      </c>
      <c r="B1486" s="1">
        <v>2</v>
      </c>
      <c r="C1486" s="11">
        <v>-8.4038595487256096</v>
      </c>
      <c r="D1486" s="10">
        <v>41.566665983192799</v>
      </c>
      <c r="E1486" s="1">
        <v>6460</v>
      </c>
      <c r="F1486" s="2" t="s">
        <v>1650</v>
      </c>
      <c r="G1486" s="1"/>
      <c r="H1486" s="2" t="s">
        <v>18</v>
      </c>
      <c r="I1486" s="2" t="s">
        <v>151</v>
      </c>
      <c r="J1486" s="2" t="s">
        <v>151</v>
      </c>
      <c r="K1486" s="1">
        <v>-22583.5</v>
      </c>
      <c r="L1486" s="1">
        <v>210847</v>
      </c>
      <c r="M1486" s="2" t="s">
        <v>20</v>
      </c>
      <c r="N1486" s="1">
        <v>2011</v>
      </c>
      <c r="O1486" s="1" t="str" cm="1">
        <f t="array" ref="O14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6" s="1" t="str" cm="1">
        <f t="array" ref="P14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6" s="2" t="s">
        <v>96</v>
      </c>
      <c r="R1486" s="2" t="str" cm="1">
        <f t="array" ref="R14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6" s="2" t="str">
        <f>IF(Esta[[#This Row],[TEC - Tipo de Estrutura 2]]="Pórtico","Vãos Multiplos",Esta[[#This Row],[TEC - Tipo de Estrutura 2]])</f>
        <v>Vãos Multiplos</v>
      </c>
      <c r="T1486" s="1">
        <v>1</v>
      </c>
      <c r="U1486" s="1">
        <v>8.3000000000000007</v>
      </c>
      <c r="V1486" s="1">
        <v>15.2</v>
      </c>
      <c r="W1486" s="1">
        <v>8.3000000000000007</v>
      </c>
      <c r="X1486" s="7"/>
      <c r="Y1486" s="8"/>
      <c r="Z1486" s="1" t="s">
        <v>37</v>
      </c>
      <c r="AA1486" s="2" t="s">
        <v>23</v>
      </c>
      <c r="AB1486" s="2" t="str" cm="1">
        <f t="array" ref="AB14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7" spans="1:29" ht="15" hidden="1" customHeight="1" x14ac:dyDescent="0.35">
      <c r="A1487" s="1">
        <v>2250</v>
      </c>
      <c r="B1487" s="1">
        <v>2</v>
      </c>
      <c r="C1487" s="11">
        <v>-8.4042353880942997</v>
      </c>
      <c r="D1487" s="10">
        <v>41.566232918338798</v>
      </c>
      <c r="E1487" s="1">
        <v>6461</v>
      </c>
      <c r="F1487" s="2" t="s">
        <v>1651</v>
      </c>
      <c r="G1487" s="1"/>
      <c r="H1487" s="2" t="s">
        <v>18</v>
      </c>
      <c r="I1487" s="2" t="s">
        <v>151</v>
      </c>
      <c r="J1487" s="2" t="s">
        <v>151</v>
      </c>
      <c r="K1487" s="1">
        <v>-22615</v>
      </c>
      <c r="L1487" s="1">
        <v>210799</v>
      </c>
      <c r="M1487" s="2" t="s">
        <v>20</v>
      </c>
      <c r="N1487" s="1">
        <v>2011</v>
      </c>
      <c r="O1487" s="1" t="str" cm="1">
        <f t="array" ref="O14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7" s="1" t="str" cm="1">
        <f t="array" ref="P14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7" s="2" t="s">
        <v>96</v>
      </c>
      <c r="R1487" s="2" t="str" cm="1">
        <f t="array" ref="R14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87" s="2" t="str">
        <f>IF(Esta[[#This Row],[TEC - Tipo de Estrutura 2]]="Pórtico","Vãos Multiplos",Esta[[#This Row],[TEC - Tipo de Estrutura 2]])</f>
        <v>Vãos Multiplos</v>
      </c>
      <c r="T1487" s="1">
        <v>1</v>
      </c>
      <c r="U1487" s="1">
        <v>8.3000000000000007</v>
      </c>
      <c r="V1487" s="1">
        <v>14.7</v>
      </c>
      <c r="W1487" s="1">
        <v>8.3000000000000007</v>
      </c>
      <c r="X1487" s="7"/>
      <c r="Y1487" s="8"/>
      <c r="Z1487" s="1" t="s">
        <v>37</v>
      </c>
      <c r="AA1487" s="2" t="s">
        <v>23</v>
      </c>
      <c r="AB1487" s="2" t="str" cm="1">
        <f t="array" ref="AB14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8" spans="1:29" ht="15" hidden="1" customHeight="1" x14ac:dyDescent="0.35">
      <c r="A1488" s="1">
        <v>2251</v>
      </c>
      <c r="B1488" s="1">
        <v>4</v>
      </c>
      <c r="C1488" s="11">
        <v>-8.4066308728832198</v>
      </c>
      <c r="D1488" s="10">
        <v>41.563760221136498</v>
      </c>
      <c r="E1488" s="1">
        <v>6462</v>
      </c>
      <c r="F1488" s="2" t="s">
        <v>1652</v>
      </c>
      <c r="G1488" s="1"/>
      <c r="H1488" s="2" t="s">
        <v>18</v>
      </c>
      <c r="I1488" s="2" t="s">
        <v>151</v>
      </c>
      <c r="J1488" s="2" t="s">
        <v>151</v>
      </c>
      <c r="K1488" s="1">
        <v>-22815.68</v>
      </c>
      <c r="L1488" s="1">
        <v>210525</v>
      </c>
      <c r="M1488" s="2" t="s">
        <v>20</v>
      </c>
      <c r="N1488" s="1">
        <v>2011</v>
      </c>
      <c r="O1488" s="1" t="str" cm="1">
        <f t="array" ref="O14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8" s="1" t="str" cm="1">
        <f t="array" ref="P14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8" s="2" t="s">
        <v>21</v>
      </c>
      <c r="R1488" s="2" t="str" cm="1">
        <f t="array" ref="R14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488" s="2" t="str">
        <f>IF(Esta[[#This Row],[TEC - Tipo de Estrutura 2]]="Pórtico","Vãos Multiplos",Esta[[#This Row],[TEC - Tipo de Estrutura 2]])</f>
        <v>Tabuleiro simples/apoiado</v>
      </c>
      <c r="T1488" s="1">
        <v>1</v>
      </c>
      <c r="U1488" s="1">
        <v>31.2</v>
      </c>
      <c r="V1488" s="1">
        <v>13.5</v>
      </c>
      <c r="W1488" s="1">
        <v>31.2</v>
      </c>
      <c r="X1488" s="7"/>
      <c r="Y1488" s="8"/>
      <c r="Z1488" s="1" t="s">
        <v>37</v>
      </c>
      <c r="AA1488" s="2" t="s">
        <v>35</v>
      </c>
      <c r="AB1488" s="2" t="str" cm="1">
        <f t="array" ref="AB14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89" spans="1:30" ht="15" hidden="1" customHeight="1" x14ac:dyDescent="0.35">
      <c r="A1489" s="1">
        <v>2253</v>
      </c>
      <c r="B1489" s="1">
        <v>6</v>
      </c>
      <c r="C1489" s="11">
        <v>-8.4094217900171095</v>
      </c>
      <c r="D1489" s="10">
        <v>41.562303946327702</v>
      </c>
      <c r="E1489" s="1">
        <v>6463</v>
      </c>
      <c r="F1489" s="2" t="s">
        <v>1653</v>
      </c>
      <c r="G1489" s="1"/>
      <c r="H1489" s="2" t="s">
        <v>34</v>
      </c>
      <c r="I1489" s="2" t="s">
        <v>151</v>
      </c>
      <c r="J1489" s="2" t="s">
        <v>151</v>
      </c>
      <c r="K1489" s="1">
        <v>-23049</v>
      </c>
      <c r="L1489" s="1">
        <v>210364</v>
      </c>
      <c r="M1489" s="2" t="s">
        <v>20</v>
      </c>
      <c r="N1489" s="1">
        <v>2011</v>
      </c>
      <c r="O1489" s="1" t="str" cm="1">
        <f t="array" ref="O14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9" s="1" t="str" cm="1">
        <f t="array" ref="P14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89" s="2" t="s">
        <v>31</v>
      </c>
      <c r="R1489" s="2" t="str" cm="1">
        <f t="array" ref="R14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89" s="2" t="str">
        <f>IF(Esta[[#This Row],[TEC - Tipo de Estrutura 2]]="Pórtico","Vãos Multiplos",Esta[[#This Row],[TEC - Tipo de Estrutura 2]])</f>
        <v>Vãos Multiplos</v>
      </c>
      <c r="T1489" s="1">
        <v>3</v>
      </c>
      <c r="U1489" s="1">
        <v>135.04</v>
      </c>
      <c r="V1489" s="1">
        <v>13.2</v>
      </c>
      <c r="W1489" s="1">
        <v>55.02</v>
      </c>
      <c r="X1489" s="1">
        <v>7.34</v>
      </c>
      <c r="Y1489" s="8"/>
      <c r="Z1489" s="1" t="s">
        <v>37</v>
      </c>
      <c r="AA1489" s="2" t="s">
        <v>35</v>
      </c>
      <c r="AB1489" s="2" t="str" cm="1">
        <f t="array" ref="AB14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0" spans="1:30" ht="15" hidden="1" customHeight="1" x14ac:dyDescent="0.35">
      <c r="A1490" s="1">
        <v>2256</v>
      </c>
      <c r="B1490" s="1">
        <v>6</v>
      </c>
      <c r="C1490" s="11">
        <v>-9.2125752544131405</v>
      </c>
      <c r="D1490" s="10">
        <v>38.726869941726001</v>
      </c>
      <c r="E1490" s="1">
        <v>6521</v>
      </c>
      <c r="F1490" s="2" t="s">
        <v>1654</v>
      </c>
      <c r="G1490" s="1"/>
      <c r="H1490" s="2" t="s">
        <v>55</v>
      </c>
      <c r="I1490" s="2" t="s">
        <v>254</v>
      </c>
      <c r="J1490" s="2" t="s">
        <v>1318</v>
      </c>
      <c r="K1490" s="1">
        <v>-93870</v>
      </c>
      <c r="L1490" s="1">
        <v>-103959</v>
      </c>
      <c r="M1490" s="2" t="s">
        <v>20</v>
      </c>
      <c r="N1490" s="1">
        <v>2009</v>
      </c>
      <c r="O1490" s="1" t="str" cm="1">
        <f t="array" ref="O14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0" s="1" t="str" cm="1">
        <f t="array" ref="P14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0" s="2" t="s">
        <v>31</v>
      </c>
      <c r="R1490" s="2" t="str" cm="1">
        <f t="array" ref="R14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0" s="2" t="str">
        <f>IF(Esta[[#This Row],[TEC - Tipo de Estrutura 2]]="Pórtico","Vãos Multiplos",Esta[[#This Row],[TEC - Tipo de Estrutura 2]])</f>
        <v>Vãos Multiplos</v>
      </c>
      <c r="T1490" s="1">
        <v>5</v>
      </c>
      <c r="U1490" s="1">
        <v>102.3</v>
      </c>
      <c r="V1490" s="1">
        <v>8.4</v>
      </c>
      <c r="W1490" s="1">
        <v>25.5</v>
      </c>
      <c r="X1490" s="1">
        <v>7.98</v>
      </c>
      <c r="Y1490" s="8"/>
      <c r="Z1490" s="1" t="s">
        <v>29</v>
      </c>
      <c r="AA1490" s="2" t="s">
        <v>23</v>
      </c>
      <c r="AB1490" s="2" t="str" cm="1">
        <f t="array" ref="AB14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1490" s="2" t="s">
        <v>35</v>
      </c>
    </row>
    <row r="1491" spans="1:30" ht="15" hidden="1" customHeight="1" x14ac:dyDescent="0.35">
      <c r="A1491" s="1">
        <v>2258</v>
      </c>
      <c r="B1491" s="1">
        <v>2</v>
      </c>
      <c r="C1491" s="11">
        <v>-7.5264903449873</v>
      </c>
      <c r="D1491" s="10">
        <v>37.385654456515603</v>
      </c>
      <c r="E1491" s="1">
        <v>6523</v>
      </c>
      <c r="F1491" s="2" t="s">
        <v>1655</v>
      </c>
      <c r="G1491" s="1"/>
      <c r="H1491" s="2" t="s">
        <v>55</v>
      </c>
      <c r="I1491" s="2" t="s">
        <v>59</v>
      </c>
      <c r="J1491" s="2" t="s">
        <v>677</v>
      </c>
      <c r="K1491" s="1">
        <v>53722.42</v>
      </c>
      <c r="L1491" s="1">
        <v>-253211.2</v>
      </c>
      <c r="M1491" s="2" t="s">
        <v>20</v>
      </c>
      <c r="N1491" s="1">
        <v>2005</v>
      </c>
      <c r="O1491" s="1" t="str" cm="1">
        <f t="array" ref="O14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1" s="1" t="str" cm="1">
        <f t="array" ref="P14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1" s="2" t="s">
        <v>31</v>
      </c>
      <c r="R1491" s="2" t="str" cm="1">
        <f t="array" ref="R14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1" s="2" t="str">
        <f>IF(Esta[[#This Row],[TEC - Tipo de Estrutura 2]]="Pórtico","Vãos Multiplos",Esta[[#This Row],[TEC - Tipo de Estrutura 2]])</f>
        <v>Vãos Multiplos</v>
      </c>
      <c r="T1491" s="1">
        <v>5</v>
      </c>
      <c r="U1491" s="1">
        <v>400</v>
      </c>
      <c r="V1491" s="1">
        <v>14.5</v>
      </c>
      <c r="W1491" s="1">
        <v>90</v>
      </c>
      <c r="X1491" s="1">
        <v>45.4</v>
      </c>
      <c r="Y1491" s="8"/>
      <c r="Z1491" s="1" t="s">
        <v>29</v>
      </c>
      <c r="AA1491" s="2" t="s">
        <v>35</v>
      </c>
      <c r="AB1491" s="2" t="str" cm="1">
        <f t="array" ref="AB14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2" spans="1:30" ht="15" hidden="1" customHeight="1" x14ac:dyDescent="0.35">
      <c r="A1492" s="1">
        <v>2261</v>
      </c>
      <c r="B1492" s="1">
        <v>4</v>
      </c>
      <c r="C1492" s="11">
        <v>-7.4893861993274902</v>
      </c>
      <c r="D1492" s="10">
        <v>37.336691913871903</v>
      </c>
      <c r="E1492" s="1">
        <v>6533</v>
      </c>
      <c r="F1492" s="2" t="s">
        <v>1656</v>
      </c>
      <c r="G1492" s="1"/>
      <c r="H1492" s="2" t="s">
        <v>55</v>
      </c>
      <c r="I1492" s="2" t="s">
        <v>59</v>
      </c>
      <c r="J1492" s="2" t="s">
        <v>450</v>
      </c>
      <c r="K1492" s="1">
        <v>57045.47</v>
      </c>
      <c r="L1492" s="1">
        <v>-258623.6</v>
      </c>
      <c r="M1492" s="2" t="s">
        <v>20</v>
      </c>
      <c r="N1492" s="1">
        <v>2005</v>
      </c>
      <c r="O1492" s="1" t="str" cm="1">
        <f t="array" ref="O14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2" s="1" t="str" cm="1">
        <f t="array" ref="P14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2" s="2" t="s">
        <v>31</v>
      </c>
      <c r="R1492" s="2" t="str" cm="1">
        <f t="array" ref="R14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2" s="2" t="str">
        <f>IF(Esta[[#This Row],[TEC - Tipo de Estrutura 2]]="Pórtico","Vãos Multiplos",Esta[[#This Row],[TEC - Tipo de Estrutura 2]])</f>
        <v>Vãos Multiplos</v>
      </c>
      <c r="T1492" s="1">
        <v>7</v>
      </c>
      <c r="U1492" s="1">
        <v>260</v>
      </c>
      <c r="V1492" s="1">
        <v>14.5</v>
      </c>
      <c r="W1492" s="1">
        <v>40</v>
      </c>
      <c r="X1492" s="1">
        <v>10.199999999999999</v>
      </c>
      <c r="Y1492" s="8"/>
      <c r="Z1492" s="1" t="s">
        <v>29</v>
      </c>
      <c r="AA1492" s="2" t="s">
        <v>35</v>
      </c>
      <c r="AB1492" s="2" t="str" cm="1">
        <f t="array" ref="AB14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3" spans="1:30" ht="15" hidden="1" customHeight="1" x14ac:dyDescent="0.35">
      <c r="A1493" s="1">
        <v>2263</v>
      </c>
      <c r="B1493" s="1">
        <v>1</v>
      </c>
      <c r="C1493" s="11">
        <v>-8.0329428854673601</v>
      </c>
      <c r="D1493" s="10">
        <v>38.485761040493699</v>
      </c>
      <c r="E1493" s="1">
        <v>6539</v>
      </c>
      <c r="F1493" s="2" t="s">
        <v>1657</v>
      </c>
      <c r="G1493" s="1"/>
      <c r="H1493" s="2" t="s">
        <v>18</v>
      </c>
      <c r="I1493" s="2" t="s">
        <v>97</v>
      </c>
      <c r="J1493" s="2" t="s">
        <v>97</v>
      </c>
      <c r="K1493" s="1">
        <v>8739.43</v>
      </c>
      <c r="L1493" s="1">
        <v>-131272.5</v>
      </c>
      <c r="M1493" s="2" t="s">
        <v>20</v>
      </c>
      <c r="N1493" s="1">
        <v>2011</v>
      </c>
      <c r="O1493" s="1" t="str" cm="1">
        <f t="array" ref="O14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3" s="1" t="str" cm="1">
        <f t="array" ref="P14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3" s="2" t="s">
        <v>31</v>
      </c>
      <c r="R1493" s="2" t="str" cm="1">
        <f t="array" ref="R14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3" s="2" t="str">
        <f>IF(Esta[[#This Row],[TEC - Tipo de Estrutura 2]]="Pórtico","Vãos Multiplos",Esta[[#This Row],[TEC - Tipo de Estrutura 2]])</f>
        <v>Vãos Multiplos</v>
      </c>
      <c r="T1493" s="1">
        <v>3</v>
      </c>
      <c r="U1493" s="1">
        <v>53.37</v>
      </c>
      <c r="V1493" s="1">
        <v>12.3</v>
      </c>
      <c r="W1493" s="1">
        <v>20.49</v>
      </c>
      <c r="X1493" s="1">
        <v>8.8000000000000007</v>
      </c>
      <c r="Y1493" s="8"/>
      <c r="Z1493" s="1" t="s">
        <v>22</v>
      </c>
      <c r="AA1493" s="2" t="s">
        <v>35</v>
      </c>
      <c r="AB1493" s="2" t="str" cm="1">
        <f t="array" ref="AB14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4" spans="1:30" ht="15" hidden="1" customHeight="1" x14ac:dyDescent="0.35">
      <c r="A1494" s="1">
        <v>2266</v>
      </c>
      <c r="B1494" s="1">
        <v>4</v>
      </c>
      <c r="C1494" s="11">
        <v>-8.4808133247866202</v>
      </c>
      <c r="D1494" s="10">
        <v>40.701117876585201</v>
      </c>
      <c r="E1494" s="1">
        <v>6548</v>
      </c>
      <c r="F1494" s="2" t="s">
        <v>1658</v>
      </c>
      <c r="G1494" s="1"/>
      <c r="H1494" s="2" t="s">
        <v>18</v>
      </c>
      <c r="I1494" s="2" t="s">
        <v>1076</v>
      </c>
      <c r="J1494" s="2" t="s">
        <v>1110</v>
      </c>
      <c r="K1494" s="1">
        <v>-29386</v>
      </c>
      <c r="L1494" s="1">
        <v>114745</v>
      </c>
      <c r="M1494" s="2" t="s">
        <v>20</v>
      </c>
      <c r="N1494" s="1">
        <v>2011</v>
      </c>
      <c r="O1494" s="1" t="str" cm="1">
        <f t="array" ref="O14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4" s="1" t="str" cm="1">
        <f t="array" ref="P14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4" s="2" t="s">
        <v>57</v>
      </c>
      <c r="R1494" s="2" t="str" cm="1">
        <f t="array" ref="R14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4" s="2" t="str">
        <f>IF(Esta[[#This Row],[TEC - Tipo de Estrutura 2]]="Pórtico","Vãos Multiplos",Esta[[#This Row],[TEC - Tipo de Estrutura 2]])</f>
        <v>Vãos Multiplos</v>
      </c>
      <c r="T1494" s="1">
        <v>1</v>
      </c>
      <c r="U1494" s="1">
        <v>13.3</v>
      </c>
      <c r="V1494" s="1">
        <v>23</v>
      </c>
      <c r="W1494" s="1">
        <v>13.3</v>
      </c>
      <c r="X1494" s="7"/>
      <c r="Y1494" s="8"/>
      <c r="Z1494" s="1" t="s">
        <v>22</v>
      </c>
      <c r="AA1494" s="2" t="s">
        <v>35</v>
      </c>
      <c r="AB1494" s="2" t="str" cm="1">
        <f t="array" ref="AB14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5" spans="1:30" ht="15" hidden="1" customHeight="1" x14ac:dyDescent="0.35">
      <c r="A1495" s="1">
        <v>2269</v>
      </c>
      <c r="B1495" s="1">
        <v>4</v>
      </c>
      <c r="C1495" s="11">
        <v>-8.3380052586699698</v>
      </c>
      <c r="D1495" s="10">
        <v>41.5877448494943</v>
      </c>
      <c r="E1495" s="1">
        <v>6561</v>
      </c>
      <c r="F1495" s="2" t="s">
        <v>1659</v>
      </c>
      <c r="G1495" s="1"/>
      <c r="H1495" s="2" t="s">
        <v>18</v>
      </c>
      <c r="I1495" s="2" t="s">
        <v>151</v>
      </c>
      <c r="J1495" s="2" t="s">
        <v>853</v>
      </c>
      <c r="K1495" s="1">
        <v>-17085</v>
      </c>
      <c r="L1495" s="1">
        <v>213173</v>
      </c>
      <c r="M1495" s="2" t="s">
        <v>20</v>
      </c>
      <c r="N1495" s="1">
        <v>1988</v>
      </c>
      <c r="O1495" s="1" t="str" cm="1">
        <f t="array" ref="O14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5" s="1" t="str" cm="1">
        <f t="array" ref="P14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5" s="2" t="s">
        <v>57</v>
      </c>
      <c r="R1495" s="2" t="str" cm="1">
        <f t="array" ref="R14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5" s="2" t="str">
        <f>IF(Esta[[#This Row],[TEC - Tipo de Estrutura 2]]="Pórtico","Vãos Multiplos",Esta[[#This Row],[TEC - Tipo de Estrutura 2]])</f>
        <v>Vãos Multiplos</v>
      </c>
      <c r="T1495" s="1">
        <v>1</v>
      </c>
      <c r="U1495" s="1">
        <v>3.8</v>
      </c>
      <c r="V1495" s="1">
        <v>18.600000000000001</v>
      </c>
      <c r="W1495" s="1">
        <v>3.8</v>
      </c>
      <c r="X1495" s="7"/>
      <c r="Y1495" s="8"/>
      <c r="Z1495" s="1" t="s">
        <v>37</v>
      </c>
      <c r="AA1495" s="2" t="s">
        <v>23</v>
      </c>
      <c r="AB1495" s="2" t="str" cm="1">
        <f t="array" ref="AB14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6" spans="1:30" ht="15" hidden="1" customHeight="1" x14ac:dyDescent="0.35">
      <c r="A1496" s="1">
        <v>2270</v>
      </c>
      <c r="B1496" s="1">
        <v>4</v>
      </c>
      <c r="C1496" s="11">
        <v>-8.3321005523792699</v>
      </c>
      <c r="D1496" s="10">
        <v>41.586359645889601</v>
      </c>
      <c r="E1496" s="1">
        <v>6562</v>
      </c>
      <c r="F1496" s="2" t="s">
        <v>1660</v>
      </c>
      <c r="G1496" s="1"/>
      <c r="H1496" s="2" t="s">
        <v>18</v>
      </c>
      <c r="I1496" s="2" t="s">
        <v>151</v>
      </c>
      <c r="J1496" s="2" t="s">
        <v>853</v>
      </c>
      <c r="K1496" s="1">
        <v>-16593</v>
      </c>
      <c r="L1496" s="1">
        <v>213018</v>
      </c>
      <c r="M1496" s="2" t="s">
        <v>20</v>
      </c>
      <c r="N1496" s="1">
        <v>1988</v>
      </c>
      <c r="O1496" s="1" t="str" cm="1">
        <f t="array" ref="O14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6" s="1" t="str" cm="1">
        <f t="array" ref="P14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6" s="2" t="s">
        <v>57</v>
      </c>
      <c r="R1496" s="2" t="str" cm="1">
        <f t="array" ref="R14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6" s="2" t="str">
        <f>IF(Esta[[#This Row],[TEC - Tipo de Estrutura 2]]="Pórtico","Vãos Multiplos",Esta[[#This Row],[TEC - Tipo de Estrutura 2]])</f>
        <v>Vãos Multiplos</v>
      </c>
      <c r="T1496" s="1">
        <v>1</v>
      </c>
      <c r="U1496" s="1">
        <v>9.3000000000000007</v>
      </c>
      <c r="V1496" s="1">
        <v>15.5</v>
      </c>
      <c r="W1496" s="1">
        <v>9.3000000000000007</v>
      </c>
      <c r="X1496" s="7"/>
      <c r="Y1496" s="8"/>
      <c r="Z1496" s="1" t="s">
        <v>37</v>
      </c>
      <c r="AA1496" s="2" t="s">
        <v>23</v>
      </c>
      <c r="AB1496" s="2" t="str" cm="1">
        <f t="array" ref="AB14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7" spans="1:30" ht="15" hidden="1" customHeight="1" x14ac:dyDescent="0.35">
      <c r="A1497" s="1">
        <v>2273</v>
      </c>
      <c r="B1497" s="1">
        <v>4</v>
      </c>
      <c r="C1497" s="11">
        <v>-8.4008140109163794</v>
      </c>
      <c r="D1497" s="10">
        <v>41.8364843886336</v>
      </c>
      <c r="E1497" s="1">
        <v>6583</v>
      </c>
      <c r="F1497" s="2" t="s">
        <v>1661</v>
      </c>
      <c r="G1497" s="1"/>
      <c r="H1497" s="2" t="s">
        <v>18</v>
      </c>
      <c r="I1497" s="2" t="s">
        <v>262</v>
      </c>
      <c r="J1497" s="2" t="s">
        <v>1199</v>
      </c>
      <c r="K1497" s="1">
        <v>-22236.32</v>
      </c>
      <c r="L1497" s="1">
        <v>240814.3</v>
      </c>
      <c r="M1497" s="2" t="s">
        <v>20</v>
      </c>
      <c r="N1497" s="1">
        <v>2011</v>
      </c>
      <c r="O1497" s="1" t="str" cm="1">
        <f t="array" ref="O14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7" s="1" t="str" cm="1">
        <f t="array" ref="P14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7" s="2" t="s">
        <v>57</v>
      </c>
      <c r="R1497" s="2" t="str" cm="1">
        <f t="array" ref="R14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7" s="2" t="str">
        <f>IF(Esta[[#This Row],[TEC - Tipo de Estrutura 2]]="Pórtico","Vãos Multiplos",Esta[[#This Row],[TEC - Tipo de Estrutura 2]])</f>
        <v>Vãos Multiplos</v>
      </c>
      <c r="T1497" s="1">
        <v>1</v>
      </c>
      <c r="U1497" s="1">
        <v>9.6999999999999993</v>
      </c>
      <c r="V1497" s="1">
        <v>39.1</v>
      </c>
      <c r="W1497" s="1">
        <v>9.6999999999999993</v>
      </c>
      <c r="X1497" s="7"/>
      <c r="Y1497" s="8"/>
      <c r="Z1497" s="1" t="s">
        <v>37</v>
      </c>
      <c r="AA1497" s="2" t="s">
        <v>23</v>
      </c>
      <c r="AB1497" s="2" t="str" cm="1">
        <f t="array" ref="AB14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8" spans="1:30" ht="15" hidden="1" customHeight="1" x14ac:dyDescent="0.35">
      <c r="A1498" s="1">
        <v>2274</v>
      </c>
      <c r="B1498" s="1">
        <v>4</v>
      </c>
      <c r="C1498" s="11">
        <v>-8.4116930163318706</v>
      </c>
      <c r="D1498" s="10">
        <v>41.859489840550097</v>
      </c>
      <c r="E1498" s="1">
        <v>6584</v>
      </c>
      <c r="F1498" s="2" t="s">
        <v>1662</v>
      </c>
      <c r="G1498" s="1"/>
      <c r="H1498" s="2" t="s">
        <v>18</v>
      </c>
      <c r="I1498" s="2" t="s">
        <v>262</v>
      </c>
      <c r="J1498" s="2" t="s">
        <v>1199</v>
      </c>
      <c r="K1498" s="1">
        <v>-23131.67</v>
      </c>
      <c r="L1498" s="1">
        <v>243372.4</v>
      </c>
      <c r="M1498" s="2" t="s">
        <v>20</v>
      </c>
      <c r="N1498" s="1">
        <v>2010</v>
      </c>
      <c r="O1498" s="1" t="str" cm="1">
        <f t="array" ref="O14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8" s="1" t="str" cm="1">
        <f t="array" ref="P14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8" s="2" t="s">
        <v>57</v>
      </c>
      <c r="R1498" s="2" t="str" cm="1">
        <f t="array" ref="R14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498" s="2" t="str">
        <f>IF(Esta[[#This Row],[TEC - Tipo de Estrutura 2]]="Pórtico","Vãos Multiplos",Esta[[#This Row],[TEC - Tipo de Estrutura 2]])</f>
        <v>Vãos Multiplos</v>
      </c>
      <c r="T1498" s="1">
        <v>1</v>
      </c>
      <c r="U1498" s="1">
        <v>12.4</v>
      </c>
      <c r="V1498" s="1">
        <v>17</v>
      </c>
      <c r="W1498" s="1">
        <v>12.4</v>
      </c>
      <c r="X1498" s="7"/>
      <c r="Y1498" s="8"/>
      <c r="Z1498" s="1" t="s">
        <v>37</v>
      </c>
      <c r="AA1498" s="2" t="s">
        <v>23</v>
      </c>
      <c r="AB1498" s="2" t="str" cm="1">
        <f t="array" ref="AB14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499" spans="1:30" ht="15" hidden="1" customHeight="1" x14ac:dyDescent="0.35">
      <c r="A1499" s="1">
        <v>2275</v>
      </c>
      <c r="B1499" s="1">
        <v>4</v>
      </c>
      <c r="C1499" s="11">
        <v>-8.4056022560381294</v>
      </c>
      <c r="D1499" s="10">
        <v>41.830933389221798</v>
      </c>
      <c r="E1499" s="1">
        <v>6585</v>
      </c>
      <c r="F1499" s="2" t="s">
        <v>1663</v>
      </c>
      <c r="G1499" s="1"/>
      <c r="H1499" s="2" t="s">
        <v>34</v>
      </c>
      <c r="I1499" s="2" t="s">
        <v>262</v>
      </c>
      <c r="J1499" s="2" t="s">
        <v>1199</v>
      </c>
      <c r="K1499" s="1">
        <v>-22636</v>
      </c>
      <c r="L1499" s="1">
        <v>240199</v>
      </c>
      <c r="M1499" s="2" t="s">
        <v>20</v>
      </c>
      <c r="N1499" s="1">
        <v>2010</v>
      </c>
      <c r="O1499" s="1" t="str" cm="1">
        <f t="array" ref="O14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9" s="1" t="str" cm="1">
        <f t="array" ref="P14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499" s="2" t="s">
        <v>31</v>
      </c>
      <c r="R1499" s="2" t="str" cm="1">
        <f t="array" ref="R14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499" s="2" t="str">
        <f>IF(Esta[[#This Row],[TEC - Tipo de Estrutura 2]]="Pórtico","Vãos Multiplos",Esta[[#This Row],[TEC - Tipo de Estrutura 2]])</f>
        <v>Vãos Multiplos</v>
      </c>
      <c r="T1499" s="1">
        <v>3</v>
      </c>
      <c r="U1499" s="1">
        <v>53.5</v>
      </c>
      <c r="V1499" s="1">
        <v>8.1</v>
      </c>
      <c r="W1499" s="1">
        <v>29.5</v>
      </c>
      <c r="X1499" s="1">
        <v>12.45</v>
      </c>
      <c r="Y1499" s="8"/>
      <c r="Z1499" s="1" t="s">
        <v>37</v>
      </c>
      <c r="AA1499" s="2" t="s">
        <v>35</v>
      </c>
      <c r="AB1499" s="2" t="str" cm="1">
        <f t="array" ref="AB14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4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0" spans="1:30" ht="15" hidden="1" customHeight="1" x14ac:dyDescent="0.35">
      <c r="A1500" s="1">
        <v>2276</v>
      </c>
      <c r="B1500" s="1">
        <v>4</v>
      </c>
      <c r="C1500" s="11">
        <v>-8.4015836174534098</v>
      </c>
      <c r="D1500" s="10">
        <v>41.840072211452103</v>
      </c>
      <c r="E1500" s="1">
        <v>6586</v>
      </c>
      <c r="F1500" s="2" t="s">
        <v>1664</v>
      </c>
      <c r="G1500" s="1"/>
      <c r="H1500" s="2" t="s">
        <v>34</v>
      </c>
      <c r="I1500" s="2" t="s">
        <v>262</v>
      </c>
      <c r="J1500" s="2" t="s">
        <v>1199</v>
      </c>
      <c r="K1500" s="1">
        <v>-22299</v>
      </c>
      <c r="L1500" s="1">
        <v>241213</v>
      </c>
      <c r="M1500" s="2" t="s">
        <v>20</v>
      </c>
      <c r="N1500" s="1">
        <v>2010</v>
      </c>
      <c r="O1500" s="1" t="str" cm="1">
        <f t="array" ref="O15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0" s="1" t="str" cm="1">
        <f t="array" ref="P15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0" s="2" t="s">
        <v>31</v>
      </c>
      <c r="R1500" s="2" t="str" cm="1">
        <f t="array" ref="R15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0" s="2" t="str">
        <f>IF(Esta[[#This Row],[TEC - Tipo de Estrutura 2]]="Pórtico","Vãos Multiplos",Esta[[#This Row],[TEC - Tipo de Estrutura 2]])</f>
        <v>Vãos Multiplos</v>
      </c>
      <c r="T1500" s="1">
        <v>3</v>
      </c>
      <c r="U1500" s="1">
        <v>40</v>
      </c>
      <c r="V1500" s="1">
        <v>9.6</v>
      </c>
      <c r="W1500" s="1">
        <v>22</v>
      </c>
      <c r="X1500" s="1">
        <v>8.3800000000000008</v>
      </c>
      <c r="Y1500" s="8"/>
      <c r="Z1500" s="1" t="s">
        <v>37</v>
      </c>
      <c r="AA1500" s="2" t="s">
        <v>35</v>
      </c>
      <c r="AB1500" s="2" t="str" cm="1">
        <f t="array" ref="AB15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1" spans="1:30" ht="15" hidden="1" customHeight="1" x14ac:dyDescent="0.35">
      <c r="A1501" s="1">
        <v>2277</v>
      </c>
      <c r="B1501" s="1">
        <v>4</v>
      </c>
      <c r="C1501" s="11">
        <v>-8.4082142672604991</v>
      </c>
      <c r="D1501" s="10">
        <v>41.856172415218097</v>
      </c>
      <c r="E1501" s="1">
        <v>6587</v>
      </c>
      <c r="F1501" s="2" t="s">
        <v>1665</v>
      </c>
      <c r="G1501" s="1"/>
      <c r="H1501" s="2" t="s">
        <v>34</v>
      </c>
      <c r="I1501" s="2" t="s">
        <v>262</v>
      </c>
      <c r="J1501" s="2" t="s">
        <v>1199</v>
      </c>
      <c r="K1501" s="1">
        <v>-22844</v>
      </c>
      <c r="L1501" s="1">
        <v>243003</v>
      </c>
      <c r="M1501" s="2" t="s">
        <v>20</v>
      </c>
      <c r="N1501" s="1">
        <v>2010</v>
      </c>
      <c r="O1501" s="1" t="str" cm="1">
        <f t="array" ref="O15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1" s="1" t="str" cm="1">
        <f t="array" ref="P15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1" s="2" t="s">
        <v>31</v>
      </c>
      <c r="R1501" s="2" t="str" cm="1">
        <f t="array" ref="R15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1" s="2" t="str">
        <f>IF(Esta[[#This Row],[TEC - Tipo de Estrutura 2]]="Pórtico","Vãos Multiplos",Esta[[#This Row],[TEC - Tipo de Estrutura 2]])</f>
        <v>Vãos Multiplos</v>
      </c>
      <c r="T1501" s="1">
        <v>3</v>
      </c>
      <c r="U1501" s="1">
        <v>57.5</v>
      </c>
      <c r="V1501" s="1">
        <v>12.75</v>
      </c>
      <c r="W1501" s="1">
        <v>29.5</v>
      </c>
      <c r="X1501" s="1">
        <v>9.4</v>
      </c>
      <c r="Y1501" s="8"/>
      <c r="Z1501" s="1" t="s">
        <v>37</v>
      </c>
      <c r="AA1501" s="2" t="s">
        <v>35</v>
      </c>
      <c r="AB1501" s="2" t="str" cm="1">
        <f t="array" ref="AB15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2" spans="1:30" ht="15" hidden="1" customHeight="1" x14ac:dyDescent="0.35">
      <c r="A1502" s="1">
        <v>2278</v>
      </c>
      <c r="B1502" s="1">
        <v>4</v>
      </c>
      <c r="C1502" s="11">
        <v>-8.4095750517007204</v>
      </c>
      <c r="D1502" s="10">
        <v>41.819795782448203</v>
      </c>
      <c r="E1502" s="1">
        <v>6588</v>
      </c>
      <c r="F1502" s="2" t="s">
        <v>1666</v>
      </c>
      <c r="G1502" s="1"/>
      <c r="H1502" s="2" t="s">
        <v>34</v>
      </c>
      <c r="I1502" s="2" t="s">
        <v>262</v>
      </c>
      <c r="J1502" s="2" t="s">
        <v>1199</v>
      </c>
      <c r="K1502" s="1">
        <v>-22970</v>
      </c>
      <c r="L1502" s="1">
        <v>238963</v>
      </c>
      <c r="M1502" s="2" t="s">
        <v>20</v>
      </c>
      <c r="N1502" s="1">
        <v>2011</v>
      </c>
      <c r="O1502" s="1" t="str" cm="1">
        <f t="array" ref="O15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502" s="1" t="str" cm="1">
        <f t="array" ref="P15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2" s="2" t="s">
        <v>31</v>
      </c>
      <c r="R1502" s="2" t="str" cm="1">
        <f t="array" ref="R15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2" s="2" t="str">
        <f>IF(Esta[[#This Row],[TEC - Tipo de Estrutura 2]]="Pórtico","Vãos Multiplos",Esta[[#This Row],[TEC - Tipo de Estrutura 2]])</f>
        <v>Vãos Multiplos</v>
      </c>
      <c r="T1502" s="1">
        <v>2</v>
      </c>
      <c r="U1502" s="1">
        <v>57</v>
      </c>
      <c r="V1502" s="1">
        <v>8.6999999999999993</v>
      </c>
      <c r="W1502" s="1">
        <v>28.5</v>
      </c>
      <c r="X1502" s="1">
        <v>8.02</v>
      </c>
      <c r="Y1502" s="8"/>
      <c r="Z1502" s="1" t="s">
        <v>37</v>
      </c>
      <c r="AA1502" s="2" t="s">
        <v>35</v>
      </c>
      <c r="AB1502" s="2" t="str" cm="1">
        <f t="array" ref="AB15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3" spans="1:30" ht="15" hidden="1" customHeight="1" x14ac:dyDescent="0.35">
      <c r="A1503" s="1">
        <v>2289</v>
      </c>
      <c r="B1503" s="1">
        <v>3</v>
      </c>
      <c r="C1503" s="11">
        <v>-8.5700896196823297</v>
      </c>
      <c r="D1503" s="10">
        <v>41.178828570499803</v>
      </c>
      <c r="E1503" s="1">
        <v>6638</v>
      </c>
      <c r="F1503" s="2" t="s">
        <v>1667</v>
      </c>
      <c r="G1503" s="1"/>
      <c r="H1503" s="2" t="s">
        <v>18</v>
      </c>
      <c r="I1503" s="2" t="s">
        <v>480</v>
      </c>
      <c r="J1503" s="2" t="s">
        <v>480</v>
      </c>
      <c r="K1503" s="1">
        <v>-36666</v>
      </c>
      <c r="L1503" s="1">
        <v>167830</v>
      </c>
      <c r="M1503" s="2" t="s">
        <v>20</v>
      </c>
      <c r="N1503" s="1">
        <v>2005</v>
      </c>
      <c r="O1503" s="1" t="str" cm="1">
        <f t="array" ref="O15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3" s="1" t="str" cm="1">
        <f t="array" ref="P15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3" s="2" t="s">
        <v>57</v>
      </c>
      <c r="R1503" s="2" t="str" cm="1">
        <f t="array" ref="R15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03" s="2" t="str">
        <f>IF(Esta[[#This Row],[TEC - Tipo de Estrutura 2]]="Pórtico","Vãos Multiplos",Esta[[#This Row],[TEC - Tipo de Estrutura 2]])</f>
        <v>Vãos Multiplos</v>
      </c>
      <c r="T1503" s="1">
        <v>1</v>
      </c>
      <c r="U1503" s="1">
        <v>3.4</v>
      </c>
      <c r="V1503" s="1">
        <v>37</v>
      </c>
      <c r="W1503" s="1">
        <v>3.4</v>
      </c>
      <c r="X1503" s="7"/>
      <c r="Y1503" s="8"/>
      <c r="Z1503" s="1" t="s">
        <v>37</v>
      </c>
      <c r="AA1503" s="2" t="s">
        <v>23</v>
      </c>
      <c r="AB1503" s="2" t="str" cm="1">
        <f t="array" ref="AB15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4" spans="1:30" ht="15" hidden="1" customHeight="1" x14ac:dyDescent="0.35">
      <c r="A1504" s="1">
        <v>2290</v>
      </c>
      <c r="B1504" s="1">
        <v>4</v>
      </c>
      <c r="C1504" s="11">
        <v>-8.5711766339309907</v>
      </c>
      <c r="D1504" s="10">
        <v>41.155944419047302</v>
      </c>
      <c r="E1504" s="1">
        <v>6639</v>
      </c>
      <c r="F1504" s="2" t="s">
        <v>1668</v>
      </c>
      <c r="G1504" s="1"/>
      <c r="H1504" s="2" t="s">
        <v>34</v>
      </c>
      <c r="I1504" s="2" t="s">
        <v>480</v>
      </c>
      <c r="J1504" s="2" t="s">
        <v>480</v>
      </c>
      <c r="K1504" s="1">
        <v>-36770</v>
      </c>
      <c r="L1504" s="1">
        <v>165289</v>
      </c>
      <c r="M1504" s="2" t="s">
        <v>20</v>
      </c>
      <c r="N1504" s="1">
        <v>2005</v>
      </c>
      <c r="O1504" s="1" t="str" cm="1">
        <f t="array" ref="O15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4" s="1" t="str" cm="1">
        <f t="array" ref="P15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4" s="2" t="s">
        <v>31</v>
      </c>
      <c r="R1504" s="2" t="str" cm="1">
        <f t="array" ref="R15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4" s="2" t="str">
        <f>IF(Esta[[#This Row],[TEC - Tipo de Estrutura 2]]="Pórtico","Vãos Multiplos",Esta[[#This Row],[TEC - Tipo de Estrutura 2]])</f>
        <v>Vãos Multiplos</v>
      </c>
      <c r="T1504" s="1">
        <v>3</v>
      </c>
      <c r="U1504" s="1">
        <v>3.3</v>
      </c>
      <c r="V1504" s="1">
        <v>26</v>
      </c>
      <c r="W1504" s="1">
        <v>1.1000000000000001</v>
      </c>
      <c r="X1504" s="1">
        <v>4</v>
      </c>
      <c r="Y1504" s="8"/>
      <c r="Z1504" s="1" t="s">
        <v>37</v>
      </c>
      <c r="AA1504" s="2" t="s">
        <v>35</v>
      </c>
      <c r="AB1504" s="2" t="str" cm="1">
        <f t="array" ref="AB15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5" spans="1:30" ht="15" hidden="1" customHeight="1" x14ac:dyDescent="0.35">
      <c r="A1505" s="1">
        <v>2294</v>
      </c>
      <c r="B1505" s="1">
        <v>1</v>
      </c>
      <c r="C1505" s="11">
        <v>-7.0913904515667703</v>
      </c>
      <c r="D1505" s="10">
        <v>41.265590648626301</v>
      </c>
      <c r="E1505" s="1">
        <v>6722</v>
      </c>
      <c r="F1505" s="2" t="s">
        <v>1669</v>
      </c>
      <c r="G1505" s="1" t="s">
        <v>1857</v>
      </c>
      <c r="H1505" s="2" t="s">
        <v>25</v>
      </c>
      <c r="I1505" s="2" t="s">
        <v>1112</v>
      </c>
      <c r="J1505" s="2" t="s">
        <v>1141</v>
      </c>
      <c r="K1505" s="1">
        <v>87293</v>
      </c>
      <c r="L1505" s="1">
        <v>177897</v>
      </c>
      <c r="M1505" s="2" t="s">
        <v>20</v>
      </c>
      <c r="N1505" s="1">
        <v>1967</v>
      </c>
      <c r="O1505" s="1" t="str" cm="1">
        <f t="array" ref="O15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05" s="1" t="str" cm="1">
        <f t="array" ref="P15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Antes de 1983</v>
      </c>
      <c r="Q1505" s="2" t="s">
        <v>31</v>
      </c>
      <c r="R1505" s="2" t="str" cm="1">
        <f t="array" ref="R15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5" s="2" t="str">
        <f>IF(Esta[[#This Row],[TEC - Tipo de Estrutura 2]]="Pórtico","Vãos Multiplos",Esta[[#This Row],[TEC - Tipo de Estrutura 2]])</f>
        <v>Vãos Multiplos</v>
      </c>
      <c r="T1505" s="1">
        <v>3</v>
      </c>
      <c r="U1505" s="1">
        <v>63.65</v>
      </c>
      <c r="V1505" s="1">
        <v>4.4000000000000004</v>
      </c>
      <c r="W1505" s="1">
        <v>21.7</v>
      </c>
      <c r="X1505" s="1">
        <v>6.4</v>
      </c>
      <c r="Y1505" s="8"/>
      <c r="Z1505" s="1" t="s">
        <v>37</v>
      </c>
      <c r="AA1505" s="2" t="s">
        <v>221</v>
      </c>
      <c r="AB1505" s="2" t="str" cm="1">
        <f t="array" ref="AB15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5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506" spans="1:30" ht="15" customHeight="1" x14ac:dyDescent="0.35">
      <c r="A1506" s="1">
        <v>2297</v>
      </c>
      <c r="B1506" s="1">
        <v>4</v>
      </c>
      <c r="C1506" s="11">
        <v>-9.1718997679763703</v>
      </c>
      <c r="D1506" s="10">
        <v>38.729085070421199</v>
      </c>
      <c r="E1506" s="1">
        <v>6738</v>
      </c>
      <c r="F1506" s="2" t="s">
        <v>1670</v>
      </c>
      <c r="G1506" s="1"/>
      <c r="H1506" s="2" t="s">
        <v>18</v>
      </c>
      <c r="I1506" s="2" t="s">
        <v>254</v>
      </c>
      <c r="J1506" s="2" t="s">
        <v>254</v>
      </c>
      <c r="K1506" s="1">
        <v>-90330</v>
      </c>
      <c r="L1506" s="1">
        <v>-103754</v>
      </c>
      <c r="M1506" s="2" t="s">
        <v>20</v>
      </c>
      <c r="N1506" s="1">
        <v>1996</v>
      </c>
      <c r="O1506" s="1" t="str" cm="1">
        <f t="array" ref="O15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6" s="1" t="str" cm="1">
        <f t="array" ref="P15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6" s="2" t="s">
        <v>591</v>
      </c>
      <c r="R1506" s="2" t="str" cm="1">
        <f t="array" ref="R15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506" s="2" t="str">
        <f>IF(Esta[[#This Row],[TEC - Tipo de Estrutura 2]]="Pórtico","Vãos Multiplos",Esta[[#This Row],[TEC - Tipo de Estrutura 2]])</f>
        <v>Outro</v>
      </c>
      <c r="T1506" s="1">
        <v>1</v>
      </c>
      <c r="U1506" s="1">
        <v>14.6</v>
      </c>
      <c r="V1506" s="1">
        <v>33.5</v>
      </c>
      <c r="W1506" s="1">
        <v>14.6</v>
      </c>
      <c r="X1506" s="7"/>
      <c r="Y1506" s="8"/>
      <c r="Z1506" s="1" t="s">
        <v>29</v>
      </c>
      <c r="AA1506" s="2" t="s">
        <v>23</v>
      </c>
      <c r="AB1506" s="2" t="str" cm="1">
        <f t="array" ref="AB15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  <c r="AD1506" s="2" t="s">
        <v>35</v>
      </c>
    </row>
    <row r="1507" spans="1:30" ht="15" hidden="1" customHeight="1" x14ac:dyDescent="0.35">
      <c r="A1507" s="1">
        <v>2298</v>
      </c>
      <c r="B1507" s="1">
        <v>5</v>
      </c>
      <c r="C1507" s="11">
        <v>-9.1661014171860309</v>
      </c>
      <c r="D1507" s="10">
        <v>38.748070922802498</v>
      </c>
      <c r="E1507" s="1">
        <v>6743</v>
      </c>
      <c r="F1507" s="2" t="s">
        <v>1671</v>
      </c>
      <c r="G1507" s="1"/>
      <c r="H1507" s="2" t="s">
        <v>34</v>
      </c>
      <c r="I1507" s="2" t="s">
        <v>254</v>
      </c>
      <c r="J1507" s="2" t="s">
        <v>254</v>
      </c>
      <c r="K1507" s="1">
        <v>-89802</v>
      </c>
      <c r="L1507" s="1">
        <v>-101652</v>
      </c>
      <c r="M1507" s="2" t="s">
        <v>20</v>
      </c>
      <c r="N1507" s="1">
        <v>1995</v>
      </c>
      <c r="O1507" s="1" t="str" cm="1">
        <f t="array" ref="O15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7" s="1" t="str" cm="1">
        <f t="array" ref="P15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7" s="2" t="s">
        <v>31</v>
      </c>
      <c r="R1507" s="2" t="str" cm="1">
        <f t="array" ref="R15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7" s="2" t="str">
        <f>IF(Esta[[#This Row],[TEC - Tipo de Estrutura 2]]="Pórtico","Vãos Multiplos",Esta[[#This Row],[TEC - Tipo de Estrutura 2]])</f>
        <v>Vãos Multiplos</v>
      </c>
      <c r="T1507" s="1">
        <v>3</v>
      </c>
      <c r="U1507" s="1">
        <v>84.9</v>
      </c>
      <c r="V1507" s="1">
        <v>14.4</v>
      </c>
      <c r="W1507" s="1">
        <v>34.4</v>
      </c>
      <c r="X1507" s="1">
        <v>5.8</v>
      </c>
      <c r="Y1507" s="8"/>
      <c r="Z1507" s="1" t="s">
        <v>29</v>
      </c>
      <c r="AA1507" s="2" t="s">
        <v>35</v>
      </c>
      <c r="AB1507" s="2" t="str" cm="1">
        <f t="array" ref="AB15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8" spans="1:30" ht="15" hidden="1" customHeight="1" x14ac:dyDescent="0.35">
      <c r="A1508" s="1">
        <v>2299</v>
      </c>
      <c r="B1508" s="1">
        <v>4</v>
      </c>
      <c r="C1508" s="11">
        <v>-9.1678569022173004</v>
      </c>
      <c r="D1508" s="10">
        <v>38.750154216884802</v>
      </c>
      <c r="E1508" s="1">
        <v>6744</v>
      </c>
      <c r="F1508" s="2" t="s">
        <v>1672</v>
      </c>
      <c r="G1508" s="1"/>
      <c r="H1508" s="2" t="s">
        <v>34</v>
      </c>
      <c r="I1508" s="2" t="s">
        <v>254</v>
      </c>
      <c r="J1508" s="2" t="s">
        <v>254</v>
      </c>
      <c r="K1508" s="1">
        <v>-89952</v>
      </c>
      <c r="L1508" s="1">
        <v>-101419</v>
      </c>
      <c r="M1508" s="2" t="s">
        <v>20</v>
      </c>
      <c r="N1508" s="1">
        <v>1998</v>
      </c>
      <c r="O1508" s="1" t="str" cm="1">
        <f t="array" ref="O15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8" s="1" t="str" cm="1">
        <f t="array" ref="P15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8" s="2" t="s">
        <v>31</v>
      </c>
      <c r="R1508" s="2" t="str" cm="1">
        <f t="array" ref="R15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08" s="2" t="str">
        <f>IF(Esta[[#This Row],[TEC - Tipo de Estrutura 2]]="Pórtico","Vãos Multiplos",Esta[[#This Row],[TEC - Tipo de Estrutura 2]])</f>
        <v>Vãos Multiplos</v>
      </c>
      <c r="T1508" s="1">
        <v>3</v>
      </c>
      <c r="U1508" s="1">
        <v>60.8</v>
      </c>
      <c r="V1508" s="1">
        <v>28.1</v>
      </c>
      <c r="W1508" s="1">
        <v>37.200000000000003</v>
      </c>
      <c r="X1508" s="1">
        <v>8.4</v>
      </c>
      <c r="Y1508" s="8"/>
      <c r="Z1508" s="1" t="s">
        <v>29</v>
      </c>
      <c r="AA1508" s="2" t="s">
        <v>35</v>
      </c>
      <c r="AB1508" s="2" t="str" cm="1">
        <f t="array" ref="AB15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09" spans="1:30" ht="15" hidden="1" customHeight="1" x14ac:dyDescent="0.35">
      <c r="A1509" s="1">
        <v>2300</v>
      </c>
      <c r="B1509" s="1">
        <v>4</v>
      </c>
      <c r="C1509" s="11">
        <v>-9.17020391057609</v>
      </c>
      <c r="D1509" s="10">
        <v>38.752565525246702</v>
      </c>
      <c r="E1509" s="1">
        <v>6745</v>
      </c>
      <c r="F1509" s="2" t="s">
        <v>1673</v>
      </c>
      <c r="G1509" s="1"/>
      <c r="H1509" s="2" t="s">
        <v>18</v>
      </c>
      <c r="I1509" s="2" t="s">
        <v>254</v>
      </c>
      <c r="J1509" s="2" t="s">
        <v>254</v>
      </c>
      <c r="K1509" s="1">
        <v>-90153</v>
      </c>
      <c r="L1509" s="1">
        <v>-101149</v>
      </c>
      <c r="M1509" s="2" t="s">
        <v>20</v>
      </c>
      <c r="N1509" s="1">
        <v>1992</v>
      </c>
      <c r="O1509" s="1" t="str" cm="1">
        <f t="array" ref="O15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9" s="1" t="str" cm="1">
        <f t="array" ref="P15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09" s="2" t="s">
        <v>21</v>
      </c>
      <c r="R1509" s="2" t="str" cm="1">
        <f t="array" ref="R15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09" s="2" t="str">
        <f>IF(Esta[[#This Row],[TEC - Tipo de Estrutura 2]]="Pórtico","Vãos Multiplos",Esta[[#This Row],[TEC - Tipo de Estrutura 2]])</f>
        <v>Tabuleiro simples/apoiado</v>
      </c>
      <c r="T1509" s="1">
        <v>1</v>
      </c>
      <c r="U1509" s="1">
        <v>19.899999999999999</v>
      </c>
      <c r="V1509" s="1">
        <v>31.6</v>
      </c>
      <c r="W1509" s="1">
        <v>19.899999999999999</v>
      </c>
      <c r="X1509" s="7"/>
      <c r="Y1509" s="8"/>
      <c r="Z1509" s="1" t="s">
        <v>29</v>
      </c>
      <c r="AA1509" s="2" t="s">
        <v>35</v>
      </c>
      <c r="AB1509" s="2" t="str" cm="1">
        <f t="array" ref="AB15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0" spans="1:30" ht="15" hidden="1" customHeight="1" x14ac:dyDescent="0.35">
      <c r="A1510" s="1">
        <v>2301</v>
      </c>
      <c r="B1510" s="1">
        <v>4</v>
      </c>
      <c r="C1510" s="11">
        <v>-9.1716161236549496</v>
      </c>
      <c r="D1510" s="10">
        <v>38.754759899331098</v>
      </c>
      <c r="E1510" s="1">
        <v>6746</v>
      </c>
      <c r="F1510" s="2" t="s">
        <v>1674</v>
      </c>
      <c r="G1510" s="1"/>
      <c r="H1510" s="2" t="s">
        <v>18</v>
      </c>
      <c r="I1510" s="2" t="s">
        <v>254</v>
      </c>
      <c r="J1510" s="2" t="s">
        <v>254</v>
      </c>
      <c r="K1510" s="1">
        <v>-90273</v>
      </c>
      <c r="L1510" s="1">
        <v>-100904</v>
      </c>
      <c r="M1510" s="2" t="s">
        <v>20</v>
      </c>
      <c r="N1510" s="1">
        <v>1993</v>
      </c>
      <c r="O1510" s="1" t="str" cm="1">
        <f t="array" ref="O15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0" s="1" t="str" cm="1">
        <f t="array" ref="P15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0" s="2" t="s">
        <v>31</v>
      </c>
      <c r="R1510" s="2" t="str" cm="1">
        <f t="array" ref="R15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0" s="2" t="str">
        <f>IF(Esta[[#This Row],[TEC - Tipo de Estrutura 2]]="Pórtico","Vãos Multiplos",Esta[[#This Row],[TEC - Tipo de Estrutura 2]])</f>
        <v>Vãos Multiplos</v>
      </c>
      <c r="T1510" s="1">
        <v>3</v>
      </c>
      <c r="U1510" s="1">
        <v>37.200000000000003</v>
      </c>
      <c r="V1510" s="1">
        <v>32.1</v>
      </c>
      <c r="W1510" s="1">
        <v>22.1</v>
      </c>
      <c r="X1510" s="1">
        <v>7.8</v>
      </c>
      <c r="Y1510" s="8"/>
      <c r="Z1510" s="1" t="s">
        <v>29</v>
      </c>
      <c r="AA1510" s="2" t="s">
        <v>35</v>
      </c>
      <c r="AB1510" s="2" t="str" cm="1">
        <f t="array" ref="AB15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1" spans="1:30" ht="15" hidden="1" customHeight="1" x14ac:dyDescent="0.35">
      <c r="A1511" s="1">
        <v>2302</v>
      </c>
      <c r="B1511" s="1">
        <v>4</v>
      </c>
      <c r="C1511" s="11">
        <v>-9.1716001509135303</v>
      </c>
      <c r="D1511" s="10">
        <v>38.756039149920099</v>
      </c>
      <c r="E1511" s="1">
        <v>6747</v>
      </c>
      <c r="F1511" s="2" t="s">
        <v>1675</v>
      </c>
      <c r="G1511" s="1"/>
      <c r="H1511" s="2" t="s">
        <v>18</v>
      </c>
      <c r="I1511" s="2" t="s">
        <v>254</v>
      </c>
      <c r="J1511" s="2" t="s">
        <v>254</v>
      </c>
      <c r="K1511" s="1">
        <v>-90270</v>
      </c>
      <c r="L1511" s="1">
        <v>-100762</v>
      </c>
      <c r="M1511" s="2" t="s">
        <v>20</v>
      </c>
      <c r="N1511" s="1">
        <v>1993</v>
      </c>
      <c r="O1511" s="1" t="str" cm="1">
        <f t="array" ref="O15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1" s="1" t="str" cm="1">
        <f t="array" ref="P15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1" s="2" t="s">
        <v>21</v>
      </c>
      <c r="R1511" s="2" t="str" cm="1">
        <f t="array" ref="R15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1" s="2" t="str">
        <f>IF(Esta[[#This Row],[TEC - Tipo de Estrutura 2]]="Pórtico","Vãos Multiplos",Esta[[#This Row],[TEC - Tipo de Estrutura 2]])</f>
        <v>Tabuleiro simples/apoiado</v>
      </c>
      <c r="T1511" s="1">
        <v>1</v>
      </c>
      <c r="U1511" s="1">
        <v>17.5</v>
      </c>
      <c r="V1511" s="1">
        <v>12.6</v>
      </c>
      <c r="W1511" s="1">
        <v>17.5</v>
      </c>
      <c r="X1511" s="7"/>
      <c r="Y1511" s="8"/>
      <c r="Z1511" s="1" t="s">
        <v>29</v>
      </c>
      <c r="AA1511" s="2" t="s">
        <v>35</v>
      </c>
      <c r="AB1511" s="2" t="str" cm="1">
        <f t="array" ref="AB15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2" spans="1:30" ht="15" hidden="1" customHeight="1" x14ac:dyDescent="0.35">
      <c r="A1512" s="1">
        <v>2303</v>
      </c>
      <c r="B1512" s="1">
        <v>4</v>
      </c>
      <c r="C1512" s="11">
        <v>-9.1724522523006993</v>
      </c>
      <c r="D1512" s="10">
        <v>38.756094630203002</v>
      </c>
      <c r="E1512" s="1">
        <v>6747</v>
      </c>
      <c r="F1512" s="2" t="s">
        <v>1676</v>
      </c>
      <c r="G1512" s="1"/>
      <c r="H1512" s="2" t="s">
        <v>18</v>
      </c>
      <c r="I1512" s="2" t="s">
        <v>254</v>
      </c>
      <c r="J1512" s="2" t="s">
        <v>254</v>
      </c>
      <c r="K1512" s="1">
        <v>-90344</v>
      </c>
      <c r="L1512" s="1">
        <v>-100755</v>
      </c>
      <c r="M1512" s="2" t="s">
        <v>20</v>
      </c>
      <c r="N1512" s="1">
        <v>1993</v>
      </c>
      <c r="O1512" s="1" t="str" cm="1">
        <f t="array" ref="O15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2" s="1" t="str" cm="1">
        <f t="array" ref="P15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2" s="2" t="s">
        <v>21</v>
      </c>
      <c r="R1512" s="2" t="str" cm="1">
        <f t="array" ref="R15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2" s="2" t="str">
        <f>IF(Esta[[#This Row],[TEC - Tipo de Estrutura 2]]="Pórtico","Vãos Multiplos",Esta[[#This Row],[TEC - Tipo de Estrutura 2]])</f>
        <v>Tabuleiro simples/apoiado</v>
      </c>
      <c r="T1512" s="1">
        <v>1</v>
      </c>
      <c r="U1512" s="1">
        <v>21.3</v>
      </c>
      <c r="V1512" s="1">
        <v>12.6</v>
      </c>
      <c r="W1512" s="1">
        <v>21.3</v>
      </c>
      <c r="X1512" s="7"/>
      <c r="Y1512" s="8"/>
      <c r="Z1512" s="1" t="s">
        <v>29</v>
      </c>
      <c r="AA1512" s="2" t="s">
        <v>35</v>
      </c>
      <c r="AB1512" s="2" t="str" cm="1">
        <f t="array" ref="AB15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3" spans="1:30" ht="15" hidden="1" customHeight="1" x14ac:dyDescent="0.35">
      <c r="A1513" s="1">
        <v>2304</v>
      </c>
      <c r="B1513" s="1">
        <v>4</v>
      </c>
      <c r="C1513" s="11">
        <v>-9.1721066538826008</v>
      </c>
      <c r="D1513" s="10">
        <v>38.756061671765202</v>
      </c>
      <c r="E1513" s="1">
        <v>6747</v>
      </c>
      <c r="F1513" s="2" t="s">
        <v>1677</v>
      </c>
      <c r="G1513" s="1"/>
      <c r="H1513" s="2" t="s">
        <v>18</v>
      </c>
      <c r="I1513" s="2" t="s">
        <v>254</v>
      </c>
      <c r="J1513" s="2" t="s">
        <v>254</v>
      </c>
      <c r="K1513" s="1">
        <v>-90314</v>
      </c>
      <c r="L1513" s="1">
        <v>-100759</v>
      </c>
      <c r="M1513" s="2" t="s">
        <v>20</v>
      </c>
      <c r="N1513" s="1">
        <v>1993</v>
      </c>
      <c r="O1513" s="1" t="str" cm="1">
        <f t="array" ref="O15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3" s="1" t="str" cm="1">
        <f t="array" ref="P15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3" s="2" t="s">
        <v>21</v>
      </c>
      <c r="R1513" s="2" t="str" cm="1">
        <f t="array" ref="R15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3" s="2" t="str">
        <f>IF(Esta[[#This Row],[TEC - Tipo de Estrutura 2]]="Pórtico","Vãos Multiplos",Esta[[#This Row],[TEC - Tipo de Estrutura 2]])</f>
        <v>Tabuleiro simples/apoiado</v>
      </c>
      <c r="T1513" s="1">
        <v>1</v>
      </c>
      <c r="U1513" s="1">
        <v>17.7</v>
      </c>
      <c r="V1513" s="1">
        <v>32.200000000000003</v>
      </c>
      <c r="W1513" s="1">
        <v>17.7</v>
      </c>
      <c r="X1513" s="7"/>
      <c r="Y1513" s="8"/>
      <c r="Z1513" s="1" t="s">
        <v>29</v>
      </c>
      <c r="AA1513" s="2" t="s">
        <v>35</v>
      </c>
      <c r="AB1513" s="2" t="str" cm="1">
        <f t="array" ref="AB15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4" spans="1:30" ht="15" hidden="1" customHeight="1" x14ac:dyDescent="0.35">
      <c r="A1514" s="1">
        <v>2305</v>
      </c>
      <c r="B1514" s="1">
        <v>4</v>
      </c>
      <c r="C1514" s="11">
        <v>-9.1724438718437398</v>
      </c>
      <c r="D1514" s="10">
        <v>38.757896265645599</v>
      </c>
      <c r="E1514" s="1">
        <v>6750</v>
      </c>
      <c r="F1514" s="2" t="s">
        <v>1678</v>
      </c>
      <c r="G1514" s="1"/>
      <c r="H1514" s="2" t="s">
        <v>18</v>
      </c>
      <c r="I1514" s="2" t="s">
        <v>254</v>
      </c>
      <c r="J1514" s="2" t="s">
        <v>254</v>
      </c>
      <c r="K1514" s="1">
        <v>-90341</v>
      </c>
      <c r="L1514" s="1">
        <v>-100555</v>
      </c>
      <c r="M1514" s="2" t="s">
        <v>20</v>
      </c>
      <c r="N1514" s="1">
        <v>1993</v>
      </c>
      <c r="O1514" s="1" t="str" cm="1">
        <f t="array" ref="O15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4" s="1" t="str" cm="1">
        <f t="array" ref="P15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4" s="2" t="s">
        <v>31</v>
      </c>
      <c r="R1514" s="2" t="str" cm="1">
        <f t="array" ref="R15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4" s="2" t="str">
        <f>IF(Esta[[#This Row],[TEC - Tipo de Estrutura 2]]="Pórtico","Vãos Multiplos",Esta[[#This Row],[TEC - Tipo de Estrutura 2]])</f>
        <v>Vãos Multiplos</v>
      </c>
      <c r="T1514" s="1">
        <v>3</v>
      </c>
      <c r="U1514" s="1">
        <v>75.400000000000006</v>
      </c>
      <c r="V1514" s="1">
        <v>38</v>
      </c>
      <c r="W1514" s="1">
        <v>43.4</v>
      </c>
      <c r="X1514" s="1">
        <v>6.3</v>
      </c>
      <c r="Y1514" s="8"/>
      <c r="Z1514" s="1" t="s">
        <v>29</v>
      </c>
      <c r="AA1514" s="2" t="s">
        <v>35</v>
      </c>
      <c r="AB1514" s="2" t="str" cm="1">
        <f t="array" ref="AB15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5" spans="1:30" ht="15" hidden="1" customHeight="1" x14ac:dyDescent="0.35">
      <c r="A1515" s="1">
        <v>2306</v>
      </c>
      <c r="B1515" s="1">
        <v>4</v>
      </c>
      <c r="C1515" s="11">
        <v>-9.1726846368395396</v>
      </c>
      <c r="D1515" s="10">
        <v>38.760218137089197</v>
      </c>
      <c r="E1515" s="1">
        <v>6753</v>
      </c>
      <c r="F1515" s="2" t="s">
        <v>1679</v>
      </c>
      <c r="G1515" s="1"/>
      <c r="H1515" s="2" t="s">
        <v>18</v>
      </c>
      <c r="I1515" s="2" t="s">
        <v>254</v>
      </c>
      <c r="J1515" s="2" t="s">
        <v>254</v>
      </c>
      <c r="K1515" s="1">
        <v>-90359</v>
      </c>
      <c r="L1515" s="1">
        <v>-100297</v>
      </c>
      <c r="M1515" s="2" t="s">
        <v>20</v>
      </c>
      <c r="N1515" s="1">
        <v>1993</v>
      </c>
      <c r="O1515" s="1" t="str" cm="1">
        <f t="array" ref="O15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5" s="1" t="str" cm="1">
        <f t="array" ref="P15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5" s="2" t="s">
        <v>21</v>
      </c>
      <c r="R1515" s="2" t="str" cm="1">
        <f t="array" ref="R15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5" s="2" t="str">
        <f>IF(Esta[[#This Row],[TEC - Tipo de Estrutura 2]]="Pórtico","Vãos Multiplos",Esta[[#This Row],[TEC - Tipo de Estrutura 2]])</f>
        <v>Tabuleiro simples/apoiado</v>
      </c>
      <c r="T1515" s="1">
        <v>1</v>
      </c>
      <c r="U1515" s="1">
        <v>25.2</v>
      </c>
      <c r="V1515" s="1">
        <v>32.799999999999997</v>
      </c>
      <c r="W1515" s="1">
        <v>25.2</v>
      </c>
      <c r="X1515" s="7"/>
      <c r="Y1515" s="8"/>
      <c r="Z1515" s="1" t="s">
        <v>29</v>
      </c>
      <c r="AA1515" s="2" t="s">
        <v>35</v>
      </c>
      <c r="AB1515" s="2" t="str" cm="1">
        <f t="array" ref="AB15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6" spans="1:30" ht="15" hidden="1" customHeight="1" x14ac:dyDescent="0.35">
      <c r="A1516" s="1">
        <v>2307</v>
      </c>
      <c r="B1516" s="1">
        <v>4</v>
      </c>
      <c r="C1516" s="11">
        <v>-9.17315078887429</v>
      </c>
      <c r="D1516" s="10">
        <v>38.7637990928297</v>
      </c>
      <c r="E1516" s="1">
        <v>6754</v>
      </c>
      <c r="F1516" s="2" t="s">
        <v>1680</v>
      </c>
      <c r="G1516" s="1"/>
      <c r="H1516" s="2" t="s">
        <v>18</v>
      </c>
      <c r="I1516" s="2" t="s">
        <v>254</v>
      </c>
      <c r="J1516" s="2" t="s">
        <v>254</v>
      </c>
      <c r="K1516" s="1">
        <v>-90395</v>
      </c>
      <c r="L1516" s="1">
        <v>-99899</v>
      </c>
      <c r="M1516" s="2" t="s">
        <v>20</v>
      </c>
      <c r="N1516" s="1">
        <v>1993</v>
      </c>
      <c r="O1516" s="1" t="str" cm="1">
        <f t="array" ref="O15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6" s="1" t="str" cm="1">
        <f t="array" ref="P15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6" s="2" t="s">
        <v>21</v>
      </c>
      <c r="R1516" s="2" t="str" cm="1">
        <f t="array" ref="R15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16" s="2" t="str">
        <f>IF(Esta[[#This Row],[TEC - Tipo de Estrutura 2]]="Pórtico","Vãos Multiplos",Esta[[#This Row],[TEC - Tipo de Estrutura 2]])</f>
        <v>Tabuleiro simples/apoiado</v>
      </c>
      <c r="T1516" s="1">
        <v>1</v>
      </c>
      <c r="U1516" s="1">
        <v>28.2</v>
      </c>
      <c r="V1516" s="1">
        <v>31.7</v>
      </c>
      <c r="W1516" s="1">
        <v>28.2</v>
      </c>
      <c r="X1516" s="7"/>
      <c r="Y1516" s="8"/>
      <c r="Z1516" s="1" t="s">
        <v>29</v>
      </c>
      <c r="AA1516" s="2" t="s">
        <v>35</v>
      </c>
      <c r="AB1516" s="2" t="str" cm="1">
        <f t="array" ref="AB15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7" spans="1:30" ht="15" hidden="1" customHeight="1" x14ac:dyDescent="0.35">
      <c r="A1517" s="1">
        <v>2308</v>
      </c>
      <c r="B1517" s="1">
        <v>4</v>
      </c>
      <c r="C1517" s="11">
        <v>-9.1687282022434093</v>
      </c>
      <c r="D1517" s="10">
        <v>38.769053878568499</v>
      </c>
      <c r="E1517" s="1">
        <v>6755</v>
      </c>
      <c r="F1517" s="2" t="s">
        <v>1681</v>
      </c>
      <c r="G1517" s="1"/>
      <c r="H1517" s="2" t="s">
        <v>34</v>
      </c>
      <c r="I1517" s="2" t="s">
        <v>254</v>
      </c>
      <c r="J1517" s="2" t="s">
        <v>254</v>
      </c>
      <c r="K1517" s="1">
        <v>-90004</v>
      </c>
      <c r="L1517" s="1">
        <v>-99320</v>
      </c>
      <c r="M1517" s="2" t="s">
        <v>20</v>
      </c>
      <c r="N1517" s="1">
        <v>1998</v>
      </c>
      <c r="O1517" s="1" t="str" cm="1">
        <f t="array" ref="O15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7" s="1" t="str" cm="1">
        <f t="array" ref="P15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7" s="2" t="s">
        <v>31</v>
      </c>
      <c r="R1517" s="2" t="str" cm="1">
        <f t="array" ref="R15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7" s="2" t="str">
        <f>IF(Esta[[#This Row],[TEC - Tipo de Estrutura 2]]="Pórtico","Vãos Multiplos",Esta[[#This Row],[TEC - Tipo de Estrutura 2]])</f>
        <v>Vãos Multiplos</v>
      </c>
      <c r="T1517" s="1">
        <v>3</v>
      </c>
      <c r="U1517" s="1">
        <v>62.5</v>
      </c>
      <c r="V1517" s="1">
        <v>16.5</v>
      </c>
      <c r="W1517" s="1">
        <v>38.200000000000003</v>
      </c>
      <c r="X1517" s="1">
        <v>5.2</v>
      </c>
      <c r="Y1517" s="8"/>
      <c r="Z1517" s="1" t="s">
        <v>29</v>
      </c>
      <c r="AA1517" s="2" t="s">
        <v>35</v>
      </c>
      <c r="AB1517" s="2" t="str" cm="1">
        <f t="array" ref="AB15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8" spans="1:30" ht="15" hidden="1" customHeight="1" x14ac:dyDescent="0.35">
      <c r="A1518" s="1">
        <v>2309</v>
      </c>
      <c r="B1518" s="1">
        <v>4</v>
      </c>
      <c r="C1518" s="11">
        <v>-9.16901517923516</v>
      </c>
      <c r="D1518" s="10">
        <v>38.741154148928402</v>
      </c>
      <c r="E1518" s="1">
        <v>6764</v>
      </c>
      <c r="F1518" s="2" t="s">
        <v>1682</v>
      </c>
      <c r="G1518" s="1"/>
      <c r="H1518" s="2" t="s">
        <v>55</v>
      </c>
      <c r="I1518" s="2" t="s">
        <v>254</v>
      </c>
      <c r="J1518" s="2" t="s">
        <v>254</v>
      </c>
      <c r="K1518" s="1">
        <v>-90064</v>
      </c>
      <c r="L1518" s="1">
        <v>-102417</v>
      </c>
      <c r="M1518" s="2" t="s">
        <v>20</v>
      </c>
      <c r="N1518" s="1">
        <v>1993</v>
      </c>
      <c r="O1518" s="1" t="str" cm="1">
        <f t="array" ref="O15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8" s="1" t="str" cm="1">
        <f t="array" ref="P15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8" s="2" t="s">
        <v>31</v>
      </c>
      <c r="R1518" s="2" t="str" cm="1">
        <f t="array" ref="R15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8" s="2" t="str">
        <f>IF(Esta[[#This Row],[TEC - Tipo de Estrutura 2]]="Pórtico","Vãos Multiplos",Esta[[#This Row],[TEC - Tipo de Estrutura 2]])</f>
        <v>Vãos Multiplos</v>
      </c>
      <c r="T1518" s="1">
        <v>3</v>
      </c>
      <c r="U1518" s="1">
        <v>80</v>
      </c>
      <c r="V1518" s="1">
        <v>10.199999999999999</v>
      </c>
      <c r="W1518" s="1">
        <v>29.1</v>
      </c>
      <c r="X1518" s="1">
        <v>7</v>
      </c>
      <c r="Y1518" s="8"/>
      <c r="Z1518" s="1" t="s">
        <v>29</v>
      </c>
      <c r="AA1518" s="2" t="s">
        <v>23</v>
      </c>
      <c r="AB1518" s="2" t="str" cm="1">
        <f t="array" ref="AB15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19" spans="1:30" ht="15" hidden="1" customHeight="1" x14ac:dyDescent="0.35">
      <c r="A1519" s="1">
        <v>2310</v>
      </c>
      <c r="B1519" s="1">
        <v>4</v>
      </c>
      <c r="C1519" s="11">
        <v>-9.1649323425184992</v>
      </c>
      <c r="D1519" s="10">
        <v>38.743568328190896</v>
      </c>
      <c r="E1519" s="1">
        <v>6764</v>
      </c>
      <c r="F1519" s="2" t="s">
        <v>1683</v>
      </c>
      <c r="G1519" s="1"/>
      <c r="H1519" s="2" t="s">
        <v>55</v>
      </c>
      <c r="I1519" s="2" t="s">
        <v>254</v>
      </c>
      <c r="J1519" s="2" t="s">
        <v>254</v>
      </c>
      <c r="K1519" s="1">
        <v>-89706</v>
      </c>
      <c r="L1519" s="1">
        <v>-102153</v>
      </c>
      <c r="M1519" s="2" t="s">
        <v>20</v>
      </c>
      <c r="N1519" s="1">
        <v>1993</v>
      </c>
      <c r="O1519" s="1" t="str" cm="1">
        <f t="array" ref="O15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9" s="1" t="str" cm="1">
        <f t="array" ref="P15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19" s="2" t="s">
        <v>31</v>
      </c>
      <c r="R1519" s="2" t="str" cm="1">
        <f t="array" ref="R15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19" s="2" t="str">
        <f>IF(Esta[[#This Row],[TEC - Tipo de Estrutura 2]]="Pórtico","Vãos Multiplos",Esta[[#This Row],[TEC - Tipo de Estrutura 2]])</f>
        <v>Vãos Multiplos</v>
      </c>
      <c r="T1519" s="1">
        <v>4</v>
      </c>
      <c r="U1519" s="1">
        <v>89.6</v>
      </c>
      <c r="V1519" s="1">
        <v>7.4</v>
      </c>
      <c r="W1519" s="1">
        <v>24.7</v>
      </c>
      <c r="X1519" s="1">
        <v>5.8</v>
      </c>
      <c r="Y1519" s="8"/>
      <c r="Z1519" s="1" t="s">
        <v>29</v>
      </c>
      <c r="AA1519" s="2" t="s">
        <v>23</v>
      </c>
      <c r="AB1519" s="2" t="str" cm="1">
        <f t="array" ref="AB15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0" spans="1:30" ht="15" hidden="1" customHeight="1" x14ac:dyDescent="0.35">
      <c r="A1520" s="1">
        <v>2311</v>
      </c>
      <c r="B1520" s="1">
        <v>5</v>
      </c>
      <c r="C1520" s="11">
        <v>-9.1693072389090595</v>
      </c>
      <c r="D1520" s="10">
        <v>38.741466834304198</v>
      </c>
      <c r="E1520" s="1">
        <v>6764</v>
      </c>
      <c r="F1520" s="2" t="s">
        <v>1684</v>
      </c>
      <c r="G1520" s="1"/>
      <c r="H1520" s="2" t="s">
        <v>55</v>
      </c>
      <c r="I1520" s="2" t="s">
        <v>254</v>
      </c>
      <c r="J1520" s="2" t="s">
        <v>254</v>
      </c>
      <c r="K1520" s="1">
        <v>-90089</v>
      </c>
      <c r="L1520" s="1">
        <v>-102382</v>
      </c>
      <c r="M1520" s="2" t="s">
        <v>20</v>
      </c>
      <c r="N1520" s="1">
        <v>1993</v>
      </c>
      <c r="O1520" s="1" t="str" cm="1">
        <f t="array" ref="O15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0" s="1" t="str" cm="1">
        <f t="array" ref="P15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0" s="2" t="s">
        <v>31</v>
      </c>
      <c r="R1520" s="2" t="str" cm="1">
        <f t="array" ref="R15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0" s="2" t="str">
        <f>IF(Esta[[#This Row],[TEC - Tipo de Estrutura 2]]="Pórtico","Vãos Multiplos",Esta[[#This Row],[TEC - Tipo de Estrutura 2]])</f>
        <v>Vãos Multiplos</v>
      </c>
      <c r="T1520" s="1">
        <v>3</v>
      </c>
      <c r="U1520" s="1">
        <v>81.5</v>
      </c>
      <c r="V1520" s="1">
        <v>10.4</v>
      </c>
      <c r="W1520" s="1">
        <v>31.6</v>
      </c>
      <c r="X1520" s="1">
        <v>6.1</v>
      </c>
      <c r="Y1520" s="8"/>
      <c r="Z1520" s="1" t="s">
        <v>29</v>
      </c>
      <c r="AA1520" s="2" t="s">
        <v>35</v>
      </c>
      <c r="AB1520" s="2" t="str" cm="1">
        <f t="array" ref="AB15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1" spans="1:29" ht="15" hidden="1" customHeight="1" x14ac:dyDescent="0.35">
      <c r="A1521" s="1">
        <v>2312</v>
      </c>
      <c r="B1521" s="1">
        <v>3</v>
      </c>
      <c r="C1521" s="11">
        <v>-9.1658089791162798</v>
      </c>
      <c r="D1521" s="10">
        <v>38.743740742978297</v>
      </c>
      <c r="E1521" s="1">
        <v>6764</v>
      </c>
      <c r="F1521" s="2" t="s">
        <v>1685</v>
      </c>
      <c r="G1521" s="1"/>
      <c r="H1521" s="2" t="s">
        <v>55</v>
      </c>
      <c r="I1521" s="2" t="s">
        <v>254</v>
      </c>
      <c r="J1521" s="2" t="s">
        <v>254</v>
      </c>
      <c r="K1521" s="1">
        <v>-89782</v>
      </c>
      <c r="L1521" s="1">
        <v>-102133</v>
      </c>
      <c r="M1521" s="2" t="s">
        <v>20</v>
      </c>
      <c r="N1521" s="1">
        <v>1993</v>
      </c>
      <c r="O1521" s="1" t="str" cm="1">
        <f t="array" ref="O15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1" s="1" t="str" cm="1">
        <f t="array" ref="P15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1" s="2" t="s">
        <v>31</v>
      </c>
      <c r="R1521" s="2" t="str" cm="1">
        <f t="array" ref="R15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1" s="2" t="str">
        <f>IF(Esta[[#This Row],[TEC - Tipo de Estrutura 2]]="Pórtico","Vãos Multiplos",Esta[[#This Row],[TEC - Tipo de Estrutura 2]])</f>
        <v>Vãos Multiplos</v>
      </c>
      <c r="T1521" s="1">
        <v>3</v>
      </c>
      <c r="U1521" s="1">
        <v>71.900000000000006</v>
      </c>
      <c r="V1521" s="1">
        <v>7.3</v>
      </c>
      <c r="W1521" s="1">
        <v>29.5</v>
      </c>
      <c r="X1521" s="1">
        <v>6.3</v>
      </c>
      <c r="Y1521" s="8"/>
      <c r="Z1521" s="1" t="s">
        <v>29</v>
      </c>
      <c r="AA1521" s="2" t="s">
        <v>35</v>
      </c>
      <c r="AB1521" s="2" t="str" cm="1">
        <f t="array" ref="AB15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2" spans="1:29" ht="15" hidden="1" customHeight="1" x14ac:dyDescent="0.35">
      <c r="A1522" s="1">
        <v>2313</v>
      </c>
      <c r="B1522" s="1">
        <v>2</v>
      </c>
      <c r="C1522" s="11">
        <v>-9.1648994327720796</v>
      </c>
      <c r="D1522" s="10">
        <v>38.744478409392698</v>
      </c>
      <c r="E1522" s="1">
        <v>6764</v>
      </c>
      <c r="F1522" s="2" t="s">
        <v>1686</v>
      </c>
      <c r="G1522" s="1"/>
      <c r="H1522" s="2" t="s">
        <v>55</v>
      </c>
      <c r="I1522" s="2" t="s">
        <v>254</v>
      </c>
      <c r="J1522" s="2" t="s">
        <v>254</v>
      </c>
      <c r="K1522" s="1">
        <v>-89702</v>
      </c>
      <c r="L1522" s="1">
        <v>-102052</v>
      </c>
      <c r="M1522" s="2" t="s">
        <v>20</v>
      </c>
      <c r="N1522" s="1">
        <v>1993</v>
      </c>
      <c r="O1522" s="1" t="str" cm="1">
        <f t="array" ref="O15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2" s="1" t="str" cm="1">
        <f t="array" ref="P15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2" s="2" t="s">
        <v>31</v>
      </c>
      <c r="R1522" s="2" t="str" cm="1">
        <f t="array" ref="R15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2" s="2" t="str">
        <f>IF(Esta[[#This Row],[TEC - Tipo de Estrutura 2]]="Pórtico","Vãos Multiplos",Esta[[#This Row],[TEC - Tipo de Estrutura 2]])</f>
        <v>Vãos Multiplos</v>
      </c>
      <c r="T1522" s="1">
        <v>20</v>
      </c>
      <c r="U1522" s="1">
        <v>610.20000000000005</v>
      </c>
      <c r="V1522" s="1">
        <v>15.7</v>
      </c>
      <c r="W1522" s="1">
        <v>40.299999999999997</v>
      </c>
      <c r="X1522" s="1">
        <v>8.8000000000000007</v>
      </c>
      <c r="Y1522" s="8"/>
      <c r="Z1522" s="1" t="s">
        <v>29</v>
      </c>
      <c r="AA1522" s="2" t="s">
        <v>23</v>
      </c>
      <c r="AB1522" s="2" t="str" cm="1">
        <f t="array" ref="AB15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3" spans="1:29" ht="15" hidden="1" customHeight="1" x14ac:dyDescent="0.35">
      <c r="A1523" s="1">
        <v>2314</v>
      </c>
      <c r="B1523" s="1">
        <v>3</v>
      </c>
      <c r="C1523" s="11">
        <v>-9.1651639488078995</v>
      </c>
      <c r="D1523" s="10">
        <v>38.744476074139698</v>
      </c>
      <c r="E1523" s="1">
        <v>6764</v>
      </c>
      <c r="F1523" s="2" t="s">
        <v>1687</v>
      </c>
      <c r="G1523" s="1"/>
      <c r="H1523" s="2" t="s">
        <v>55</v>
      </c>
      <c r="I1523" s="2" t="s">
        <v>254</v>
      </c>
      <c r="J1523" s="2" t="s">
        <v>254</v>
      </c>
      <c r="K1523" s="1">
        <v>-89725</v>
      </c>
      <c r="L1523" s="1">
        <v>-102052</v>
      </c>
      <c r="M1523" s="2" t="s">
        <v>20</v>
      </c>
      <c r="N1523" s="1">
        <v>1993</v>
      </c>
      <c r="O1523" s="1" t="str" cm="1">
        <f t="array" ref="O15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3" s="1" t="str" cm="1">
        <f t="array" ref="P15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3" s="2" t="s">
        <v>31</v>
      </c>
      <c r="R1523" s="2" t="str" cm="1">
        <f t="array" ref="R15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3" s="2" t="str">
        <f>IF(Esta[[#This Row],[TEC - Tipo de Estrutura 2]]="Pórtico","Vãos Multiplos",Esta[[#This Row],[TEC - Tipo de Estrutura 2]])</f>
        <v>Vãos Multiplos</v>
      </c>
      <c r="T1523" s="1">
        <v>20</v>
      </c>
      <c r="U1523" s="1">
        <v>595.5</v>
      </c>
      <c r="V1523" s="1">
        <v>16</v>
      </c>
      <c r="W1523" s="1">
        <v>40.299999999999997</v>
      </c>
      <c r="X1523" s="1">
        <v>8.9</v>
      </c>
      <c r="Y1523" s="8"/>
      <c r="Z1523" s="1" t="s">
        <v>29</v>
      </c>
      <c r="AA1523" s="2" t="s">
        <v>35</v>
      </c>
      <c r="AB1523" s="2" t="str" cm="1">
        <f t="array" ref="AB15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4" spans="1:29" ht="15" hidden="1" customHeight="1" x14ac:dyDescent="0.35">
      <c r="A1524" s="1">
        <v>2315</v>
      </c>
      <c r="B1524" s="1">
        <v>4</v>
      </c>
      <c r="C1524" s="11">
        <v>-9.1647605170973492</v>
      </c>
      <c r="D1524" s="10">
        <v>38.744416580759001</v>
      </c>
      <c r="E1524" s="1">
        <v>6764</v>
      </c>
      <c r="F1524" s="2" t="s">
        <v>1688</v>
      </c>
      <c r="G1524" s="1"/>
      <c r="H1524" s="2" t="s">
        <v>55</v>
      </c>
      <c r="I1524" s="2" t="s">
        <v>254</v>
      </c>
      <c r="J1524" s="2" t="s">
        <v>254</v>
      </c>
      <c r="K1524" s="1">
        <v>-89690</v>
      </c>
      <c r="L1524" s="1">
        <v>-102059</v>
      </c>
      <c r="M1524" s="2" t="s">
        <v>20</v>
      </c>
      <c r="N1524" s="1">
        <v>1993</v>
      </c>
      <c r="O1524" s="1" t="str" cm="1">
        <f t="array" ref="O15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4" s="1" t="str" cm="1">
        <f t="array" ref="P15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4" s="2" t="s">
        <v>31</v>
      </c>
      <c r="R1524" s="2" t="str" cm="1">
        <f t="array" ref="R15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4" s="2" t="str">
        <f>IF(Esta[[#This Row],[TEC - Tipo de Estrutura 2]]="Pórtico","Vãos Multiplos",Esta[[#This Row],[TEC - Tipo de Estrutura 2]])</f>
        <v>Vãos Multiplos</v>
      </c>
      <c r="T1524" s="1">
        <v>3</v>
      </c>
      <c r="U1524" s="1">
        <v>65.599999999999994</v>
      </c>
      <c r="V1524" s="1">
        <v>12</v>
      </c>
      <c r="W1524" s="1">
        <v>25.4</v>
      </c>
      <c r="X1524" s="1">
        <v>5</v>
      </c>
      <c r="Y1524" s="8"/>
      <c r="Z1524" s="1" t="s">
        <v>29</v>
      </c>
      <c r="AA1524" s="2" t="s">
        <v>23</v>
      </c>
      <c r="AB1524" s="2" t="str" cm="1">
        <f t="array" ref="AB15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5" spans="1:29" ht="15" hidden="1" customHeight="1" x14ac:dyDescent="0.35">
      <c r="A1525" s="1">
        <v>2318</v>
      </c>
      <c r="B1525" s="1">
        <v>4</v>
      </c>
      <c r="C1525" s="11">
        <v>-9.1691452686360009</v>
      </c>
      <c r="D1525" s="10">
        <v>38.790722882348703</v>
      </c>
      <c r="E1525" s="1">
        <v>6775</v>
      </c>
      <c r="F1525" s="2" t="s">
        <v>1689</v>
      </c>
      <c r="G1525" s="1"/>
      <c r="H1525" s="2" t="s">
        <v>55</v>
      </c>
      <c r="I1525" s="2" t="s">
        <v>254</v>
      </c>
      <c r="J1525" s="2" t="s">
        <v>552</v>
      </c>
      <c r="K1525" s="1">
        <v>-90013</v>
      </c>
      <c r="L1525" s="1">
        <v>-96914</v>
      </c>
      <c r="M1525" s="2" t="s">
        <v>20</v>
      </c>
      <c r="N1525" s="1">
        <v>1996</v>
      </c>
      <c r="O1525" s="1" t="str" cm="1">
        <f t="array" ref="O15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5" s="1" t="str" cm="1">
        <f t="array" ref="P15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5" s="2" t="s">
        <v>31</v>
      </c>
      <c r="R1525" s="2" t="str" cm="1">
        <f t="array" ref="R15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5" s="2" t="str">
        <f>IF(Esta[[#This Row],[TEC - Tipo de Estrutura 2]]="Pórtico","Vãos Multiplos",Esta[[#This Row],[TEC - Tipo de Estrutura 2]])</f>
        <v>Vãos Multiplos</v>
      </c>
      <c r="T1525" s="1">
        <v>12</v>
      </c>
      <c r="U1525" s="1">
        <v>305.3</v>
      </c>
      <c r="V1525" s="1">
        <v>9.4</v>
      </c>
      <c r="W1525" s="1">
        <v>31.1</v>
      </c>
      <c r="X1525" s="1">
        <v>8.6999999999999993</v>
      </c>
      <c r="Y1525" s="8"/>
      <c r="Z1525" s="1" t="s">
        <v>29</v>
      </c>
      <c r="AA1525" s="2" t="s">
        <v>23</v>
      </c>
      <c r="AB1525" s="2" t="str" cm="1">
        <f t="array" ref="AB15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6" spans="1:29" ht="15" hidden="1" customHeight="1" x14ac:dyDescent="0.35">
      <c r="A1526" s="1">
        <v>2319</v>
      </c>
      <c r="B1526" s="1">
        <v>4</v>
      </c>
      <c r="C1526" s="11">
        <v>-9.1701396876915506</v>
      </c>
      <c r="D1526" s="10">
        <v>38.790245657575703</v>
      </c>
      <c r="E1526" s="1">
        <v>6775</v>
      </c>
      <c r="F1526" s="2" t="s">
        <v>1690</v>
      </c>
      <c r="G1526" s="1"/>
      <c r="H1526" s="2" t="s">
        <v>55</v>
      </c>
      <c r="I1526" s="2" t="s">
        <v>254</v>
      </c>
      <c r="J1526" s="2" t="s">
        <v>552</v>
      </c>
      <c r="K1526" s="1">
        <v>-90100</v>
      </c>
      <c r="L1526" s="1">
        <v>-96966</v>
      </c>
      <c r="M1526" s="2" t="s">
        <v>20</v>
      </c>
      <c r="N1526" s="1">
        <v>1995</v>
      </c>
      <c r="O1526" s="1" t="str" cm="1">
        <f t="array" ref="O15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6" s="1" t="str" cm="1">
        <f t="array" ref="P15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6" s="2" t="s">
        <v>31</v>
      </c>
      <c r="R1526" s="2" t="str" cm="1">
        <f t="array" ref="R15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6" s="2" t="str">
        <f>IF(Esta[[#This Row],[TEC - Tipo de Estrutura 2]]="Pórtico","Vãos Multiplos",Esta[[#This Row],[TEC - Tipo de Estrutura 2]])</f>
        <v>Vãos Multiplos</v>
      </c>
      <c r="T1526" s="1">
        <v>12</v>
      </c>
      <c r="U1526" s="1">
        <v>307.10000000000002</v>
      </c>
      <c r="V1526" s="1">
        <v>11.3</v>
      </c>
      <c r="W1526" s="1">
        <v>31.9</v>
      </c>
      <c r="X1526" s="1">
        <v>10.7</v>
      </c>
      <c r="Y1526" s="8"/>
      <c r="Z1526" s="1" t="s">
        <v>29</v>
      </c>
      <c r="AA1526" s="2" t="s">
        <v>23</v>
      </c>
      <c r="AB1526" s="2" t="str" cm="1">
        <f t="array" ref="AB15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7" spans="1:29" ht="15" hidden="1" customHeight="1" x14ac:dyDescent="0.35">
      <c r="A1527" s="1">
        <v>2320</v>
      </c>
      <c r="B1527" s="1">
        <v>5</v>
      </c>
      <c r="C1527" s="11">
        <v>-9.1694921078930793</v>
      </c>
      <c r="D1527" s="10">
        <v>38.790035217013603</v>
      </c>
      <c r="E1527" s="1">
        <v>6775</v>
      </c>
      <c r="F1527" s="2" t="s">
        <v>1691</v>
      </c>
      <c r="G1527" s="1"/>
      <c r="H1527" s="2" t="s">
        <v>55</v>
      </c>
      <c r="I1527" s="2" t="s">
        <v>254</v>
      </c>
      <c r="J1527" s="2" t="s">
        <v>552</v>
      </c>
      <c r="K1527" s="1">
        <v>-90044</v>
      </c>
      <c r="L1527" s="1">
        <v>-96990</v>
      </c>
      <c r="M1527" s="2" t="s">
        <v>20</v>
      </c>
      <c r="N1527" s="1">
        <v>1995</v>
      </c>
      <c r="O1527" s="1" t="str" cm="1">
        <f t="array" ref="O15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7" s="1" t="str" cm="1">
        <f t="array" ref="P15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7" s="2" t="s">
        <v>31</v>
      </c>
      <c r="R1527" s="2" t="str" cm="1">
        <f t="array" ref="R15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7" s="2" t="str">
        <f>IF(Esta[[#This Row],[TEC - Tipo de Estrutura 2]]="Pórtico","Vãos Multiplos",Esta[[#This Row],[TEC - Tipo de Estrutura 2]])</f>
        <v>Vãos Multiplos</v>
      </c>
      <c r="T1527" s="1">
        <v>13</v>
      </c>
      <c r="U1527" s="1">
        <v>359.2</v>
      </c>
      <c r="V1527" s="1">
        <v>11.5</v>
      </c>
      <c r="W1527" s="1">
        <v>37</v>
      </c>
      <c r="X1527" s="1">
        <v>10.9</v>
      </c>
      <c r="Y1527" s="8"/>
      <c r="Z1527" s="1" t="s">
        <v>29</v>
      </c>
      <c r="AA1527" s="2" t="s">
        <v>35</v>
      </c>
      <c r="AB1527" s="2" t="str" cm="1">
        <f t="array" ref="AB15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8" spans="1:29" ht="15" hidden="1" customHeight="1" x14ac:dyDescent="0.35">
      <c r="A1528" s="1">
        <v>2321</v>
      </c>
      <c r="B1528" s="1">
        <v>4</v>
      </c>
      <c r="C1528" s="11">
        <v>-9.1738541721834803</v>
      </c>
      <c r="D1528" s="10">
        <v>38.796364924630801</v>
      </c>
      <c r="E1528" s="1">
        <v>6780</v>
      </c>
      <c r="F1528" s="2" t="s">
        <v>1692</v>
      </c>
      <c r="G1528" s="1"/>
      <c r="H1528" s="2" t="s">
        <v>18</v>
      </c>
      <c r="I1528" s="2" t="s">
        <v>254</v>
      </c>
      <c r="J1528" s="2" t="s">
        <v>552</v>
      </c>
      <c r="K1528" s="1">
        <v>-90415</v>
      </c>
      <c r="L1528" s="1">
        <v>-96283</v>
      </c>
      <c r="M1528" s="2" t="s">
        <v>20</v>
      </c>
      <c r="N1528" s="1">
        <v>1995</v>
      </c>
      <c r="O1528" s="1" t="str" cm="1">
        <f t="array" ref="O15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8" s="1" t="str" cm="1">
        <f t="array" ref="P15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8" s="2" t="s">
        <v>31</v>
      </c>
      <c r="R1528" s="2" t="str" cm="1">
        <f t="array" ref="R15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8" s="2" t="str">
        <f>IF(Esta[[#This Row],[TEC - Tipo de Estrutura 2]]="Pórtico","Vãos Multiplos",Esta[[#This Row],[TEC - Tipo de Estrutura 2]])</f>
        <v>Vãos Multiplos</v>
      </c>
      <c r="T1528" s="1">
        <v>3</v>
      </c>
      <c r="U1528" s="1">
        <v>39.9</v>
      </c>
      <c r="V1528" s="1">
        <v>25.6</v>
      </c>
      <c r="W1528" s="1">
        <v>20</v>
      </c>
      <c r="X1528" s="1">
        <v>5.5</v>
      </c>
      <c r="Y1528" s="8"/>
      <c r="Z1528" s="1" t="s">
        <v>29</v>
      </c>
      <c r="AA1528" s="2" t="s">
        <v>23</v>
      </c>
      <c r="AB1528" s="2" t="str" cm="1">
        <f t="array" ref="AB15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29" spans="1:29" ht="15" hidden="1" customHeight="1" x14ac:dyDescent="0.35">
      <c r="A1529" s="1">
        <v>2322</v>
      </c>
      <c r="B1529" s="1">
        <v>4</v>
      </c>
      <c r="C1529" s="11">
        <v>-9.1778275857330094</v>
      </c>
      <c r="D1529" s="10">
        <v>38.802040370259903</v>
      </c>
      <c r="E1529" s="1">
        <v>6781</v>
      </c>
      <c r="F1529" s="2" t="s">
        <v>1693</v>
      </c>
      <c r="G1529" s="1"/>
      <c r="H1529" s="2" t="s">
        <v>18</v>
      </c>
      <c r="I1529" s="2" t="s">
        <v>254</v>
      </c>
      <c r="J1529" s="2" t="s">
        <v>552</v>
      </c>
      <c r="K1529" s="1">
        <v>-90753</v>
      </c>
      <c r="L1529" s="1">
        <v>-95649</v>
      </c>
      <c r="M1529" s="2" t="s">
        <v>20</v>
      </c>
      <c r="N1529" s="1">
        <v>1995</v>
      </c>
      <c r="O1529" s="1" t="str" cm="1">
        <f t="array" ref="O15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9" s="1" t="str" cm="1">
        <f t="array" ref="P15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29" s="2" t="s">
        <v>31</v>
      </c>
      <c r="R1529" s="2" t="str" cm="1">
        <f t="array" ref="R15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29" s="2" t="str">
        <f>IF(Esta[[#This Row],[TEC - Tipo de Estrutura 2]]="Pórtico","Vãos Multiplos",Esta[[#This Row],[TEC - Tipo de Estrutura 2]])</f>
        <v>Vãos Multiplos</v>
      </c>
      <c r="T1529" s="1">
        <v>3</v>
      </c>
      <c r="U1529" s="1">
        <v>47.5</v>
      </c>
      <c r="V1529" s="1">
        <v>31.5</v>
      </c>
      <c r="W1529" s="1">
        <v>25.7</v>
      </c>
      <c r="X1529" s="1">
        <v>7.5</v>
      </c>
      <c r="Y1529" s="8"/>
      <c r="Z1529" s="1" t="s">
        <v>29</v>
      </c>
      <c r="AA1529" s="2" t="s">
        <v>23</v>
      </c>
      <c r="AB1529" s="2" t="str" cm="1">
        <f t="array" ref="AB15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0" spans="1:29" ht="15" hidden="1" customHeight="1" x14ac:dyDescent="0.35">
      <c r="A1530" s="1">
        <v>2323</v>
      </c>
      <c r="B1530" s="1">
        <v>4</v>
      </c>
      <c r="C1530" s="11">
        <v>-9.1861924814563896</v>
      </c>
      <c r="D1530" s="10">
        <v>38.801776111208703</v>
      </c>
      <c r="E1530" s="1">
        <v>6782</v>
      </c>
      <c r="F1530" s="2" t="s">
        <v>1694</v>
      </c>
      <c r="G1530" s="1"/>
      <c r="H1530" s="2" t="s">
        <v>18</v>
      </c>
      <c r="I1530" s="2" t="s">
        <v>254</v>
      </c>
      <c r="J1530" s="2" t="s">
        <v>552</v>
      </c>
      <c r="K1530" s="1">
        <v>-91480</v>
      </c>
      <c r="L1530" s="1">
        <v>-95670</v>
      </c>
      <c r="M1530" s="2" t="s">
        <v>20</v>
      </c>
      <c r="N1530" s="1">
        <v>2001</v>
      </c>
      <c r="O1530" s="1" t="str" cm="1">
        <f t="array" ref="O15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0" s="1" t="str" cm="1">
        <f t="array" ref="P15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0" s="2" t="s">
        <v>31</v>
      </c>
      <c r="R1530" s="2" t="str" cm="1">
        <f t="array" ref="R15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0" s="2" t="str">
        <f>IF(Esta[[#This Row],[TEC - Tipo de Estrutura 2]]="Pórtico","Vãos Multiplos",Esta[[#This Row],[TEC - Tipo de Estrutura 2]])</f>
        <v>Vãos Multiplos</v>
      </c>
      <c r="T1530" s="1">
        <v>3</v>
      </c>
      <c r="U1530" s="1">
        <v>51.2</v>
      </c>
      <c r="V1530" s="1">
        <v>16.399999999999999</v>
      </c>
      <c r="W1530" s="1">
        <v>26.1</v>
      </c>
      <c r="X1530" s="1">
        <v>6.7</v>
      </c>
      <c r="Y1530" s="8"/>
      <c r="Z1530" s="1" t="s">
        <v>29</v>
      </c>
      <c r="AA1530" s="2" t="s">
        <v>23</v>
      </c>
      <c r="AB1530" s="2" t="str" cm="1">
        <f t="array" ref="AB15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1" spans="1:29" ht="15" hidden="1" customHeight="1" x14ac:dyDescent="0.35">
      <c r="A1531" s="1">
        <v>2324</v>
      </c>
      <c r="B1531" s="1">
        <v>4</v>
      </c>
      <c r="C1531" s="11">
        <v>-9.1817247441516407</v>
      </c>
      <c r="D1531" s="10">
        <v>38.8040412046117</v>
      </c>
      <c r="E1531" s="1">
        <v>6785</v>
      </c>
      <c r="F1531" s="2" t="s">
        <v>1695</v>
      </c>
      <c r="G1531" s="1"/>
      <c r="H1531" s="2" t="s">
        <v>18</v>
      </c>
      <c r="I1531" s="2" t="s">
        <v>254</v>
      </c>
      <c r="J1531" s="2" t="s">
        <v>552</v>
      </c>
      <c r="K1531" s="1">
        <v>-91089</v>
      </c>
      <c r="L1531" s="1">
        <v>-95423</v>
      </c>
      <c r="M1531" s="2" t="s">
        <v>20</v>
      </c>
      <c r="N1531" s="1">
        <v>1995</v>
      </c>
      <c r="O1531" s="1" t="str" cm="1">
        <f t="array" ref="O15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1" s="1" t="str" cm="1">
        <f t="array" ref="P15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1" s="2" t="s">
        <v>57</v>
      </c>
      <c r="R1531" s="2" t="str" cm="1">
        <f t="array" ref="R15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31" s="2" t="str">
        <f>IF(Esta[[#This Row],[TEC - Tipo de Estrutura 2]]="Pórtico","Vãos Multiplos",Esta[[#This Row],[TEC - Tipo de Estrutura 2]])</f>
        <v>Vãos Multiplos</v>
      </c>
      <c r="T1531" s="1">
        <v>1</v>
      </c>
      <c r="U1531" s="1">
        <v>15.5</v>
      </c>
      <c r="V1531" s="1">
        <v>25.7</v>
      </c>
      <c r="W1531" s="1">
        <v>15.5</v>
      </c>
      <c r="X1531" s="7"/>
      <c r="Y1531" s="8"/>
      <c r="Z1531" s="1" t="s">
        <v>29</v>
      </c>
      <c r="AA1531" s="2" t="s">
        <v>23</v>
      </c>
      <c r="AB1531" s="2" t="str" cm="1">
        <f t="array" ref="AB15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2" spans="1:29" ht="15" hidden="1" customHeight="1" x14ac:dyDescent="0.35">
      <c r="A1532" s="1">
        <v>2325</v>
      </c>
      <c r="B1532" s="1">
        <v>4</v>
      </c>
      <c r="C1532" s="11">
        <v>-9.20050505062874</v>
      </c>
      <c r="D1532" s="10">
        <v>38.741050991376099</v>
      </c>
      <c r="E1532" s="1">
        <v>6790</v>
      </c>
      <c r="F1532" s="2" t="s">
        <v>1696</v>
      </c>
      <c r="G1532" s="1"/>
      <c r="H1532" s="2" t="s">
        <v>18</v>
      </c>
      <c r="I1532" s="2" t="s">
        <v>254</v>
      </c>
      <c r="J1532" s="2" t="s">
        <v>1318</v>
      </c>
      <c r="K1532" s="1">
        <v>-92802</v>
      </c>
      <c r="L1532" s="1">
        <v>-102397</v>
      </c>
      <c r="M1532" s="2" t="s">
        <v>20</v>
      </c>
      <c r="N1532" s="1">
        <v>1994</v>
      </c>
      <c r="O1532" s="1" t="str" cm="1">
        <f t="array" ref="O15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2" s="1" t="str" cm="1">
        <f t="array" ref="P15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2" s="2" t="s">
        <v>21</v>
      </c>
      <c r="R1532" s="2" t="str" cm="1">
        <f t="array" ref="R15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32" s="2" t="str">
        <f>IF(Esta[[#This Row],[TEC - Tipo de Estrutura 2]]="Pórtico","Vãos Multiplos",Esta[[#This Row],[TEC - Tipo de Estrutura 2]])</f>
        <v>Tabuleiro simples/apoiado</v>
      </c>
      <c r="T1532" s="1">
        <v>1</v>
      </c>
      <c r="U1532" s="1">
        <v>27.8</v>
      </c>
      <c r="V1532" s="1">
        <v>44.3</v>
      </c>
      <c r="W1532" s="1">
        <v>27.8</v>
      </c>
      <c r="X1532" s="7"/>
      <c r="Y1532" s="8"/>
      <c r="Z1532" s="1" t="s">
        <v>29</v>
      </c>
      <c r="AA1532" s="2" t="s">
        <v>35</v>
      </c>
      <c r="AB1532" s="2" t="str" cm="1">
        <f t="array" ref="AB15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3" spans="1:29" ht="15" hidden="1" customHeight="1" x14ac:dyDescent="0.35">
      <c r="A1533" s="1">
        <v>2326</v>
      </c>
      <c r="B1533" s="1">
        <v>2</v>
      </c>
      <c r="C1533" s="11">
        <v>-9.2027688620083499</v>
      </c>
      <c r="D1533" s="10">
        <v>38.741687867010903</v>
      </c>
      <c r="E1533" s="1">
        <v>6791</v>
      </c>
      <c r="F1533" s="2" t="s">
        <v>1697</v>
      </c>
      <c r="G1533" s="1"/>
      <c r="H1533" s="2" t="s">
        <v>18</v>
      </c>
      <c r="I1533" s="2" t="s">
        <v>254</v>
      </c>
      <c r="J1533" s="2" t="s">
        <v>1318</v>
      </c>
      <c r="K1533" s="1">
        <v>-92998</v>
      </c>
      <c r="L1533" s="1">
        <v>-102324</v>
      </c>
      <c r="M1533" s="2" t="s">
        <v>20</v>
      </c>
      <c r="N1533" s="1">
        <v>1994</v>
      </c>
      <c r="O1533" s="1" t="str" cm="1">
        <f t="array" ref="O15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3" s="1" t="str" cm="1">
        <f t="array" ref="P15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3" s="2" t="s">
        <v>57</v>
      </c>
      <c r="R1533" s="2" t="str" cm="1">
        <f t="array" ref="R15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33" s="2" t="str">
        <f>IF(Esta[[#This Row],[TEC - Tipo de Estrutura 2]]="Pórtico","Vãos Multiplos",Esta[[#This Row],[TEC - Tipo de Estrutura 2]])</f>
        <v>Vãos Multiplos</v>
      </c>
      <c r="T1533" s="1">
        <v>1</v>
      </c>
      <c r="U1533" s="1">
        <v>15.4</v>
      </c>
      <c r="V1533" s="1">
        <v>155.5</v>
      </c>
      <c r="W1533" s="1">
        <v>15.4</v>
      </c>
      <c r="X1533" s="7"/>
      <c r="Y1533" s="8"/>
      <c r="Z1533" s="1" t="s">
        <v>29</v>
      </c>
      <c r="AA1533" s="2" t="s">
        <v>23</v>
      </c>
      <c r="AB1533" s="2" t="str" cm="1">
        <f t="array" ref="AB15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4" spans="1:29" ht="15" hidden="1" customHeight="1" x14ac:dyDescent="0.35">
      <c r="A1534" s="1">
        <v>2327</v>
      </c>
      <c r="B1534" s="1">
        <v>6</v>
      </c>
      <c r="C1534" s="11">
        <v>-9.2041455748206804</v>
      </c>
      <c r="D1534" s="10">
        <v>38.740684401531098</v>
      </c>
      <c r="E1534" s="1">
        <v>6792</v>
      </c>
      <c r="F1534" s="2" t="s">
        <v>1698</v>
      </c>
      <c r="G1534" s="1"/>
      <c r="H1534" s="2" t="s">
        <v>34</v>
      </c>
      <c r="I1534" s="2" t="s">
        <v>254</v>
      </c>
      <c r="J1534" s="2" t="s">
        <v>1318</v>
      </c>
      <c r="K1534" s="1">
        <v>-93119</v>
      </c>
      <c r="L1534" s="1">
        <v>-102434</v>
      </c>
      <c r="M1534" s="2" t="s">
        <v>20</v>
      </c>
      <c r="N1534" s="1">
        <v>1994</v>
      </c>
      <c r="O1534" s="1" t="str" cm="1">
        <f t="array" ref="O15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4" s="1" t="str" cm="1">
        <f t="array" ref="P15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4" s="2" t="s">
        <v>31</v>
      </c>
      <c r="R1534" s="2" t="str" cm="1">
        <f t="array" ref="R15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4" s="2" t="str">
        <f>IF(Esta[[#This Row],[TEC - Tipo de Estrutura 2]]="Pórtico","Vãos Multiplos",Esta[[#This Row],[TEC - Tipo de Estrutura 2]])</f>
        <v>Vãos Multiplos</v>
      </c>
      <c r="T1534" s="1">
        <v>4</v>
      </c>
      <c r="U1534" s="1">
        <v>68.099999999999994</v>
      </c>
      <c r="V1534" s="1">
        <v>39.799999999999997</v>
      </c>
      <c r="W1534" s="1">
        <v>22</v>
      </c>
      <c r="X1534" s="1">
        <v>6.8</v>
      </c>
      <c r="Y1534" s="8"/>
      <c r="Z1534" s="1" t="s">
        <v>29</v>
      </c>
      <c r="AA1534" s="2" t="s">
        <v>35</v>
      </c>
      <c r="AB1534" s="2" t="str" cm="1">
        <f t="array" ref="AB15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5" spans="1:29" ht="15" hidden="1" customHeight="1" x14ac:dyDescent="0.35">
      <c r="A1535" s="1">
        <v>2328</v>
      </c>
      <c r="B1535" s="1">
        <v>4</v>
      </c>
      <c r="C1535" s="11">
        <v>-9.2057426724335496</v>
      </c>
      <c r="D1535" s="10">
        <v>38.741345342218601</v>
      </c>
      <c r="E1535" s="1">
        <v>6793</v>
      </c>
      <c r="F1535" s="2" t="s">
        <v>1699</v>
      </c>
      <c r="G1535" s="1"/>
      <c r="H1535" s="2" t="s">
        <v>34</v>
      </c>
      <c r="I1535" s="2" t="s">
        <v>254</v>
      </c>
      <c r="J1535" s="2" t="s">
        <v>1318</v>
      </c>
      <c r="K1535" s="1">
        <v>-93257</v>
      </c>
      <c r="L1535" s="1">
        <v>-102359</v>
      </c>
      <c r="M1535" s="2" t="s">
        <v>20</v>
      </c>
      <c r="N1535" s="1">
        <v>2009</v>
      </c>
      <c r="O1535" s="1" t="str" cm="1">
        <f t="array" ref="O15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5" s="1" t="str" cm="1">
        <f t="array" ref="P15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5" s="2" t="s">
        <v>57</v>
      </c>
      <c r="R1535" s="2" t="str" cm="1">
        <f t="array" ref="R15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35" s="2" t="str">
        <f>IF(Esta[[#This Row],[TEC - Tipo de Estrutura 2]]="Pórtico","Vãos Multiplos",Esta[[#This Row],[TEC - Tipo de Estrutura 2]])</f>
        <v>Vãos Multiplos</v>
      </c>
      <c r="T1535" s="1">
        <v>1</v>
      </c>
      <c r="U1535" s="1">
        <v>25.5</v>
      </c>
      <c r="V1535" s="1">
        <v>13.5</v>
      </c>
      <c r="W1535" s="1">
        <v>25.5</v>
      </c>
      <c r="X1535" s="7"/>
      <c r="Y1535" s="8"/>
      <c r="Z1535" s="1" t="s">
        <v>29</v>
      </c>
      <c r="AA1535" s="2" t="s">
        <v>23</v>
      </c>
      <c r="AB1535" s="2" t="str" cm="1">
        <f t="array" ref="AB15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6" spans="1:29" ht="15" hidden="1" customHeight="1" x14ac:dyDescent="0.35">
      <c r="A1536" s="1">
        <v>2329</v>
      </c>
      <c r="B1536" s="1">
        <v>4</v>
      </c>
      <c r="C1536" s="11">
        <v>-9.2062602154866298</v>
      </c>
      <c r="D1536" s="10">
        <v>38.740574928208801</v>
      </c>
      <c r="E1536" s="1">
        <v>6794</v>
      </c>
      <c r="F1536" s="2" t="s">
        <v>1700</v>
      </c>
      <c r="G1536" s="1"/>
      <c r="H1536" s="2" t="s">
        <v>34</v>
      </c>
      <c r="I1536" s="2" t="s">
        <v>254</v>
      </c>
      <c r="J1536" s="2" t="s">
        <v>1318</v>
      </c>
      <c r="K1536" s="1">
        <v>-93303</v>
      </c>
      <c r="L1536" s="1">
        <v>-102444</v>
      </c>
      <c r="M1536" s="2" t="s">
        <v>20</v>
      </c>
      <c r="N1536" s="1">
        <v>2009</v>
      </c>
      <c r="O1536" s="1" t="str" cm="1">
        <f t="array" ref="O15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6" s="1" t="str" cm="1">
        <f t="array" ref="P15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6" s="2" t="s">
        <v>21</v>
      </c>
      <c r="R1536" s="2" t="str" cm="1">
        <f t="array" ref="R15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36" s="2" t="str">
        <f>IF(Esta[[#This Row],[TEC - Tipo de Estrutura 2]]="Pórtico","Vãos Multiplos",Esta[[#This Row],[TEC - Tipo de Estrutura 2]])</f>
        <v>Tabuleiro simples/apoiado</v>
      </c>
      <c r="T1536" s="1">
        <v>1</v>
      </c>
      <c r="U1536" s="1">
        <v>15.4</v>
      </c>
      <c r="V1536" s="1">
        <v>11.7</v>
      </c>
      <c r="W1536" s="1">
        <v>15.4</v>
      </c>
      <c r="X1536" s="7"/>
      <c r="Y1536" s="8"/>
      <c r="Z1536" s="1" t="s">
        <v>29</v>
      </c>
      <c r="AA1536" s="2" t="s">
        <v>23</v>
      </c>
      <c r="AB1536" s="2" t="str" cm="1">
        <f t="array" ref="AB15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7" spans="1:29" ht="15" hidden="1" customHeight="1" x14ac:dyDescent="0.35">
      <c r="A1537" s="1">
        <v>2331</v>
      </c>
      <c r="B1537" s="1">
        <v>4</v>
      </c>
      <c r="C1537" s="11">
        <v>-9.2140513078078801</v>
      </c>
      <c r="D1537" s="10">
        <v>38.740115803526102</v>
      </c>
      <c r="E1537" s="1">
        <v>6797</v>
      </c>
      <c r="F1537" s="2" t="s">
        <v>1701</v>
      </c>
      <c r="G1537" s="1"/>
      <c r="H1537" s="2" t="s">
        <v>18</v>
      </c>
      <c r="I1537" s="2" t="s">
        <v>254</v>
      </c>
      <c r="J1537" s="2" t="s">
        <v>1318</v>
      </c>
      <c r="K1537" s="1">
        <v>-93981</v>
      </c>
      <c r="L1537" s="1">
        <v>-102487</v>
      </c>
      <c r="M1537" s="2" t="s">
        <v>20</v>
      </c>
      <c r="N1537" s="1">
        <v>1994</v>
      </c>
      <c r="O1537" s="1" t="str" cm="1">
        <f t="array" ref="O15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7" s="1" t="str" cm="1">
        <f t="array" ref="P15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7" s="2" t="s">
        <v>31</v>
      </c>
      <c r="R1537" s="2" t="str" cm="1">
        <f t="array" ref="R15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7" s="2" t="str">
        <f>IF(Esta[[#This Row],[TEC - Tipo de Estrutura 2]]="Pórtico","Vãos Multiplos",Esta[[#This Row],[TEC - Tipo de Estrutura 2]])</f>
        <v>Vãos Multiplos</v>
      </c>
      <c r="T1537" s="1">
        <v>3</v>
      </c>
      <c r="U1537" s="1">
        <v>43.3</v>
      </c>
      <c r="V1537" s="1">
        <v>37</v>
      </c>
      <c r="W1537" s="1">
        <v>23.1</v>
      </c>
      <c r="X1537" s="1">
        <v>5.8</v>
      </c>
      <c r="Y1537" s="8"/>
      <c r="Z1537" s="1" t="s">
        <v>29</v>
      </c>
      <c r="AA1537" s="2" t="s">
        <v>35</v>
      </c>
      <c r="AB1537" s="2" t="str" cm="1">
        <f t="array" ref="AB15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8" spans="1:29" ht="15" hidden="1" customHeight="1" x14ac:dyDescent="0.35">
      <c r="A1538" s="1">
        <v>2332</v>
      </c>
      <c r="B1538" s="1">
        <v>4</v>
      </c>
      <c r="C1538" s="11">
        <v>-9.2640937578740292</v>
      </c>
      <c r="D1538" s="10">
        <v>38.747398004482598</v>
      </c>
      <c r="E1538" s="1">
        <v>6809</v>
      </c>
      <c r="F1538" s="2" t="s">
        <v>1702</v>
      </c>
      <c r="G1538" s="1"/>
      <c r="H1538" s="2" t="s">
        <v>34</v>
      </c>
      <c r="I1538" s="2" t="s">
        <v>254</v>
      </c>
      <c r="J1538" s="2" t="s">
        <v>553</v>
      </c>
      <c r="K1538" s="1">
        <v>-98322</v>
      </c>
      <c r="L1538" s="1">
        <v>-101626</v>
      </c>
      <c r="M1538" s="2" t="s">
        <v>20</v>
      </c>
      <c r="N1538" s="1">
        <v>1991</v>
      </c>
      <c r="O1538" s="1" t="str" cm="1">
        <f t="array" ref="O15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8" s="1" t="str" cm="1">
        <f t="array" ref="P15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8" s="2" t="s">
        <v>31</v>
      </c>
      <c r="R1538" s="2" t="str" cm="1">
        <f t="array" ref="R15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8" s="2" t="str">
        <f>IF(Esta[[#This Row],[TEC - Tipo de Estrutura 2]]="Pórtico","Vãos Multiplos",Esta[[#This Row],[TEC - Tipo de Estrutura 2]])</f>
        <v>Vãos Multiplos</v>
      </c>
      <c r="T1538" s="1">
        <v>3</v>
      </c>
      <c r="U1538" s="1">
        <v>58.9</v>
      </c>
      <c r="V1538" s="1">
        <v>26.8</v>
      </c>
      <c r="W1538" s="1">
        <v>32.299999999999997</v>
      </c>
      <c r="X1538" s="1">
        <v>6.1</v>
      </c>
      <c r="Y1538" s="8"/>
      <c r="Z1538" s="1" t="s">
        <v>29</v>
      </c>
      <c r="AA1538" s="2" t="s">
        <v>23</v>
      </c>
      <c r="AB1538" s="2" t="str" cm="1">
        <f t="array" ref="AB15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39" spans="1:29" ht="15" hidden="1" customHeight="1" x14ac:dyDescent="0.35">
      <c r="A1539" s="1">
        <v>2333</v>
      </c>
      <c r="B1539" s="1">
        <v>3</v>
      </c>
      <c r="C1539" s="11">
        <v>-9.2270324792098997</v>
      </c>
      <c r="D1539" s="10">
        <v>38.698378882387097</v>
      </c>
      <c r="E1539" s="1">
        <v>6826</v>
      </c>
      <c r="F1539" s="2" t="s">
        <v>1703</v>
      </c>
      <c r="G1539" s="1"/>
      <c r="H1539" s="2" t="s">
        <v>55</v>
      </c>
      <c r="I1539" s="2" t="s">
        <v>254</v>
      </c>
      <c r="J1539" s="2" t="s">
        <v>1194</v>
      </c>
      <c r="K1539" s="1">
        <v>-95165</v>
      </c>
      <c r="L1539" s="1">
        <v>-107107</v>
      </c>
      <c r="M1539" s="2" t="s">
        <v>20</v>
      </c>
      <c r="N1539" s="1">
        <v>2002</v>
      </c>
      <c r="O1539" s="1" t="str" cm="1">
        <f t="array" ref="O15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9" s="1" t="str" cm="1">
        <f t="array" ref="P15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39" s="2" t="s">
        <v>31</v>
      </c>
      <c r="R1539" s="2" t="str" cm="1">
        <f t="array" ref="R15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39" s="2" t="str">
        <f>IF(Esta[[#This Row],[TEC - Tipo de Estrutura 2]]="Pórtico","Vãos Multiplos",Esta[[#This Row],[TEC - Tipo de Estrutura 2]])</f>
        <v>Vãos Multiplos</v>
      </c>
      <c r="T1539" s="1">
        <v>10</v>
      </c>
      <c r="U1539" s="1">
        <v>360.5</v>
      </c>
      <c r="V1539" s="1">
        <v>10.1</v>
      </c>
      <c r="W1539" s="1">
        <v>38.1</v>
      </c>
      <c r="X1539" s="1">
        <v>7.8</v>
      </c>
      <c r="Y1539" s="8"/>
      <c r="Z1539" s="1" t="s">
        <v>29</v>
      </c>
      <c r="AA1539" s="2" t="s">
        <v>35</v>
      </c>
      <c r="AB1539" s="2" t="str" cm="1">
        <f t="array" ref="AB15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0" spans="1:29" ht="15" hidden="1" customHeight="1" x14ac:dyDescent="0.35">
      <c r="A1540" s="1">
        <v>2334</v>
      </c>
      <c r="B1540" s="1">
        <v>5</v>
      </c>
      <c r="C1540" s="11">
        <v>-9.2268409688233994</v>
      </c>
      <c r="D1540" s="10">
        <v>38.699389553842998</v>
      </c>
      <c r="E1540" s="1">
        <v>6826</v>
      </c>
      <c r="F1540" s="2" t="s">
        <v>1704</v>
      </c>
      <c r="G1540" s="1"/>
      <c r="H1540" s="2" t="s">
        <v>55</v>
      </c>
      <c r="I1540" s="2" t="s">
        <v>254</v>
      </c>
      <c r="J1540" s="2" t="s">
        <v>1194</v>
      </c>
      <c r="K1540" s="1">
        <v>-95147</v>
      </c>
      <c r="L1540" s="1">
        <v>-106995</v>
      </c>
      <c r="M1540" s="2" t="s">
        <v>20</v>
      </c>
      <c r="N1540" s="1">
        <v>2002</v>
      </c>
      <c r="O1540" s="1" t="str" cm="1">
        <f t="array" ref="O15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0" s="1" t="str" cm="1">
        <f t="array" ref="P15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0" s="2" t="s">
        <v>31</v>
      </c>
      <c r="R1540" s="2" t="str" cm="1">
        <f t="array" ref="R15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0" s="2" t="str">
        <f>IF(Esta[[#This Row],[TEC - Tipo de Estrutura 2]]="Pórtico","Vãos Multiplos",Esta[[#This Row],[TEC - Tipo de Estrutura 2]])</f>
        <v>Vãos Multiplos</v>
      </c>
      <c r="T1540" s="1">
        <v>7</v>
      </c>
      <c r="U1540" s="1">
        <v>239.4</v>
      </c>
      <c r="V1540" s="1">
        <v>8.4</v>
      </c>
      <c r="W1540" s="1">
        <v>36.4</v>
      </c>
      <c r="X1540" s="1">
        <v>6.2</v>
      </c>
      <c r="Y1540" s="8"/>
      <c r="Z1540" s="1" t="s">
        <v>29</v>
      </c>
      <c r="AA1540" s="2" t="s">
        <v>35</v>
      </c>
      <c r="AB1540" s="2" t="str" cm="1">
        <f t="array" ref="AB15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1" spans="1:29" ht="15" hidden="1" customHeight="1" x14ac:dyDescent="0.35">
      <c r="A1541" s="1">
        <v>2335</v>
      </c>
      <c r="B1541" s="1">
        <v>4</v>
      </c>
      <c r="C1541" s="11">
        <v>-9.2284162252672104</v>
      </c>
      <c r="D1541" s="10">
        <v>38.697158875516898</v>
      </c>
      <c r="E1541" s="1">
        <v>6826</v>
      </c>
      <c r="F1541" s="2" t="s">
        <v>1705</v>
      </c>
      <c r="G1541" s="1"/>
      <c r="H1541" s="2" t="s">
        <v>55</v>
      </c>
      <c r="I1541" s="2" t="s">
        <v>254</v>
      </c>
      <c r="J1541" s="2" t="s">
        <v>1194</v>
      </c>
      <c r="K1541" s="1">
        <v>-95287</v>
      </c>
      <c r="L1541" s="1">
        <v>-107241</v>
      </c>
      <c r="M1541" s="2" t="s">
        <v>20</v>
      </c>
      <c r="N1541" s="1">
        <v>2002</v>
      </c>
      <c r="O1541" s="1" t="str" cm="1">
        <f t="array" ref="O15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1" s="1" t="str" cm="1">
        <f t="array" ref="P15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1" s="2" t="s">
        <v>31</v>
      </c>
      <c r="R1541" s="2" t="str" cm="1">
        <f t="array" ref="R15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1" s="2" t="str">
        <f>IF(Esta[[#This Row],[TEC - Tipo de Estrutura 2]]="Pórtico","Vãos Multiplos",Esta[[#This Row],[TEC - Tipo de Estrutura 2]])</f>
        <v>Vãos Multiplos</v>
      </c>
      <c r="T1541" s="1">
        <v>15</v>
      </c>
      <c r="U1541" s="1">
        <v>568.6</v>
      </c>
      <c r="V1541" s="1">
        <v>18.8</v>
      </c>
      <c r="W1541" s="1">
        <v>63.3</v>
      </c>
      <c r="X1541" s="1">
        <v>8</v>
      </c>
      <c r="Y1541" s="8"/>
      <c r="Z1541" s="1" t="s">
        <v>29</v>
      </c>
      <c r="AA1541" s="2" t="s">
        <v>35</v>
      </c>
      <c r="AB1541" s="2" t="str" cm="1">
        <f t="array" ref="AB15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2" spans="1:29" ht="15" hidden="1" customHeight="1" x14ac:dyDescent="0.35">
      <c r="A1542" s="1">
        <v>2336</v>
      </c>
      <c r="B1542" s="1">
        <v>5</v>
      </c>
      <c r="C1542" s="11">
        <v>-9.2246447306282295</v>
      </c>
      <c r="D1542" s="10">
        <v>38.705391291105698</v>
      </c>
      <c r="E1542" s="1">
        <v>6829</v>
      </c>
      <c r="F1542" s="2" t="s">
        <v>1706</v>
      </c>
      <c r="G1542" s="1"/>
      <c r="H1542" s="2" t="s">
        <v>34</v>
      </c>
      <c r="I1542" s="2" t="s">
        <v>254</v>
      </c>
      <c r="J1542" s="2" t="s">
        <v>1194</v>
      </c>
      <c r="K1542" s="1">
        <v>-94948</v>
      </c>
      <c r="L1542" s="1">
        <v>-106331</v>
      </c>
      <c r="M1542" s="2" t="s">
        <v>20</v>
      </c>
      <c r="N1542" s="1">
        <v>1995</v>
      </c>
      <c r="O1542" s="1" t="str" cm="1">
        <f t="array" ref="O15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2" s="1" t="str" cm="1">
        <f t="array" ref="P15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2" s="2" t="s">
        <v>31</v>
      </c>
      <c r="R1542" s="2" t="str" cm="1">
        <f t="array" ref="R15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2" s="2" t="str">
        <f>IF(Esta[[#This Row],[TEC - Tipo de Estrutura 2]]="Pórtico","Vãos Multiplos",Esta[[#This Row],[TEC - Tipo de Estrutura 2]])</f>
        <v>Vãos Multiplos</v>
      </c>
      <c r="T1542" s="1">
        <v>2</v>
      </c>
      <c r="U1542" s="1">
        <v>48.8</v>
      </c>
      <c r="V1542" s="1">
        <v>10.199999999999999</v>
      </c>
      <c r="W1542" s="1">
        <v>24.4</v>
      </c>
      <c r="X1542" s="1">
        <v>6.8</v>
      </c>
      <c r="Y1542" s="8"/>
      <c r="Z1542" s="1" t="s">
        <v>29</v>
      </c>
      <c r="AA1542" s="2" t="s">
        <v>35</v>
      </c>
      <c r="AB1542" s="2" t="str" cm="1">
        <f t="array" ref="AB15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3" spans="1:29" ht="15" hidden="1" customHeight="1" x14ac:dyDescent="0.35">
      <c r="A1543" s="1">
        <v>2337</v>
      </c>
      <c r="B1543" s="1">
        <v>4</v>
      </c>
      <c r="C1543" s="11">
        <v>-9.2225988723846495</v>
      </c>
      <c r="D1543" s="10">
        <v>38.706932699145298</v>
      </c>
      <c r="E1543" s="1">
        <v>6830</v>
      </c>
      <c r="F1543" s="2" t="s">
        <v>1707</v>
      </c>
      <c r="G1543" s="1"/>
      <c r="H1543" s="2" t="s">
        <v>18</v>
      </c>
      <c r="I1543" s="2" t="s">
        <v>254</v>
      </c>
      <c r="J1543" s="2" t="s">
        <v>1194</v>
      </c>
      <c r="K1543" s="1">
        <v>-94768</v>
      </c>
      <c r="L1543" s="1">
        <v>-106162</v>
      </c>
      <c r="M1543" s="2" t="s">
        <v>20</v>
      </c>
      <c r="N1543" s="1">
        <v>1994</v>
      </c>
      <c r="O1543" s="1" t="str" cm="1">
        <f t="array" ref="O15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3" s="1" t="str" cm="1">
        <f t="array" ref="P15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3" s="2" t="s">
        <v>31</v>
      </c>
      <c r="R1543" s="2" t="str" cm="1">
        <f t="array" ref="R15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3" s="2" t="str">
        <f>IF(Esta[[#This Row],[TEC - Tipo de Estrutura 2]]="Pórtico","Vãos Multiplos",Esta[[#This Row],[TEC - Tipo de Estrutura 2]])</f>
        <v>Vãos Multiplos</v>
      </c>
      <c r="T1543" s="1">
        <v>2</v>
      </c>
      <c r="U1543" s="1">
        <v>30.6</v>
      </c>
      <c r="V1543" s="1">
        <v>34</v>
      </c>
      <c r="W1543" s="1">
        <v>17</v>
      </c>
      <c r="X1543" s="1">
        <v>6</v>
      </c>
      <c r="Y1543" s="8"/>
      <c r="Z1543" s="1" t="s">
        <v>29</v>
      </c>
      <c r="AA1543" s="2" t="s">
        <v>23</v>
      </c>
      <c r="AB1543" s="2" t="str" cm="1">
        <f t="array" ref="AB15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4" spans="1:29" ht="15" hidden="1" customHeight="1" x14ac:dyDescent="0.35">
      <c r="A1544" s="1">
        <v>2338</v>
      </c>
      <c r="B1544" s="1">
        <v>4</v>
      </c>
      <c r="C1544" s="11">
        <v>-9.2156181192791902</v>
      </c>
      <c r="D1544" s="10">
        <v>38.719716612859401</v>
      </c>
      <c r="E1544" s="1">
        <v>6831</v>
      </c>
      <c r="F1544" s="2" t="s">
        <v>1708</v>
      </c>
      <c r="G1544" s="1"/>
      <c r="H1544" s="2" t="s">
        <v>18</v>
      </c>
      <c r="I1544" s="2" t="s">
        <v>254</v>
      </c>
      <c r="J1544" s="2" t="s">
        <v>1194</v>
      </c>
      <c r="K1544" s="1">
        <v>-94144</v>
      </c>
      <c r="L1544" s="1">
        <v>-104750</v>
      </c>
      <c r="M1544" s="2" t="s">
        <v>20</v>
      </c>
      <c r="N1544" s="1">
        <v>1993</v>
      </c>
      <c r="O1544" s="1" t="str" cm="1">
        <f t="array" ref="O15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4" s="1" t="str" cm="1">
        <f t="array" ref="P15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4" s="2" t="s">
        <v>21</v>
      </c>
      <c r="R1544" s="2" t="str" cm="1">
        <f t="array" ref="R15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44" s="2" t="str">
        <f>IF(Esta[[#This Row],[TEC - Tipo de Estrutura 2]]="Pórtico","Vãos Multiplos",Esta[[#This Row],[TEC - Tipo de Estrutura 2]])</f>
        <v>Tabuleiro simples/apoiado</v>
      </c>
      <c r="T1544" s="1">
        <v>1</v>
      </c>
      <c r="U1544" s="1">
        <v>16.3</v>
      </c>
      <c r="V1544" s="1">
        <v>38.4</v>
      </c>
      <c r="W1544" s="1">
        <v>16.3</v>
      </c>
      <c r="X1544" s="7"/>
      <c r="Y1544" s="8"/>
      <c r="Z1544" s="1" t="s">
        <v>29</v>
      </c>
      <c r="AA1544" s="2" t="s">
        <v>23</v>
      </c>
      <c r="AB1544" s="2" t="str" cm="1">
        <f t="array" ref="AB15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5" spans="1:29" ht="15" hidden="1" customHeight="1" x14ac:dyDescent="0.35">
      <c r="A1545" s="1">
        <v>2339</v>
      </c>
      <c r="B1545" s="1">
        <v>5</v>
      </c>
      <c r="C1545" s="11">
        <v>-9.2095667844353404</v>
      </c>
      <c r="D1545" s="10">
        <v>38.726393244945797</v>
      </c>
      <c r="E1545" s="1">
        <v>6833</v>
      </c>
      <c r="F1545" s="2" t="s">
        <v>1709</v>
      </c>
      <c r="G1545" s="1"/>
      <c r="H1545" s="2" t="s">
        <v>34</v>
      </c>
      <c r="I1545" s="2" t="s">
        <v>254</v>
      </c>
      <c r="J1545" s="2" t="s">
        <v>1194</v>
      </c>
      <c r="K1545" s="1">
        <v>-93609</v>
      </c>
      <c r="L1545" s="1">
        <v>-104015</v>
      </c>
      <c r="M1545" s="2" t="s">
        <v>20</v>
      </c>
      <c r="N1545" s="1">
        <v>1993</v>
      </c>
      <c r="O1545" s="1" t="str" cm="1">
        <f t="array" ref="O15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5" s="1" t="str" cm="1">
        <f t="array" ref="P15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5" s="2" t="s">
        <v>31</v>
      </c>
      <c r="R1545" s="2" t="str" cm="1">
        <f t="array" ref="R15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5" s="2" t="str">
        <f>IF(Esta[[#This Row],[TEC - Tipo de Estrutura 2]]="Pórtico","Vãos Multiplos",Esta[[#This Row],[TEC - Tipo de Estrutura 2]])</f>
        <v>Vãos Multiplos</v>
      </c>
      <c r="T1545" s="1">
        <v>4</v>
      </c>
      <c r="U1545" s="1">
        <v>57.3</v>
      </c>
      <c r="V1545" s="1">
        <v>10.199999999999999</v>
      </c>
      <c r="W1545" s="1">
        <v>20.7</v>
      </c>
      <c r="X1545" s="1">
        <v>5.4</v>
      </c>
      <c r="Y1545" s="8"/>
      <c r="Z1545" s="1" t="s">
        <v>29</v>
      </c>
      <c r="AA1545" s="2" t="s">
        <v>35</v>
      </c>
      <c r="AB1545" s="2" t="str" cm="1">
        <f t="array" ref="AB15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6" spans="1:29" ht="15" hidden="1" customHeight="1" x14ac:dyDescent="0.35">
      <c r="A1546" s="1">
        <v>2340</v>
      </c>
      <c r="B1546" s="1">
        <v>5</v>
      </c>
      <c r="C1546" s="11">
        <v>-9.2105637023632596</v>
      </c>
      <c r="D1546" s="10">
        <v>38.729221525383103</v>
      </c>
      <c r="E1546" s="1">
        <v>6834</v>
      </c>
      <c r="F1546" s="2" t="s">
        <v>1710</v>
      </c>
      <c r="G1546" s="1"/>
      <c r="H1546" s="2" t="s">
        <v>34</v>
      </c>
      <c r="I1546" s="2" t="s">
        <v>254</v>
      </c>
      <c r="J1546" s="2" t="s">
        <v>1318</v>
      </c>
      <c r="K1546" s="1">
        <v>-93692</v>
      </c>
      <c r="L1546" s="1">
        <v>-103700</v>
      </c>
      <c r="M1546" s="2" t="s">
        <v>20</v>
      </c>
      <c r="N1546" s="1">
        <v>1993</v>
      </c>
      <c r="O1546" s="1" t="str" cm="1">
        <f t="array" ref="O15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6" s="1" t="str" cm="1">
        <f t="array" ref="P15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6" s="2" t="s">
        <v>31</v>
      </c>
      <c r="R1546" s="2" t="str" cm="1">
        <f t="array" ref="R15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6" s="2" t="str">
        <f>IF(Esta[[#This Row],[TEC - Tipo de Estrutura 2]]="Pórtico","Vãos Multiplos",Esta[[#This Row],[TEC - Tipo de Estrutura 2]])</f>
        <v>Vãos Multiplos</v>
      </c>
      <c r="T1546" s="1">
        <v>4</v>
      </c>
      <c r="U1546" s="1">
        <v>73.400000000000006</v>
      </c>
      <c r="V1546" s="1">
        <v>21</v>
      </c>
      <c r="W1546" s="1">
        <v>21.2</v>
      </c>
      <c r="X1546" s="1">
        <v>8.4</v>
      </c>
      <c r="Y1546" s="8"/>
      <c r="Z1546" s="1" t="s">
        <v>29</v>
      </c>
      <c r="AA1546" s="2" t="s">
        <v>35</v>
      </c>
      <c r="AB1546" s="2" t="str" cm="1">
        <f t="array" ref="AB15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7" spans="1:29" ht="15" hidden="1" customHeight="1" x14ac:dyDescent="0.35">
      <c r="A1547" s="1">
        <v>2341</v>
      </c>
      <c r="B1547" s="1">
        <v>5</v>
      </c>
      <c r="C1547" s="11">
        <v>-9.2080185378669306</v>
      </c>
      <c r="D1547" s="10">
        <v>38.734343382236403</v>
      </c>
      <c r="E1547" s="1">
        <v>6838</v>
      </c>
      <c r="F1547" s="2" t="s">
        <v>1711</v>
      </c>
      <c r="G1547" s="1"/>
      <c r="H1547" s="2" t="s">
        <v>34</v>
      </c>
      <c r="I1547" s="2" t="s">
        <v>254</v>
      </c>
      <c r="J1547" s="2" t="s">
        <v>1318</v>
      </c>
      <c r="K1547" s="1">
        <v>-93464</v>
      </c>
      <c r="L1547" s="1">
        <v>-103134</v>
      </c>
      <c r="M1547" s="2" t="s">
        <v>20</v>
      </c>
      <c r="N1547" s="1">
        <v>1993</v>
      </c>
      <c r="O1547" s="1" t="str" cm="1">
        <f t="array" ref="O15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7" s="1" t="str" cm="1">
        <f t="array" ref="P15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7" s="2" t="s">
        <v>31</v>
      </c>
      <c r="R1547" s="2" t="str" cm="1">
        <f t="array" ref="R15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7" s="2" t="str">
        <f>IF(Esta[[#This Row],[TEC - Tipo de Estrutura 2]]="Pórtico","Vãos Multiplos",Esta[[#This Row],[TEC - Tipo de Estrutura 2]])</f>
        <v>Vãos Multiplos</v>
      </c>
      <c r="T1547" s="1">
        <v>4</v>
      </c>
      <c r="U1547" s="1">
        <v>65.099999999999994</v>
      </c>
      <c r="V1547" s="1">
        <v>10.8</v>
      </c>
      <c r="W1547" s="1">
        <v>18</v>
      </c>
      <c r="X1547" s="1">
        <v>6.6</v>
      </c>
      <c r="Y1547" s="8"/>
      <c r="Z1547" s="1" t="s">
        <v>29</v>
      </c>
      <c r="AA1547" s="2" t="s">
        <v>35</v>
      </c>
      <c r="AB1547" s="2" t="str" cm="1">
        <f t="array" ref="AB15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8" spans="1:29" ht="15" hidden="1" customHeight="1" x14ac:dyDescent="0.35">
      <c r="A1548" s="1">
        <v>2342</v>
      </c>
      <c r="B1548" s="1">
        <v>6</v>
      </c>
      <c r="C1548" s="11">
        <v>-9.2088394784001206</v>
      </c>
      <c r="D1548" s="10">
        <v>38.768358252930298</v>
      </c>
      <c r="E1548" s="1">
        <v>6843</v>
      </c>
      <c r="F1548" s="2" t="s">
        <v>1712</v>
      </c>
      <c r="G1548" s="1"/>
      <c r="H1548" s="2" t="s">
        <v>18</v>
      </c>
      <c r="I1548" s="2" t="s">
        <v>254</v>
      </c>
      <c r="J1548" s="2" t="s">
        <v>552</v>
      </c>
      <c r="K1548" s="1">
        <v>-93491</v>
      </c>
      <c r="L1548" s="1">
        <v>-99357</v>
      </c>
      <c r="M1548" s="2" t="s">
        <v>20</v>
      </c>
      <c r="N1548" s="1">
        <v>1996</v>
      </c>
      <c r="O1548" s="1" t="str" cm="1">
        <f t="array" ref="O15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8" s="1" t="str" cm="1">
        <f t="array" ref="P15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8" s="2" t="s">
        <v>31</v>
      </c>
      <c r="R1548" s="2" t="str" cm="1">
        <f t="array" ref="R15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8" s="2" t="str">
        <f>IF(Esta[[#This Row],[TEC - Tipo de Estrutura 2]]="Pórtico","Vãos Multiplos",Esta[[#This Row],[TEC - Tipo de Estrutura 2]])</f>
        <v>Vãos Multiplos</v>
      </c>
      <c r="T1548" s="1">
        <v>4</v>
      </c>
      <c r="U1548" s="1">
        <v>55.5</v>
      </c>
      <c r="V1548" s="1">
        <v>40</v>
      </c>
      <c r="W1548" s="1">
        <v>17.8</v>
      </c>
      <c r="X1548" s="1">
        <v>7</v>
      </c>
      <c r="Y1548" s="8"/>
      <c r="Z1548" s="1" t="s">
        <v>29</v>
      </c>
      <c r="AA1548" s="2" t="s">
        <v>23</v>
      </c>
      <c r="AB1548" s="2" t="str" cm="1">
        <f t="array" ref="AB15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49" spans="1:29" ht="15" hidden="1" customHeight="1" x14ac:dyDescent="0.35">
      <c r="A1549" s="1">
        <v>2343</v>
      </c>
      <c r="B1549" s="1">
        <v>5</v>
      </c>
      <c r="C1549" s="11">
        <v>-9.2074896214384996</v>
      </c>
      <c r="D1549" s="10">
        <v>38.770415432898801</v>
      </c>
      <c r="E1549" s="1">
        <v>6844</v>
      </c>
      <c r="F1549" s="2" t="s">
        <v>1713</v>
      </c>
      <c r="G1549" s="1"/>
      <c r="H1549" s="2" t="s">
        <v>34</v>
      </c>
      <c r="I1549" s="2" t="s">
        <v>254</v>
      </c>
      <c r="J1549" s="2" t="s">
        <v>552</v>
      </c>
      <c r="K1549" s="1">
        <v>-93371</v>
      </c>
      <c r="L1549" s="1">
        <v>-99130</v>
      </c>
      <c r="M1549" s="2" t="s">
        <v>20</v>
      </c>
      <c r="N1549" s="1">
        <v>1995</v>
      </c>
      <c r="O1549" s="1" t="str" cm="1">
        <f t="array" ref="O15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9" s="1" t="str" cm="1">
        <f t="array" ref="P15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49" s="2" t="s">
        <v>31</v>
      </c>
      <c r="R1549" s="2" t="str" cm="1">
        <f t="array" ref="R15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49" s="2" t="str">
        <f>IF(Esta[[#This Row],[TEC - Tipo de Estrutura 2]]="Pórtico","Vãos Multiplos",Esta[[#This Row],[TEC - Tipo de Estrutura 2]])</f>
        <v>Vãos Multiplos</v>
      </c>
      <c r="T1549" s="1">
        <v>4</v>
      </c>
      <c r="U1549" s="1">
        <v>121.5</v>
      </c>
      <c r="V1549" s="1">
        <v>12.6</v>
      </c>
      <c r="W1549" s="1">
        <v>42.8</v>
      </c>
      <c r="X1549" s="1">
        <v>9.1999999999999993</v>
      </c>
      <c r="Y1549" s="8"/>
      <c r="Z1549" s="1" t="s">
        <v>29</v>
      </c>
      <c r="AA1549" s="2" t="s">
        <v>35</v>
      </c>
      <c r="AB1549" s="2" t="str" cm="1">
        <f t="array" ref="AB15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0" spans="1:29" ht="15" hidden="1" customHeight="1" x14ac:dyDescent="0.35">
      <c r="A1550" s="1">
        <v>2344</v>
      </c>
      <c r="B1550" s="1">
        <v>4</v>
      </c>
      <c r="C1550" s="11">
        <v>-9.2033847324873506</v>
      </c>
      <c r="D1550" s="10">
        <v>38.772146558817298</v>
      </c>
      <c r="E1550" s="1">
        <v>6845</v>
      </c>
      <c r="F1550" s="2" t="s">
        <v>1714</v>
      </c>
      <c r="G1550" s="1"/>
      <c r="H1550" s="2" t="s">
        <v>34</v>
      </c>
      <c r="I1550" s="2" t="s">
        <v>254</v>
      </c>
      <c r="J1550" s="2" t="s">
        <v>552</v>
      </c>
      <c r="K1550" s="1">
        <v>-93012</v>
      </c>
      <c r="L1550" s="1">
        <v>-98942</v>
      </c>
      <c r="M1550" s="2" t="s">
        <v>20</v>
      </c>
      <c r="N1550" s="1">
        <v>1996</v>
      </c>
      <c r="O1550" s="1" t="str" cm="1">
        <f t="array" ref="O15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0" s="1" t="str" cm="1">
        <f t="array" ref="P15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0" s="2" t="s">
        <v>31</v>
      </c>
      <c r="R1550" s="2" t="str" cm="1">
        <f t="array" ref="R15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0" s="2" t="str">
        <f>IF(Esta[[#This Row],[TEC - Tipo de Estrutura 2]]="Pórtico","Vãos Multiplos",Esta[[#This Row],[TEC - Tipo de Estrutura 2]])</f>
        <v>Vãos Multiplos</v>
      </c>
      <c r="T1550" s="1">
        <v>3</v>
      </c>
      <c r="U1550" s="1">
        <v>90.7</v>
      </c>
      <c r="V1550" s="1">
        <v>17.600000000000001</v>
      </c>
      <c r="W1550" s="1">
        <v>48.1</v>
      </c>
      <c r="X1550" s="1">
        <v>6.6</v>
      </c>
      <c r="Y1550" s="8"/>
      <c r="Z1550" s="1" t="s">
        <v>29</v>
      </c>
      <c r="AA1550" s="2" t="s">
        <v>35</v>
      </c>
      <c r="AB1550" s="2" t="str" cm="1">
        <f t="array" ref="AB15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1" spans="1:29" ht="15" hidden="1" customHeight="1" x14ac:dyDescent="0.35">
      <c r="A1551" s="1">
        <v>2345</v>
      </c>
      <c r="B1551" s="1">
        <v>4</v>
      </c>
      <c r="C1551" s="11">
        <v>-9.2013017034047895</v>
      </c>
      <c r="D1551" s="10">
        <v>38.772895246539299</v>
      </c>
      <c r="E1551" s="1">
        <v>6846</v>
      </c>
      <c r="F1551" s="2" t="s">
        <v>1715</v>
      </c>
      <c r="G1551" s="1"/>
      <c r="H1551" s="2" t="s">
        <v>34</v>
      </c>
      <c r="I1551" s="2" t="s">
        <v>254</v>
      </c>
      <c r="J1551" s="2" t="s">
        <v>552</v>
      </c>
      <c r="K1551" s="1">
        <v>-92830</v>
      </c>
      <c r="L1551" s="1">
        <v>-98861</v>
      </c>
      <c r="M1551" s="2" t="s">
        <v>20</v>
      </c>
      <c r="N1551" s="1">
        <v>1996</v>
      </c>
      <c r="O1551" s="1" t="str" cm="1">
        <f t="array" ref="O15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1" s="1" t="str" cm="1">
        <f t="array" ref="P15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1" s="2" t="s">
        <v>31</v>
      </c>
      <c r="R1551" s="2" t="str" cm="1">
        <f t="array" ref="R15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1" s="2" t="str">
        <f>IF(Esta[[#This Row],[TEC - Tipo de Estrutura 2]]="Pórtico","Vãos Multiplos",Esta[[#This Row],[TEC - Tipo de Estrutura 2]])</f>
        <v>Vãos Multiplos</v>
      </c>
      <c r="T1551" s="1">
        <v>3</v>
      </c>
      <c r="U1551" s="1">
        <v>76.5</v>
      </c>
      <c r="V1551" s="1">
        <v>7.6</v>
      </c>
      <c r="W1551" s="1">
        <v>40.4</v>
      </c>
      <c r="X1551" s="1">
        <v>8.3000000000000007</v>
      </c>
      <c r="Y1551" s="8"/>
      <c r="Z1551" s="1" t="s">
        <v>29</v>
      </c>
      <c r="AA1551" s="2" t="s">
        <v>35</v>
      </c>
      <c r="AB1551" s="2" t="str" cm="1">
        <f t="array" ref="AB15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2" spans="1:29" ht="15" hidden="1" customHeight="1" x14ac:dyDescent="0.35">
      <c r="A1552" s="1">
        <v>2346</v>
      </c>
      <c r="B1552" s="1">
        <v>6</v>
      </c>
      <c r="C1552" s="11">
        <v>-9.1974697040233</v>
      </c>
      <c r="D1552" s="10">
        <v>38.774425499848299</v>
      </c>
      <c r="E1552" s="1">
        <v>6847</v>
      </c>
      <c r="F1552" s="2" t="s">
        <v>1716</v>
      </c>
      <c r="G1552" s="1"/>
      <c r="H1552" s="2" t="s">
        <v>55</v>
      </c>
      <c r="I1552" s="2" t="s">
        <v>254</v>
      </c>
      <c r="J1552" s="2" t="s">
        <v>552</v>
      </c>
      <c r="K1552" s="1">
        <v>-92495</v>
      </c>
      <c r="L1552" s="1">
        <v>-98695</v>
      </c>
      <c r="M1552" s="2" t="s">
        <v>20</v>
      </c>
      <c r="N1552" s="1">
        <v>1996</v>
      </c>
      <c r="O1552" s="1" t="str" cm="1">
        <f t="array" ref="O15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2" s="1" t="str" cm="1">
        <f t="array" ref="P15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2" s="2" t="s">
        <v>31</v>
      </c>
      <c r="R1552" s="2" t="str" cm="1">
        <f t="array" ref="R15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2" s="2" t="str">
        <f>IF(Esta[[#This Row],[TEC - Tipo de Estrutura 2]]="Pórtico","Vãos Multiplos",Esta[[#This Row],[TEC - Tipo de Estrutura 2]])</f>
        <v>Vãos Multiplos</v>
      </c>
      <c r="T1552" s="1">
        <v>14</v>
      </c>
      <c r="U1552" s="1">
        <v>409.4</v>
      </c>
      <c r="V1552" s="1">
        <v>18.100000000000001</v>
      </c>
      <c r="W1552" s="1">
        <v>31.5</v>
      </c>
      <c r="X1552" s="1">
        <v>5.9</v>
      </c>
      <c r="Y1552" s="8"/>
      <c r="Z1552" s="1" t="s">
        <v>29</v>
      </c>
      <c r="AA1552" s="2" t="s">
        <v>35</v>
      </c>
      <c r="AB1552" s="2" t="str" cm="1">
        <f t="array" ref="AB15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3" spans="1:29" ht="15" hidden="1" customHeight="1" x14ac:dyDescent="0.35">
      <c r="A1553" s="1">
        <v>2348</v>
      </c>
      <c r="B1553" s="1">
        <v>4</v>
      </c>
      <c r="C1553" s="11">
        <v>-9.1944436597635502</v>
      </c>
      <c r="D1553" s="10">
        <v>38.7783263596057</v>
      </c>
      <c r="E1553" s="1">
        <v>6848</v>
      </c>
      <c r="F1553" s="2" t="s">
        <v>1717</v>
      </c>
      <c r="G1553" s="1"/>
      <c r="H1553" s="2" t="s">
        <v>18</v>
      </c>
      <c r="I1553" s="2" t="s">
        <v>254</v>
      </c>
      <c r="J1553" s="2" t="s">
        <v>552</v>
      </c>
      <c r="K1553" s="1">
        <v>-92227</v>
      </c>
      <c r="L1553" s="1">
        <v>-98265</v>
      </c>
      <c r="M1553" s="2" t="s">
        <v>20</v>
      </c>
      <c r="N1553" s="1">
        <v>1996</v>
      </c>
      <c r="O1553" s="1" t="str" cm="1">
        <f t="array" ref="O15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3" s="1" t="str" cm="1">
        <f t="array" ref="P15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3" s="2" t="s">
        <v>21</v>
      </c>
      <c r="R1553" s="2" t="str" cm="1">
        <f t="array" ref="R15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553" s="2" t="str">
        <f>IF(Esta[[#This Row],[TEC - Tipo de Estrutura 2]]="Pórtico","Vãos Multiplos",Esta[[#This Row],[TEC - Tipo de Estrutura 2]])</f>
        <v>Tabuleiro simples/apoiado</v>
      </c>
      <c r="T1553" s="1">
        <v>1</v>
      </c>
      <c r="U1553" s="1">
        <v>13.4</v>
      </c>
      <c r="V1553" s="1">
        <v>35.799999999999997</v>
      </c>
      <c r="W1553" s="1">
        <v>13.4</v>
      </c>
      <c r="X1553" s="7"/>
      <c r="Y1553" s="8"/>
      <c r="Z1553" s="1" t="s">
        <v>29</v>
      </c>
      <c r="AA1553" s="2" t="s">
        <v>23</v>
      </c>
      <c r="AB1553" s="2" t="str" cm="1">
        <f t="array" ref="AB15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4" spans="1:29" ht="15" hidden="1" customHeight="1" x14ac:dyDescent="0.35">
      <c r="A1554" s="1">
        <v>2349</v>
      </c>
      <c r="B1554" s="1">
        <v>4</v>
      </c>
      <c r="C1554" s="11">
        <v>-9.1898374928537105</v>
      </c>
      <c r="D1554" s="10">
        <v>38.781232571519197</v>
      </c>
      <c r="E1554" s="1">
        <v>6849</v>
      </c>
      <c r="F1554" s="2" t="s">
        <v>1718</v>
      </c>
      <c r="G1554" s="1"/>
      <c r="H1554" s="2" t="s">
        <v>34</v>
      </c>
      <c r="I1554" s="2" t="s">
        <v>254</v>
      </c>
      <c r="J1554" s="2" t="s">
        <v>552</v>
      </c>
      <c r="K1554" s="1">
        <v>-91823</v>
      </c>
      <c r="L1554" s="1">
        <v>-97947</v>
      </c>
      <c r="M1554" s="2" t="s">
        <v>20</v>
      </c>
      <c r="N1554" s="1">
        <v>1996</v>
      </c>
      <c r="O1554" s="1" t="str" cm="1">
        <f t="array" ref="O15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4" s="1" t="str" cm="1">
        <f t="array" ref="P15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4" s="2" t="s">
        <v>31</v>
      </c>
      <c r="R1554" s="2" t="str" cm="1">
        <f t="array" ref="R15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4" s="2" t="str">
        <f>IF(Esta[[#This Row],[TEC - Tipo de Estrutura 2]]="Pórtico","Vãos Multiplos",Esta[[#This Row],[TEC - Tipo de Estrutura 2]])</f>
        <v>Vãos Multiplos</v>
      </c>
      <c r="T1554" s="1">
        <v>3</v>
      </c>
      <c r="U1554" s="1">
        <v>73.3</v>
      </c>
      <c r="V1554" s="1">
        <v>20.8</v>
      </c>
      <c r="W1554" s="1">
        <v>37.299999999999997</v>
      </c>
      <c r="X1554" s="1">
        <v>6</v>
      </c>
      <c r="Y1554" s="8"/>
      <c r="Z1554" s="1" t="s">
        <v>29</v>
      </c>
      <c r="AA1554" s="2" t="s">
        <v>23</v>
      </c>
      <c r="AB1554" s="2" t="str" cm="1">
        <f t="array" ref="AB15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5" spans="1:29" ht="15" hidden="1" customHeight="1" x14ac:dyDescent="0.35">
      <c r="A1555" s="1">
        <v>2350</v>
      </c>
      <c r="B1555" s="1">
        <v>4</v>
      </c>
      <c r="C1555" s="11">
        <v>-9.1902183348717408</v>
      </c>
      <c r="D1555" s="10">
        <v>38.782084863746299</v>
      </c>
      <c r="E1555" s="1">
        <v>6850</v>
      </c>
      <c r="F1555" s="2" t="s">
        <v>1719</v>
      </c>
      <c r="G1555" s="1"/>
      <c r="H1555" s="2" t="s">
        <v>18</v>
      </c>
      <c r="I1555" s="2" t="s">
        <v>254</v>
      </c>
      <c r="J1555" s="2" t="s">
        <v>552</v>
      </c>
      <c r="K1555" s="1">
        <v>-91855</v>
      </c>
      <c r="L1555" s="1">
        <v>-97852</v>
      </c>
      <c r="M1555" s="2" t="s">
        <v>20</v>
      </c>
      <c r="N1555" s="1">
        <v>1996</v>
      </c>
      <c r="O1555" s="1" t="str" cm="1">
        <f t="array" ref="O15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5" s="1" t="str" cm="1">
        <f t="array" ref="P15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5" s="2" t="s">
        <v>57</v>
      </c>
      <c r="R1555" s="2" t="str" cm="1">
        <f t="array" ref="R15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55" s="2" t="str">
        <f>IF(Esta[[#This Row],[TEC - Tipo de Estrutura 2]]="Pórtico","Vãos Multiplos",Esta[[#This Row],[TEC - Tipo de Estrutura 2]])</f>
        <v>Vãos Multiplos</v>
      </c>
      <c r="T1555" s="1">
        <v>1</v>
      </c>
      <c r="U1555" s="1">
        <v>11.4</v>
      </c>
      <c r="V1555" s="1">
        <v>22.8</v>
      </c>
      <c r="W1555" s="1">
        <v>11.4</v>
      </c>
      <c r="X1555" s="7"/>
      <c r="Y1555" s="8"/>
      <c r="Z1555" s="1" t="s">
        <v>29</v>
      </c>
      <c r="AA1555" s="2" t="s">
        <v>23</v>
      </c>
      <c r="AB1555" s="2" t="str" cm="1">
        <f t="array" ref="AB15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6" spans="1:29" ht="15" hidden="1" customHeight="1" x14ac:dyDescent="0.35">
      <c r="A1556" s="1">
        <v>2352</v>
      </c>
      <c r="B1556" s="1">
        <v>6</v>
      </c>
      <c r="C1556" s="11">
        <v>-9.1845647334171794</v>
      </c>
      <c r="D1556" s="10">
        <v>38.783441997318597</v>
      </c>
      <c r="E1556" s="1">
        <v>6852</v>
      </c>
      <c r="F1556" s="2" t="s">
        <v>1720</v>
      </c>
      <c r="G1556" s="1"/>
      <c r="H1556" s="2" t="s">
        <v>34</v>
      </c>
      <c r="I1556" s="2" t="s">
        <v>254</v>
      </c>
      <c r="J1556" s="2" t="s">
        <v>552</v>
      </c>
      <c r="K1556" s="1">
        <v>-91362</v>
      </c>
      <c r="L1556" s="1">
        <v>-97707</v>
      </c>
      <c r="M1556" s="2" t="s">
        <v>20</v>
      </c>
      <c r="N1556" s="1">
        <v>1996</v>
      </c>
      <c r="O1556" s="1" t="str" cm="1">
        <f t="array" ref="O15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6" s="1" t="str" cm="1">
        <f t="array" ref="P15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6" s="2" t="s">
        <v>31</v>
      </c>
      <c r="R1556" s="2" t="str" cm="1">
        <f t="array" ref="R15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6" s="2" t="str">
        <f>IF(Esta[[#This Row],[TEC - Tipo de Estrutura 2]]="Pórtico","Vãos Multiplos",Esta[[#This Row],[TEC - Tipo de Estrutura 2]])</f>
        <v>Vãos Multiplos</v>
      </c>
      <c r="T1556" s="1">
        <v>4</v>
      </c>
      <c r="U1556" s="1">
        <v>121.1</v>
      </c>
      <c r="V1556" s="1">
        <v>12.6</v>
      </c>
      <c r="W1556" s="1">
        <v>42.2</v>
      </c>
      <c r="X1556" s="1">
        <v>6.4</v>
      </c>
      <c r="Y1556" s="8"/>
      <c r="Z1556" s="1" t="s">
        <v>29</v>
      </c>
      <c r="AA1556" s="2" t="s">
        <v>35</v>
      </c>
      <c r="AB1556" s="2" t="str" cm="1">
        <f t="array" ref="AB15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7" spans="1:29" ht="15" hidden="1" customHeight="1" x14ac:dyDescent="0.35">
      <c r="A1557" s="1">
        <v>2353</v>
      </c>
      <c r="B1557" s="1">
        <v>4</v>
      </c>
      <c r="C1557" s="11">
        <v>-9.1782196956139703</v>
      </c>
      <c r="D1557" s="10">
        <v>38.784750997728104</v>
      </c>
      <c r="E1557" s="1">
        <v>6856</v>
      </c>
      <c r="F1557" s="2" t="s">
        <v>1721</v>
      </c>
      <c r="G1557" s="1"/>
      <c r="H1557" s="2" t="s">
        <v>55</v>
      </c>
      <c r="I1557" s="2" t="s">
        <v>254</v>
      </c>
      <c r="J1557" s="2" t="s">
        <v>552</v>
      </c>
      <c r="K1557" s="1">
        <v>-90809</v>
      </c>
      <c r="L1557" s="1">
        <v>-97568</v>
      </c>
      <c r="M1557" s="2" t="s">
        <v>20</v>
      </c>
      <c r="N1557" s="1">
        <v>1996</v>
      </c>
      <c r="O1557" s="1" t="str" cm="1">
        <f t="array" ref="O15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7" s="1" t="str" cm="1">
        <f t="array" ref="P15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7" s="2" t="s">
        <v>31</v>
      </c>
      <c r="R1557" s="2" t="str" cm="1">
        <f t="array" ref="R15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57" s="2" t="str">
        <f>IF(Esta[[#This Row],[TEC - Tipo de Estrutura 2]]="Pórtico","Vãos Multiplos",Esta[[#This Row],[TEC - Tipo de Estrutura 2]])</f>
        <v>Vãos Multiplos</v>
      </c>
      <c r="T1557" s="1">
        <v>5</v>
      </c>
      <c r="U1557" s="1">
        <v>178.6</v>
      </c>
      <c r="V1557" s="1">
        <v>12.7</v>
      </c>
      <c r="W1557" s="1">
        <v>51.1</v>
      </c>
      <c r="X1557" s="1">
        <v>6.4</v>
      </c>
      <c r="Y1557" s="8"/>
      <c r="Z1557" s="1" t="s">
        <v>29</v>
      </c>
      <c r="AA1557" s="2" t="s">
        <v>35</v>
      </c>
      <c r="AB1557" s="2" t="str" cm="1">
        <f t="array" ref="AB15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8" spans="1:29" ht="15" hidden="1" customHeight="1" x14ac:dyDescent="0.35">
      <c r="A1558" s="1">
        <v>2354</v>
      </c>
      <c r="B1558" s="1">
        <v>4</v>
      </c>
      <c r="C1558" s="11">
        <v>-9.1592982257223596</v>
      </c>
      <c r="D1558" s="10">
        <v>38.795899161747897</v>
      </c>
      <c r="E1558" s="1">
        <v>6860</v>
      </c>
      <c r="F1558" s="2" t="s">
        <v>1722</v>
      </c>
      <c r="G1558" s="1"/>
      <c r="H1558" s="2" t="s">
        <v>18</v>
      </c>
      <c r="I1558" s="2" t="s">
        <v>254</v>
      </c>
      <c r="J1558" s="2" t="s">
        <v>552</v>
      </c>
      <c r="K1558" s="1">
        <v>-89151</v>
      </c>
      <c r="L1558" s="1">
        <v>-96349</v>
      </c>
      <c r="M1558" s="2" t="s">
        <v>20</v>
      </c>
      <c r="N1558" s="1">
        <v>1998</v>
      </c>
      <c r="O1558" s="1" t="str" cm="1">
        <f t="array" ref="O15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8" s="1" t="str" cm="1">
        <f t="array" ref="P15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8" s="2" t="s">
        <v>57</v>
      </c>
      <c r="R1558" s="2" t="str" cm="1">
        <f t="array" ref="R15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58" s="2" t="str">
        <f>IF(Esta[[#This Row],[TEC - Tipo de Estrutura 2]]="Pórtico","Vãos Multiplos",Esta[[#This Row],[TEC - Tipo de Estrutura 2]])</f>
        <v>Vãos Multiplos</v>
      </c>
      <c r="T1558" s="1">
        <v>1</v>
      </c>
      <c r="U1558" s="1">
        <v>9</v>
      </c>
      <c r="V1558" s="1">
        <v>41.6</v>
      </c>
      <c r="W1558" s="1">
        <v>9</v>
      </c>
      <c r="X1558" s="7"/>
      <c r="Y1558" s="8"/>
      <c r="Z1558" s="1" t="s">
        <v>29</v>
      </c>
      <c r="AA1558" s="2" t="s">
        <v>23</v>
      </c>
      <c r="AB1558" s="2" t="str" cm="1">
        <f t="array" ref="AB15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59" spans="1:29" ht="15" hidden="1" customHeight="1" x14ac:dyDescent="0.35">
      <c r="A1559" s="1">
        <v>2355</v>
      </c>
      <c r="B1559" s="1">
        <v>4</v>
      </c>
      <c r="C1559" s="11">
        <v>-9.1585757415266205</v>
      </c>
      <c r="D1559" s="10">
        <v>38.7960856600208</v>
      </c>
      <c r="E1559" s="1">
        <v>6861</v>
      </c>
      <c r="F1559" s="2" t="s">
        <v>1723</v>
      </c>
      <c r="G1559" s="1"/>
      <c r="H1559" s="2" t="s">
        <v>18</v>
      </c>
      <c r="I1559" s="2" t="s">
        <v>254</v>
      </c>
      <c r="J1559" s="2" t="s">
        <v>633</v>
      </c>
      <c r="K1559" s="1">
        <v>-89088</v>
      </c>
      <c r="L1559" s="1">
        <v>-96329</v>
      </c>
      <c r="M1559" s="2" t="s">
        <v>20</v>
      </c>
      <c r="N1559" s="1">
        <v>1998</v>
      </c>
      <c r="O1559" s="1" t="str" cm="1">
        <f t="array" ref="O15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9" s="1" t="str" cm="1">
        <f t="array" ref="P15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59" s="2" t="s">
        <v>57</v>
      </c>
      <c r="R1559" s="2" t="str" cm="1">
        <f t="array" ref="R15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59" s="2" t="str">
        <f>IF(Esta[[#This Row],[TEC - Tipo de Estrutura 2]]="Pórtico","Vãos Multiplos",Esta[[#This Row],[TEC - Tipo de Estrutura 2]])</f>
        <v>Vãos Multiplos</v>
      </c>
      <c r="T1559" s="7"/>
      <c r="U1559" s="3"/>
      <c r="V1559" s="1">
        <v>12.7</v>
      </c>
      <c r="X1559" s="7"/>
      <c r="Y1559" s="8"/>
      <c r="Z1559" s="1" t="s">
        <v>29</v>
      </c>
      <c r="AA1559" s="2" t="s">
        <v>23</v>
      </c>
      <c r="AB1559" s="2" t="str" cm="1">
        <f t="array" ref="AB15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0" spans="1:29" ht="15" hidden="1" customHeight="1" x14ac:dyDescent="0.35">
      <c r="A1560" s="1">
        <v>2356</v>
      </c>
      <c r="B1560" s="1">
        <v>6</v>
      </c>
      <c r="C1560" s="11">
        <v>-9.1598094021400698</v>
      </c>
      <c r="D1560" s="10">
        <v>38.7962279579829</v>
      </c>
      <c r="E1560" s="1">
        <v>6862</v>
      </c>
      <c r="F1560" s="2" t="s">
        <v>1724</v>
      </c>
      <c r="G1560" s="1"/>
      <c r="H1560" s="2" t="s">
        <v>55</v>
      </c>
      <c r="I1560" s="2" t="s">
        <v>254</v>
      </c>
      <c r="J1560" s="2" t="s">
        <v>633</v>
      </c>
      <c r="K1560" s="1">
        <v>-89195</v>
      </c>
      <c r="L1560" s="1">
        <v>-96312</v>
      </c>
      <c r="M1560" s="2" t="s">
        <v>20</v>
      </c>
      <c r="N1560" s="1">
        <v>1998</v>
      </c>
      <c r="O1560" s="1" t="str" cm="1">
        <f t="array" ref="O15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0" s="1" t="str" cm="1">
        <f t="array" ref="P15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0" s="2" t="s">
        <v>31</v>
      </c>
      <c r="R1560" s="2" t="str" cm="1">
        <f t="array" ref="R15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0" s="2" t="str">
        <f>IF(Esta[[#This Row],[TEC - Tipo de Estrutura 2]]="Pórtico","Vãos Multiplos",Esta[[#This Row],[TEC - Tipo de Estrutura 2]])</f>
        <v>Vãos Multiplos</v>
      </c>
      <c r="T1560" s="1">
        <v>6</v>
      </c>
      <c r="U1560" s="1">
        <v>168.4</v>
      </c>
      <c r="V1560" s="1">
        <v>12.3</v>
      </c>
      <c r="W1560" s="1">
        <v>30.3</v>
      </c>
      <c r="X1560" s="1">
        <v>8.5</v>
      </c>
      <c r="Y1560" s="8"/>
      <c r="Z1560" s="1" t="s">
        <v>29</v>
      </c>
      <c r="AA1560" s="2" t="s">
        <v>35</v>
      </c>
      <c r="AB1560" s="2" t="str" cm="1">
        <f t="array" ref="AB15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1" spans="1:29" ht="15" hidden="1" customHeight="1" x14ac:dyDescent="0.35">
      <c r="A1561" s="1">
        <v>2357</v>
      </c>
      <c r="B1561" s="1">
        <v>6</v>
      </c>
      <c r="C1561" s="11">
        <v>-9.1471355484337202</v>
      </c>
      <c r="D1561" s="10">
        <v>38.804292485690802</v>
      </c>
      <c r="E1561" s="1">
        <v>6863</v>
      </c>
      <c r="F1561" s="2" t="s">
        <v>1725</v>
      </c>
      <c r="G1561" s="1"/>
      <c r="H1561" s="2" t="s">
        <v>34</v>
      </c>
      <c r="I1561" s="2" t="s">
        <v>254</v>
      </c>
      <c r="J1561" s="2" t="s">
        <v>552</v>
      </c>
      <c r="K1561" s="1">
        <v>-88084</v>
      </c>
      <c r="L1561" s="1">
        <v>-95429</v>
      </c>
      <c r="M1561" s="2" t="s">
        <v>20</v>
      </c>
      <c r="N1561" s="1">
        <v>1998</v>
      </c>
      <c r="O1561" s="1" t="str" cm="1">
        <f t="array" ref="O15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1" s="1" t="str" cm="1">
        <f t="array" ref="P15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1" s="2" t="s">
        <v>31</v>
      </c>
      <c r="R1561" s="2" t="str" cm="1">
        <f t="array" ref="R15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1" s="2" t="str">
        <f>IF(Esta[[#This Row],[TEC - Tipo de Estrutura 2]]="Pórtico","Vãos Multiplos",Esta[[#This Row],[TEC - Tipo de Estrutura 2]])</f>
        <v>Vãos Multiplos</v>
      </c>
      <c r="T1561" s="1">
        <v>8</v>
      </c>
      <c r="U1561" s="1">
        <v>190.35</v>
      </c>
      <c r="V1561" s="1">
        <v>12.3</v>
      </c>
      <c r="W1561" s="1">
        <v>26.05</v>
      </c>
      <c r="X1561" s="1">
        <v>17.5</v>
      </c>
      <c r="Y1561" s="8"/>
      <c r="Z1561" s="1" t="s">
        <v>29</v>
      </c>
      <c r="AA1561" s="2" t="s">
        <v>35</v>
      </c>
      <c r="AB1561" s="2" t="str" cm="1">
        <f t="array" ref="AB15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2" spans="1:29" ht="15" hidden="1" customHeight="1" x14ac:dyDescent="0.35">
      <c r="A1562" s="1">
        <v>2358</v>
      </c>
      <c r="B1562" s="1">
        <v>6</v>
      </c>
      <c r="C1562" s="11">
        <v>-9.1348661907539892</v>
      </c>
      <c r="D1562" s="10">
        <v>38.801984250336503</v>
      </c>
      <c r="E1562" s="1">
        <v>6865</v>
      </c>
      <c r="F1562" s="2" t="s">
        <v>1726</v>
      </c>
      <c r="G1562" s="1"/>
      <c r="H1562" s="2" t="s">
        <v>34</v>
      </c>
      <c r="I1562" s="2" t="s">
        <v>254</v>
      </c>
      <c r="J1562" s="2" t="s">
        <v>633</v>
      </c>
      <c r="K1562" s="1">
        <v>-87021</v>
      </c>
      <c r="L1562" s="1">
        <v>-95697</v>
      </c>
      <c r="M1562" s="2" t="s">
        <v>20</v>
      </c>
      <c r="N1562" s="1">
        <v>1998</v>
      </c>
      <c r="O1562" s="1" t="str" cm="1">
        <f t="array" ref="O15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2" s="1" t="str" cm="1">
        <f t="array" ref="P15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2" s="2" t="s">
        <v>31</v>
      </c>
      <c r="R1562" s="2" t="str" cm="1">
        <f t="array" ref="R15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2" s="2" t="str">
        <f>IF(Esta[[#This Row],[TEC - Tipo de Estrutura 2]]="Pórtico","Vãos Multiplos",Esta[[#This Row],[TEC - Tipo de Estrutura 2]])</f>
        <v>Vãos Multiplos</v>
      </c>
      <c r="T1562" s="1">
        <v>3</v>
      </c>
      <c r="U1562" s="1">
        <v>82.2</v>
      </c>
      <c r="V1562" s="1">
        <v>14.2</v>
      </c>
      <c r="W1562" s="1">
        <v>37.4</v>
      </c>
      <c r="X1562" s="1">
        <v>7.9</v>
      </c>
      <c r="Y1562" s="8"/>
      <c r="Z1562" s="1" t="s">
        <v>29</v>
      </c>
      <c r="AA1562" s="2" t="s">
        <v>35</v>
      </c>
      <c r="AB1562" s="2" t="str" cm="1">
        <f t="array" ref="AB15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3" spans="1:29" ht="15" hidden="1" customHeight="1" x14ac:dyDescent="0.35">
      <c r="A1563" s="1">
        <v>2359</v>
      </c>
      <c r="B1563" s="1">
        <v>4</v>
      </c>
      <c r="C1563" s="11">
        <v>-9.1321797597822307</v>
      </c>
      <c r="D1563" s="10">
        <v>38.800854259330997</v>
      </c>
      <c r="E1563" s="1">
        <v>6866</v>
      </c>
      <c r="F1563" s="2" t="s">
        <v>1727</v>
      </c>
      <c r="G1563" s="1"/>
      <c r="H1563" s="2" t="s">
        <v>55</v>
      </c>
      <c r="I1563" s="2" t="s">
        <v>254</v>
      </c>
      <c r="J1563" s="2" t="s">
        <v>254</v>
      </c>
      <c r="K1563" s="1">
        <v>-86789</v>
      </c>
      <c r="L1563" s="1">
        <v>-95825</v>
      </c>
      <c r="M1563" s="2" t="s">
        <v>20</v>
      </c>
      <c r="N1563" s="1">
        <v>1998</v>
      </c>
      <c r="O1563" s="1" t="str" cm="1">
        <f t="array" ref="O15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3" s="1" t="str" cm="1">
        <f t="array" ref="P15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3" s="2" t="s">
        <v>31</v>
      </c>
      <c r="R1563" s="2" t="str" cm="1">
        <f t="array" ref="R15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3" s="2" t="str">
        <f>IF(Esta[[#This Row],[TEC - Tipo de Estrutura 2]]="Pórtico","Vãos Multiplos",Esta[[#This Row],[TEC - Tipo de Estrutura 2]])</f>
        <v>Vãos Multiplos</v>
      </c>
      <c r="T1563" s="1">
        <v>9</v>
      </c>
      <c r="U1563" s="1">
        <v>179.1</v>
      </c>
      <c r="V1563" s="1">
        <v>18.399999999999999</v>
      </c>
      <c r="W1563" s="1">
        <v>23.8</v>
      </c>
      <c r="X1563" s="1">
        <v>6.1</v>
      </c>
      <c r="Y1563" s="8"/>
      <c r="Z1563" s="1" t="s">
        <v>29</v>
      </c>
      <c r="AA1563" s="2" t="s">
        <v>35</v>
      </c>
      <c r="AB1563" s="2" t="str" cm="1">
        <f t="array" ref="AB15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4" spans="1:29" ht="15" hidden="1" customHeight="1" x14ac:dyDescent="0.35">
      <c r="A1564" s="1">
        <v>2361</v>
      </c>
      <c r="B1564" s="1">
        <v>4</v>
      </c>
      <c r="C1564" s="11">
        <v>-9.1291078505503993</v>
      </c>
      <c r="D1564" s="10">
        <v>38.800141849866797</v>
      </c>
      <c r="E1564" s="1">
        <v>6868</v>
      </c>
      <c r="F1564" s="2" t="s">
        <v>1728</v>
      </c>
      <c r="G1564" s="1"/>
      <c r="H1564" s="2" t="s">
        <v>55</v>
      </c>
      <c r="I1564" s="2" t="s">
        <v>254</v>
      </c>
      <c r="J1564" s="2" t="s">
        <v>633</v>
      </c>
      <c r="K1564" s="1">
        <v>-86523</v>
      </c>
      <c r="L1564" s="1">
        <v>-95907</v>
      </c>
      <c r="M1564" s="2" t="s">
        <v>20</v>
      </c>
      <c r="N1564" s="1">
        <v>1998</v>
      </c>
      <c r="O1564" s="1" t="str" cm="1">
        <f t="array" ref="O15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4" s="1" t="str" cm="1">
        <f t="array" ref="P15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4" s="2" t="s">
        <v>31</v>
      </c>
      <c r="R1564" s="2" t="str" cm="1">
        <f t="array" ref="R15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4" s="2" t="str">
        <f>IF(Esta[[#This Row],[TEC - Tipo de Estrutura 2]]="Pórtico","Vãos Multiplos",Esta[[#This Row],[TEC - Tipo de Estrutura 2]])</f>
        <v>Vãos Multiplos</v>
      </c>
      <c r="T1564" s="1">
        <v>12</v>
      </c>
      <c r="U1564" s="1">
        <v>283.7</v>
      </c>
      <c r="V1564" s="1">
        <v>20</v>
      </c>
      <c r="W1564" s="1">
        <v>26.1</v>
      </c>
      <c r="X1564" s="1">
        <v>8.6999999999999993</v>
      </c>
      <c r="Y1564" s="8"/>
      <c r="Z1564" s="1" t="s">
        <v>29</v>
      </c>
      <c r="AA1564" s="2" t="s">
        <v>35</v>
      </c>
      <c r="AB1564" s="2" t="str" cm="1">
        <f t="array" ref="AB15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5" spans="1:29" ht="15" hidden="1" customHeight="1" x14ac:dyDescent="0.35">
      <c r="A1565" s="1">
        <v>2363</v>
      </c>
      <c r="B1565" s="1">
        <v>4</v>
      </c>
      <c r="C1565" s="11">
        <v>-9.1238562193766892</v>
      </c>
      <c r="D1565" s="10">
        <v>38.798294868007297</v>
      </c>
      <c r="E1565" s="1">
        <v>6870</v>
      </c>
      <c r="F1565" s="2" t="s">
        <v>1729</v>
      </c>
      <c r="G1565" s="1"/>
      <c r="H1565" s="2" t="s">
        <v>34</v>
      </c>
      <c r="I1565" s="2" t="s">
        <v>254</v>
      </c>
      <c r="J1565" s="2" t="s">
        <v>254</v>
      </c>
      <c r="K1565" s="1">
        <v>-86069</v>
      </c>
      <c r="L1565" s="1">
        <v>-96117</v>
      </c>
      <c r="M1565" s="2" t="s">
        <v>20</v>
      </c>
      <c r="N1565" s="1">
        <v>1998</v>
      </c>
      <c r="O1565" s="1" t="str" cm="1">
        <f t="array" ref="O15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5" s="1" t="str" cm="1">
        <f t="array" ref="P15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5" s="2" t="s">
        <v>31</v>
      </c>
      <c r="R1565" s="2" t="str" cm="1">
        <f t="array" ref="R15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5" s="2" t="str">
        <f>IF(Esta[[#This Row],[TEC - Tipo de Estrutura 2]]="Pórtico","Vãos Multiplos",Esta[[#This Row],[TEC - Tipo de Estrutura 2]])</f>
        <v>Vãos Multiplos</v>
      </c>
      <c r="T1565" s="1">
        <v>3</v>
      </c>
      <c r="U1565" s="1">
        <v>62.3</v>
      </c>
      <c r="V1565" s="1">
        <v>10.199999999999999</v>
      </c>
      <c r="W1565" s="1">
        <v>40.200000000000003</v>
      </c>
      <c r="X1565" s="1">
        <v>8.6</v>
      </c>
      <c r="Y1565" s="8"/>
      <c r="Z1565" s="1" t="s">
        <v>29</v>
      </c>
      <c r="AA1565" s="2" t="s">
        <v>23</v>
      </c>
      <c r="AB1565" s="2" t="str" cm="1">
        <f t="array" ref="AB15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6" spans="1:29" ht="15" hidden="1" customHeight="1" x14ac:dyDescent="0.35">
      <c r="A1566" s="1">
        <v>2365</v>
      </c>
      <c r="B1566" s="1">
        <v>4</v>
      </c>
      <c r="C1566" s="11">
        <v>-9.1153386575736608</v>
      </c>
      <c r="D1566" s="10">
        <v>38.791619953509198</v>
      </c>
      <c r="E1566" s="1">
        <v>6874</v>
      </c>
      <c r="F1566" s="2" t="s">
        <v>1730</v>
      </c>
      <c r="G1566" s="1"/>
      <c r="H1566" s="2" t="s">
        <v>55</v>
      </c>
      <c r="I1566" s="2" t="s">
        <v>254</v>
      </c>
      <c r="J1566" s="2" t="s">
        <v>633</v>
      </c>
      <c r="K1566" s="1">
        <v>-85337</v>
      </c>
      <c r="L1566" s="1">
        <v>-96866</v>
      </c>
      <c r="M1566" s="2" t="s">
        <v>20</v>
      </c>
      <c r="N1566" s="1">
        <v>1988</v>
      </c>
      <c r="O1566" s="1" t="str" cm="1">
        <f t="array" ref="O15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6" s="1" t="str" cm="1">
        <f t="array" ref="P15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6" s="2" t="s">
        <v>31</v>
      </c>
      <c r="R1566" s="2" t="str" cm="1">
        <f t="array" ref="R15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6" s="2" t="str">
        <f>IF(Esta[[#This Row],[TEC - Tipo de Estrutura 2]]="Pórtico","Vãos Multiplos",Esta[[#This Row],[TEC - Tipo de Estrutura 2]])</f>
        <v>Vãos Multiplos</v>
      </c>
      <c r="T1566" s="1">
        <v>7</v>
      </c>
      <c r="U1566" s="1">
        <v>222.5</v>
      </c>
      <c r="V1566" s="1">
        <v>12.3</v>
      </c>
      <c r="W1566" s="1">
        <v>35.6</v>
      </c>
      <c r="X1566" s="1">
        <v>11.7</v>
      </c>
      <c r="Y1566" s="8"/>
      <c r="Z1566" s="1" t="s">
        <v>29</v>
      </c>
      <c r="AA1566" s="2" t="s">
        <v>35</v>
      </c>
      <c r="AB1566" s="2" t="str" cm="1">
        <f t="array" ref="AB15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7" spans="1:29" ht="15" hidden="1" customHeight="1" x14ac:dyDescent="0.35">
      <c r="A1567" s="1">
        <v>2366</v>
      </c>
      <c r="B1567" s="1">
        <v>4</v>
      </c>
      <c r="C1567" s="11">
        <v>-9.1115508814135104</v>
      </c>
      <c r="D1567" s="10">
        <v>38.788174725132002</v>
      </c>
      <c r="E1567" s="1">
        <v>6879</v>
      </c>
      <c r="F1567" s="2" t="s">
        <v>1731</v>
      </c>
      <c r="G1567" s="1"/>
      <c r="H1567" s="2" t="s">
        <v>18</v>
      </c>
      <c r="I1567" s="2" t="s">
        <v>254</v>
      </c>
      <c r="J1567" s="2" t="s">
        <v>633</v>
      </c>
      <c r="K1567" s="1">
        <v>-85012</v>
      </c>
      <c r="L1567" s="1">
        <v>-97252</v>
      </c>
      <c r="M1567" s="2" t="s">
        <v>20</v>
      </c>
      <c r="N1567" s="1">
        <v>1998</v>
      </c>
      <c r="O1567" s="1" t="str" cm="1">
        <f t="array" ref="O15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7" s="1" t="str" cm="1">
        <f t="array" ref="P15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7" s="2" t="s">
        <v>31</v>
      </c>
      <c r="R1567" s="2" t="str" cm="1">
        <f t="array" ref="R15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7" s="2" t="str">
        <f>IF(Esta[[#This Row],[TEC - Tipo de Estrutura 2]]="Pórtico","Vãos Multiplos",Esta[[#This Row],[TEC - Tipo de Estrutura 2]])</f>
        <v>Vãos Multiplos</v>
      </c>
      <c r="T1567" s="1">
        <v>3</v>
      </c>
      <c r="U1567" s="1">
        <v>49.7</v>
      </c>
      <c r="V1567" s="1">
        <v>13.9</v>
      </c>
      <c r="W1567" s="1">
        <v>22.1</v>
      </c>
      <c r="X1567" s="1">
        <v>6.4</v>
      </c>
      <c r="Y1567" s="8"/>
      <c r="Z1567" s="1" t="s">
        <v>29</v>
      </c>
      <c r="AA1567" s="2" t="s">
        <v>35</v>
      </c>
      <c r="AB1567" s="2" t="str" cm="1">
        <f t="array" ref="AB15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8" spans="1:29" ht="15" hidden="1" customHeight="1" x14ac:dyDescent="0.35">
      <c r="A1568" s="1">
        <v>2367</v>
      </c>
      <c r="B1568" s="1">
        <v>6</v>
      </c>
      <c r="C1568" s="11">
        <v>-9.1059745780157098</v>
      </c>
      <c r="D1568" s="10">
        <v>38.779276535576003</v>
      </c>
      <c r="E1568" s="1">
        <v>6883</v>
      </c>
      <c r="F1568" s="2" t="s">
        <v>1732</v>
      </c>
      <c r="G1568" s="1"/>
      <c r="H1568" s="2" t="s">
        <v>34</v>
      </c>
      <c r="I1568" s="2" t="s">
        <v>254</v>
      </c>
      <c r="J1568" s="2" t="s">
        <v>633</v>
      </c>
      <c r="K1568" s="1">
        <v>-84538</v>
      </c>
      <c r="L1568" s="1">
        <v>-98245</v>
      </c>
      <c r="M1568" s="2" t="s">
        <v>20</v>
      </c>
      <c r="N1568" s="1">
        <v>1997</v>
      </c>
      <c r="O1568" s="1" t="str" cm="1">
        <f t="array" ref="O15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8" s="1" t="str" cm="1">
        <f t="array" ref="P15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8" s="2" t="s">
        <v>31</v>
      </c>
      <c r="R1568" s="2" t="str" cm="1">
        <f t="array" ref="R15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8" s="2" t="str">
        <f>IF(Esta[[#This Row],[TEC - Tipo de Estrutura 2]]="Pórtico","Vãos Multiplos",Esta[[#This Row],[TEC - Tipo de Estrutura 2]])</f>
        <v>Vãos Multiplos</v>
      </c>
      <c r="T1568" s="1">
        <v>5</v>
      </c>
      <c r="U1568" s="1">
        <v>109.8</v>
      </c>
      <c r="V1568" s="1">
        <v>12.9</v>
      </c>
      <c r="W1568" s="1">
        <v>26.2</v>
      </c>
      <c r="X1568" s="1">
        <v>7</v>
      </c>
      <c r="Y1568" s="8"/>
      <c r="Z1568" s="1" t="s">
        <v>29</v>
      </c>
      <c r="AA1568" s="2" t="s">
        <v>35</v>
      </c>
      <c r="AB1568" s="2" t="str" cm="1">
        <f t="array" ref="AB15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69" spans="1:29" ht="15" hidden="1" customHeight="1" x14ac:dyDescent="0.35">
      <c r="A1569" s="1">
        <v>2368</v>
      </c>
      <c r="B1569" s="1">
        <v>5</v>
      </c>
      <c r="C1569" s="11">
        <v>-9.1058706416187896</v>
      </c>
      <c r="D1569" s="10">
        <v>38.781790579655699</v>
      </c>
      <c r="E1569" s="1">
        <v>6884</v>
      </c>
      <c r="F1569" s="2" t="s">
        <v>1733</v>
      </c>
      <c r="G1569" s="1"/>
      <c r="H1569" s="2" t="s">
        <v>34</v>
      </c>
      <c r="I1569" s="2" t="s">
        <v>254</v>
      </c>
      <c r="J1569" s="2" t="s">
        <v>633</v>
      </c>
      <c r="K1569" s="1">
        <v>-84526</v>
      </c>
      <c r="L1569" s="1">
        <v>-97966</v>
      </c>
      <c r="M1569" s="2" t="s">
        <v>20</v>
      </c>
      <c r="N1569" s="1">
        <v>1997</v>
      </c>
      <c r="O1569" s="1" t="str" cm="1">
        <f t="array" ref="O15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9" s="1" t="str" cm="1">
        <f t="array" ref="P15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69" s="2" t="s">
        <v>31</v>
      </c>
      <c r="R1569" s="2" t="str" cm="1">
        <f t="array" ref="R15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69" s="2" t="str">
        <f>IF(Esta[[#This Row],[TEC - Tipo de Estrutura 2]]="Pórtico","Vãos Multiplos",Esta[[#This Row],[TEC - Tipo de Estrutura 2]])</f>
        <v>Vãos Multiplos</v>
      </c>
      <c r="T1569" s="1">
        <v>4</v>
      </c>
      <c r="U1569" s="1">
        <v>98.4</v>
      </c>
      <c r="V1569" s="1">
        <v>13.4</v>
      </c>
      <c r="W1569" s="1">
        <v>35</v>
      </c>
      <c r="X1569" s="1">
        <v>6.7</v>
      </c>
      <c r="Y1569" s="8"/>
      <c r="Z1569" s="1" t="s">
        <v>29</v>
      </c>
      <c r="AA1569" s="2" t="s">
        <v>35</v>
      </c>
      <c r="AB1569" s="2" t="str" cm="1">
        <f t="array" ref="AB15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0" spans="1:29" ht="15" hidden="1" customHeight="1" x14ac:dyDescent="0.35">
      <c r="A1570" s="1">
        <v>2370</v>
      </c>
      <c r="B1570" s="1">
        <v>4</v>
      </c>
      <c r="C1570" s="11">
        <v>-9.1014097841705492</v>
      </c>
      <c r="D1570" s="10">
        <v>38.788916771333099</v>
      </c>
      <c r="E1570" s="1">
        <v>6886</v>
      </c>
      <c r="F1570" s="2" t="s">
        <v>1734</v>
      </c>
      <c r="G1570" s="1"/>
      <c r="H1570" s="2" t="s">
        <v>55</v>
      </c>
      <c r="I1570" s="2" t="s">
        <v>254</v>
      </c>
      <c r="J1570" s="2" t="s">
        <v>633</v>
      </c>
      <c r="K1570" s="1">
        <v>-84130</v>
      </c>
      <c r="L1570" s="1">
        <v>-97179</v>
      </c>
      <c r="M1570" s="2" t="s">
        <v>20</v>
      </c>
      <c r="N1570" s="1">
        <v>1997</v>
      </c>
      <c r="O1570" s="1" t="str" cm="1">
        <f t="array" ref="O15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0" s="1" t="str" cm="1">
        <f t="array" ref="P15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0" s="2" t="s">
        <v>31</v>
      </c>
      <c r="R1570" s="2" t="str" cm="1">
        <f t="array" ref="R15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0" s="2" t="str">
        <f>IF(Esta[[#This Row],[TEC - Tipo de Estrutura 2]]="Pórtico","Vãos Multiplos",Esta[[#This Row],[TEC - Tipo de Estrutura 2]])</f>
        <v>Vãos Multiplos</v>
      </c>
      <c r="T1570" s="1">
        <v>4</v>
      </c>
      <c r="U1570" s="1">
        <v>136.5</v>
      </c>
      <c r="V1570" s="1">
        <v>10</v>
      </c>
      <c r="W1570" s="1">
        <v>48.5</v>
      </c>
      <c r="X1570" s="1">
        <v>12.7</v>
      </c>
      <c r="Y1570" s="8"/>
      <c r="Z1570" s="1" t="s">
        <v>29</v>
      </c>
      <c r="AA1570" s="2" t="s">
        <v>35</v>
      </c>
      <c r="AB1570" s="2" t="str" cm="1">
        <f t="array" ref="AB15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1" spans="1:29" ht="15" hidden="1" customHeight="1" x14ac:dyDescent="0.35">
      <c r="A1571" s="1">
        <v>2371</v>
      </c>
      <c r="B1571" s="1">
        <v>4</v>
      </c>
      <c r="C1571" s="11">
        <v>-9.1038635897687108</v>
      </c>
      <c r="D1571" s="10">
        <v>38.788238842109799</v>
      </c>
      <c r="E1571" s="1">
        <v>6886</v>
      </c>
      <c r="F1571" s="2" t="s">
        <v>1735</v>
      </c>
      <c r="G1571" s="1"/>
      <c r="H1571" s="2" t="s">
        <v>55</v>
      </c>
      <c r="I1571" s="2" t="s">
        <v>254</v>
      </c>
      <c r="J1571" s="2" t="s">
        <v>633</v>
      </c>
      <c r="K1571" s="1">
        <v>-84344</v>
      </c>
      <c r="L1571" s="1">
        <v>-97252</v>
      </c>
      <c r="M1571" s="2" t="s">
        <v>20</v>
      </c>
      <c r="N1571" s="1">
        <v>1997</v>
      </c>
      <c r="O1571" s="1" t="str" cm="1">
        <f t="array" ref="O15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1" s="1" t="str" cm="1">
        <f t="array" ref="P15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1" s="2" t="s">
        <v>31</v>
      </c>
      <c r="R1571" s="2" t="str" cm="1">
        <f t="array" ref="R15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1" s="2" t="str">
        <f>IF(Esta[[#This Row],[TEC - Tipo de Estrutura 2]]="Pórtico","Vãos Multiplos",Esta[[#This Row],[TEC - Tipo de Estrutura 2]])</f>
        <v>Vãos Multiplos</v>
      </c>
      <c r="T1571" s="1">
        <v>14</v>
      </c>
      <c r="U1571" s="1">
        <v>458.7</v>
      </c>
      <c r="V1571" s="1">
        <v>17</v>
      </c>
      <c r="W1571" s="1">
        <v>35.5</v>
      </c>
      <c r="X1571" s="1">
        <v>11.5</v>
      </c>
      <c r="Y1571" s="8"/>
      <c r="Z1571" s="1" t="s">
        <v>29</v>
      </c>
      <c r="AA1571" s="2" t="s">
        <v>35</v>
      </c>
      <c r="AB1571" s="2" t="str" cm="1">
        <f t="array" ref="AB15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2" spans="1:29" ht="15" hidden="1" customHeight="1" x14ac:dyDescent="0.35">
      <c r="A1572" s="1">
        <v>2375</v>
      </c>
      <c r="B1572" s="1">
        <v>4</v>
      </c>
      <c r="C1572" s="11">
        <v>-9.0795138900592196</v>
      </c>
      <c r="D1572" s="10">
        <v>38.845944195784803</v>
      </c>
      <c r="E1572" s="1">
        <v>6899</v>
      </c>
      <c r="F1572" s="2" t="s">
        <v>1736</v>
      </c>
      <c r="G1572" s="1"/>
      <c r="H1572" s="2" t="s">
        <v>55</v>
      </c>
      <c r="I1572" s="2" t="s">
        <v>254</v>
      </c>
      <c r="J1572" s="2" t="s">
        <v>633</v>
      </c>
      <c r="K1572" s="1">
        <v>-82162</v>
      </c>
      <c r="L1572" s="1">
        <v>-90868</v>
      </c>
      <c r="M1572" s="2" t="s">
        <v>20</v>
      </c>
      <c r="N1572" s="1">
        <v>1998</v>
      </c>
      <c r="O1572" s="1" t="str" cm="1">
        <f t="array" ref="O15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2" s="1" t="str" cm="1">
        <f t="array" ref="P15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2" s="2" t="s">
        <v>31</v>
      </c>
      <c r="R1572" s="2" t="str" cm="1">
        <f t="array" ref="R15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2" s="2" t="str">
        <f>IF(Esta[[#This Row],[TEC - Tipo de Estrutura 2]]="Pórtico","Vãos Multiplos",Esta[[#This Row],[TEC - Tipo de Estrutura 2]])</f>
        <v>Vãos Multiplos</v>
      </c>
      <c r="T1572" s="1">
        <v>7</v>
      </c>
      <c r="U1572" s="1">
        <v>170.2</v>
      </c>
      <c r="V1572" s="1">
        <v>12.1</v>
      </c>
      <c r="W1572" s="1">
        <v>30.5</v>
      </c>
      <c r="X1572" s="1">
        <v>8.6999999999999993</v>
      </c>
      <c r="Y1572" s="8"/>
      <c r="Z1572" s="1" t="s">
        <v>29</v>
      </c>
      <c r="AA1572" s="2" t="s">
        <v>35</v>
      </c>
      <c r="AB1572" s="2" t="str" cm="1">
        <f t="array" ref="AB15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3" spans="1:29" ht="15" hidden="1" customHeight="1" x14ac:dyDescent="0.35">
      <c r="A1573" s="1">
        <v>2384</v>
      </c>
      <c r="B1573" s="1">
        <v>3</v>
      </c>
      <c r="C1573" s="11">
        <v>-9.0749168063164092</v>
      </c>
      <c r="D1573" s="10">
        <v>38.8379914941114</v>
      </c>
      <c r="E1573" s="1">
        <v>6899</v>
      </c>
      <c r="F1573" s="2" t="s">
        <v>1737</v>
      </c>
      <c r="G1573" s="1"/>
      <c r="H1573" s="2" t="s">
        <v>55</v>
      </c>
      <c r="I1573" s="2" t="s">
        <v>254</v>
      </c>
      <c r="J1573" s="2" t="s">
        <v>633</v>
      </c>
      <c r="K1573" s="1">
        <v>-81772</v>
      </c>
      <c r="L1573" s="1">
        <v>-91755</v>
      </c>
      <c r="M1573" s="2" t="s">
        <v>20</v>
      </c>
      <c r="N1573" s="1">
        <v>1998</v>
      </c>
      <c r="O1573" s="1" t="str" cm="1">
        <f t="array" ref="O15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3" s="1" t="str" cm="1">
        <f t="array" ref="P15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3" s="2" t="s">
        <v>31</v>
      </c>
      <c r="R1573" s="2" t="str" cm="1">
        <f t="array" ref="R15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3" s="2" t="str">
        <f>IF(Esta[[#This Row],[TEC - Tipo de Estrutura 2]]="Pórtico","Vãos Multiplos",Esta[[#This Row],[TEC - Tipo de Estrutura 2]])</f>
        <v>Vãos Multiplos</v>
      </c>
      <c r="T1573" s="1">
        <v>9</v>
      </c>
      <c r="U1573" s="1">
        <v>295.5</v>
      </c>
      <c r="V1573" s="1">
        <v>17.399999999999999</v>
      </c>
      <c r="W1573" s="1">
        <v>33.1</v>
      </c>
      <c r="X1573" s="1">
        <v>4.0999999999999996</v>
      </c>
      <c r="Y1573" s="8"/>
      <c r="Z1573" s="1" t="s">
        <v>29</v>
      </c>
      <c r="AA1573" s="2" t="s">
        <v>35</v>
      </c>
      <c r="AB1573" s="2" t="str" cm="1">
        <f t="array" ref="AB15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4" spans="1:29" ht="15" hidden="1" customHeight="1" x14ac:dyDescent="0.35">
      <c r="A1574" s="1">
        <v>2387</v>
      </c>
      <c r="B1574" s="1">
        <v>5</v>
      </c>
      <c r="C1574" s="11">
        <v>-9.0761845952023705</v>
      </c>
      <c r="D1574" s="10">
        <v>38.835441081829302</v>
      </c>
      <c r="E1574" s="1">
        <v>6899</v>
      </c>
      <c r="F1574" s="2" t="s">
        <v>1738</v>
      </c>
      <c r="G1574" s="1"/>
      <c r="H1574" s="2" t="s">
        <v>55</v>
      </c>
      <c r="I1574" s="2" t="s">
        <v>254</v>
      </c>
      <c r="J1574" s="2" t="s">
        <v>254</v>
      </c>
      <c r="K1574" s="1">
        <v>-81885</v>
      </c>
      <c r="L1574" s="1">
        <v>-92037</v>
      </c>
      <c r="M1574" s="2" t="s">
        <v>20</v>
      </c>
      <c r="N1574" s="1">
        <v>1998</v>
      </c>
      <c r="O1574" s="1" t="str" cm="1">
        <f t="array" ref="O15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4" s="1" t="str" cm="1">
        <f t="array" ref="P15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4" s="2" t="s">
        <v>31</v>
      </c>
      <c r="R1574" s="2" t="str" cm="1">
        <f t="array" ref="R15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4" s="2" t="str">
        <f>IF(Esta[[#This Row],[TEC - Tipo de Estrutura 2]]="Pórtico","Vãos Multiplos",Esta[[#This Row],[TEC - Tipo de Estrutura 2]])</f>
        <v>Vãos Multiplos</v>
      </c>
      <c r="T1574" s="1">
        <v>8</v>
      </c>
      <c r="U1574" s="1">
        <v>304.8</v>
      </c>
      <c r="V1574" s="1">
        <v>12.2</v>
      </c>
      <c r="W1574" s="1">
        <v>38.200000000000003</v>
      </c>
      <c r="X1574" s="1">
        <v>6.2</v>
      </c>
      <c r="Y1574" s="8"/>
      <c r="Z1574" s="1" t="s">
        <v>29</v>
      </c>
      <c r="AA1574" s="2" t="s">
        <v>35</v>
      </c>
      <c r="AB1574" s="2" t="str" cm="1">
        <f t="array" ref="AB15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5" spans="1:29" ht="15" hidden="1" customHeight="1" x14ac:dyDescent="0.35">
      <c r="A1575" s="1">
        <v>2389</v>
      </c>
      <c r="B1575" s="1">
        <v>4</v>
      </c>
      <c r="C1575" s="11">
        <v>-9.07749148282352</v>
      </c>
      <c r="D1575" s="10">
        <v>38.833241641122001</v>
      </c>
      <c r="E1575" s="1">
        <v>6899</v>
      </c>
      <c r="F1575" s="2" t="s">
        <v>1739</v>
      </c>
      <c r="G1575" s="1"/>
      <c r="H1575" s="2" t="s">
        <v>55</v>
      </c>
      <c r="I1575" s="2" t="s">
        <v>254</v>
      </c>
      <c r="J1575" s="2" t="s">
        <v>633</v>
      </c>
      <c r="K1575" s="1">
        <v>-82001</v>
      </c>
      <c r="L1575" s="1">
        <v>-92280</v>
      </c>
      <c r="M1575" s="2" t="s">
        <v>20</v>
      </c>
      <c r="N1575" s="1">
        <v>1998</v>
      </c>
      <c r="O1575" s="1" t="str" cm="1">
        <f t="array" ref="O15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5" s="1" t="str" cm="1">
        <f t="array" ref="P15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5" s="2" t="s">
        <v>31</v>
      </c>
      <c r="R1575" s="2" t="str" cm="1">
        <f t="array" ref="R15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5" s="2" t="str">
        <f>IF(Esta[[#This Row],[TEC - Tipo de Estrutura 2]]="Pórtico","Vãos Multiplos",Esta[[#This Row],[TEC - Tipo de Estrutura 2]])</f>
        <v>Vãos Multiplos</v>
      </c>
      <c r="T1575" s="1">
        <v>7</v>
      </c>
      <c r="U1575" s="1">
        <v>266.2</v>
      </c>
      <c r="V1575" s="1">
        <v>12</v>
      </c>
      <c r="W1575" s="1">
        <v>38.299999999999997</v>
      </c>
      <c r="X1575" s="1">
        <v>6.5</v>
      </c>
      <c r="Y1575" s="8"/>
      <c r="Z1575" s="1" t="s">
        <v>29</v>
      </c>
      <c r="AA1575" s="2" t="s">
        <v>35</v>
      </c>
      <c r="AB1575" s="2" t="str" cm="1">
        <f t="array" ref="AB15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6" spans="1:29" ht="15" hidden="1" customHeight="1" x14ac:dyDescent="0.35">
      <c r="A1576" s="1">
        <v>2392</v>
      </c>
      <c r="B1576" s="1">
        <v>5</v>
      </c>
      <c r="C1576" s="11">
        <v>-9.0831760002197193</v>
      </c>
      <c r="D1576" s="10">
        <v>38.847616924468902</v>
      </c>
      <c r="E1576" s="1">
        <v>6914</v>
      </c>
      <c r="F1576" s="2" t="s">
        <v>1740</v>
      </c>
      <c r="G1576" s="1"/>
      <c r="H1576" s="2" t="s">
        <v>34</v>
      </c>
      <c r="I1576" s="2" t="s">
        <v>254</v>
      </c>
      <c r="J1576" s="2" t="s">
        <v>633</v>
      </c>
      <c r="K1576" s="1">
        <v>-82478</v>
      </c>
      <c r="L1576" s="1">
        <v>-90679</v>
      </c>
      <c r="M1576" s="2" t="s">
        <v>20</v>
      </c>
      <c r="N1576" s="1">
        <v>1998</v>
      </c>
      <c r="O1576" s="1" t="str" cm="1">
        <f t="array" ref="O15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6" s="1" t="str" cm="1">
        <f t="array" ref="P15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6" s="2" t="s">
        <v>31</v>
      </c>
      <c r="R1576" s="2" t="str" cm="1">
        <f t="array" ref="R15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6" s="2" t="str">
        <f>IF(Esta[[#This Row],[TEC - Tipo de Estrutura 2]]="Pórtico","Vãos Multiplos",Esta[[#This Row],[TEC - Tipo de Estrutura 2]])</f>
        <v>Vãos Multiplos</v>
      </c>
      <c r="T1576" s="1">
        <v>3</v>
      </c>
      <c r="U1576" s="1">
        <v>83.2</v>
      </c>
      <c r="V1576" s="1">
        <v>11.2</v>
      </c>
      <c r="W1576" s="1">
        <v>31.7</v>
      </c>
      <c r="X1576" s="1">
        <v>8.8000000000000007</v>
      </c>
      <c r="Y1576" s="8"/>
      <c r="Z1576" s="1" t="s">
        <v>29</v>
      </c>
      <c r="AA1576" s="2" t="s">
        <v>35</v>
      </c>
      <c r="AB1576" s="2" t="str" cm="1">
        <f t="array" ref="AB15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7" spans="1:29" ht="15" hidden="1" customHeight="1" x14ac:dyDescent="0.35">
      <c r="A1577" s="1">
        <v>2393</v>
      </c>
      <c r="B1577" s="1">
        <v>6</v>
      </c>
      <c r="C1577" s="11">
        <v>-9.2155328866749198</v>
      </c>
      <c r="D1577" s="10">
        <v>38.771962606089097</v>
      </c>
      <c r="E1577" s="1">
        <v>6916</v>
      </c>
      <c r="F1577" s="2" t="s">
        <v>1741</v>
      </c>
      <c r="G1577" s="1"/>
      <c r="H1577" s="2" t="s">
        <v>34</v>
      </c>
      <c r="I1577" s="2" t="s">
        <v>254</v>
      </c>
      <c r="J1577" s="2" t="s">
        <v>1318</v>
      </c>
      <c r="K1577" s="1">
        <v>-94068</v>
      </c>
      <c r="L1577" s="1">
        <v>-98950</v>
      </c>
      <c r="M1577" s="2" t="s">
        <v>20</v>
      </c>
      <c r="N1577" s="1">
        <v>1998</v>
      </c>
      <c r="O1577" s="1" t="str" cm="1">
        <f t="array" ref="O15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7" s="1" t="str" cm="1">
        <f t="array" ref="P15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7" s="2" t="s">
        <v>31</v>
      </c>
      <c r="R1577" s="2" t="str" cm="1">
        <f t="array" ref="R15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7" s="2" t="str">
        <f>IF(Esta[[#This Row],[TEC - Tipo de Estrutura 2]]="Pórtico","Vãos Multiplos",Esta[[#This Row],[TEC - Tipo de Estrutura 2]])</f>
        <v>Vãos Multiplos</v>
      </c>
      <c r="T1577" s="1">
        <v>4</v>
      </c>
      <c r="U1577" s="1">
        <v>86.9</v>
      </c>
      <c r="V1577" s="1">
        <v>24.1</v>
      </c>
      <c r="W1577" s="1">
        <v>28.3</v>
      </c>
      <c r="X1577" s="1">
        <v>8</v>
      </c>
      <c r="Y1577" s="8"/>
      <c r="Z1577" s="1" t="s">
        <v>29</v>
      </c>
      <c r="AA1577" s="2" t="s">
        <v>35</v>
      </c>
      <c r="AB1577" s="2" t="str" cm="1">
        <f t="array" ref="AB15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8" spans="1:29" ht="15" hidden="1" customHeight="1" x14ac:dyDescent="0.35">
      <c r="A1578" s="1">
        <v>2394</v>
      </c>
      <c r="B1578" s="1">
        <v>4</v>
      </c>
      <c r="C1578" s="11">
        <v>-9.2289900776002405</v>
      </c>
      <c r="D1578" s="10">
        <v>38.782133029276302</v>
      </c>
      <c r="E1578" s="1">
        <v>6917</v>
      </c>
      <c r="F1578" s="2" t="s">
        <v>1742</v>
      </c>
      <c r="G1578" s="1"/>
      <c r="H1578" s="2" t="s">
        <v>18</v>
      </c>
      <c r="I1578" s="2" t="s">
        <v>254</v>
      </c>
      <c r="J1578" s="2" t="s">
        <v>1318</v>
      </c>
      <c r="K1578" s="1">
        <v>-95224</v>
      </c>
      <c r="L1578" s="1">
        <v>-97807</v>
      </c>
      <c r="M1578" s="2" t="s">
        <v>20</v>
      </c>
      <c r="N1578" s="1">
        <v>1998</v>
      </c>
      <c r="O1578" s="1" t="str" cm="1">
        <f t="array" ref="O15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8" s="1" t="str" cm="1">
        <f t="array" ref="P15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8" s="2" t="s">
        <v>57</v>
      </c>
      <c r="R1578" s="2" t="str" cm="1">
        <f t="array" ref="R15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78" s="2" t="str">
        <f>IF(Esta[[#This Row],[TEC - Tipo de Estrutura 2]]="Pórtico","Vãos Multiplos",Esta[[#This Row],[TEC - Tipo de Estrutura 2]])</f>
        <v>Vãos Multiplos</v>
      </c>
      <c r="T1578" s="1">
        <v>1</v>
      </c>
      <c r="U1578" s="1">
        <v>19.5</v>
      </c>
      <c r="V1578" s="1">
        <v>35.299999999999997</v>
      </c>
      <c r="W1578" s="1">
        <v>19.5</v>
      </c>
      <c r="X1578" s="7"/>
      <c r="Y1578" s="8"/>
      <c r="Z1578" s="1" t="s">
        <v>29</v>
      </c>
      <c r="AA1578" s="2" t="s">
        <v>23</v>
      </c>
      <c r="AB1578" s="2" t="str" cm="1">
        <f t="array" ref="AB15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79" spans="1:29" ht="15" hidden="1" customHeight="1" x14ac:dyDescent="0.35">
      <c r="A1579" s="1">
        <v>2395</v>
      </c>
      <c r="B1579" s="1">
        <v>6</v>
      </c>
      <c r="C1579" s="11">
        <v>-9.2307607014643995</v>
      </c>
      <c r="D1579" s="10">
        <v>38.784278265015402</v>
      </c>
      <c r="E1579" s="1">
        <v>6918</v>
      </c>
      <c r="F1579" s="2" t="s">
        <v>1743</v>
      </c>
      <c r="G1579" s="1"/>
      <c r="H1579" s="2" t="s">
        <v>34</v>
      </c>
      <c r="I1579" s="2" t="s">
        <v>254</v>
      </c>
      <c r="J1579" s="2" t="s">
        <v>1318</v>
      </c>
      <c r="K1579" s="1">
        <v>-95375</v>
      </c>
      <c r="L1579" s="1">
        <v>-97567</v>
      </c>
      <c r="M1579" s="2" t="s">
        <v>20</v>
      </c>
      <c r="N1579" s="1">
        <v>1998</v>
      </c>
      <c r="O1579" s="1" t="str" cm="1">
        <f t="array" ref="O15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9" s="1" t="str" cm="1">
        <f t="array" ref="P15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79" s="2" t="s">
        <v>31</v>
      </c>
      <c r="R1579" s="2" t="str" cm="1">
        <f t="array" ref="R15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79" s="2" t="str">
        <f>IF(Esta[[#This Row],[TEC - Tipo de Estrutura 2]]="Pórtico","Vãos Multiplos",Esta[[#This Row],[TEC - Tipo de Estrutura 2]])</f>
        <v>Vãos Multiplos</v>
      </c>
      <c r="T1579" s="1">
        <v>2</v>
      </c>
      <c r="U1579" s="1">
        <v>46.8</v>
      </c>
      <c r="V1579" s="1">
        <v>12.4</v>
      </c>
      <c r="W1579" s="1">
        <v>23.4</v>
      </c>
      <c r="X1579" s="1">
        <v>6.1</v>
      </c>
      <c r="Y1579" s="8"/>
      <c r="Z1579" s="1" t="s">
        <v>29</v>
      </c>
      <c r="AA1579" s="2" t="s">
        <v>35</v>
      </c>
      <c r="AB1579" s="2" t="str" cm="1">
        <f t="array" ref="AB15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0" spans="1:29" ht="15" hidden="1" customHeight="1" x14ac:dyDescent="0.35">
      <c r="A1580" s="1">
        <v>2396</v>
      </c>
      <c r="B1580" s="1">
        <v>4</v>
      </c>
      <c r="C1580" s="11">
        <v>-9.2340926772342105</v>
      </c>
      <c r="D1580" s="10">
        <v>38.785417921965497</v>
      </c>
      <c r="E1580" s="1">
        <v>6919</v>
      </c>
      <c r="F1580" s="2" t="s">
        <v>1744</v>
      </c>
      <c r="G1580" s="1"/>
      <c r="H1580" s="2" t="s">
        <v>18</v>
      </c>
      <c r="I1580" s="2" t="s">
        <v>254</v>
      </c>
      <c r="J1580" s="2" t="s">
        <v>1318</v>
      </c>
      <c r="K1580" s="1">
        <v>-95663</v>
      </c>
      <c r="L1580" s="1">
        <v>-97437</v>
      </c>
      <c r="M1580" s="2" t="s">
        <v>20</v>
      </c>
      <c r="N1580" s="1">
        <v>1998</v>
      </c>
      <c r="O1580" s="1" t="str" cm="1">
        <f t="array" ref="O15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0" s="1" t="str" cm="1">
        <f t="array" ref="P15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0" s="2" t="s">
        <v>31</v>
      </c>
      <c r="R1580" s="2" t="str" cm="1">
        <f t="array" ref="R15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0" s="2" t="str">
        <f>IF(Esta[[#This Row],[TEC - Tipo de Estrutura 2]]="Pórtico","Vãos Multiplos",Esta[[#This Row],[TEC - Tipo de Estrutura 2]])</f>
        <v>Vãos Multiplos</v>
      </c>
      <c r="T1580" s="1">
        <v>3</v>
      </c>
      <c r="U1580" s="1">
        <v>51.85</v>
      </c>
      <c r="V1580" s="1">
        <v>35.200000000000003</v>
      </c>
      <c r="W1580" s="1">
        <v>24.45</v>
      </c>
      <c r="X1580" s="1">
        <v>6.2</v>
      </c>
      <c r="Y1580" s="8"/>
      <c r="Z1580" s="1" t="s">
        <v>29</v>
      </c>
      <c r="AA1580" s="2" t="s">
        <v>35</v>
      </c>
      <c r="AB1580" s="2" t="str" cm="1">
        <f t="array" ref="AB15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1" spans="1:29" ht="15" hidden="1" customHeight="1" x14ac:dyDescent="0.35">
      <c r="A1581" s="1">
        <v>2397</v>
      </c>
      <c r="B1581" s="1">
        <v>5</v>
      </c>
      <c r="C1581" s="11">
        <v>-9.2366040154567592</v>
      </c>
      <c r="D1581" s="10">
        <v>38.787069668259001</v>
      </c>
      <c r="E1581" s="1">
        <v>6920</v>
      </c>
      <c r="F1581" s="2" t="s">
        <v>1745</v>
      </c>
      <c r="G1581" s="1"/>
      <c r="H1581" s="2" t="s">
        <v>34</v>
      </c>
      <c r="I1581" s="2" t="s">
        <v>254</v>
      </c>
      <c r="J1581" s="2" t="s">
        <v>1318</v>
      </c>
      <c r="K1581" s="1">
        <v>-95879</v>
      </c>
      <c r="L1581" s="1">
        <v>-97251</v>
      </c>
      <c r="M1581" s="2" t="s">
        <v>20</v>
      </c>
      <c r="N1581" s="1">
        <v>1998</v>
      </c>
      <c r="O1581" s="1" t="str" cm="1">
        <f t="array" ref="O15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1" s="1" t="str" cm="1">
        <f t="array" ref="P15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1" s="2" t="s">
        <v>31</v>
      </c>
      <c r="R1581" s="2" t="str" cm="1">
        <f t="array" ref="R15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1" s="2" t="str">
        <f>IF(Esta[[#This Row],[TEC - Tipo de Estrutura 2]]="Pórtico","Vãos Multiplos",Esta[[#This Row],[TEC - Tipo de Estrutura 2]])</f>
        <v>Vãos Multiplos</v>
      </c>
      <c r="T1581" s="1">
        <v>2</v>
      </c>
      <c r="U1581" s="1">
        <v>51.8</v>
      </c>
      <c r="V1581" s="1">
        <v>15</v>
      </c>
      <c r="W1581" s="1">
        <v>25.9</v>
      </c>
      <c r="X1581" s="1">
        <v>5.8</v>
      </c>
      <c r="Y1581" s="8"/>
      <c r="Z1581" s="1" t="s">
        <v>29</v>
      </c>
      <c r="AA1581" s="2" t="s">
        <v>35</v>
      </c>
      <c r="AB1581" s="2" t="str" cm="1">
        <f t="array" ref="AB15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2" spans="1:29" ht="15" hidden="1" customHeight="1" x14ac:dyDescent="0.35">
      <c r="A1582" s="1">
        <v>2398</v>
      </c>
      <c r="B1582" s="1">
        <v>5</v>
      </c>
      <c r="C1582" s="11">
        <v>-8.2911074593085505</v>
      </c>
      <c r="D1582" s="10">
        <v>41.076034213699501</v>
      </c>
      <c r="E1582" s="1">
        <v>6928</v>
      </c>
      <c r="F1582" s="2" t="s">
        <v>1746</v>
      </c>
      <c r="G1582" s="1"/>
      <c r="H1582" s="2" t="s">
        <v>34</v>
      </c>
      <c r="I1582" s="2" t="s">
        <v>1076</v>
      </c>
      <c r="J1582" s="2" t="s">
        <v>1139</v>
      </c>
      <c r="K1582" s="1">
        <v>-13278</v>
      </c>
      <c r="L1582" s="1">
        <v>156334</v>
      </c>
      <c r="M1582" s="2" t="s">
        <v>20</v>
      </c>
      <c r="N1582" s="1">
        <v>2004</v>
      </c>
      <c r="O1582" s="1" t="str" cm="1">
        <f t="array" ref="O15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2" s="1" t="str" cm="1">
        <f t="array" ref="P15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2" s="2" t="s">
        <v>31</v>
      </c>
      <c r="R1582" s="2" t="str" cm="1">
        <f t="array" ref="R15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2" s="2" t="str">
        <f>IF(Esta[[#This Row],[TEC - Tipo de Estrutura 2]]="Pórtico","Vãos Multiplos",Esta[[#This Row],[TEC - Tipo de Estrutura 2]])</f>
        <v>Vãos Multiplos</v>
      </c>
      <c r="T1582" s="1">
        <v>3</v>
      </c>
      <c r="U1582" s="1">
        <v>52</v>
      </c>
      <c r="V1582" s="1">
        <v>13</v>
      </c>
      <c r="W1582" s="1">
        <v>21</v>
      </c>
      <c r="X1582" s="1">
        <v>11.6</v>
      </c>
      <c r="Y1582" s="8"/>
      <c r="Z1582" s="1" t="s">
        <v>37</v>
      </c>
      <c r="AA1582" s="2" t="s">
        <v>35</v>
      </c>
      <c r="AB1582" s="2" t="str" cm="1">
        <f t="array" ref="AB15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3" spans="1:29" ht="15" hidden="1" customHeight="1" x14ac:dyDescent="0.35">
      <c r="A1583" s="1">
        <v>2399</v>
      </c>
      <c r="B1583" s="1">
        <v>4</v>
      </c>
      <c r="C1583" s="11">
        <v>-8.2871374534353297</v>
      </c>
      <c r="D1583" s="10">
        <v>41.071225774475003</v>
      </c>
      <c r="E1583" s="1">
        <v>6929</v>
      </c>
      <c r="F1583" s="2" t="s">
        <v>1747</v>
      </c>
      <c r="G1583" s="1"/>
      <c r="H1583" s="2" t="s">
        <v>34</v>
      </c>
      <c r="I1583" s="2" t="s">
        <v>1076</v>
      </c>
      <c r="J1583" s="2" t="s">
        <v>1139</v>
      </c>
      <c r="K1583" s="1">
        <v>-12945.31</v>
      </c>
      <c r="L1583" s="1">
        <v>155799.4</v>
      </c>
      <c r="M1583" s="2" t="s">
        <v>20</v>
      </c>
      <c r="N1583" s="1">
        <v>2004</v>
      </c>
      <c r="O1583" s="1" t="str" cm="1">
        <f t="array" ref="O15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3" s="1" t="str" cm="1">
        <f t="array" ref="P15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3" s="2" t="s">
        <v>31</v>
      </c>
      <c r="R1583" s="2" t="str" cm="1">
        <f t="array" ref="R15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3" s="2" t="str">
        <f>IF(Esta[[#This Row],[TEC - Tipo de Estrutura 2]]="Pórtico","Vãos Multiplos",Esta[[#This Row],[TEC - Tipo de Estrutura 2]])</f>
        <v>Vãos Multiplos</v>
      </c>
      <c r="T1583" s="1">
        <v>3</v>
      </c>
      <c r="U1583" s="1">
        <v>33.5</v>
      </c>
      <c r="V1583" s="1">
        <v>9</v>
      </c>
      <c r="W1583" s="1">
        <v>16.5</v>
      </c>
      <c r="X1583" s="1">
        <v>9.48</v>
      </c>
      <c r="Y1583" s="8"/>
      <c r="Z1583" s="1" t="s">
        <v>37</v>
      </c>
      <c r="AA1583" s="2" t="s">
        <v>35</v>
      </c>
      <c r="AB1583" s="2" t="str" cm="1">
        <f t="array" ref="AB15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4" spans="1:29" ht="15" hidden="1" customHeight="1" x14ac:dyDescent="0.35">
      <c r="A1584" s="1">
        <v>2400</v>
      </c>
      <c r="B1584" s="1">
        <v>4</v>
      </c>
      <c r="C1584" s="11">
        <v>-8.2839858209491197</v>
      </c>
      <c r="D1584" s="10">
        <v>41.062909761609497</v>
      </c>
      <c r="E1584" s="1">
        <v>6930</v>
      </c>
      <c r="F1584" s="2" t="s">
        <v>1748</v>
      </c>
      <c r="G1584" s="1"/>
      <c r="H1584" s="2" t="s">
        <v>34</v>
      </c>
      <c r="I1584" s="2" t="s">
        <v>1076</v>
      </c>
      <c r="J1584" s="2" t="s">
        <v>1139</v>
      </c>
      <c r="K1584" s="1">
        <v>-12682.03</v>
      </c>
      <c r="L1584" s="1">
        <v>154875.4</v>
      </c>
      <c r="M1584" s="2" t="s">
        <v>20</v>
      </c>
      <c r="N1584" s="1">
        <v>2004</v>
      </c>
      <c r="O1584" s="1" t="str" cm="1">
        <f t="array" ref="O15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4" s="1" t="str" cm="1">
        <f t="array" ref="P15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4" s="2" t="s">
        <v>31</v>
      </c>
      <c r="R1584" s="2" t="str" cm="1">
        <f t="array" ref="R15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4" s="2" t="str">
        <f>IF(Esta[[#This Row],[TEC - Tipo de Estrutura 2]]="Pórtico","Vãos Multiplos",Esta[[#This Row],[TEC - Tipo de Estrutura 2]])</f>
        <v>Vãos Multiplos</v>
      </c>
      <c r="T1584" s="1">
        <v>3</v>
      </c>
      <c r="U1584" s="1">
        <v>33.5</v>
      </c>
      <c r="V1584" s="1">
        <v>9</v>
      </c>
      <c r="W1584" s="1">
        <v>16.5</v>
      </c>
      <c r="X1584" s="1">
        <v>9.06</v>
      </c>
      <c r="Y1584" s="8"/>
      <c r="Z1584" s="1" t="s">
        <v>37</v>
      </c>
      <c r="AA1584" s="2" t="s">
        <v>35</v>
      </c>
      <c r="AB1584" s="2" t="str" cm="1">
        <f t="array" ref="AB15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5" spans="1:29" ht="15" hidden="1" customHeight="1" x14ac:dyDescent="0.35">
      <c r="A1585" s="1">
        <v>2401</v>
      </c>
      <c r="B1585" s="1">
        <v>4</v>
      </c>
      <c r="C1585" s="11">
        <v>-8.2640491375422993</v>
      </c>
      <c r="D1585" s="10">
        <v>41.061162046432301</v>
      </c>
      <c r="E1585" s="1">
        <v>6933</v>
      </c>
      <c r="F1585" s="2" t="s">
        <v>1749</v>
      </c>
      <c r="G1585" s="1"/>
      <c r="H1585" s="2" t="s">
        <v>34</v>
      </c>
      <c r="I1585" s="2" t="s">
        <v>1076</v>
      </c>
      <c r="J1585" s="2" t="s">
        <v>1139</v>
      </c>
      <c r="K1585" s="1">
        <v>-11006.54</v>
      </c>
      <c r="L1585" s="1">
        <v>154678.6</v>
      </c>
      <c r="M1585" s="2" t="s">
        <v>20</v>
      </c>
      <c r="N1585" s="1">
        <v>2004</v>
      </c>
      <c r="O1585" s="1" t="str" cm="1">
        <f t="array" ref="O15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5" s="1" t="str" cm="1">
        <f t="array" ref="P15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5" s="2" t="s">
        <v>31</v>
      </c>
      <c r="R1585" s="2" t="str" cm="1">
        <f t="array" ref="R15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5" s="2" t="str">
        <f>IF(Esta[[#This Row],[TEC - Tipo de Estrutura 2]]="Pórtico","Vãos Multiplos",Esta[[#This Row],[TEC - Tipo de Estrutura 2]])</f>
        <v>Vãos Multiplos</v>
      </c>
      <c r="T1585" s="1">
        <v>3</v>
      </c>
      <c r="U1585" s="1">
        <v>29.5</v>
      </c>
      <c r="V1585" s="1">
        <v>9</v>
      </c>
      <c r="W1585" s="1">
        <v>14</v>
      </c>
      <c r="X1585" s="1">
        <v>9.6300000000000008</v>
      </c>
      <c r="Y1585" s="8"/>
      <c r="Z1585" s="1" t="s">
        <v>37</v>
      </c>
      <c r="AA1585" s="2" t="s">
        <v>35</v>
      </c>
      <c r="AB1585" s="2" t="str" cm="1">
        <f t="array" ref="AB15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6" spans="1:29" ht="15" hidden="1" customHeight="1" x14ac:dyDescent="0.35">
      <c r="A1586" s="1">
        <v>2404</v>
      </c>
      <c r="B1586" s="1">
        <v>4</v>
      </c>
      <c r="C1586" s="11">
        <v>-8.4192228045969095</v>
      </c>
      <c r="D1586" s="10">
        <v>40.675451297428097</v>
      </c>
      <c r="E1586" s="1">
        <v>6988</v>
      </c>
      <c r="F1586" s="2" t="s">
        <v>1750</v>
      </c>
      <c r="G1586" s="1"/>
      <c r="H1586" s="2" t="s">
        <v>18</v>
      </c>
      <c r="I1586" s="2" t="s">
        <v>1076</v>
      </c>
      <c r="J1586" s="2" t="s">
        <v>1171</v>
      </c>
      <c r="K1586" s="1">
        <v>-24190</v>
      </c>
      <c r="L1586" s="1">
        <v>111876</v>
      </c>
      <c r="M1586" s="2" t="s">
        <v>20</v>
      </c>
      <c r="N1586" s="1">
        <v>1989</v>
      </c>
      <c r="O1586" s="1" t="str" cm="1">
        <f t="array" ref="O15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6" s="1" t="str" cm="1">
        <f t="array" ref="P15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6" s="2" t="s">
        <v>57</v>
      </c>
      <c r="R1586" s="2" t="str" cm="1">
        <f t="array" ref="R15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86" s="2" t="str">
        <f>IF(Esta[[#This Row],[TEC - Tipo de Estrutura 2]]="Pórtico","Vãos Multiplos",Esta[[#This Row],[TEC - Tipo de Estrutura 2]])</f>
        <v>Vãos Multiplos</v>
      </c>
      <c r="T1586" s="1">
        <v>1</v>
      </c>
      <c r="U1586" s="1">
        <v>7</v>
      </c>
      <c r="V1586" s="1">
        <v>16.55</v>
      </c>
      <c r="W1586" s="1">
        <v>7</v>
      </c>
      <c r="X1586" s="7"/>
      <c r="Y1586" s="8"/>
      <c r="Z1586" s="1" t="s">
        <v>41</v>
      </c>
      <c r="AA1586" s="2" t="s">
        <v>23</v>
      </c>
      <c r="AB1586" s="2" t="str" cm="1">
        <f t="array" ref="AB15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7" spans="1:29" ht="15" hidden="1" customHeight="1" x14ac:dyDescent="0.35">
      <c r="A1587" s="1">
        <v>2405</v>
      </c>
      <c r="B1587" s="1">
        <v>4</v>
      </c>
      <c r="C1587" s="11">
        <v>-8.4169034667323697</v>
      </c>
      <c r="D1587" s="10">
        <v>40.6724042825469</v>
      </c>
      <c r="E1587" s="1">
        <v>6989</v>
      </c>
      <c r="F1587" s="2" t="s">
        <v>1751</v>
      </c>
      <c r="G1587" s="1"/>
      <c r="H1587" s="2" t="s">
        <v>18</v>
      </c>
      <c r="I1587" s="2" t="s">
        <v>1076</v>
      </c>
      <c r="J1587" s="2" t="s">
        <v>1171</v>
      </c>
      <c r="K1587" s="1">
        <v>-23995</v>
      </c>
      <c r="L1587" s="1">
        <v>111537</v>
      </c>
      <c r="M1587" s="2" t="s">
        <v>20</v>
      </c>
      <c r="N1587" s="1">
        <v>1989</v>
      </c>
      <c r="O1587" s="1" t="str" cm="1">
        <f t="array" ref="O15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7" s="1" t="str" cm="1">
        <f t="array" ref="P15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7" s="2" t="s">
        <v>57</v>
      </c>
      <c r="R1587" s="2" t="str" cm="1">
        <f t="array" ref="R15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87" s="2" t="str">
        <f>IF(Esta[[#This Row],[TEC - Tipo de Estrutura 2]]="Pórtico","Vãos Multiplos",Esta[[#This Row],[TEC - Tipo de Estrutura 2]])</f>
        <v>Vãos Multiplos</v>
      </c>
      <c r="T1587" s="1">
        <v>1</v>
      </c>
      <c r="U1587" s="1">
        <v>7</v>
      </c>
      <c r="V1587" s="1">
        <v>15.5</v>
      </c>
      <c r="W1587" s="1">
        <v>7</v>
      </c>
      <c r="X1587" s="7"/>
      <c r="Y1587" s="8"/>
      <c r="Z1587" s="1" t="s">
        <v>41</v>
      </c>
      <c r="AA1587" s="2" t="s">
        <v>23</v>
      </c>
      <c r="AB1587" s="2" t="str" cm="1">
        <f t="array" ref="AB15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8" spans="1:29" ht="15" hidden="1" customHeight="1" x14ac:dyDescent="0.35">
      <c r="A1588" s="1">
        <v>2406</v>
      </c>
      <c r="B1588" s="1">
        <v>4</v>
      </c>
      <c r="C1588" s="11">
        <v>-8.4117707368735299</v>
      </c>
      <c r="D1588" s="10">
        <v>40.669634197498802</v>
      </c>
      <c r="E1588" s="1">
        <v>6990</v>
      </c>
      <c r="F1588" s="2" t="s">
        <v>1752</v>
      </c>
      <c r="G1588" s="1"/>
      <c r="H1588" s="2" t="s">
        <v>18</v>
      </c>
      <c r="I1588" s="2" t="s">
        <v>1076</v>
      </c>
      <c r="J1588" s="2" t="s">
        <v>1171</v>
      </c>
      <c r="K1588" s="1">
        <v>-23562</v>
      </c>
      <c r="L1588" s="1">
        <v>111228</v>
      </c>
      <c r="M1588" s="2" t="s">
        <v>20</v>
      </c>
      <c r="N1588" s="1">
        <v>1989</v>
      </c>
      <c r="O1588" s="1" t="str" cm="1">
        <f t="array" ref="O15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8" s="1" t="str" cm="1">
        <f t="array" ref="P158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8" s="2" t="s">
        <v>57</v>
      </c>
      <c r="R1588" s="2" t="str" cm="1">
        <f t="array" ref="R158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88" s="2" t="str">
        <f>IF(Esta[[#This Row],[TEC - Tipo de Estrutura 2]]="Pórtico","Vãos Multiplos",Esta[[#This Row],[TEC - Tipo de Estrutura 2]])</f>
        <v>Vãos Multiplos</v>
      </c>
      <c r="T1588" s="1">
        <v>1</v>
      </c>
      <c r="U1588" s="1">
        <v>7.2</v>
      </c>
      <c r="V1588" s="1">
        <v>14</v>
      </c>
      <c r="W1588" s="1">
        <v>7.2</v>
      </c>
      <c r="X1588" s="7"/>
      <c r="Y1588" s="8"/>
      <c r="Z1588" s="1" t="s">
        <v>41</v>
      </c>
      <c r="AA1588" s="2" t="s">
        <v>23</v>
      </c>
      <c r="AB1588" s="2" t="str" cm="1">
        <f t="array" ref="AB158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89" spans="1:29" ht="15" hidden="1" customHeight="1" x14ac:dyDescent="0.35">
      <c r="A1589" s="1">
        <v>2407</v>
      </c>
      <c r="B1589" s="1">
        <v>1</v>
      </c>
      <c r="C1589" s="11">
        <v>-8.3944051350953295</v>
      </c>
      <c r="D1589" s="10">
        <v>40.662569742831501</v>
      </c>
      <c r="E1589" s="1">
        <v>6995</v>
      </c>
      <c r="F1589" s="2" t="s">
        <v>1753</v>
      </c>
      <c r="G1589" s="1"/>
      <c r="H1589" s="2" t="s">
        <v>34</v>
      </c>
      <c r="I1589" s="2" t="s">
        <v>1076</v>
      </c>
      <c r="J1589" s="2" t="s">
        <v>1171</v>
      </c>
      <c r="K1589" s="1">
        <v>-22096</v>
      </c>
      <c r="L1589" s="1">
        <v>110439</v>
      </c>
      <c r="M1589" s="2" t="s">
        <v>20</v>
      </c>
      <c r="N1589" s="1">
        <v>1989</v>
      </c>
      <c r="O1589" s="1" t="str" cm="1">
        <f t="array" ref="O15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9" s="1" t="str" cm="1">
        <f t="array" ref="P158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89" s="2" t="s">
        <v>31</v>
      </c>
      <c r="R1589" s="2" t="str" cm="1">
        <f t="array" ref="R158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89" s="2" t="str">
        <f>IF(Esta[[#This Row],[TEC - Tipo de Estrutura 2]]="Pórtico","Vãos Multiplos",Esta[[#This Row],[TEC - Tipo de Estrutura 2]])</f>
        <v>Vãos Multiplos</v>
      </c>
      <c r="T1589" s="1">
        <v>3</v>
      </c>
      <c r="U1589" s="1">
        <v>34.799999999999997</v>
      </c>
      <c r="V1589" s="1">
        <v>8.1999999999999993</v>
      </c>
      <c r="W1589" s="1">
        <v>16.600000000000001</v>
      </c>
      <c r="X1589" s="1">
        <v>5.3</v>
      </c>
      <c r="Y1589" s="8"/>
      <c r="Z1589" s="1" t="s">
        <v>37</v>
      </c>
      <c r="AA1589" s="2" t="s">
        <v>35</v>
      </c>
      <c r="AB1589" s="2" t="str" cm="1">
        <f t="array" ref="AB158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8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0" spans="1:29" ht="15" hidden="1" customHeight="1" x14ac:dyDescent="0.35">
      <c r="A1590" s="1">
        <v>2409</v>
      </c>
      <c r="B1590" s="1">
        <v>4</v>
      </c>
      <c r="C1590" s="11">
        <v>-7.9699425138428603</v>
      </c>
      <c r="D1590" s="10">
        <v>41.259527025659303</v>
      </c>
      <c r="E1590" s="1">
        <v>6997</v>
      </c>
      <c r="F1590" s="2" t="s">
        <v>1754</v>
      </c>
      <c r="G1590" s="1"/>
      <c r="H1590" s="2" t="s">
        <v>18</v>
      </c>
      <c r="I1590" s="2" t="s">
        <v>480</v>
      </c>
      <c r="J1590" s="2" t="s">
        <v>533</v>
      </c>
      <c r="K1590" s="1">
        <v>13674</v>
      </c>
      <c r="L1590" s="1">
        <v>176713</v>
      </c>
      <c r="M1590" s="2" t="s">
        <v>20</v>
      </c>
      <c r="N1590" s="1">
        <v>2012</v>
      </c>
      <c r="O1590" s="1" t="str" cm="1">
        <f t="array" ref="O15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590" s="1" t="str" cm="1">
        <f t="array" ref="P159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0" s="2" t="s">
        <v>57</v>
      </c>
      <c r="R1590" s="2" t="str" cm="1">
        <f t="array" ref="R159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90" s="2" t="str">
        <f>IF(Esta[[#This Row],[TEC - Tipo de Estrutura 2]]="Pórtico","Vãos Multiplos",Esta[[#This Row],[TEC - Tipo de Estrutura 2]])</f>
        <v>Vãos Multiplos</v>
      </c>
      <c r="T1590" s="1">
        <v>1</v>
      </c>
      <c r="U1590" s="1">
        <v>11.3</v>
      </c>
      <c r="V1590" s="1">
        <v>15.7</v>
      </c>
      <c r="W1590" s="1">
        <v>11.3</v>
      </c>
      <c r="X1590" s="7"/>
      <c r="Y1590" s="8"/>
      <c r="Z1590" s="1" t="s">
        <v>37</v>
      </c>
      <c r="AA1590" s="2" t="s">
        <v>23</v>
      </c>
      <c r="AB1590" s="2" t="str" cm="1">
        <f t="array" ref="AB159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1" spans="1:29" ht="15" hidden="1" customHeight="1" x14ac:dyDescent="0.35">
      <c r="A1591" s="1">
        <v>2410</v>
      </c>
      <c r="B1591" s="1">
        <v>4</v>
      </c>
      <c r="C1591" s="11">
        <v>-8.5893129406040405</v>
      </c>
      <c r="D1591" s="10">
        <v>41.762780500634904</v>
      </c>
      <c r="E1591" s="1">
        <v>6998</v>
      </c>
      <c r="F1591" s="2" t="s">
        <v>1755</v>
      </c>
      <c r="G1591" s="1"/>
      <c r="H1591" s="2" t="s">
        <v>18</v>
      </c>
      <c r="I1591" s="2" t="s">
        <v>262</v>
      </c>
      <c r="J1591" s="2" t="s">
        <v>1180</v>
      </c>
      <c r="K1591" s="1">
        <v>-37937</v>
      </c>
      <c r="L1591" s="1">
        <v>232694</v>
      </c>
      <c r="M1591" s="2" t="s">
        <v>20</v>
      </c>
      <c r="N1591" s="1">
        <v>2001</v>
      </c>
      <c r="O1591" s="1" t="str" cm="1">
        <f t="array" ref="O15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1" s="1" t="str" cm="1">
        <f t="array" ref="P159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1" s="2" t="s">
        <v>57</v>
      </c>
      <c r="R1591" s="2" t="str" cm="1">
        <f t="array" ref="R159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91" s="2" t="str">
        <f>IF(Esta[[#This Row],[TEC - Tipo de Estrutura 2]]="Pórtico","Vãos Multiplos",Esta[[#This Row],[TEC - Tipo de Estrutura 2]])</f>
        <v>Vãos Multiplos</v>
      </c>
      <c r="T1591" s="1">
        <v>1</v>
      </c>
      <c r="U1591" s="1">
        <v>11.1</v>
      </c>
      <c r="V1591" s="1">
        <v>13.7</v>
      </c>
      <c r="W1591" s="1">
        <v>11.1</v>
      </c>
      <c r="X1591" s="7"/>
      <c r="Y1591" s="8"/>
      <c r="Z1591" s="1" t="s">
        <v>37</v>
      </c>
      <c r="AA1591" s="2" t="s">
        <v>23</v>
      </c>
      <c r="AB1591" s="2" t="str" cm="1">
        <f t="array" ref="AB159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2" spans="1:29" ht="15" hidden="1" customHeight="1" x14ac:dyDescent="0.35">
      <c r="A1592" s="1">
        <v>2413</v>
      </c>
      <c r="B1592" s="1">
        <v>2</v>
      </c>
      <c r="C1592" s="11">
        <v>-8.6291138156375293</v>
      </c>
      <c r="D1592" s="10">
        <v>41.5198067766676</v>
      </c>
      <c r="E1592" s="1">
        <v>7010</v>
      </c>
      <c r="F1592" s="2" t="s">
        <v>1756</v>
      </c>
      <c r="G1592" s="1"/>
      <c r="H1592" s="2" t="s">
        <v>18</v>
      </c>
      <c r="I1592" s="2" t="s">
        <v>151</v>
      </c>
      <c r="J1592" s="2" t="s">
        <v>1185</v>
      </c>
      <c r="K1592" s="1">
        <v>-41402</v>
      </c>
      <c r="L1592" s="1">
        <v>205726</v>
      </c>
      <c r="M1592" s="2" t="s">
        <v>20</v>
      </c>
      <c r="N1592" s="1">
        <v>1988</v>
      </c>
      <c r="O1592" s="1" t="str" cm="1">
        <f t="array" ref="O15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2" s="1" t="str" cm="1">
        <f t="array" ref="P159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2" s="2" t="s">
        <v>57</v>
      </c>
      <c r="R1592" s="2" t="str" cm="1">
        <f t="array" ref="R159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92" s="2" t="str">
        <f>IF(Esta[[#This Row],[TEC - Tipo de Estrutura 2]]="Pórtico","Vãos Multiplos",Esta[[#This Row],[TEC - Tipo de Estrutura 2]])</f>
        <v>Vãos Multiplos</v>
      </c>
      <c r="T1592" s="1">
        <v>1</v>
      </c>
      <c r="U1592" s="1">
        <v>4.5999999999999996</v>
      </c>
      <c r="V1592" s="1">
        <v>15.1</v>
      </c>
      <c r="W1592" s="1">
        <v>4.5999999999999996</v>
      </c>
      <c r="X1592" s="7"/>
      <c r="Y1592" s="8"/>
      <c r="Z1592" s="1" t="s">
        <v>37</v>
      </c>
      <c r="AA1592" s="2" t="s">
        <v>23</v>
      </c>
      <c r="AB1592" s="2" t="str" cm="1">
        <f t="array" ref="AB159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3" spans="1:29" ht="15" hidden="1" customHeight="1" x14ac:dyDescent="0.35">
      <c r="A1593" s="1">
        <v>2414</v>
      </c>
      <c r="B1593" s="1">
        <v>3</v>
      </c>
      <c r="C1593" s="11">
        <v>-8.3090993061487506</v>
      </c>
      <c r="D1593" s="10">
        <v>41.280875118201998</v>
      </c>
      <c r="E1593" s="1">
        <v>7019</v>
      </c>
      <c r="F1593" s="2" t="s">
        <v>1757</v>
      </c>
      <c r="G1593" s="1"/>
      <c r="H1593" s="2" t="s">
        <v>25</v>
      </c>
      <c r="I1593" s="2" t="s">
        <v>480</v>
      </c>
      <c r="J1593" s="2" t="s">
        <v>714</v>
      </c>
      <c r="K1593" s="1">
        <v>-14744</v>
      </c>
      <c r="L1593" s="1">
        <v>179086</v>
      </c>
      <c r="M1593" s="2" t="s">
        <v>20</v>
      </c>
      <c r="N1593" s="1">
        <v>2002</v>
      </c>
      <c r="O1593" s="1" t="str" cm="1">
        <f t="array" ref="O15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3" s="1" t="str" cm="1">
        <f t="array" ref="P159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3" s="2" t="s">
        <v>31</v>
      </c>
      <c r="R1593" s="2" t="str" cm="1">
        <f t="array" ref="R159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3" s="2" t="str">
        <f>IF(Esta[[#This Row],[TEC - Tipo de Estrutura 2]]="Pórtico","Vãos Multiplos",Esta[[#This Row],[TEC - Tipo de Estrutura 2]])</f>
        <v>Vãos Multiplos</v>
      </c>
      <c r="T1593" s="1">
        <v>3</v>
      </c>
      <c r="U1593" s="1">
        <v>22.2</v>
      </c>
      <c r="V1593" s="1">
        <v>22.5</v>
      </c>
      <c r="W1593" s="1">
        <v>10</v>
      </c>
      <c r="X1593" s="1">
        <v>4.0999999999999996</v>
      </c>
      <c r="Y1593" s="8"/>
      <c r="Z1593" s="1" t="s">
        <v>37</v>
      </c>
      <c r="AA1593" s="2" t="s">
        <v>23</v>
      </c>
      <c r="AB1593" s="2" t="str" cm="1">
        <f t="array" ref="AB159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4" spans="1:29" ht="15" hidden="1" customHeight="1" x14ac:dyDescent="0.35">
      <c r="A1594" s="1">
        <v>2417</v>
      </c>
      <c r="B1594" s="1">
        <v>6</v>
      </c>
      <c r="C1594" s="11">
        <v>-9.1593102384066007</v>
      </c>
      <c r="D1594" s="10">
        <v>38.776667469627299</v>
      </c>
      <c r="E1594" s="1">
        <v>7033</v>
      </c>
      <c r="F1594" s="2" t="s">
        <v>1758</v>
      </c>
      <c r="G1594" s="1"/>
      <c r="H1594" s="2" t="s">
        <v>55</v>
      </c>
      <c r="I1594" s="2" t="s">
        <v>254</v>
      </c>
      <c r="J1594" s="2" t="s">
        <v>254</v>
      </c>
      <c r="K1594" s="1">
        <v>-89176</v>
      </c>
      <c r="L1594" s="1">
        <v>-98484</v>
      </c>
      <c r="M1594" s="2" t="s">
        <v>20</v>
      </c>
      <c r="N1594" s="1">
        <v>2007</v>
      </c>
      <c r="O1594" s="1" t="str" cm="1">
        <f t="array" ref="O15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4" s="1" t="str" cm="1">
        <f t="array" ref="P159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4" s="2" t="s">
        <v>31</v>
      </c>
      <c r="R1594" s="2" t="str" cm="1">
        <f t="array" ref="R159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4" s="2" t="str">
        <f>IF(Esta[[#This Row],[TEC - Tipo de Estrutura 2]]="Pórtico","Vãos Multiplos",Esta[[#This Row],[TEC - Tipo de Estrutura 2]])</f>
        <v>Vãos Multiplos</v>
      </c>
      <c r="T1594" s="1">
        <v>11</v>
      </c>
      <c r="U1594" s="1">
        <v>770</v>
      </c>
      <c r="V1594" s="1">
        <v>32.4</v>
      </c>
      <c r="W1594" s="1">
        <v>105</v>
      </c>
      <c r="X1594" s="1">
        <v>11.4</v>
      </c>
      <c r="Y1594" s="8"/>
      <c r="Z1594" s="1" t="s">
        <v>29</v>
      </c>
      <c r="AA1594" s="2" t="s">
        <v>35</v>
      </c>
      <c r="AB1594" s="2" t="str" cm="1">
        <f t="array" ref="AB159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5" spans="1:29" ht="15" hidden="1" customHeight="1" x14ac:dyDescent="0.35">
      <c r="A1595" s="1">
        <v>2418</v>
      </c>
      <c r="B1595" s="1">
        <v>5</v>
      </c>
      <c r="C1595" s="11">
        <v>-9.2462400267759204</v>
      </c>
      <c r="D1595" s="10">
        <v>38.941674744440697</v>
      </c>
      <c r="E1595" s="1">
        <v>7034</v>
      </c>
      <c r="F1595" s="2" t="s">
        <v>1759</v>
      </c>
      <c r="G1595" s="1"/>
      <c r="H1595" s="2" t="s">
        <v>34</v>
      </c>
      <c r="I1595" s="2" t="s">
        <v>254</v>
      </c>
      <c r="J1595" s="2" t="s">
        <v>255</v>
      </c>
      <c r="K1595" s="1">
        <v>-96507</v>
      </c>
      <c r="L1595" s="1">
        <v>-80077</v>
      </c>
      <c r="M1595" s="2" t="s">
        <v>20</v>
      </c>
      <c r="N1595" s="1">
        <v>2005</v>
      </c>
      <c r="O1595" s="1" t="str" cm="1">
        <f t="array" ref="O15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5" s="1" t="str" cm="1">
        <f t="array" ref="P159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5" s="2" t="s">
        <v>31</v>
      </c>
      <c r="R1595" s="2" t="str" cm="1">
        <f t="array" ref="R159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5" s="2" t="str">
        <f>IF(Esta[[#This Row],[TEC - Tipo de Estrutura 2]]="Pórtico","Vãos Multiplos",Esta[[#This Row],[TEC - Tipo de Estrutura 2]])</f>
        <v>Vãos Multiplos</v>
      </c>
      <c r="T1595" s="1">
        <v>2</v>
      </c>
      <c r="U1595" s="1">
        <v>60</v>
      </c>
      <c r="V1595" s="1">
        <v>18.2</v>
      </c>
      <c r="W1595" s="1">
        <v>32.1</v>
      </c>
      <c r="X1595" s="1">
        <v>7.2</v>
      </c>
      <c r="Y1595" s="8"/>
      <c r="Z1595" s="1" t="s">
        <v>29</v>
      </c>
      <c r="AA1595" s="2" t="s">
        <v>23</v>
      </c>
      <c r="AB1595" s="2" t="str" cm="1">
        <f t="array" ref="AB159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6" spans="1:29" ht="15" hidden="1" customHeight="1" x14ac:dyDescent="0.35">
      <c r="A1596" s="1">
        <v>2419</v>
      </c>
      <c r="B1596" s="1">
        <v>4</v>
      </c>
      <c r="C1596" s="11">
        <v>-9.2284943548678093</v>
      </c>
      <c r="D1596" s="10">
        <v>38.9367534074483</v>
      </c>
      <c r="E1596" s="1">
        <v>7036</v>
      </c>
      <c r="F1596" s="2" t="s">
        <v>1760</v>
      </c>
      <c r="G1596" s="1"/>
      <c r="H1596" s="2" t="s">
        <v>34</v>
      </c>
      <c r="I1596" s="2" t="s">
        <v>254</v>
      </c>
      <c r="J1596" s="2" t="s">
        <v>255</v>
      </c>
      <c r="K1596" s="1">
        <v>-94975</v>
      </c>
      <c r="L1596" s="1">
        <v>-80642</v>
      </c>
      <c r="M1596" s="2" t="s">
        <v>20</v>
      </c>
      <c r="N1596" s="1">
        <v>2005</v>
      </c>
      <c r="O1596" s="1" t="str" cm="1">
        <f t="array" ref="O15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6" s="1" t="str" cm="1">
        <f t="array" ref="P159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6" s="2" t="s">
        <v>31</v>
      </c>
      <c r="R1596" s="2" t="str" cm="1">
        <f t="array" ref="R159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6" s="2" t="str">
        <f>IF(Esta[[#This Row],[TEC - Tipo de Estrutura 2]]="Pórtico","Vãos Multiplos",Esta[[#This Row],[TEC - Tipo de Estrutura 2]])</f>
        <v>Vãos Multiplos</v>
      </c>
      <c r="T1596" s="1">
        <v>3</v>
      </c>
      <c r="U1596" s="1">
        <v>51</v>
      </c>
      <c r="V1596" s="1">
        <v>10.4</v>
      </c>
      <c r="W1596" s="1">
        <v>29.2</v>
      </c>
      <c r="X1596" s="1">
        <v>6.6</v>
      </c>
      <c r="Y1596" s="8"/>
      <c r="Z1596" s="1" t="s">
        <v>29</v>
      </c>
      <c r="AA1596" s="2" t="s">
        <v>23</v>
      </c>
      <c r="AB1596" s="2" t="str" cm="1">
        <f t="array" ref="AB159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7" spans="1:29" ht="15" hidden="1" customHeight="1" x14ac:dyDescent="0.35">
      <c r="A1597" s="1">
        <v>2420</v>
      </c>
      <c r="B1597" s="1">
        <v>5</v>
      </c>
      <c r="C1597" s="11">
        <v>-9.2449205752301502</v>
      </c>
      <c r="D1597" s="10">
        <v>38.941381066734699</v>
      </c>
      <c r="E1597" s="1">
        <v>7037</v>
      </c>
      <c r="F1597" s="2" t="s">
        <v>1761</v>
      </c>
      <c r="G1597" s="1"/>
      <c r="H1597" s="2" t="s">
        <v>34</v>
      </c>
      <c r="I1597" s="2" t="s">
        <v>254</v>
      </c>
      <c r="J1597" s="2" t="s">
        <v>255</v>
      </c>
      <c r="K1597" s="1">
        <v>-96393</v>
      </c>
      <c r="L1597" s="1">
        <v>-80111</v>
      </c>
      <c r="M1597" s="2" t="s">
        <v>20</v>
      </c>
      <c r="N1597" s="1">
        <v>2005</v>
      </c>
      <c r="O1597" s="1" t="str" cm="1">
        <f t="array" ref="O15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7" s="1" t="str" cm="1">
        <f t="array" ref="P159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7" s="2" t="s">
        <v>31</v>
      </c>
      <c r="R1597" s="2" t="str" cm="1">
        <f t="array" ref="R159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7" s="2" t="str">
        <f>IF(Esta[[#This Row],[TEC - Tipo de Estrutura 2]]="Pórtico","Vãos Multiplos",Esta[[#This Row],[TEC - Tipo de Estrutura 2]])</f>
        <v>Vãos Multiplos</v>
      </c>
      <c r="T1597" s="1">
        <v>2</v>
      </c>
      <c r="U1597" s="1">
        <v>67.400000000000006</v>
      </c>
      <c r="V1597" s="1">
        <v>8.8000000000000007</v>
      </c>
      <c r="W1597" s="1">
        <v>34.200000000000003</v>
      </c>
      <c r="X1597" s="1">
        <v>6.4</v>
      </c>
      <c r="Y1597" s="8"/>
      <c r="Z1597" s="1" t="s">
        <v>29</v>
      </c>
      <c r="AA1597" s="2" t="s">
        <v>23</v>
      </c>
      <c r="AB1597" s="2" t="str" cm="1">
        <f t="array" ref="AB159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8" spans="1:29" ht="15" hidden="1" customHeight="1" x14ac:dyDescent="0.35">
      <c r="A1598" s="1">
        <v>2421</v>
      </c>
      <c r="B1598" s="1">
        <v>4</v>
      </c>
      <c r="C1598" s="11">
        <v>-9.2245383939259202</v>
      </c>
      <c r="D1598" s="10">
        <v>38.9322326687196</v>
      </c>
      <c r="E1598" s="1">
        <v>7038</v>
      </c>
      <c r="F1598" s="2" t="s">
        <v>1762</v>
      </c>
      <c r="G1598" s="1"/>
      <c r="H1598" s="2" t="s">
        <v>18</v>
      </c>
      <c r="I1598" s="2" t="s">
        <v>254</v>
      </c>
      <c r="J1598" s="2" t="s">
        <v>255</v>
      </c>
      <c r="K1598" s="1">
        <v>-94638</v>
      </c>
      <c r="L1598" s="1">
        <v>-81148</v>
      </c>
      <c r="M1598" s="2" t="s">
        <v>20</v>
      </c>
      <c r="N1598" s="1">
        <v>2005</v>
      </c>
      <c r="O1598" s="1" t="str" cm="1">
        <f t="array" ref="O15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8" s="1" t="str" cm="1">
        <f t="array" ref="P159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8" s="2" t="s">
        <v>57</v>
      </c>
      <c r="R1598" s="2" t="str" cm="1">
        <f t="array" ref="R159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598" s="2" t="str">
        <f>IF(Esta[[#This Row],[TEC - Tipo de Estrutura 2]]="Pórtico","Vãos Multiplos",Esta[[#This Row],[TEC - Tipo de Estrutura 2]])</f>
        <v>Vãos Multiplos</v>
      </c>
      <c r="T1598" s="1">
        <v>1</v>
      </c>
      <c r="U1598" s="1">
        <v>6.5</v>
      </c>
      <c r="V1598" s="1">
        <v>33.5</v>
      </c>
      <c r="W1598" s="1">
        <v>6.5</v>
      </c>
      <c r="X1598" s="7"/>
      <c r="Y1598" s="8"/>
      <c r="Z1598" s="1" t="s">
        <v>29</v>
      </c>
      <c r="AA1598" s="2" t="s">
        <v>23</v>
      </c>
      <c r="AB1598" s="2" t="str" cm="1">
        <f t="array" ref="AB159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599" spans="1:29" ht="15" hidden="1" customHeight="1" x14ac:dyDescent="0.35">
      <c r="A1599" s="1">
        <v>2423</v>
      </c>
      <c r="B1599" s="1">
        <v>2</v>
      </c>
      <c r="C1599" s="11">
        <v>-7.9402256784913101</v>
      </c>
      <c r="D1599" s="10">
        <v>41.123065492302601</v>
      </c>
      <c r="E1599" s="1">
        <v>7045</v>
      </c>
      <c r="F1599" s="2" t="s">
        <v>1763</v>
      </c>
      <c r="G1599" s="1"/>
      <c r="H1599" s="2" t="s">
        <v>25</v>
      </c>
      <c r="I1599" s="2" t="s">
        <v>91</v>
      </c>
      <c r="J1599" s="2" t="s">
        <v>351</v>
      </c>
      <c r="K1599" s="1">
        <v>16198</v>
      </c>
      <c r="L1599" s="1">
        <v>161563</v>
      </c>
      <c r="M1599" s="2" t="s">
        <v>20</v>
      </c>
      <c r="N1599" s="1">
        <v>1998</v>
      </c>
      <c r="O1599" s="1" t="str" cm="1">
        <f t="array" ref="O15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9" s="1" t="str" cm="1">
        <f t="array" ref="P159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599" s="2" t="s">
        <v>31</v>
      </c>
      <c r="R1599" s="2" t="str" cm="1">
        <f t="array" ref="R159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599" s="2" t="str">
        <f>IF(Esta[[#This Row],[TEC - Tipo de Estrutura 2]]="Pórtico","Vãos Multiplos",Esta[[#This Row],[TEC - Tipo de Estrutura 2]])</f>
        <v>Vãos Multiplos</v>
      </c>
      <c r="T1599" s="1">
        <v>3</v>
      </c>
      <c r="U1599" s="1">
        <v>336.1</v>
      </c>
      <c r="V1599" s="1">
        <v>12</v>
      </c>
      <c r="W1599" s="1">
        <v>141.5</v>
      </c>
      <c r="X1599" s="1">
        <v>59</v>
      </c>
      <c r="Y1599" s="8"/>
      <c r="Z1599" s="1" t="s">
        <v>37</v>
      </c>
      <c r="AA1599" s="2" t="s">
        <v>35</v>
      </c>
      <c r="AB1599" s="2" t="str" cm="1">
        <f t="array" ref="AB159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59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0" spans="1:29" ht="15" hidden="1" customHeight="1" x14ac:dyDescent="0.35">
      <c r="A1600" s="1">
        <v>2425</v>
      </c>
      <c r="B1600" s="1">
        <v>4</v>
      </c>
      <c r="C1600" s="11">
        <v>-8.8490950585297394</v>
      </c>
      <c r="D1600" s="10">
        <v>39.851944361148398</v>
      </c>
      <c r="E1600" s="1">
        <v>7047</v>
      </c>
      <c r="F1600" s="2" t="s">
        <v>1764</v>
      </c>
      <c r="G1600" s="1"/>
      <c r="H1600" s="2" t="s">
        <v>18</v>
      </c>
      <c r="I1600" s="2" t="s">
        <v>99</v>
      </c>
      <c r="J1600" s="2" t="s">
        <v>99</v>
      </c>
      <c r="K1600" s="1">
        <v>-61273</v>
      </c>
      <c r="L1600" s="1">
        <v>20640</v>
      </c>
      <c r="M1600" s="2" t="s">
        <v>20</v>
      </c>
      <c r="N1600" s="1">
        <v>2007</v>
      </c>
      <c r="O1600" s="1" t="str" cm="1">
        <f t="array" ref="O16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0" s="1" t="str" cm="1">
        <f t="array" ref="P160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0" s="2" t="s">
        <v>21</v>
      </c>
      <c r="R1600" s="2" t="str" cm="1">
        <f t="array" ref="R160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00" s="2" t="str">
        <f>IF(Esta[[#This Row],[TEC - Tipo de Estrutura 2]]="Pórtico","Vãos Multiplos",Esta[[#This Row],[TEC - Tipo de Estrutura 2]])</f>
        <v>Tabuleiro simples/apoiado</v>
      </c>
      <c r="T1600" s="1">
        <v>6</v>
      </c>
      <c r="U1600" s="1">
        <v>136</v>
      </c>
      <c r="V1600" s="1">
        <v>16</v>
      </c>
      <c r="W1600" s="1">
        <v>24</v>
      </c>
      <c r="X1600" s="1">
        <v>7.5</v>
      </c>
      <c r="Y1600" s="8"/>
      <c r="Z1600" s="1" t="s">
        <v>22</v>
      </c>
      <c r="AA1600" s="2" t="s">
        <v>35</v>
      </c>
      <c r="AB1600" s="2" t="str" cm="1">
        <f t="array" ref="AB160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1" spans="1:29" ht="15" hidden="1" customHeight="1" x14ac:dyDescent="0.35">
      <c r="A1601" s="1">
        <v>2430</v>
      </c>
      <c r="B1601" s="1">
        <v>2</v>
      </c>
      <c r="C1601" s="11">
        <v>-9.3494965519046396</v>
      </c>
      <c r="D1601" s="10">
        <v>38.929168801475903</v>
      </c>
      <c r="E1601" s="1">
        <v>7069</v>
      </c>
      <c r="F1601" s="2" t="s">
        <v>1765</v>
      </c>
      <c r="G1601" s="1"/>
      <c r="H1601" s="2" t="s">
        <v>25</v>
      </c>
      <c r="I1601" s="2" t="s">
        <v>254</v>
      </c>
      <c r="J1601" s="2" t="s">
        <v>255</v>
      </c>
      <c r="K1601" s="1">
        <v>-105478</v>
      </c>
      <c r="L1601" s="1">
        <v>-81351</v>
      </c>
      <c r="M1601" s="2" t="s">
        <v>20</v>
      </c>
      <c r="N1601" s="1">
        <v>2008</v>
      </c>
      <c r="O1601" s="1" t="str" cm="1">
        <f t="array" ref="O16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1" s="1" t="str" cm="1">
        <f t="array" ref="P160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1" s="2" t="s">
        <v>31</v>
      </c>
      <c r="R1601" s="2" t="str" cm="1">
        <f t="array" ref="R160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1" s="2" t="str">
        <f>IF(Esta[[#This Row],[TEC - Tipo de Estrutura 2]]="Pórtico","Vãos Multiplos",Esta[[#This Row],[TEC - Tipo de Estrutura 2]])</f>
        <v>Vãos Multiplos</v>
      </c>
      <c r="T1601" s="1">
        <v>8</v>
      </c>
      <c r="U1601" s="1">
        <v>305</v>
      </c>
      <c r="V1601" s="1">
        <v>12.9</v>
      </c>
      <c r="W1601" s="1">
        <v>45</v>
      </c>
      <c r="X1601" s="1">
        <v>60.9</v>
      </c>
      <c r="Y1601" s="8"/>
      <c r="Z1601" s="1" t="s">
        <v>29</v>
      </c>
      <c r="AA1601" s="2" t="s">
        <v>35</v>
      </c>
      <c r="AB1601" s="2" t="str" cm="1">
        <f t="array" ref="AB160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2" spans="1:29" ht="15" hidden="1" customHeight="1" x14ac:dyDescent="0.35">
      <c r="A1602" s="1">
        <v>2436</v>
      </c>
      <c r="B1602" s="1">
        <v>4</v>
      </c>
      <c r="C1602" s="11">
        <v>-9.2104145027243707</v>
      </c>
      <c r="D1602" s="10">
        <v>38.769037342054098</v>
      </c>
      <c r="E1602" s="1">
        <v>7105</v>
      </c>
      <c r="F1602" s="2" t="s">
        <v>1766</v>
      </c>
      <c r="G1602" s="1"/>
      <c r="H1602" s="2" t="s">
        <v>34</v>
      </c>
      <c r="I1602" s="2" t="s">
        <v>254</v>
      </c>
      <c r="J1602" s="2" t="s">
        <v>1318</v>
      </c>
      <c r="K1602" s="1">
        <v>-93627</v>
      </c>
      <c r="L1602" s="1">
        <v>-99280</v>
      </c>
      <c r="M1602" s="2" t="s">
        <v>20</v>
      </c>
      <c r="N1602" s="1">
        <v>1995</v>
      </c>
      <c r="O1602" s="1" t="str" cm="1">
        <f t="array" ref="O16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2" s="1" t="str" cm="1">
        <f t="array" ref="P160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2" s="2" t="s">
        <v>31</v>
      </c>
      <c r="R1602" s="2" t="str" cm="1">
        <f t="array" ref="R160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2" s="2" t="str">
        <f>IF(Esta[[#This Row],[TEC - Tipo de Estrutura 2]]="Pórtico","Vãos Multiplos",Esta[[#This Row],[TEC - Tipo de Estrutura 2]])</f>
        <v>Vãos Multiplos</v>
      </c>
      <c r="T1602" s="1">
        <v>3</v>
      </c>
      <c r="U1602" s="1">
        <v>50.8</v>
      </c>
      <c r="V1602" s="1">
        <v>13.4</v>
      </c>
      <c r="W1602" s="1">
        <v>28.8</v>
      </c>
      <c r="X1602" s="1">
        <v>5.8</v>
      </c>
      <c r="Y1602" s="8"/>
      <c r="Z1602" s="1" t="s">
        <v>29</v>
      </c>
      <c r="AA1602" s="2" t="s">
        <v>23</v>
      </c>
      <c r="AB1602" s="2" t="str" cm="1">
        <f t="array" ref="AB160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3" spans="1:29" ht="15" hidden="1" customHeight="1" x14ac:dyDescent="0.35">
      <c r="A1603" s="1">
        <v>2437</v>
      </c>
      <c r="B1603" s="1">
        <v>4</v>
      </c>
      <c r="C1603" s="11">
        <v>-9.20523696887998</v>
      </c>
      <c r="D1603" s="10">
        <v>38.757518973953601</v>
      </c>
      <c r="E1603" s="1">
        <v>7139</v>
      </c>
      <c r="F1603" s="2" t="s">
        <v>1767</v>
      </c>
      <c r="G1603" s="1"/>
      <c r="H1603" s="2" t="s">
        <v>34</v>
      </c>
      <c r="I1603" s="2" t="s">
        <v>254</v>
      </c>
      <c r="J1603" s="2" t="s">
        <v>1318</v>
      </c>
      <c r="K1603" s="1">
        <v>-93192</v>
      </c>
      <c r="L1603" s="1">
        <v>-100564</v>
      </c>
      <c r="M1603" s="2" t="s">
        <v>20</v>
      </c>
      <c r="N1603" s="1">
        <v>2009</v>
      </c>
      <c r="O1603" s="1" t="str" cm="1">
        <f t="array" ref="O16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3" s="1" t="str" cm="1">
        <f t="array" ref="P160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3" s="2" t="s">
        <v>57</v>
      </c>
      <c r="R1603" s="2" t="str" cm="1">
        <f t="array" ref="R160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03" s="2" t="str">
        <f>IF(Esta[[#This Row],[TEC - Tipo de Estrutura 2]]="Pórtico","Vãos Multiplos",Esta[[#This Row],[TEC - Tipo de Estrutura 2]])</f>
        <v>Vãos Multiplos</v>
      </c>
      <c r="T1603" s="1">
        <v>1</v>
      </c>
      <c r="U1603" s="1">
        <v>28.1</v>
      </c>
      <c r="V1603" s="1">
        <v>13.8</v>
      </c>
      <c r="W1603" s="1">
        <v>28.1</v>
      </c>
      <c r="X1603" s="7"/>
      <c r="Y1603" s="8"/>
      <c r="Z1603" s="1" t="s">
        <v>29</v>
      </c>
      <c r="AA1603" s="2" t="s">
        <v>23</v>
      </c>
      <c r="AB1603" s="2" t="str" cm="1">
        <f t="array" ref="AB160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4" spans="1:29" ht="15" hidden="1" customHeight="1" x14ac:dyDescent="0.35">
      <c r="A1604" s="1">
        <v>2438</v>
      </c>
      <c r="B1604" s="1">
        <v>4</v>
      </c>
      <c r="C1604" s="11">
        <v>-9.2055909894270798</v>
      </c>
      <c r="D1604" s="10">
        <v>38.757344577984199</v>
      </c>
      <c r="E1604" s="1">
        <v>7150</v>
      </c>
      <c r="F1604" s="2" t="s">
        <v>1768</v>
      </c>
      <c r="G1604" s="1"/>
      <c r="H1604" s="2" t="s">
        <v>34</v>
      </c>
      <c r="I1604" s="2" t="s">
        <v>254</v>
      </c>
      <c r="J1604" s="2" t="s">
        <v>1318</v>
      </c>
      <c r="K1604" s="1">
        <v>-93223</v>
      </c>
      <c r="L1604" s="1">
        <v>-100583</v>
      </c>
      <c r="M1604" s="2" t="s">
        <v>20</v>
      </c>
      <c r="N1604" s="1">
        <v>2009</v>
      </c>
      <c r="O1604" s="1" t="str" cm="1">
        <f t="array" ref="O16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4" s="1" t="str" cm="1">
        <f t="array" ref="P160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4" s="2" t="s">
        <v>57</v>
      </c>
      <c r="R1604" s="2" t="str" cm="1">
        <f t="array" ref="R160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04" s="2" t="str">
        <f>IF(Esta[[#This Row],[TEC - Tipo de Estrutura 2]]="Pórtico","Vãos Multiplos",Esta[[#This Row],[TEC - Tipo de Estrutura 2]])</f>
        <v>Vãos Multiplos</v>
      </c>
      <c r="T1604" s="1">
        <v>1</v>
      </c>
      <c r="U1604" s="1">
        <v>28.2</v>
      </c>
      <c r="V1604" s="1">
        <v>13.7</v>
      </c>
      <c r="W1604" s="1">
        <v>28.2</v>
      </c>
      <c r="X1604" s="7"/>
      <c r="Y1604" s="8"/>
      <c r="Z1604" s="1" t="s">
        <v>29</v>
      </c>
      <c r="AA1604" s="2" t="s">
        <v>23</v>
      </c>
      <c r="AB1604" s="2" t="str" cm="1">
        <f t="array" ref="AB160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5" spans="1:29" ht="15" hidden="1" customHeight="1" x14ac:dyDescent="0.35">
      <c r="A1605" s="1">
        <v>2439</v>
      </c>
      <c r="B1605" s="1">
        <v>4</v>
      </c>
      <c r="C1605" s="11">
        <v>-9.2052353756716592</v>
      </c>
      <c r="D1605" s="10">
        <v>38.7404942546124</v>
      </c>
      <c r="E1605" s="1">
        <v>7183</v>
      </c>
      <c r="F1605" s="2" t="s">
        <v>1769</v>
      </c>
      <c r="G1605" s="1"/>
      <c r="H1605" s="2" t="s">
        <v>18</v>
      </c>
      <c r="I1605" s="2" t="s">
        <v>254</v>
      </c>
      <c r="J1605" s="2" t="s">
        <v>1318</v>
      </c>
      <c r="K1605" s="1">
        <v>-93214</v>
      </c>
      <c r="L1605" s="1">
        <v>-102454</v>
      </c>
      <c r="M1605" s="2" t="s">
        <v>20</v>
      </c>
      <c r="N1605" s="1">
        <v>2009</v>
      </c>
      <c r="O1605" s="1" t="str" cm="1">
        <f t="array" ref="O16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5" s="1" t="str" cm="1">
        <f t="array" ref="P160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5" s="2" t="s">
        <v>57</v>
      </c>
      <c r="R1605" s="2" t="str" cm="1">
        <f t="array" ref="R160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05" s="2" t="str">
        <f>IF(Esta[[#This Row],[TEC - Tipo de Estrutura 2]]="Pórtico","Vãos Multiplos",Esta[[#This Row],[TEC - Tipo de Estrutura 2]])</f>
        <v>Vãos Multiplos</v>
      </c>
      <c r="T1605" s="1">
        <v>1</v>
      </c>
      <c r="U1605" s="1">
        <v>14.5</v>
      </c>
      <c r="V1605" s="1">
        <v>41</v>
      </c>
      <c r="W1605" s="1">
        <v>14.5</v>
      </c>
      <c r="X1605" s="7"/>
      <c r="Y1605" s="8"/>
      <c r="Z1605" s="1" t="s">
        <v>29</v>
      </c>
      <c r="AA1605" s="2" t="s">
        <v>23</v>
      </c>
      <c r="AB1605" s="2" t="str" cm="1">
        <f t="array" ref="AB160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6" spans="1:29" ht="15" hidden="1" customHeight="1" x14ac:dyDescent="0.35">
      <c r="A1606" s="1">
        <v>2440</v>
      </c>
      <c r="B1606" s="1">
        <v>4</v>
      </c>
      <c r="C1606" s="11">
        <v>-8.3783226938986406</v>
      </c>
      <c r="D1606" s="10">
        <v>40.077888920505501</v>
      </c>
      <c r="E1606" s="1">
        <v>7189</v>
      </c>
      <c r="F1606" s="2" t="s">
        <v>1770</v>
      </c>
      <c r="G1606" s="1"/>
      <c r="H1606" s="2" t="s">
        <v>18</v>
      </c>
      <c r="I1606" s="2" t="s">
        <v>600</v>
      </c>
      <c r="J1606" s="2" t="s">
        <v>969</v>
      </c>
      <c r="K1606" s="1">
        <v>-20916</v>
      </c>
      <c r="L1606" s="1">
        <v>45511</v>
      </c>
      <c r="M1606" s="2" t="s">
        <v>20</v>
      </c>
      <c r="N1606" s="1">
        <v>2013</v>
      </c>
      <c r="O1606" s="1" t="str" cm="1">
        <f t="array" ref="O16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06" s="1" t="str" cm="1">
        <f t="array" ref="P160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6" s="2" t="s">
        <v>21</v>
      </c>
      <c r="R1606" s="2" t="str" cm="1">
        <f t="array" ref="R160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06" s="2" t="str">
        <f>IF(Esta[[#This Row],[TEC - Tipo de Estrutura 2]]="Pórtico","Vãos Multiplos",Esta[[#This Row],[TEC - Tipo de Estrutura 2]])</f>
        <v>Tabuleiro simples/apoiado</v>
      </c>
      <c r="T1606" s="1">
        <v>1</v>
      </c>
      <c r="U1606" s="1">
        <v>14</v>
      </c>
      <c r="V1606" s="1">
        <v>26</v>
      </c>
      <c r="W1606" s="1">
        <v>14</v>
      </c>
      <c r="X1606" s="7"/>
      <c r="Y1606" s="8"/>
      <c r="Z1606" s="1" t="s">
        <v>41</v>
      </c>
      <c r="AA1606" s="2" t="s">
        <v>23</v>
      </c>
      <c r="AB1606" s="2" t="str" cm="1">
        <f t="array" ref="AB160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7" spans="1:29" ht="15" hidden="1" customHeight="1" x14ac:dyDescent="0.35">
      <c r="A1607" s="1">
        <v>2441</v>
      </c>
      <c r="B1607" s="1">
        <v>5</v>
      </c>
      <c r="C1607" s="11">
        <v>-9.1484690807963798</v>
      </c>
      <c r="D1607" s="10">
        <v>38.789562224926101</v>
      </c>
      <c r="E1607" s="1">
        <v>7196</v>
      </c>
      <c r="F1607" s="2" t="s">
        <v>1771</v>
      </c>
      <c r="G1607" s="1"/>
      <c r="H1607" s="2" t="s">
        <v>34</v>
      </c>
      <c r="I1607" s="2" t="s">
        <v>254</v>
      </c>
      <c r="J1607" s="2" t="s">
        <v>254</v>
      </c>
      <c r="K1607" s="1">
        <v>-88218</v>
      </c>
      <c r="L1607" s="1">
        <v>-97063</v>
      </c>
      <c r="M1607" s="2" t="s">
        <v>20</v>
      </c>
      <c r="N1607" s="1">
        <v>2006</v>
      </c>
      <c r="O1607" s="1" t="str" cm="1">
        <f t="array" ref="O16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7" s="1" t="str" cm="1">
        <f t="array" ref="P160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7" s="2" t="s">
        <v>31</v>
      </c>
      <c r="R1607" s="2" t="str" cm="1">
        <f t="array" ref="R160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7" s="2" t="str">
        <f>IF(Esta[[#This Row],[TEC - Tipo de Estrutura 2]]="Pórtico","Vãos Multiplos",Esta[[#This Row],[TEC - Tipo de Estrutura 2]])</f>
        <v>Vãos Multiplos</v>
      </c>
      <c r="T1607" s="1">
        <v>2</v>
      </c>
      <c r="U1607" s="1">
        <v>46.7</v>
      </c>
      <c r="V1607" s="1">
        <v>17.3</v>
      </c>
      <c r="W1607" s="1">
        <v>23.6</v>
      </c>
      <c r="X1607" s="1">
        <v>7</v>
      </c>
      <c r="Y1607" s="8"/>
      <c r="Z1607" s="1" t="s">
        <v>29</v>
      </c>
      <c r="AA1607" s="2" t="s">
        <v>23</v>
      </c>
      <c r="AB1607" s="2" t="str" cm="1">
        <f t="array" ref="AB160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8" spans="1:29" ht="15" hidden="1" customHeight="1" x14ac:dyDescent="0.35">
      <c r="A1608" s="1">
        <v>2442</v>
      </c>
      <c r="B1608" s="1">
        <v>5</v>
      </c>
      <c r="C1608" s="11">
        <v>-9.1462790847005593</v>
      </c>
      <c r="D1608" s="10">
        <v>38.790148724299002</v>
      </c>
      <c r="E1608" s="1">
        <v>7198</v>
      </c>
      <c r="F1608" s="2" t="s">
        <v>1772</v>
      </c>
      <c r="G1608" s="1"/>
      <c r="H1608" s="2" t="s">
        <v>34</v>
      </c>
      <c r="I1608" s="2" t="s">
        <v>254</v>
      </c>
      <c r="J1608" s="2" t="s">
        <v>254</v>
      </c>
      <c r="K1608" s="1">
        <v>-88027</v>
      </c>
      <c r="L1608" s="1">
        <v>-97000</v>
      </c>
      <c r="M1608" s="2" t="s">
        <v>20</v>
      </c>
      <c r="N1608" s="1">
        <v>2006</v>
      </c>
      <c r="O1608" s="1" t="str" cm="1">
        <f t="array" ref="O16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8" s="1" t="str" cm="1">
        <f t="array" ref="P160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8" s="2" t="s">
        <v>31</v>
      </c>
      <c r="R1608" s="2" t="str" cm="1">
        <f t="array" ref="R160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8" s="2" t="str">
        <f>IF(Esta[[#This Row],[TEC - Tipo de Estrutura 2]]="Pórtico","Vãos Multiplos",Esta[[#This Row],[TEC - Tipo de Estrutura 2]])</f>
        <v>Vãos Multiplos</v>
      </c>
      <c r="T1608" s="1">
        <v>2</v>
      </c>
      <c r="U1608" s="1">
        <v>46.4</v>
      </c>
      <c r="V1608" s="1">
        <v>17.399999999999999</v>
      </c>
      <c r="W1608" s="1">
        <v>23.2</v>
      </c>
      <c r="X1608" s="1">
        <v>7</v>
      </c>
      <c r="Y1608" s="8"/>
      <c r="Z1608" s="1" t="s">
        <v>29</v>
      </c>
      <c r="AA1608" s="2" t="s">
        <v>23</v>
      </c>
      <c r="AB1608" s="2" t="str" cm="1">
        <f t="array" ref="AB160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09" spans="1:29" ht="15" hidden="1" customHeight="1" x14ac:dyDescent="0.35">
      <c r="A1609" s="1">
        <v>2443</v>
      </c>
      <c r="B1609" s="1">
        <v>4</v>
      </c>
      <c r="C1609" s="11">
        <v>-9.1503525512586901</v>
      </c>
      <c r="D1609" s="10">
        <v>38.7892756099574</v>
      </c>
      <c r="E1609" s="1">
        <v>7199</v>
      </c>
      <c r="F1609" s="2" t="s">
        <v>1773</v>
      </c>
      <c r="G1609" s="1"/>
      <c r="H1609" s="2" t="s">
        <v>18</v>
      </c>
      <c r="I1609" s="2" t="s">
        <v>254</v>
      </c>
      <c r="J1609" s="2" t="s">
        <v>254</v>
      </c>
      <c r="K1609" s="1">
        <v>-88382</v>
      </c>
      <c r="L1609" s="1">
        <v>-97093</v>
      </c>
      <c r="M1609" s="2" t="s">
        <v>20</v>
      </c>
      <c r="N1609" s="1">
        <v>2006</v>
      </c>
      <c r="O1609" s="1" t="str" cm="1">
        <f t="array" ref="O16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9" s="1" t="str" cm="1">
        <f t="array" ref="P160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09" s="2" t="s">
        <v>31</v>
      </c>
      <c r="R1609" s="2" t="str" cm="1">
        <f t="array" ref="R160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09" s="2" t="str">
        <f>IF(Esta[[#This Row],[TEC - Tipo de Estrutura 2]]="Pórtico","Vãos Multiplos",Esta[[#This Row],[TEC - Tipo de Estrutura 2]])</f>
        <v>Vãos Multiplos</v>
      </c>
      <c r="T1609" s="1">
        <v>3</v>
      </c>
      <c r="U1609" s="1">
        <v>72.3</v>
      </c>
      <c r="V1609" s="1">
        <v>19.5</v>
      </c>
      <c r="W1609" s="1">
        <v>31.2</v>
      </c>
      <c r="X1609" s="1">
        <v>7</v>
      </c>
      <c r="Y1609" s="8"/>
      <c r="Z1609" s="1" t="s">
        <v>29</v>
      </c>
      <c r="AA1609" s="2" t="s">
        <v>23</v>
      </c>
      <c r="AB1609" s="2" t="str" cm="1">
        <f t="array" ref="AB160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0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0" spans="1:29" ht="15" hidden="1" customHeight="1" x14ac:dyDescent="0.35">
      <c r="A1610" s="1">
        <v>2446</v>
      </c>
      <c r="B1610" s="1">
        <v>3</v>
      </c>
      <c r="C1610" s="11">
        <v>-9.1552901298435003</v>
      </c>
      <c r="D1610" s="10">
        <v>38.782026302410699</v>
      </c>
      <c r="E1610" s="1">
        <v>7201</v>
      </c>
      <c r="F1610" s="2" t="s">
        <v>1774</v>
      </c>
      <c r="G1610" s="1"/>
      <c r="H1610" s="2" t="s">
        <v>55</v>
      </c>
      <c r="I1610" s="2" t="s">
        <v>254</v>
      </c>
      <c r="J1610" s="2" t="s">
        <v>254</v>
      </c>
      <c r="K1610" s="1">
        <v>-88820</v>
      </c>
      <c r="L1610" s="1">
        <v>-97893</v>
      </c>
      <c r="M1610" s="2" t="s">
        <v>20</v>
      </c>
      <c r="N1610" s="1">
        <v>2006</v>
      </c>
      <c r="O1610" s="1" t="str" cm="1">
        <f t="array" ref="O16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0" s="1" t="str" cm="1">
        <f t="array" ref="P161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0" s="2" t="s">
        <v>31</v>
      </c>
      <c r="R1610" s="2" t="str" cm="1">
        <f t="array" ref="R161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0" s="2" t="str">
        <f>IF(Esta[[#This Row],[TEC - Tipo de Estrutura 2]]="Pórtico","Vãos Multiplos",Esta[[#This Row],[TEC - Tipo de Estrutura 2]])</f>
        <v>Vãos Multiplos</v>
      </c>
      <c r="T1610" s="1">
        <v>4</v>
      </c>
      <c r="U1610" s="1">
        <v>127.5</v>
      </c>
      <c r="V1610" s="1">
        <v>16</v>
      </c>
      <c r="W1610" s="1">
        <v>35.4</v>
      </c>
      <c r="X1610" s="1">
        <v>7.2</v>
      </c>
      <c r="Y1610" s="8"/>
      <c r="Z1610" s="1" t="s">
        <v>29</v>
      </c>
      <c r="AA1610" s="2" t="s">
        <v>23</v>
      </c>
      <c r="AB1610" s="2" t="str" cm="1">
        <f t="array" ref="AB161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1" spans="1:29" ht="15" hidden="1" customHeight="1" x14ac:dyDescent="0.35">
      <c r="A1611" s="1">
        <v>2447</v>
      </c>
      <c r="B1611" s="1">
        <v>3</v>
      </c>
      <c r="C1611" s="11">
        <v>-9.1554637602017408</v>
      </c>
      <c r="D1611" s="10">
        <v>38.782096845664299</v>
      </c>
      <c r="E1611" s="1">
        <v>7201</v>
      </c>
      <c r="F1611" s="2" t="s">
        <v>1775</v>
      </c>
      <c r="G1611" s="1"/>
      <c r="H1611" s="2" t="s">
        <v>55</v>
      </c>
      <c r="I1611" s="2" t="s">
        <v>254</v>
      </c>
      <c r="J1611" s="2" t="s">
        <v>254</v>
      </c>
      <c r="K1611" s="1">
        <v>-88835</v>
      </c>
      <c r="L1611" s="1">
        <v>-97885</v>
      </c>
      <c r="M1611" s="2" t="s">
        <v>20</v>
      </c>
      <c r="N1611" s="1">
        <v>2006</v>
      </c>
      <c r="O1611" s="1" t="str" cm="1">
        <f t="array" ref="O16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1" s="1" t="str" cm="1">
        <f t="array" ref="P161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1" s="2" t="s">
        <v>31</v>
      </c>
      <c r="R1611" s="2" t="str" cm="1">
        <f t="array" ref="R161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1" s="2" t="str">
        <f>IF(Esta[[#This Row],[TEC - Tipo de Estrutura 2]]="Pórtico","Vãos Multiplos",Esta[[#This Row],[TEC - Tipo de Estrutura 2]])</f>
        <v>Vãos Multiplos</v>
      </c>
      <c r="T1611" s="1">
        <v>4</v>
      </c>
      <c r="U1611" s="1">
        <v>126.6</v>
      </c>
      <c r="V1611" s="1">
        <v>16.3</v>
      </c>
      <c r="W1611" s="1">
        <v>35.299999999999997</v>
      </c>
      <c r="X1611" s="1">
        <v>6.8</v>
      </c>
      <c r="Y1611" s="8"/>
      <c r="Z1611" s="1" t="s">
        <v>29</v>
      </c>
      <c r="AA1611" s="2" t="s">
        <v>23</v>
      </c>
      <c r="AB1611" s="2" t="str" cm="1">
        <f t="array" ref="AB161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2" spans="1:29" ht="15" hidden="1" customHeight="1" x14ac:dyDescent="0.35">
      <c r="A1612" s="1">
        <v>2448</v>
      </c>
      <c r="B1612" s="1">
        <v>4</v>
      </c>
      <c r="C1612" s="11">
        <v>-9.1375460033295806</v>
      </c>
      <c r="D1612" s="10">
        <v>38.802636824706703</v>
      </c>
      <c r="E1612" s="1">
        <v>7203</v>
      </c>
      <c r="F1612" s="2" t="s">
        <v>1776</v>
      </c>
      <c r="G1612" s="1"/>
      <c r="H1612" s="2" t="s">
        <v>55</v>
      </c>
      <c r="I1612" s="2" t="s">
        <v>254</v>
      </c>
      <c r="J1612" s="2" t="s">
        <v>633</v>
      </c>
      <c r="K1612" s="1">
        <v>-87253</v>
      </c>
      <c r="L1612" s="1">
        <v>-95622</v>
      </c>
      <c r="M1612" s="2" t="s">
        <v>20</v>
      </c>
      <c r="N1612" s="1">
        <v>2006</v>
      </c>
      <c r="O1612" s="1" t="str" cm="1">
        <f t="array" ref="O16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2" s="1" t="str" cm="1">
        <f t="array" ref="P161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2" s="2" t="s">
        <v>31</v>
      </c>
      <c r="R1612" s="2" t="str" cm="1">
        <f t="array" ref="R161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2" s="2" t="str">
        <f>IF(Esta[[#This Row],[TEC - Tipo de Estrutura 2]]="Pórtico","Vãos Multiplos",Esta[[#This Row],[TEC - Tipo de Estrutura 2]])</f>
        <v>Vãos Multiplos</v>
      </c>
      <c r="T1612" s="1">
        <v>3</v>
      </c>
      <c r="U1612" s="1">
        <v>95.1</v>
      </c>
      <c r="V1612" s="1">
        <v>12.7</v>
      </c>
      <c r="W1612" s="1">
        <v>42.5</v>
      </c>
      <c r="X1612" s="1">
        <v>7.9</v>
      </c>
      <c r="Y1612" s="8"/>
      <c r="Z1612" s="1" t="s">
        <v>29</v>
      </c>
      <c r="AA1612" s="2" t="s">
        <v>23</v>
      </c>
      <c r="AB1612" s="2" t="str" cm="1">
        <f t="array" ref="AB161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3" spans="1:29" ht="15" hidden="1" customHeight="1" x14ac:dyDescent="0.35">
      <c r="A1613" s="1">
        <v>2449</v>
      </c>
      <c r="B1613" s="1">
        <v>4</v>
      </c>
      <c r="C1613" s="11">
        <v>-9.1381521059567401</v>
      </c>
      <c r="D1613" s="10">
        <v>38.799893253647497</v>
      </c>
      <c r="E1613" s="1">
        <v>7205</v>
      </c>
      <c r="F1613" s="2" t="s">
        <v>1777</v>
      </c>
      <c r="G1613" s="1"/>
      <c r="H1613" s="2" t="s">
        <v>34</v>
      </c>
      <c r="I1613" s="2" t="s">
        <v>254</v>
      </c>
      <c r="J1613" s="2" t="s">
        <v>254</v>
      </c>
      <c r="K1613" s="1">
        <v>-87309</v>
      </c>
      <c r="L1613" s="1">
        <v>-95926</v>
      </c>
      <c r="M1613" s="2" t="s">
        <v>20</v>
      </c>
      <c r="N1613" s="1">
        <v>2005</v>
      </c>
      <c r="O1613" s="1" t="str" cm="1">
        <f t="array" ref="O16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3" s="1" t="str" cm="1">
        <f t="array" ref="P161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3" s="2" t="s">
        <v>31</v>
      </c>
      <c r="R1613" s="2" t="str" cm="1">
        <f t="array" ref="R161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3" s="2" t="str">
        <f>IF(Esta[[#This Row],[TEC - Tipo de Estrutura 2]]="Pórtico","Vãos Multiplos",Esta[[#This Row],[TEC - Tipo de Estrutura 2]])</f>
        <v>Vãos Multiplos</v>
      </c>
      <c r="T1613" s="1">
        <v>4</v>
      </c>
      <c r="U1613" s="1">
        <v>71.8</v>
      </c>
      <c r="V1613" s="1">
        <v>11.1</v>
      </c>
      <c r="W1613" s="1">
        <v>27.7</v>
      </c>
      <c r="X1613" s="1">
        <v>10.1</v>
      </c>
      <c r="Y1613" s="8"/>
      <c r="Z1613" s="1" t="s">
        <v>29</v>
      </c>
      <c r="AA1613" s="2" t="s">
        <v>23</v>
      </c>
      <c r="AB1613" s="2" t="str" cm="1">
        <f t="array" ref="AB161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4" spans="1:29" ht="15" hidden="1" customHeight="1" x14ac:dyDescent="0.35">
      <c r="A1614" s="1">
        <v>2450</v>
      </c>
      <c r="B1614" s="1">
        <v>3</v>
      </c>
      <c r="C1614" s="11">
        <v>-9.1401174220975605</v>
      </c>
      <c r="D1614" s="10">
        <v>38.798038748091798</v>
      </c>
      <c r="E1614" s="1">
        <v>7207</v>
      </c>
      <c r="F1614" s="2" t="s">
        <v>1778</v>
      </c>
      <c r="G1614" s="1"/>
      <c r="H1614" s="2" t="s">
        <v>55</v>
      </c>
      <c r="I1614" s="2" t="s">
        <v>254</v>
      </c>
      <c r="J1614" s="2" t="s">
        <v>633</v>
      </c>
      <c r="K1614" s="1">
        <v>-87482</v>
      </c>
      <c r="L1614" s="1">
        <v>-96130</v>
      </c>
      <c r="M1614" s="2" t="s">
        <v>20</v>
      </c>
      <c r="N1614" s="1">
        <v>2006</v>
      </c>
      <c r="O1614" s="1" t="str" cm="1">
        <f t="array" ref="O16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4" s="1" t="str" cm="1">
        <f t="array" ref="P161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4" s="2" t="s">
        <v>31</v>
      </c>
      <c r="R1614" s="2" t="str" cm="1">
        <f t="array" ref="R161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4" s="2" t="str">
        <f>IF(Esta[[#This Row],[TEC - Tipo de Estrutura 2]]="Pórtico","Vãos Multiplos",Esta[[#This Row],[TEC - Tipo de Estrutura 2]])</f>
        <v>Vãos Multiplos</v>
      </c>
      <c r="T1614" s="1">
        <v>5</v>
      </c>
      <c r="U1614" s="1">
        <v>136.80000000000001</v>
      </c>
      <c r="V1614" s="1">
        <v>18.100000000000001</v>
      </c>
      <c r="W1614" s="1">
        <v>32.5</v>
      </c>
      <c r="X1614" s="1">
        <v>6.6</v>
      </c>
      <c r="Y1614" s="8"/>
      <c r="Z1614" s="1" t="s">
        <v>29</v>
      </c>
      <c r="AA1614" s="2" t="s">
        <v>23</v>
      </c>
      <c r="AB1614" s="2" t="str" cm="1">
        <f t="array" ref="AB161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5" spans="1:29" ht="15" hidden="1" customHeight="1" x14ac:dyDescent="0.35">
      <c r="A1615" s="1">
        <v>2451</v>
      </c>
      <c r="B1615" s="1">
        <v>2</v>
      </c>
      <c r="C1615" s="11">
        <v>-9.1403593728509307</v>
      </c>
      <c r="D1615" s="10">
        <v>38.798054678063203</v>
      </c>
      <c r="E1615" s="1">
        <v>7207</v>
      </c>
      <c r="F1615" s="2" t="s">
        <v>1779</v>
      </c>
      <c r="G1615" s="1"/>
      <c r="H1615" s="2" t="s">
        <v>55</v>
      </c>
      <c r="I1615" s="2" t="s">
        <v>254</v>
      </c>
      <c r="J1615" s="2" t="s">
        <v>633</v>
      </c>
      <c r="K1615" s="1">
        <v>-87503</v>
      </c>
      <c r="L1615" s="1">
        <v>-96128</v>
      </c>
      <c r="M1615" s="2" t="s">
        <v>20</v>
      </c>
      <c r="N1615" s="1">
        <v>2006</v>
      </c>
      <c r="O1615" s="1" t="str" cm="1">
        <f t="array" ref="O16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5" s="1" t="str" cm="1">
        <f t="array" ref="P161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5" s="2" t="s">
        <v>31</v>
      </c>
      <c r="R1615" s="2" t="str" cm="1">
        <f t="array" ref="R161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5" s="2" t="str">
        <f>IF(Esta[[#This Row],[TEC - Tipo de Estrutura 2]]="Pórtico","Vãos Multiplos",Esta[[#This Row],[TEC - Tipo de Estrutura 2]])</f>
        <v>Vãos Multiplos</v>
      </c>
      <c r="T1615" s="1">
        <v>5</v>
      </c>
      <c r="U1615" s="1">
        <v>138.5</v>
      </c>
      <c r="V1615" s="1">
        <v>19.2</v>
      </c>
      <c r="W1615" s="1">
        <v>32.4</v>
      </c>
      <c r="X1615" s="1">
        <v>5.6</v>
      </c>
      <c r="Y1615" s="8"/>
      <c r="Z1615" s="1" t="s">
        <v>29</v>
      </c>
      <c r="AA1615" s="2" t="s">
        <v>23</v>
      </c>
      <c r="AB1615" s="2" t="str" cm="1">
        <f t="array" ref="AB161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6" spans="1:29" ht="15" hidden="1" customHeight="1" x14ac:dyDescent="0.35">
      <c r="A1616" s="1">
        <v>2452</v>
      </c>
      <c r="B1616" s="1">
        <v>5</v>
      </c>
      <c r="C1616" s="11">
        <v>-9.1427505612520896</v>
      </c>
      <c r="D1616" s="10">
        <v>38.794575058313796</v>
      </c>
      <c r="E1616" s="1">
        <v>7209</v>
      </c>
      <c r="F1616" s="2" t="s">
        <v>1780</v>
      </c>
      <c r="G1616" s="1"/>
      <c r="H1616" s="2" t="s">
        <v>34</v>
      </c>
      <c r="I1616" s="2" t="s">
        <v>254</v>
      </c>
      <c r="J1616" s="2" t="s">
        <v>633</v>
      </c>
      <c r="K1616" s="1">
        <v>-87715</v>
      </c>
      <c r="L1616" s="1">
        <v>-96512</v>
      </c>
      <c r="M1616" s="2" t="s">
        <v>20</v>
      </c>
      <c r="N1616" s="1">
        <v>2005</v>
      </c>
      <c r="O1616" s="1" t="str" cm="1">
        <f t="array" ref="O16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6" s="1" t="str" cm="1">
        <f t="array" ref="P161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6" s="2" t="s">
        <v>31</v>
      </c>
      <c r="R1616" s="2" t="str" cm="1">
        <f t="array" ref="R161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6" s="2" t="str">
        <f>IF(Esta[[#This Row],[TEC - Tipo de Estrutura 2]]="Pórtico","Vãos Multiplos",Esta[[#This Row],[TEC - Tipo de Estrutura 2]])</f>
        <v>Vãos Multiplos</v>
      </c>
      <c r="T1616" s="1">
        <v>2</v>
      </c>
      <c r="U1616" s="1">
        <v>50.4</v>
      </c>
      <c r="V1616" s="1">
        <v>12</v>
      </c>
      <c r="W1616" s="1">
        <v>25.2</v>
      </c>
      <c r="X1616" s="1">
        <v>6.2</v>
      </c>
      <c r="Y1616" s="8"/>
      <c r="Z1616" s="1" t="s">
        <v>29</v>
      </c>
      <c r="AA1616" s="2" t="s">
        <v>23</v>
      </c>
      <c r="AB1616" s="2" t="str" cm="1">
        <f t="array" ref="AB161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7" spans="1:29" ht="15" hidden="1" customHeight="1" x14ac:dyDescent="0.35">
      <c r="A1617" s="1">
        <v>2453</v>
      </c>
      <c r="B1617" s="1">
        <v>4</v>
      </c>
      <c r="C1617" s="11">
        <v>-9.3153113636097302</v>
      </c>
      <c r="D1617" s="10">
        <v>38.767428759070803</v>
      </c>
      <c r="E1617" s="1">
        <v>7215</v>
      </c>
      <c r="F1617" s="2" t="s">
        <v>1781</v>
      </c>
      <c r="G1617" s="1"/>
      <c r="H1617" s="2" t="s">
        <v>34</v>
      </c>
      <c r="I1617" s="2" t="s">
        <v>254</v>
      </c>
      <c r="J1617" s="2" t="s">
        <v>553</v>
      </c>
      <c r="K1617" s="1">
        <v>-102746</v>
      </c>
      <c r="L1617" s="1">
        <v>-99346</v>
      </c>
      <c r="M1617" s="2" t="s">
        <v>20</v>
      </c>
      <c r="N1617" s="1">
        <v>1994</v>
      </c>
      <c r="O1617" s="1" t="str" cm="1">
        <f t="array" ref="O16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7" s="1" t="str" cm="1">
        <f t="array" ref="P161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7" s="2" t="s">
        <v>31</v>
      </c>
      <c r="R1617" s="2" t="str" cm="1">
        <f t="array" ref="R161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7" s="2" t="str">
        <f>IF(Esta[[#This Row],[TEC - Tipo de Estrutura 2]]="Pórtico","Vãos Multiplos",Esta[[#This Row],[TEC - Tipo de Estrutura 2]])</f>
        <v>Vãos Multiplos</v>
      </c>
      <c r="T1617" s="1">
        <v>3</v>
      </c>
      <c r="U1617" s="1">
        <v>70</v>
      </c>
      <c r="V1617" s="1">
        <v>11.3</v>
      </c>
      <c r="W1617" s="1">
        <v>34.799999999999997</v>
      </c>
      <c r="X1617" s="1">
        <v>6</v>
      </c>
      <c r="Y1617" s="8"/>
      <c r="Z1617" s="1" t="s">
        <v>29</v>
      </c>
      <c r="AA1617" s="2" t="s">
        <v>23</v>
      </c>
      <c r="AB1617" s="2" t="str" cm="1">
        <f t="array" ref="AB161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8" spans="1:29" ht="15" hidden="1" customHeight="1" x14ac:dyDescent="0.35">
      <c r="A1618" s="1">
        <v>2454</v>
      </c>
      <c r="B1618" s="1">
        <v>4</v>
      </c>
      <c r="C1618" s="11">
        <v>-9.3159540371919807</v>
      </c>
      <c r="D1618" s="10">
        <v>38.768025771328801</v>
      </c>
      <c r="E1618" s="1">
        <v>7216</v>
      </c>
      <c r="F1618" s="2" t="s">
        <v>1782</v>
      </c>
      <c r="G1618" s="1"/>
      <c r="H1618" s="2" t="s">
        <v>34</v>
      </c>
      <c r="I1618" s="2" t="s">
        <v>254</v>
      </c>
      <c r="J1618" s="2" t="s">
        <v>553</v>
      </c>
      <c r="K1618" s="1">
        <v>-102801</v>
      </c>
      <c r="L1618" s="1">
        <v>-99279</v>
      </c>
      <c r="M1618" s="2" t="s">
        <v>20</v>
      </c>
      <c r="N1618" s="1">
        <v>2008</v>
      </c>
      <c r="O1618" s="1" t="str" cm="1">
        <f t="array" ref="O16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8" s="1" t="str" cm="1">
        <f t="array" ref="P161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8" s="2" t="s">
        <v>31</v>
      </c>
      <c r="R1618" s="2" t="str" cm="1">
        <f t="array" ref="R161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8" s="2" t="str">
        <f>IF(Esta[[#This Row],[TEC - Tipo de Estrutura 2]]="Pórtico","Vãos Multiplos",Esta[[#This Row],[TEC - Tipo de Estrutura 2]])</f>
        <v>Vãos Multiplos</v>
      </c>
      <c r="T1618" s="1">
        <v>3</v>
      </c>
      <c r="U1618" s="1">
        <v>57.6</v>
      </c>
      <c r="V1618" s="1">
        <v>12.6</v>
      </c>
      <c r="W1618" s="1">
        <v>31.6</v>
      </c>
      <c r="X1618" s="1">
        <v>5.6</v>
      </c>
      <c r="Y1618" s="8"/>
      <c r="Z1618" s="1" t="s">
        <v>29</v>
      </c>
      <c r="AA1618" s="2" t="s">
        <v>23</v>
      </c>
      <c r="AB1618" s="2" t="str" cm="1">
        <f t="array" ref="AB161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19" spans="1:29" ht="15" hidden="1" customHeight="1" x14ac:dyDescent="0.35">
      <c r="A1619" s="1">
        <v>2455</v>
      </c>
      <c r="B1619" s="1">
        <v>4</v>
      </c>
      <c r="C1619" s="11">
        <v>-9.3504356280816499</v>
      </c>
      <c r="D1619" s="10">
        <v>38.777426966462798</v>
      </c>
      <c r="E1619" s="1">
        <v>7219</v>
      </c>
      <c r="F1619" s="2" t="s">
        <v>1783</v>
      </c>
      <c r="G1619" s="1"/>
      <c r="H1619" s="2" t="s">
        <v>34</v>
      </c>
      <c r="I1619" s="2" t="s">
        <v>254</v>
      </c>
      <c r="J1619" s="2" t="s">
        <v>553</v>
      </c>
      <c r="K1619" s="1">
        <v>-105784</v>
      </c>
      <c r="L1619" s="1">
        <v>-98196</v>
      </c>
      <c r="M1619" s="2" t="s">
        <v>20</v>
      </c>
      <c r="N1619" s="1">
        <v>1992</v>
      </c>
      <c r="O1619" s="1" t="str" cm="1">
        <f t="array" ref="O16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9" s="1" t="str" cm="1">
        <f t="array" ref="P161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19" s="2" t="s">
        <v>31</v>
      </c>
      <c r="R1619" s="2" t="str" cm="1">
        <f t="array" ref="R161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19" s="2" t="str">
        <f>IF(Esta[[#This Row],[TEC - Tipo de Estrutura 2]]="Pórtico","Vãos Multiplos",Esta[[#This Row],[TEC - Tipo de Estrutura 2]])</f>
        <v>Vãos Multiplos</v>
      </c>
      <c r="T1619" s="1">
        <v>3</v>
      </c>
      <c r="U1619" s="1">
        <v>61.9</v>
      </c>
      <c r="V1619" s="1">
        <v>22.2</v>
      </c>
      <c r="W1619" s="1">
        <v>32.700000000000003</v>
      </c>
      <c r="X1619" s="1">
        <v>5.6</v>
      </c>
      <c r="Y1619" s="8"/>
      <c r="Z1619" s="1" t="s">
        <v>29</v>
      </c>
      <c r="AA1619" s="2" t="s">
        <v>23</v>
      </c>
      <c r="AB1619" s="2" t="str" cm="1">
        <f t="array" ref="AB161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1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0" spans="1:29" ht="15" hidden="1" customHeight="1" x14ac:dyDescent="0.35">
      <c r="A1620" s="1">
        <v>2456</v>
      </c>
      <c r="B1620" s="1">
        <v>7</v>
      </c>
      <c r="C1620" s="11">
        <v>-8.1794951239659994</v>
      </c>
      <c r="D1620" s="10">
        <v>40.347405564905401</v>
      </c>
      <c r="E1620" s="1">
        <v>7265</v>
      </c>
      <c r="F1620" s="2" t="s">
        <v>1784</v>
      </c>
      <c r="G1620" s="1"/>
      <c r="H1620" s="2" t="s">
        <v>25</v>
      </c>
      <c r="I1620" s="2" t="s">
        <v>91</v>
      </c>
      <c r="J1620" s="2" t="s">
        <v>134</v>
      </c>
      <c r="K1620" s="1">
        <v>-3941</v>
      </c>
      <c r="L1620" s="1">
        <v>75410</v>
      </c>
      <c r="M1620" s="2" t="s">
        <v>20</v>
      </c>
      <c r="N1620" s="1">
        <v>2014</v>
      </c>
      <c r="O1620" s="1" t="str" cm="1">
        <f t="array" ref="O16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0" s="1" t="str" cm="1">
        <f t="array" ref="P162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0" s="2" t="s">
        <v>31</v>
      </c>
      <c r="R1620" s="2" t="str" cm="1">
        <f t="array" ref="R162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0" s="2" t="str">
        <f>IF(Esta[[#This Row],[TEC - Tipo de Estrutura 2]]="Pórtico","Vãos Multiplos",Esta[[#This Row],[TEC - Tipo de Estrutura 2]])</f>
        <v>Vãos Multiplos</v>
      </c>
      <c r="T1620" s="1">
        <v>3</v>
      </c>
      <c r="U1620" s="1">
        <v>390</v>
      </c>
      <c r="V1620" s="1">
        <v>15</v>
      </c>
      <c r="W1620" s="1">
        <v>170</v>
      </c>
      <c r="X1620" s="1">
        <v>11.9</v>
      </c>
      <c r="Y1620" s="8"/>
      <c r="Z1620" s="1" t="s">
        <v>41</v>
      </c>
      <c r="AA1620" s="2" t="s">
        <v>35</v>
      </c>
      <c r="AB1620" s="2" t="str" cm="1">
        <f t="array" ref="AB162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1" spans="1:29" ht="15" hidden="1" customHeight="1" x14ac:dyDescent="0.35">
      <c r="A1621" s="1">
        <v>2458</v>
      </c>
      <c r="B1621" s="1">
        <v>3</v>
      </c>
      <c r="C1621" s="11">
        <v>-8.6098366058868603</v>
      </c>
      <c r="D1621" s="10">
        <v>40.913631871871701</v>
      </c>
      <c r="E1621" s="1">
        <v>7284</v>
      </c>
      <c r="F1621" s="2" t="s">
        <v>1785</v>
      </c>
      <c r="G1621" s="1"/>
      <c r="H1621" s="2" t="s">
        <v>18</v>
      </c>
      <c r="I1621" s="2" t="s">
        <v>1076</v>
      </c>
      <c r="J1621" s="2" t="s">
        <v>1123</v>
      </c>
      <c r="K1621" s="1">
        <v>-40162</v>
      </c>
      <c r="L1621" s="1">
        <v>138396</v>
      </c>
      <c r="M1621" s="2" t="s">
        <v>20</v>
      </c>
      <c r="N1621" s="1">
        <v>1995</v>
      </c>
      <c r="O1621" s="1" t="str" cm="1">
        <f t="array" ref="O16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1" s="1" t="str" cm="1">
        <f t="array" ref="P162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1" s="2" t="s">
        <v>57</v>
      </c>
      <c r="R1621" s="2" t="str" cm="1">
        <f t="array" ref="R162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21" s="2" t="str">
        <f>IF(Esta[[#This Row],[TEC - Tipo de Estrutura 2]]="Pórtico","Vãos Multiplos",Esta[[#This Row],[TEC - Tipo de Estrutura 2]])</f>
        <v>Vãos Multiplos</v>
      </c>
      <c r="T1621" s="1">
        <v>1</v>
      </c>
      <c r="U1621" s="1">
        <v>13.8</v>
      </c>
      <c r="V1621" s="1">
        <v>14.7</v>
      </c>
      <c r="W1621" s="1">
        <v>13.8</v>
      </c>
      <c r="X1621" s="7"/>
      <c r="Y1621" s="8"/>
      <c r="Z1621" s="1" t="s">
        <v>41</v>
      </c>
      <c r="AA1621" s="2" t="s">
        <v>35</v>
      </c>
      <c r="AB1621" s="2" t="str" cm="1">
        <f t="array" ref="AB162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2" spans="1:29" ht="15" hidden="1" customHeight="1" x14ac:dyDescent="0.35">
      <c r="A1622" s="1">
        <v>2460</v>
      </c>
      <c r="B1622" s="1">
        <v>4</v>
      </c>
      <c r="C1622" s="11">
        <v>-8.6609674862752097</v>
      </c>
      <c r="D1622" s="10">
        <v>40.548949829335399</v>
      </c>
      <c r="E1622" s="1">
        <v>7315</v>
      </c>
      <c r="F1622" s="2" t="s">
        <v>1786</v>
      </c>
      <c r="G1622" s="1"/>
      <c r="H1622" s="2" t="s">
        <v>55</v>
      </c>
      <c r="I1622" s="2" t="s">
        <v>1076</v>
      </c>
      <c r="J1622" s="2" t="s">
        <v>1787</v>
      </c>
      <c r="K1622" s="1">
        <v>-44713</v>
      </c>
      <c r="L1622" s="1">
        <v>97923</v>
      </c>
      <c r="M1622" s="2" t="s">
        <v>20</v>
      </c>
      <c r="N1622" s="1">
        <v>2005</v>
      </c>
      <c r="O1622" s="1" t="str" cm="1">
        <f t="array" ref="O16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2" s="1" t="str" cm="1">
        <f t="array" ref="P162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2" s="2" t="s">
        <v>21</v>
      </c>
      <c r="R1622" s="2" t="str" cm="1">
        <f t="array" ref="R162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22" s="2" t="str">
        <f>IF(Esta[[#This Row],[TEC - Tipo de Estrutura 2]]="Pórtico","Vãos Multiplos",Esta[[#This Row],[TEC - Tipo de Estrutura 2]])</f>
        <v>Tabuleiro simples/apoiado</v>
      </c>
      <c r="T1622" s="1">
        <v>3</v>
      </c>
      <c r="U1622" s="1">
        <v>45</v>
      </c>
      <c r="V1622" s="1">
        <v>11.5</v>
      </c>
      <c r="W1622" s="1">
        <v>15</v>
      </c>
      <c r="X1622" s="7"/>
      <c r="Y1622" s="8"/>
      <c r="Z1622" s="1" t="s">
        <v>41</v>
      </c>
      <c r="AA1622" s="2" t="s">
        <v>35</v>
      </c>
      <c r="AB1622" s="2" t="str" cm="1">
        <f t="array" ref="AB162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3" spans="1:29" ht="15" hidden="1" customHeight="1" x14ac:dyDescent="0.35">
      <c r="A1623" s="1">
        <v>2461</v>
      </c>
      <c r="B1623" s="1">
        <v>2</v>
      </c>
      <c r="C1623" s="11">
        <v>-8.1995569095281606</v>
      </c>
      <c r="D1623" s="10">
        <v>40.746836810579097</v>
      </c>
      <c r="E1623" s="1">
        <v>7334</v>
      </c>
      <c r="F1623" s="2" t="s">
        <v>1788</v>
      </c>
      <c r="G1623" s="1"/>
      <c r="H1623" s="2" t="s">
        <v>25</v>
      </c>
      <c r="I1623" s="2" t="s">
        <v>91</v>
      </c>
      <c r="J1623" s="2" t="s">
        <v>342</v>
      </c>
      <c r="K1623" s="1">
        <v>-5612</v>
      </c>
      <c r="L1623" s="1">
        <v>119766</v>
      </c>
      <c r="M1623" s="2" t="s">
        <v>20</v>
      </c>
      <c r="N1623" s="1">
        <v>2014</v>
      </c>
      <c r="O1623" s="1" t="str" cm="1">
        <f t="array" ref="O16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3" s="1" t="str" cm="1">
        <f t="array" ref="P162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3" s="2" t="s">
        <v>31</v>
      </c>
      <c r="R1623" s="2" t="str" cm="1">
        <f t="array" ref="R162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3" s="2" t="str">
        <f>IF(Esta[[#This Row],[TEC - Tipo de Estrutura 2]]="Pórtico","Vãos Multiplos",Esta[[#This Row],[TEC - Tipo de Estrutura 2]])</f>
        <v>Vãos Multiplos</v>
      </c>
      <c r="T1623" s="1">
        <v>4</v>
      </c>
      <c r="U1623" s="1">
        <v>125</v>
      </c>
      <c r="V1623" s="1">
        <v>13.2</v>
      </c>
      <c r="W1623" s="1">
        <v>35</v>
      </c>
      <c r="X1623" s="1">
        <v>33.5</v>
      </c>
      <c r="Y1623" s="8"/>
      <c r="Z1623" s="1" t="s">
        <v>37</v>
      </c>
      <c r="AA1623" s="2" t="s">
        <v>35</v>
      </c>
      <c r="AB1623" s="2" t="str" cm="1">
        <f t="array" ref="AB162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4" spans="1:29" ht="15" hidden="1" customHeight="1" x14ac:dyDescent="0.35">
      <c r="A1624" s="1">
        <v>2464</v>
      </c>
      <c r="B1624" s="1">
        <v>2</v>
      </c>
      <c r="C1624" s="11">
        <v>-8.0312156666443002</v>
      </c>
      <c r="D1624" s="10">
        <v>41.2598676816039</v>
      </c>
      <c r="E1624" s="1">
        <v>7378</v>
      </c>
      <c r="F1624" s="2" t="s">
        <v>1789</v>
      </c>
      <c r="G1624" s="1"/>
      <c r="H1624" s="2" t="s">
        <v>55</v>
      </c>
      <c r="I1624" s="2" t="s">
        <v>480</v>
      </c>
      <c r="J1624" s="2" t="s">
        <v>533</v>
      </c>
      <c r="K1624" s="1">
        <v>8539</v>
      </c>
      <c r="L1624" s="1">
        <v>176743</v>
      </c>
      <c r="M1624" s="2" t="s">
        <v>20</v>
      </c>
      <c r="N1624" s="1">
        <v>2015</v>
      </c>
      <c r="O1624" s="1" t="str" cm="1">
        <f t="array" ref="O16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4" s="1" t="str" cm="1">
        <f t="array" ref="P162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4" s="2" t="s">
        <v>31</v>
      </c>
      <c r="R1624" s="2" t="str" cm="1">
        <f t="array" ref="R162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4" s="2" t="str">
        <f>IF(Esta[[#This Row],[TEC - Tipo de Estrutura 2]]="Pórtico","Vãos Multiplos",Esta[[#This Row],[TEC - Tipo de Estrutura 2]])</f>
        <v>Vãos Multiplos</v>
      </c>
      <c r="T1624" s="1">
        <v>19</v>
      </c>
      <c r="U1624" s="1">
        <v>813</v>
      </c>
      <c r="V1624" s="1">
        <v>12.75</v>
      </c>
      <c r="W1624" s="1">
        <v>44</v>
      </c>
      <c r="X1624" s="1">
        <v>57.2</v>
      </c>
      <c r="Y1624" s="8"/>
      <c r="Z1624" s="1" t="s">
        <v>37</v>
      </c>
      <c r="AA1624" s="2" t="s">
        <v>489</v>
      </c>
      <c r="AB1624" s="2" t="str" cm="1">
        <f t="array" ref="AB162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5" spans="1:29" ht="15" hidden="1" customHeight="1" x14ac:dyDescent="0.35">
      <c r="A1625" s="1">
        <v>2465</v>
      </c>
      <c r="B1625" s="1">
        <v>2</v>
      </c>
      <c r="C1625" s="11">
        <v>-8.0312279630589494</v>
      </c>
      <c r="D1625" s="10">
        <v>41.259633582593402</v>
      </c>
      <c r="E1625" s="1">
        <v>7378</v>
      </c>
      <c r="F1625" s="2" t="s">
        <v>1790</v>
      </c>
      <c r="G1625" s="1"/>
      <c r="H1625" s="2" t="s">
        <v>55</v>
      </c>
      <c r="I1625" s="2" t="s">
        <v>480</v>
      </c>
      <c r="J1625" s="2" t="s">
        <v>533</v>
      </c>
      <c r="K1625" s="1">
        <v>8538</v>
      </c>
      <c r="L1625" s="1">
        <v>176717</v>
      </c>
      <c r="M1625" s="2" t="s">
        <v>20</v>
      </c>
      <c r="N1625" s="1">
        <v>2015</v>
      </c>
      <c r="O1625" s="1" t="str" cm="1">
        <f t="array" ref="O16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5" s="1" t="str" cm="1">
        <f t="array" ref="P162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5" s="2" t="s">
        <v>31</v>
      </c>
      <c r="R1625" s="2" t="str" cm="1">
        <f t="array" ref="R162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5" s="2" t="str">
        <f>IF(Esta[[#This Row],[TEC - Tipo de Estrutura 2]]="Pórtico","Vãos Multiplos",Esta[[#This Row],[TEC - Tipo de Estrutura 2]])</f>
        <v>Vãos Multiplos</v>
      </c>
      <c r="T1625" s="1">
        <v>19</v>
      </c>
      <c r="U1625" s="1">
        <v>813</v>
      </c>
      <c r="V1625" s="1">
        <v>14.5</v>
      </c>
      <c r="W1625" s="1">
        <v>44</v>
      </c>
      <c r="X1625" s="1">
        <v>57.2</v>
      </c>
      <c r="Y1625" s="8"/>
      <c r="Z1625" s="1" t="s">
        <v>37</v>
      </c>
      <c r="AA1625" s="2" t="s">
        <v>489</v>
      </c>
      <c r="AB1625" s="2" t="str" cm="1">
        <f t="array" ref="AB162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6" spans="1:29" ht="15" hidden="1" customHeight="1" x14ac:dyDescent="0.35">
      <c r="A1626" s="1">
        <v>2466</v>
      </c>
      <c r="B1626" s="1">
        <v>5</v>
      </c>
      <c r="C1626" s="11">
        <v>-8.0086834347142002</v>
      </c>
      <c r="D1626" s="10">
        <v>41.261682398125302</v>
      </c>
      <c r="E1626" s="1">
        <v>7381</v>
      </c>
      <c r="F1626" s="2" t="s">
        <v>1791</v>
      </c>
      <c r="G1626" s="1"/>
      <c r="H1626" s="2" t="s">
        <v>34</v>
      </c>
      <c r="I1626" s="2" t="s">
        <v>480</v>
      </c>
      <c r="J1626" s="2" t="s">
        <v>533</v>
      </c>
      <c r="K1626" s="1">
        <v>10427</v>
      </c>
      <c r="L1626" s="1">
        <v>176947</v>
      </c>
      <c r="M1626" s="2" t="s">
        <v>20</v>
      </c>
      <c r="N1626" s="1">
        <v>2015</v>
      </c>
      <c r="O1626" s="1" t="str" cm="1">
        <f t="array" ref="O16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6" s="1" t="str" cm="1">
        <f t="array" ref="P162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6" s="2" t="s">
        <v>31</v>
      </c>
      <c r="R1626" s="2" t="str" cm="1">
        <f t="array" ref="R162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6" s="2" t="str">
        <f>IF(Esta[[#This Row],[TEC - Tipo de Estrutura 2]]="Pórtico","Vãos Multiplos",Esta[[#This Row],[TEC - Tipo de Estrutura 2]])</f>
        <v>Vãos Multiplos</v>
      </c>
      <c r="T1626" s="7"/>
      <c r="U1626" s="3"/>
      <c r="V1626" s="1">
        <v>10</v>
      </c>
      <c r="X1626" s="7"/>
      <c r="Y1626" s="8"/>
      <c r="Z1626" s="1" t="s">
        <v>37</v>
      </c>
      <c r="AA1626" s="2" t="s">
        <v>23</v>
      </c>
      <c r="AB1626" s="2" t="str" cm="1">
        <f t="array" ref="AB162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2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7" spans="1:29" ht="15" hidden="1" customHeight="1" x14ac:dyDescent="0.35">
      <c r="A1627" s="1">
        <v>2468</v>
      </c>
      <c r="B1627" s="1">
        <v>4</v>
      </c>
      <c r="C1627" s="11">
        <v>-7.9920871777706299</v>
      </c>
      <c r="D1627" s="10">
        <v>41.249435520369097</v>
      </c>
      <c r="E1627" s="1">
        <v>7386</v>
      </c>
      <c r="F1627" s="2" t="s">
        <v>1792</v>
      </c>
      <c r="G1627" s="1"/>
      <c r="H1627" s="2" t="s">
        <v>55</v>
      </c>
      <c r="I1627" s="2" t="s">
        <v>480</v>
      </c>
      <c r="J1627" s="2" t="s">
        <v>533</v>
      </c>
      <c r="K1627" s="1">
        <v>11820</v>
      </c>
      <c r="L1627" s="1">
        <v>175589</v>
      </c>
      <c r="M1627" s="2" t="s">
        <v>20</v>
      </c>
      <c r="N1627" s="1">
        <v>2015</v>
      </c>
      <c r="O1627" s="1" t="str" cm="1">
        <f t="array" ref="O16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7" s="1" t="str" cm="1">
        <f t="array" ref="P162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7" s="2" t="s">
        <v>31</v>
      </c>
      <c r="R1627" s="2" t="str" cm="1">
        <f t="array" ref="R162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7" s="2" t="str">
        <f>IF(Esta[[#This Row],[TEC - Tipo de Estrutura 2]]="Pórtico","Vãos Multiplos",Esta[[#This Row],[TEC - Tipo de Estrutura 2]])</f>
        <v>Vãos Multiplos</v>
      </c>
      <c r="T1627" s="7"/>
      <c r="U1627" s="3"/>
      <c r="V1627" s="1">
        <v>29.5</v>
      </c>
      <c r="X1627" s="7"/>
      <c r="Y1627" s="8"/>
      <c r="Z1627" s="1" t="s">
        <v>37</v>
      </c>
      <c r="AA1627" s="2" t="s">
        <v>489</v>
      </c>
      <c r="AB1627" s="2" t="str" cm="1">
        <f t="array" ref="AB162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8" spans="1:29" ht="15" hidden="1" customHeight="1" x14ac:dyDescent="0.35">
      <c r="A1628" s="1">
        <v>2470</v>
      </c>
      <c r="B1628" s="1">
        <v>5</v>
      </c>
      <c r="C1628" s="11">
        <v>-7.9706887769156198</v>
      </c>
      <c r="D1628" s="10">
        <v>41.252108595395498</v>
      </c>
      <c r="E1628" s="1">
        <v>7389</v>
      </c>
      <c r="F1628" s="2" t="s">
        <v>1793</v>
      </c>
      <c r="G1628" s="1"/>
      <c r="H1628" s="2" t="s">
        <v>34</v>
      </c>
      <c r="I1628" s="2" t="s">
        <v>480</v>
      </c>
      <c r="J1628" s="2" t="s">
        <v>533</v>
      </c>
      <c r="K1628" s="1">
        <v>13613</v>
      </c>
      <c r="L1628" s="1">
        <v>175889</v>
      </c>
      <c r="M1628" s="2" t="s">
        <v>20</v>
      </c>
      <c r="N1628" s="1">
        <v>2012</v>
      </c>
      <c r="O1628" s="1" t="str" cm="1">
        <f t="array" ref="O16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8" s="1" t="str" cm="1">
        <f t="array" ref="P162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8" s="2" t="s">
        <v>31</v>
      </c>
      <c r="R1628" s="2" t="str" cm="1">
        <f t="array" ref="R162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28" s="2" t="str">
        <f>IF(Esta[[#This Row],[TEC - Tipo de Estrutura 2]]="Pórtico","Vãos Multiplos",Esta[[#This Row],[TEC - Tipo de Estrutura 2]])</f>
        <v>Vãos Multiplos</v>
      </c>
      <c r="T1628" s="7"/>
      <c r="U1628" s="3"/>
      <c r="V1628" s="1">
        <v>1</v>
      </c>
      <c r="X1628" s="7"/>
      <c r="Y1628" s="8"/>
      <c r="Z1628" s="1" t="s">
        <v>37</v>
      </c>
      <c r="AA1628" s="2" t="s">
        <v>489</v>
      </c>
      <c r="AB1628" s="2" t="str" cm="1">
        <f t="array" ref="AB162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29" spans="1:29" ht="15" hidden="1" customHeight="1" x14ac:dyDescent="0.35">
      <c r="A1629" s="1">
        <v>2472</v>
      </c>
      <c r="B1629" s="1">
        <v>4</v>
      </c>
      <c r="C1629" s="11">
        <v>-7.9611459506864799</v>
      </c>
      <c r="D1629" s="10">
        <v>41.2512933616295</v>
      </c>
      <c r="E1629" s="1">
        <v>7391</v>
      </c>
      <c r="F1629" s="2" t="s">
        <v>1794</v>
      </c>
      <c r="G1629" s="1"/>
      <c r="H1629" s="2" t="s">
        <v>18</v>
      </c>
      <c r="I1629" s="2" t="s">
        <v>480</v>
      </c>
      <c r="J1629" s="2" t="s">
        <v>533</v>
      </c>
      <c r="K1629" s="1">
        <v>14413</v>
      </c>
      <c r="L1629" s="1">
        <v>175800</v>
      </c>
      <c r="M1629" s="2" t="s">
        <v>20</v>
      </c>
      <c r="N1629" s="1">
        <v>2015</v>
      </c>
      <c r="O1629" s="1" t="str" cm="1">
        <f t="array" ref="O16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9" s="1" t="str" cm="1">
        <f t="array" ref="P162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29" s="2" t="s">
        <v>21</v>
      </c>
      <c r="R1629" s="2" t="str" cm="1">
        <f t="array" ref="R162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29" s="2" t="str">
        <f>IF(Esta[[#This Row],[TEC - Tipo de Estrutura 2]]="Pórtico","Vãos Multiplos",Esta[[#This Row],[TEC - Tipo de Estrutura 2]])</f>
        <v>Tabuleiro simples/apoiado</v>
      </c>
      <c r="T1629" s="7"/>
      <c r="U1629" s="3"/>
      <c r="V1629" s="1">
        <v>1</v>
      </c>
      <c r="X1629" s="7"/>
      <c r="Y1629" s="8"/>
      <c r="Z1629" s="1" t="s">
        <v>37</v>
      </c>
      <c r="AA1629" s="2" t="s">
        <v>489</v>
      </c>
      <c r="AB1629" s="2" t="str" cm="1">
        <f t="array" ref="AB162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2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0" spans="1:29" ht="15" hidden="1" customHeight="1" x14ac:dyDescent="0.35">
      <c r="A1630" s="1">
        <v>2477</v>
      </c>
      <c r="B1630" s="1">
        <v>4</v>
      </c>
      <c r="C1630" s="11">
        <v>-8.0743622584136201</v>
      </c>
      <c r="D1630" s="10">
        <v>41.261842693548097</v>
      </c>
      <c r="E1630" s="1">
        <v>7398</v>
      </c>
      <c r="F1630" s="2" t="s">
        <v>1795</v>
      </c>
      <c r="G1630" s="1"/>
      <c r="H1630" s="2" t="s">
        <v>34</v>
      </c>
      <c r="I1630" s="2" t="s">
        <v>480</v>
      </c>
      <c r="J1630" s="2" t="s">
        <v>533</v>
      </c>
      <c r="K1630" s="1">
        <v>4923</v>
      </c>
      <c r="L1630" s="1">
        <v>176959</v>
      </c>
      <c r="M1630" s="2" t="s">
        <v>20</v>
      </c>
      <c r="N1630" s="1">
        <v>2011</v>
      </c>
      <c r="O1630" s="1" t="str" cm="1">
        <f t="array" ref="O16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0" s="1" t="str" cm="1">
        <f t="array" ref="P163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0" s="2" t="s">
        <v>31</v>
      </c>
      <c r="R1630" s="2" t="str" cm="1">
        <f t="array" ref="R163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0" s="2" t="str">
        <f>IF(Esta[[#This Row],[TEC - Tipo de Estrutura 2]]="Pórtico","Vãos Multiplos",Esta[[#This Row],[TEC - Tipo de Estrutura 2]])</f>
        <v>Vãos Multiplos</v>
      </c>
      <c r="T1630" s="7"/>
      <c r="U1630" s="3"/>
      <c r="V1630" s="1">
        <v>105.5</v>
      </c>
      <c r="X1630" s="7"/>
      <c r="Y1630" s="8"/>
      <c r="Z1630" s="1" t="s">
        <v>37</v>
      </c>
      <c r="AA1630" s="2" t="s">
        <v>489</v>
      </c>
      <c r="AB1630" s="2" t="str" cm="1">
        <f t="array" ref="AB163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3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1" spans="1:29" ht="15" hidden="1" customHeight="1" x14ac:dyDescent="0.35">
      <c r="A1631" s="1">
        <v>2478</v>
      </c>
      <c r="B1631" s="1">
        <v>4</v>
      </c>
      <c r="C1631" s="11">
        <v>-8.0558579933627499</v>
      </c>
      <c r="D1631" s="10">
        <v>41.258626260377198</v>
      </c>
      <c r="E1631" s="1">
        <v>7399</v>
      </c>
      <c r="F1631" s="2" t="s">
        <v>1796</v>
      </c>
      <c r="G1631" s="1"/>
      <c r="H1631" s="2" t="s">
        <v>34</v>
      </c>
      <c r="I1631" s="2" t="s">
        <v>480</v>
      </c>
      <c r="J1631" s="2" t="s">
        <v>533</v>
      </c>
      <c r="K1631" s="1">
        <v>6474</v>
      </c>
      <c r="L1631" s="1">
        <v>176603</v>
      </c>
      <c r="M1631" s="2" t="s">
        <v>20</v>
      </c>
      <c r="N1631" s="1">
        <v>2011</v>
      </c>
      <c r="O1631" s="1" t="str" cm="1">
        <f t="array" ref="O16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1" s="1" t="str" cm="1">
        <f t="array" ref="P163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1" s="2" t="s">
        <v>21</v>
      </c>
      <c r="R1631" s="2" t="str" cm="1">
        <f t="array" ref="R163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31" s="2" t="str">
        <f>IF(Esta[[#This Row],[TEC - Tipo de Estrutura 2]]="Pórtico","Vãos Multiplos",Esta[[#This Row],[TEC - Tipo de Estrutura 2]])</f>
        <v>Tabuleiro simples/apoiado</v>
      </c>
      <c r="T1631" s="7"/>
      <c r="U1631" s="3"/>
      <c r="V1631" s="1">
        <v>68</v>
      </c>
      <c r="X1631" s="7"/>
      <c r="Y1631" s="8"/>
      <c r="Z1631" s="1" t="s">
        <v>37</v>
      </c>
      <c r="AA1631" s="2" t="s">
        <v>489</v>
      </c>
      <c r="AB1631" s="2" t="str" cm="1">
        <f t="array" ref="AB163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Outros</v>
      </c>
      <c r="AC163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2" spans="1:29" ht="15" hidden="1" customHeight="1" x14ac:dyDescent="0.35">
      <c r="A1632" s="1">
        <v>2482</v>
      </c>
      <c r="B1632" s="1">
        <v>4</v>
      </c>
      <c r="C1632" s="11">
        <v>-7.8619239861761301</v>
      </c>
      <c r="D1632" s="10">
        <v>41.278061018972103</v>
      </c>
      <c r="E1632" s="1">
        <v>7432</v>
      </c>
      <c r="F1632" s="2" t="s">
        <v>1797</v>
      </c>
      <c r="G1632" s="1"/>
      <c r="H1632" s="2" t="s">
        <v>18</v>
      </c>
      <c r="I1632" s="2" t="s">
        <v>185</v>
      </c>
      <c r="J1632" s="2" t="s">
        <v>185</v>
      </c>
      <c r="K1632" s="1">
        <v>22720</v>
      </c>
      <c r="L1632" s="1">
        <v>178794</v>
      </c>
      <c r="M1632" s="2" t="s">
        <v>20</v>
      </c>
      <c r="N1632" s="1">
        <v>2015</v>
      </c>
      <c r="O1632" s="1" t="str" cm="1">
        <f t="array" ref="O16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2" s="1" t="str" cm="1">
        <f t="array" ref="P163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2" s="2" t="s">
        <v>57</v>
      </c>
      <c r="R1632" s="2" t="str" cm="1">
        <f t="array" ref="R163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32" s="2" t="str">
        <f>IF(Esta[[#This Row],[TEC - Tipo de Estrutura 2]]="Pórtico","Vãos Multiplos",Esta[[#This Row],[TEC - Tipo de Estrutura 2]])</f>
        <v>Vãos Multiplos</v>
      </c>
      <c r="T1632" s="1">
        <v>1</v>
      </c>
      <c r="U1632" s="1">
        <v>20</v>
      </c>
      <c r="V1632" s="1">
        <v>35</v>
      </c>
      <c r="W1632" s="1">
        <v>20</v>
      </c>
      <c r="X1632" s="7"/>
      <c r="Y1632" s="8"/>
      <c r="Z1632" s="1" t="s">
        <v>37</v>
      </c>
      <c r="AA1632" s="2" t="s">
        <v>23</v>
      </c>
      <c r="AB1632" s="2" t="str" cm="1">
        <f t="array" ref="AB163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3" spans="1:29" ht="15" hidden="1" customHeight="1" x14ac:dyDescent="0.35">
      <c r="A1633" s="1">
        <v>2483</v>
      </c>
      <c r="B1633" s="1">
        <v>5</v>
      </c>
      <c r="C1633" s="11">
        <v>-7.8547407784243299</v>
      </c>
      <c r="D1633" s="10">
        <v>41.2775396401519</v>
      </c>
      <c r="E1633" s="1">
        <v>7434</v>
      </c>
      <c r="F1633" s="2" t="s">
        <v>1798</v>
      </c>
      <c r="G1633" s="1"/>
      <c r="H1633" s="2" t="s">
        <v>34</v>
      </c>
      <c r="I1633" s="2" t="s">
        <v>185</v>
      </c>
      <c r="J1633" s="2" t="s">
        <v>185</v>
      </c>
      <c r="K1633" s="1">
        <v>23322</v>
      </c>
      <c r="L1633" s="1">
        <v>178738</v>
      </c>
      <c r="M1633" s="2" t="s">
        <v>20</v>
      </c>
      <c r="N1633" s="1">
        <v>2016</v>
      </c>
      <c r="O1633" s="1" t="str" cm="1">
        <f t="array" ref="O16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3" s="1" t="str" cm="1">
        <f t="array" ref="P163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3" s="2" t="s">
        <v>31</v>
      </c>
      <c r="R1633" s="2" t="str" cm="1">
        <f t="array" ref="R163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3" s="2" t="str">
        <f>IF(Esta[[#This Row],[TEC - Tipo de Estrutura 2]]="Pórtico","Vãos Multiplos",Esta[[#This Row],[TEC - Tipo de Estrutura 2]])</f>
        <v>Vãos Multiplos</v>
      </c>
      <c r="T1633" s="1">
        <v>2</v>
      </c>
      <c r="U1633" s="1">
        <v>50</v>
      </c>
      <c r="V1633" s="1">
        <v>18.420000000000002</v>
      </c>
      <c r="W1633" s="1">
        <v>25</v>
      </c>
      <c r="X1633" s="1">
        <v>8.4</v>
      </c>
      <c r="Y1633" s="8"/>
      <c r="Z1633" s="1" t="s">
        <v>37</v>
      </c>
      <c r="AA1633" s="2" t="s">
        <v>35</v>
      </c>
      <c r="AB1633" s="2" t="str" cm="1">
        <f t="array" ref="AB163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4" spans="1:29" ht="15" hidden="1" customHeight="1" x14ac:dyDescent="0.35">
      <c r="A1634" s="1">
        <v>2484</v>
      </c>
      <c r="B1634" s="1">
        <v>4</v>
      </c>
      <c r="C1634" s="11">
        <v>-7.8351715150284598</v>
      </c>
      <c r="D1634" s="10">
        <v>41.278958341842298</v>
      </c>
      <c r="E1634" s="1">
        <v>7435</v>
      </c>
      <c r="F1634" s="2" t="s">
        <v>1799</v>
      </c>
      <c r="G1634" s="1"/>
      <c r="H1634" s="2" t="s">
        <v>18</v>
      </c>
      <c r="I1634" s="2" t="s">
        <v>185</v>
      </c>
      <c r="J1634" s="2" t="s">
        <v>185</v>
      </c>
      <c r="K1634" s="1">
        <v>24961</v>
      </c>
      <c r="L1634" s="1">
        <v>178901</v>
      </c>
      <c r="M1634" s="2" t="s">
        <v>20</v>
      </c>
      <c r="N1634" s="1">
        <v>2015</v>
      </c>
      <c r="O1634" s="1" t="str" cm="1">
        <f t="array" ref="O16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4" s="1" t="str" cm="1">
        <f t="array" ref="P163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4" s="2" t="s">
        <v>31</v>
      </c>
      <c r="R1634" s="2" t="str" cm="1">
        <f t="array" ref="R163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4" s="2" t="str">
        <f>IF(Esta[[#This Row],[TEC - Tipo de Estrutura 2]]="Pórtico","Vãos Multiplos",Esta[[#This Row],[TEC - Tipo de Estrutura 2]])</f>
        <v>Vãos Multiplos</v>
      </c>
      <c r="T1634" s="7"/>
      <c r="U1634" s="3"/>
      <c r="V1634" s="1">
        <v>30</v>
      </c>
      <c r="X1634" s="7"/>
      <c r="Y1634" s="8"/>
      <c r="Z1634" s="1" t="s">
        <v>37</v>
      </c>
      <c r="AA1634" s="2" t="s">
        <v>35</v>
      </c>
      <c r="AB1634" s="2" t="str" cm="1">
        <f t="array" ref="AB163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5" spans="1:29" ht="15" hidden="1" customHeight="1" x14ac:dyDescent="0.35">
      <c r="A1635" s="1">
        <v>2486</v>
      </c>
      <c r="B1635" s="1">
        <v>4</v>
      </c>
      <c r="C1635" s="11">
        <v>-9.3512587782126708</v>
      </c>
      <c r="D1635" s="10">
        <v>38.952632746302299</v>
      </c>
      <c r="E1635" s="1">
        <v>7505</v>
      </c>
      <c r="F1635" s="2" t="s">
        <v>1800</v>
      </c>
      <c r="G1635" s="1"/>
      <c r="H1635" s="2" t="s">
        <v>34</v>
      </c>
      <c r="I1635" s="2" t="s">
        <v>254</v>
      </c>
      <c r="J1635" s="2" t="s">
        <v>255</v>
      </c>
      <c r="K1635" s="1">
        <v>-105596</v>
      </c>
      <c r="L1635" s="1">
        <v>-78744</v>
      </c>
      <c r="M1635" s="2" t="s">
        <v>20</v>
      </c>
      <c r="N1635" s="1">
        <v>2008</v>
      </c>
      <c r="O1635" s="1" t="str" cm="1">
        <f t="array" ref="O16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5" s="1" t="str" cm="1">
        <f t="array" ref="P163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5" s="2" t="s">
        <v>31</v>
      </c>
      <c r="R1635" s="2" t="str" cm="1">
        <f t="array" ref="R163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5" s="2" t="str">
        <f>IF(Esta[[#This Row],[TEC - Tipo de Estrutura 2]]="Pórtico","Vãos Multiplos",Esta[[#This Row],[TEC - Tipo de Estrutura 2]])</f>
        <v>Vãos Multiplos</v>
      </c>
      <c r="T1635" s="1">
        <v>3</v>
      </c>
      <c r="U1635" s="1">
        <v>44.8</v>
      </c>
      <c r="V1635" s="1">
        <v>7</v>
      </c>
      <c r="W1635" s="1">
        <v>20.25</v>
      </c>
      <c r="X1635" s="7"/>
      <c r="Y1635" s="8"/>
      <c r="Z1635" s="1" t="s">
        <v>29</v>
      </c>
      <c r="AA1635" s="2" t="s">
        <v>35</v>
      </c>
      <c r="AB1635" s="2" t="str" cm="1">
        <f t="array" ref="AB163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6" spans="1:29" ht="15" hidden="1" customHeight="1" x14ac:dyDescent="0.35">
      <c r="A1636" s="1">
        <v>2487</v>
      </c>
      <c r="B1636" s="1">
        <v>2</v>
      </c>
      <c r="C1636" s="11">
        <v>-9.3376593935451293</v>
      </c>
      <c r="D1636" s="10">
        <v>38.962916237354797</v>
      </c>
      <c r="E1636" s="1">
        <v>7507</v>
      </c>
      <c r="F1636" s="2" t="s">
        <v>1801</v>
      </c>
      <c r="G1636" s="1"/>
      <c r="H1636" s="2" t="s">
        <v>25</v>
      </c>
      <c r="I1636" s="2" t="s">
        <v>254</v>
      </c>
      <c r="J1636" s="2" t="s">
        <v>255</v>
      </c>
      <c r="K1636" s="1">
        <v>-104402</v>
      </c>
      <c r="L1636" s="1">
        <v>-77618</v>
      </c>
      <c r="M1636" s="2" t="s">
        <v>20</v>
      </c>
      <c r="N1636" s="1">
        <v>2008</v>
      </c>
      <c r="O1636" s="1" t="str" cm="1">
        <f t="array" ref="O16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6" s="1" t="str" cm="1">
        <f t="array" ref="P163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6" s="2" t="s">
        <v>31</v>
      </c>
      <c r="R1636" s="2" t="str" cm="1">
        <f t="array" ref="R163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6" s="2" t="str">
        <f>IF(Esta[[#This Row],[TEC - Tipo de Estrutura 2]]="Pórtico","Vãos Multiplos",Esta[[#This Row],[TEC - Tipo de Estrutura 2]])</f>
        <v>Vãos Multiplos</v>
      </c>
      <c r="T1636" s="1">
        <v>3</v>
      </c>
      <c r="U1636" s="1">
        <v>247</v>
      </c>
      <c r="V1636" s="1">
        <v>17.8</v>
      </c>
      <c r="W1636" s="1">
        <v>109</v>
      </c>
      <c r="X1636" s="1">
        <v>40</v>
      </c>
      <c r="Y1636" s="8"/>
      <c r="Z1636" s="1" t="s">
        <v>29</v>
      </c>
      <c r="AA1636" s="2" t="s">
        <v>35</v>
      </c>
      <c r="AB1636" s="2" t="str" cm="1">
        <f t="array" ref="AB163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7" spans="1:29" ht="15" hidden="1" customHeight="1" x14ac:dyDescent="0.35">
      <c r="A1637" s="1">
        <v>2488</v>
      </c>
      <c r="B1637" s="1">
        <v>4</v>
      </c>
      <c r="C1637" s="11">
        <v>-9.3382362333785398</v>
      </c>
      <c r="D1637" s="10">
        <v>38.970404424172102</v>
      </c>
      <c r="E1637" s="1">
        <v>7511</v>
      </c>
      <c r="F1637" s="2" t="s">
        <v>1802</v>
      </c>
      <c r="G1637" s="1"/>
      <c r="H1637" s="2" t="s">
        <v>34</v>
      </c>
      <c r="I1637" s="2" t="s">
        <v>254</v>
      </c>
      <c r="J1637" s="2" t="s">
        <v>255</v>
      </c>
      <c r="K1637" s="1">
        <v>-104441</v>
      </c>
      <c r="L1637" s="1">
        <v>-76786</v>
      </c>
      <c r="M1637" s="2" t="s">
        <v>20</v>
      </c>
      <c r="N1637" s="1">
        <v>2008</v>
      </c>
      <c r="O1637" s="1" t="str" cm="1">
        <f t="array" ref="O16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7" s="1" t="str" cm="1">
        <f t="array" ref="P163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7" s="2" t="s">
        <v>31</v>
      </c>
      <c r="R1637" s="2" t="str" cm="1">
        <f t="array" ref="R163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7" s="2" t="str">
        <f>IF(Esta[[#This Row],[TEC - Tipo de Estrutura 2]]="Pórtico","Vãos Multiplos",Esta[[#This Row],[TEC - Tipo de Estrutura 2]])</f>
        <v>Vãos Multiplos</v>
      </c>
      <c r="T1637" s="1">
        <v>3</v>
      </c>
      <c r="U1637" s="1">
        <v>40.799999999999997</v>
      </c>
      <c r="V1637" s="1">
        <v>8.8000000000000007</v>
      </c>
      <c r="W1637" s="1">
        <v>20</v>
      </c>
      <c r="X1637" s="7"/>
      <c r="Y1637" s="8"/>
      <c r="Z1637" s="1" t="s">
        <v>29</v>
      </c>
      <c r="AA1637" s="2" t="s">
        <v>23</v>
      </c>
      <c r="AB1637" s="2" t="str" cm="1">
        <f t="array" ref="AB163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8" spans="1:29" ht="15" hidden="1" customHeight="1" x14ac:dyDescent="0.35">
      <c r="A1638" s="1">
        <v>2489</v>
      </c>
      <c r="B1638" s="1">
        <v>4</v>
      </c>
      <c r="C1638" s="11">
        <v>-9.4045695572538808</v>
      </c>
      <c r="D1638" s="10">
        <v>38.967754885930802</v>
      </c>
      <c r="E1638" s="1">
        <v>7512</v>
      </c>
      <c r="F1638" s="2" t="s">
        <v>1803</v>
      </c>
      <c r="G1638" s="1"/>
      <c r="H1638" s="2" t="s">
        <v>34</v>
      </c>
      <c r="I1638" s="2" t="s">
        <v>254</v>
      </c>
      <c r="J1638" s="2" t="s">
        <v>255</v>
      </c>
      <c r="K1638" s="1">
        <v>-110194</v>
      </c>
      <c r="L1638" s="1">
        <v>-77002</v>
      </c>
      <c r="M1638" s="2" t="s">
        <v>20</v>
      </c>
      <c r="N1638" s="1">
        <v>2008</v>
      </c>
      <c r="O1638" s="1" t="str" cm="1">
        <f t="array" ref="O16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8" s="1" t="str" cm="1">
        <f t="array" ref="P163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8" s="2" t="s">
        <v>31</v>
      </c>
      <c r="R1638" s="2" t="str" cm="1">
        <f t="array" ref="R163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38" s="2" t="str">
        <f>IF(Esta[[#This Row],[TEC - Tipo de Estrutura 2]]="Pórtico","Vãos Multiplos",Esta[[#This Row],[TEC - Tipo de Estrutura 2]])</f>
        <v>Vãos Multiplos</v>
      </c>
      <c r="T1638" s="1">
        <v>3</v>
      </c>
      <c r="U1638" s="1">
        <v>54.8</v>
      </c>
      <c r="V1638" s="1">
        <v>9.1999999999999993</v>
      </c>
      <c r="W1638" s="1">
        <v>26.2</v>
      </c>
      <c r="X1638" s="7"/>
      <c r="Y1638" s="8"/>
      <c r="Z1638" s="1" t="s">
        <v>29</v>
      </c>
      <c r="AA1638" s="2" t="s">
        <v>35</v>
      </c>
      <c r="AB1638" s="2" t="str" cm="1">
        <f t="array" ref="AB163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39" spans="1:29" ht="15" hidden="1" customHeight="1" x14ac:dyDescent="0.35">
      <c r="A1639" s="1">
        <v>2490</v>
      </c>
      <c r="B1639" s="1">
        <v>4</v>
      </c>
      <c r="C1639" s="11">
        <v>-9.4052124296665003</v>
      </c>
      <c r="D1639" s="10">
        <v>38.970152836614297</v>
      </c>
      <c r="E1639" s="1">
        <v>7513</v>
      </c>
      <c r="F1639" s="2" t="s">
        <v>1804</v>
      </c>
      <c r="G1639" s="1"/>
      <c r="H1639" s="2" t="s">
        <v>18</v>
      </c>
      <c r="I1639" s="2" t="s">
        <v>254</v>
      </c>
      <c r="J1639" s="2" t="s">
        <v>255</v>
      </c>
      <c r="K1639" s="1">
        <v>-110246</v>
      </c>
      <c r="L1639" s="1">
        <v>-76735</v>
      </c>
      <c r="M1639" s="2" t="s">
        <v>20</v>
      </c>
      <c r="N1639" s="1">
        <v>2008</v>
      </c>
      <c r="O1639" s="1" t="str" cm="1">
        <f t="array" ref="O16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9" s="1" t="str" cm="1">
        <f t="array" ref="P163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39" s="2" t="s">
        <v>57</v>
      </c>
      <c r="R1639" s="2" t="str" cm="1">
        <f t="array" ref="R163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39" s="2" t="str">
        <f>IF(Esta[[#This Row],[TEC - Tipo de Estrutura 2]]="Pórtico","Vãos Multiplos",Esta[[#This Row],[TEC - Tipo de Estrutura 2]])</f>
        <v>Vãos Multiplos</v>
      </c>
      <c r="T1639" s="1">
        <v>1</v>
      </c>
      <c r="U1639" s="1">
        <v>12.55</v>
      </c>
      <c r="V1639" s="1">
        <v>19.79</v>
      </c>
      <c r="W1639" s="1">
        <v>12.55</v>
      </c>
      <c r="X1639" s="7"/>
      <c r="Y1639" s="8"/>
      <c r="Z1639" s="1" t="s">
        <v>29</v>
      </c>
      <c r="AA1639" s="2" t="s">
        <v>23</v>
      </c>
      <c r="AB1639" s="2" t="str" cm="1">
        <f t="array" ref="AB163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3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0" spans="1:29" ht="15" hidden="1" customHeight="1" x14ac:dyDescent="0.35">
      <c r="A1640" s="1">
        <v>2491</v>
      </c>
      <c r="B1640" s="1">
        <v>3</v>
      </c>
      <c r="C1640" s="11">
        <v>-8.1577694713311004</v>
      </c>
      <c r="D1640" s="10">
        <v>41.218571566361597</v>
      </c>
      <c r="E1640" s="1">
        <v>7518</v>
      </c>
      <c r="F1640" s="2" t="s">
        <v>1805</v>
      </c>
      <c r="G1640" s="1"/>
      <c r="H1640" s="2" t="s">
        <v>55</v>
      </c>
      <c r="I1640" s="2" t="s">
        <v>480</v>
      </c>
      <c r="J1640" s="2" t="s">
        <v>535</v>
      </c>
      <c r="K1640" s="1">
        <v>-2068</v>
      </c>
      <c r="L1640" s="1">
        <v>172152</v>
      </c>
      <c r="M1640" s="2" t="s">
        <v>20</v>
      </c>
      <c r="N1640" s="1">
        <v>2007</v>
      </c>
      <c r="O1640" s="1" t="str" cm="1">
        <f t="array" ref="O16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0" s="1" t="str" cm="1">
        <f t="array" ref="P164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0" s="2" t="s">
        <v>31</v>
      </c>
      <c r="R1640" s="2" t="str" cm="1">
        <f t="array" ref="R164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0" s="2" t="str">
        <f>IF(Esta[[#This Row],[TEC - Tipo de Estrutura 2]]="Pórtico","Vãos Multiplos",Esta[[#This Row],[TEC - Tipo de Estrutura 2]])</f>
        <v>Vãos Multiplos</v>
      </c>
      <c r="T1640" s="1">
        <v>3</v>
      </c>
      <c r="U1640" s="1">
        <v>90</v>
      </c>
      <c r="V1640" s="1">
        <v>12.2</v>
      </c>
      <c r="W1640" s="1">
        <v>30</v>
      </c>
      <c r="X1640" s="7"/>
      <c r="Y1640" s="8"/>
      <c r="Z1640" s="1" t="s">
        <v>37</v>
      </c>
      <c r="AA1640" s="2" t="s">
        <v>35</v>
      </c>
      <c r="AB1640" s="2" t="str" cm="1">
        <f t="array" ref="AB164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1" spans="1:29" ht="15" hidden="1" customHeight="1" x14ac:dyDescent="0.35">
      <c r="A1641" s="1">
        <v>2493</v>
      </c>
      <c r="B1641" s="1">
        <v>5</v>
      </c>
      <c r="C1641" s="11">
        <v>-9.1743493146048305</v>
      </c>
      <c r="D1641" s="10">
        <v>39.338178976753802</v>
      </c>
      <c r="E1641" s="1">
        <v>7533</v>
      </c>
      <c r="F1641" s="2" t="s">
        <v>1806</v>
      </c>
      <c r="G1641" s="1"/>
      <c r="H1641" s="2" t="s">
        <v>34</v>
      </c>
      <c r="I1641" s="2" t="s">
        <v>99</v>
      </c>
      <c r="J1641" s="2" t="s">
        <v>434</v>
      </c>
      <c r="K1641" s="1">
        <v>-89769</v>
      </c>
      <c r="L1641" s="1">
        <v>-36130</v>
      </c>
      <c r="M1641" s="2" t="s">
        <v>20</v>
      </c>
      <c r="N1641" s="1">
        <v>1995</v>
      </c>
      <c r="O1641" s="1" t="str" cm="1">
        <f t="array" ref="O16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1" s="1" t="str" cm="1">
        <f t="array" ref="P164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1" s="2" t="s">
        <v>31</v>
      </c>
      <c r="R1641" s="2" t="str" cm="1">
        <f t="array" ref="R164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1" s="2" t="str">
        <f>IF(Esta[[#This Row],[TEC - Tipo de Estrutura 2]]="Pórtico","Vãos Multiplos",Esta[[#This Row],[TEC - Tipo de Estrutura 2]])</f>
        <v>Vãos Multiplos</v>
      </c>
      <c r="T1641" s="1">
        <v>2</v>
      </c>
      <c r="U1641" s="1">
        <v>54</v>
      </c>
      <c r="V1641" s="1">
        <v>21.6</v>
      </c>
      <c r="W1641" s="1">
        <v>27</v>
      </c>
      <c r="X1641" s="7"/>
      <c r="Y1641" s="8"/>
      <c r="Z1641" s="1" t="s">
        <v>29</v>
      </c>
      <c r="AA1641" s="2" t="s">
        <v>23</v>
      </c>
      <c r="AB1641" s="2" t="str" cm="1">
        <f t="array" ref="AB164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2" spans="1:29" ht="15" hidden="1" customHeight="1" x14ac:dyDescent="0.35">
      <c r="A1642" s="1">
        <v>2494</v>
      </c>
      <c r="B1642" s="1">
        <v>2</v>
      </c>
      <c r="C1642" s="11">
        <v>-7.08494565805898</v>
      </c>
      <c r="D1642" s="10">
        <v>41.210391272632201</v>
      </c>
      <c r="E1642" s="1">
        <v>7534</v>
      </c>
      <c r="F1642" s="2" t="s">
        <v>1807</v>
      </c>
      <c r="G1642" s="1"/>
      <c r="H1642" s="2" t="s">
        <v>25</v>
      </c>
      <c r="I1642" s="2" t="s">
        <v>1112</v>
      </c>
      <c r="J1642" s="2" t="s">
        <v>1141</v>
      </c>
      <c r="K1642" s="1">
        <v>87907</v>
      </c>
      <c r="L1642" s="1">
        <v>171773</v>
      </c>
      <c r="M1642" s="2" t="s">
        <v>20</v>
      </c>
      <c r="N1642" s="1">
        <v>2014</v>
      </c>
      <c r="O1642" s="1" t="str" cm="1">
        <f t="array" ref="O16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2" s="1" t="str" cm="1">
        <f t="array" ref="P164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2" s="2" t="s">
        <v>31</v>
      </c>
      <c r="R1642" s="2" t="str" cm="1">
        <f t="array" ref="R164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2" s="2" t="str">
        <f>IF(Esta[[#This Row],[TEC - Tipo de Estrutura 2]]="Pórtico","Vãos Multiplos",Esta[[#This Row],[TEC - Tipo de Estrutura 2]])</f>
        <v>Vãos Multiplos</v>
      </c>
      <c r="T1642" s="7"/>
      <c r="U1642" s="3"/>
      <c r="V1642" s="1">
        <v>270</v>
      </c>
      <c r="X1642" s="7"/>
      <c r="Y1642" s="8"/>
      <c r="Z1642" s="1" t="s">
        <v>37</v>
      </c>
      <c r="AA1642" s="2" t="s">
        <v>35</v>
      </c>
      <c r="AB1642" s="2" t="str" cm="1">
        <f t="array" ref="AB164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3" spans="1:29" ht="15" hidden="1" customHeight="1" x14ac:dyDescent="0.35">
      <c r="A1643" s="1">
        <v>2495</v>
      </c>
      <c r="B1643" s="1">
        <v>3</v>
      </c>
      <c r="C1643" s="11">
        <v>-6.8051365428448696</v>
      </c>
      <c r="D1643" s="10">
        <v>41.403067657178298</v>
      </c>
      <c r="E1643" s="1">
        <v>7536</v>
      </c>
      <c r="F1643" s="2" t="s">
        <v>1808</v>
      </c>
      <c r="G1643" s="1"/>
      <c r="H1643" s="2" t="s">
        <v>25</v>
      </c>
      <c r="I1643" s="2" t="s">
        <v>1112</v>
      </c>
      <c r="J1643" s="2" t="s">
        <v>1154</v>
      </c>
      <c r="K1643" s="1">
        <v>111047</v>
      </c>
      <c r="L1643" s="1">
        <v>193493</v>
      </c>
      <c r="M1643" s="2" t="s">
        <v>20</v>
      </c>
      <c r="N1643" s="1">
        <v>2015</v>
      </c>
      <c r="O1643" s="1" t="str" cm="1">
        <f t="array" ref="O16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3" s="1" t="str" cm="1">
        <f t="array" ref="P164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3" s="2" t="s">
        <v>31</v>
      </c>
      <c r="R1643" s="2" t="str" cm="1">
        <f t="array" ref="R164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3" s="2" t="str">
        <f>IF(Esta[[#This Row],[TEC - Tipo de Estrutura 2]]="Pórtico","Vãos Multiplos",Esta[[#This Row],[TEC - Tipo de Estrutura 2]])</f>
        <v>Vãos Multiplos</v>
      </c>
      <c r="T1643" s="1">
        <v>8</v>
      </c>
      <c r="U1643" s="1">
        <v>292</v>
      </c>
      <c r="V1643" s="1">
        <v>12.5</v>
      </c>
      <c r="W1643" s="1">
        <v>42</v>
      </c>
      <c r="X1643" s="1">
        <v>46.15</v>
      </c>
      <c r="Y1643" s="8"/>
      <c r="Z1643" s="1" t="s">
        <v>37</v>
      </c>
      <c r="AA1643" s="2" t="s">
        <v>35</v>
      </c>
      <c r="AB1643" s="2" t="str" cm="1">
        <f t="array" ref="AB164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4" spans="1:29" ht="15" hidden="1" customHeight="1" x14ac:dyDescent="0.35">
      <c r="A1644" s="1">
        <v>2496</v>
      </c>
      <c r="B1644" s="1">
        <v>2</v>
      </c>
      <c r="C1644" s="11">
        <v>-8.1370177061681694</v>
      </c>
      <c r="D1644" s="10">
        <v>41.183880494439499</v>
      </c>
      <c r="E1644" s="1">
        <v>7539</v>
      </c>
      <c r="F1644" s="2" t="s">
        <v>1809</v>
      </c>
      <c r="G1644" s="1"/>
      <c r="H1644" s="2" t="s">
        <v>55</v>
      </c>
      <c r="I1644" s="2" t="s">
        <v>480</v>
      </c>
      <c r="J1644" s="2" t="s">
        <v>535</v>
      </c>
      <c r="K1644" s="1">
        <v>-328</v>
      </c>
      <c r="L1644" s="1">
        <v>168299</v>
      </c>
      <c r="M1644" s="2" t="s">
        <v>20</v>
      </c>
      <c r="N1644" s="1">
        <v>2007</v>
      </c>
      <c r="O1644" s="1" t="str" cm="1">
        <f t="array" ref="O16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4" s="1" t="str" cm="1">
        <f t="array" ref="P164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4" s="2" t="s">
        <v>31</v>
      </c>
      <c r="R1644" s="2" t="str" cm="1">
        <f t="array" ref="R164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4" s="2" t="str">
        <f>IF(Esta[[#This Row],[TEC - Tipo de Estrutura 2]]="Pórtico","Vãos Multiplos",Esta[[#This Row],[TEC - Tipo de Estrutura 2]])</f>
        <v>Vãos Multiplos</v>
      </c>
      <c r="T1644" s="1">
        <v>8</v>
      </c>
      <c r="U1644" s="1">
        <v>240</v>
      </c>
      <c r="V1644" s="1">
        <v>11.5</v>
      </c>
      <c r="W1644" s="1">
        <v>30</v>
      </c>
      <c r="X1644" s="7"/>
      <c r="Y1644" s="8"/>
      <c r="Z1644" s="1" t="s">
        <v>37</v>
      </c>
      <c r="AA1644" s="2" t="s">
        <v>35</v>
      </c>
      <c r="AB1644" s="2" t="str" cm="1">
        <f t="array" ref="AB164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5" spans="1:29" ht="15" hidden="1" customHeight="1" x14ac:dyDescent="0.35">
      <c r="A1645" s="1">
        <v>2498</v>
      </c>
      <c r="B1645" s="1">
        <v>4</v>
      </c>
      <c r="C1645" s="11">
        <v>-7.9977548545794903</v>
      </c>
      <c r="D1645" s="10">
        <v>37.101557648142403</v>
      </c>
      <c r="E1645" s="1">
        <v>7572</v>
      </c>
      <c r="F1645" s="2" t="s">
        <v>1810</v>
      </c>
      <c r="G1645" s="1"/>
      <c r="H1645" s="2" t="s">
        <v>18</v>
      </c>
      <c r="I1645" s="2" t="s">
        <v>59</v>
      </c>
      <c r="J1645" s="2" t="s">
        <v>59</v>
      </c>
      <c r="K1645" s="1">
        <v>12032</v>
      </c>
      <c r="L1645" s="1">
        <v>-284905</v>
      </c>
      <c r="M1645" s="2" t="s">
        <v>20</v>
      </c>
      <c r="N1645" s="1">
        <v>2016</v>
      </c>
      <c r="O1645" s="1" t="str" cm="1">
        <f t="array" ref="O16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5" s="1" t="str" cm="1">
        <f t="array" ref="P164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5" s="2" t="s">
        <v>57</v>
      </c>
      <c r="R1645" s="2" t="str" cm="1">
        <f t="array" ref="R164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45" s="2" t="str">
        <f>IF(Esta[[#This Row],[TEC - Tipo de Estrutura 2]]="Pórtico","Vãos Multiplos",Esta[[#This Row],[TEC - Tipo de Estrutura 2]])</f>
        <v>Vãos Multiplos</v>
      </c>
      <c r="T1645" s="1">
        <v>1</v>
      </c>
      <c r="U1645" s="1">
        <v>12.6</v>
      </c>
      <c r="V1645" s="1">
        <v>36.85</v>
      </c>
      <c r="W1645" s="1">
        <v>12.6</v>
      </c>
      <c r="X1645" s="7"/>
      <c r="Y1645" s="8"/>
      <c r="Z1645" s="1" t="s">
        <v>29</v>
      </c>
      <c r="AA1645" s="2" t="s">
        <v>23</v>
      </c>
      <c r="AB1645" s="2" t="str" cm="1">
        <f t="array" ref="AB164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6" spans="1:29" ht="15" hidden="1" customHeight="1" x14ac:dyDescent="0.35">
      <c r="A1646" s="1">
        <v>2500</v>
      </c>
      <c r="B1646" s="1">
        <v>4</v>
      </c>
      <c r="C1646" s="11">
        <v>-7.66623193026465</v>
      </c>
      <c r="D1646" s="10">
        <v>38.459176680680798</v>
      </c>
      <c r="E1646" s="1">
        <v>7589</v>
      </c>
      <c r="F1646" s="2" t="s">
        <v>1811</v>
      </c>
      <c r="G1646" s="1"/>
      <c r="H1646" s="2" t="s">
        <v>18</v>
      </c>
      <c r="I1646" s="2" t="s">
        <v>97</v>
      </c>
      <c r="J1646" s="2" t="s">
        <v>97</v>
      </c>
      <c r="K1646" s="1">
        <v>40750</v>
      </c>
      <c r="L1646" s="1">
        <v>-134125</v>
      </c>
      <c r="M1646" s="2" t="s">
        <v>20</v>
      </c>
      <c r="N1646" s="1">
        <v>2017</v>
      </c>
      <c r="O1646" s="1" t="str" cm="1">
        <f t="array" ref="O16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6" s="1" t="str" cm="1">
        <f t="array" ref="P164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6" s="2" t="s">
        <v>96</v>
      </c>
      <c r="R1646" s="2" t="str" cm="1">
        <f t="array" ref="R164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46" s="2" t="str">
        <f>IF(Esta[[#This Row],[TEC - Tipo de Estrutura 2]]="Pórtico","Vãos Multiplos",Esta[[#This Row],[TEC - Tipo de Estrutura 2]])</f>
        <v>Vãos Multiplos</v>
      </c>
      <c r="T1646" s="1">
        <v>1</v>
      </c>
      <c r="U1646" s="1">
        <v>7</v>
      </c>
      <c r="V1646" s="1">
        <v>16.5</v>
      </c>
      <c r="W1646" s="1">
        <v>7</v>
      </c>
      <c r="X1646" s="7"/>
      <c r="Y1646" s="1">
        <v>3246</v>
      </c>
      <c r="Z1646" s="1" t="s">
        <v>22</v>
      </c>
      <c r="AA1646" s="2" t="s">
        <v>23</v>
      </c>
      <c r="AB1646" s="2" t="str" cm="1">
        <f t="array" ref="AB164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7" spans="1:29" ht="15" hidden="1" customHeight="1" x14ac:dyDescent="0.35">
      <c r="A1647" s="1">
        <v>2501</v>
      </c>
      <c r="B1647" s="1">
        <v>5</v>
      </c>
      <c r="C1647" s="11">
        <v>-8.7851511065923003</v>
      </c>
      <c r="D1647" s="10">
        <v>37.984045297155703</v>
      </c>
      <c r="E1647" s="1">
        <v>7602</v>
      </c>
      <c r="F1647" s="2" t="s">
        <v>1812</v>
      </c>
      <c r="G1647" s="1"/>
      <c r="H1647" s="2" t="s">
        <v>34</v>
      </c>
      <c r="I1647" s="2" t="s">
        <v>411</v>
      </c>
      <c r="J1647" s="2" t="s">
        <v>967</v>
      </c>
      <c r="K1647" s="1">
        <v>-57283.23</v>
      </c>
      <c r="L1647" s="1">
        <v>-186767.55900000001</v>
      </c>
      <c r="M1647" s="2" t="s">
        <v>20</v>
      </c>
      <c r="N1647" s="1">
        <v>2011</v>
      </c>
      <c r="O1647" s="1" t="str" cm="1">
        <f t="array" ref="O16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7" s="1" t="str" cm="1">
        <f t="array" ref="P164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7" s="2" t="s">
        <v>21</v>
      </c>
      <c r="R1647" s="2" t="str" cm="1">
        <f t="array" ref="R164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Tabuleiro simples/apoiado</v>
      </c>
      <c r="S1647" s="2" t="str">
        <f>IF(Esta[[#This Row],[TEC - Tipo de Estrutura 2]]="Pórtico","Vãos Multiplos",Esta[[#This Row],[TEC - Tipo de Estrutura 2]])</f>
        <v>Tabuleiro simples/apoiado</v>
      </c>
      <c r="T1647" s="7"/>
      <c r="U1647" s="3"/>
      <c r="V1647" s="1">
        <v>10.9</v>
      </c>
      <c r="X1647" s="7"/>
      <c r="Y1647" s="8"/>
      <c r="Z1647" s="1" t="s">
        <v>29</v>
      </c>
      <c r="AA1647" s="2" t="s">
        <v>35</v>
      </c>
      <c r="AB1647" s="2" t="str" cm="1">
        <f t="array" ref="AB164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8" spans="1:29" ht="15" hidden="1" customHeight="1" x14ac:dyDescent="0.35">
      <c r="A1648" s="1">
        <v>2504</v>
      </c>
      <c r="B1648" s="1">
        <v>4</v>
      </c>
      <c r="C1648" s="11">
        <v>-7.7775503972492599</v>
      </c>
      <c r="D1648" s="10">
        <v>41.275607323563399</v>
      </c>
      <c r="E1648" s="1">
        <v>7618</v>
      </c>
      <c r="F1648" s="2" t="s">
        <v>1813</v>
      </c>
      <c r="G1648" s="1"/>
      <c r="H1648" s="2" t="s">
        <v>55</v>
      </c>
      <c r="I1648" s="2" t="s">
        <v>185</v>
      </c>
      <c r="J1648" s="2" t="s">
        <v>185</v>
      </c>
      <c r="K1648" s="1">
        <v>29790</v>
      </c>
      <c r="L1648" s="1">
        <v>178547</v>
      </c>
      <c r="M1648" s="2" t="s">
        <v>20</v>
      </c>
      <c r="N1648" s="1">
        <v>2012</v>
      </c>
      <c r="O1648" s="1" t="str" cm="1">
        <f t="array" ref="O16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8" s="1" t="str" cm="1">
        <f t="array" ref="P164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8" s="2" t="s">
        <v>31</v>
      </c>
      <c r="R1648" s="2" t="str" cm="1">
        <f t="array" ref="R164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8" s="2" t="str">
        <f>IF(Esta[[#This Row],[TEC - Tipo de Estrutura 2]]="Pórtico","Vãos Multiplos",Esta[[#This Row],[TEC - Tipo de Estrutura 2]])</f>
        <v>Vãos Multiplos</v>
      </c>
      <c r="T1648" s="1">
        <v>7</v>
      </c>
      <c r="U1648" s="1">
        <v>225</v>
      </c>
      <c r="V1648" s="1">
        <v>20.399999999999999</v>
      </c>
      <c r="W1648" s="1">
        <v>36</v>
      </c>
      <c r="X1648" s="1">
        <v>23.93</v>
      </c>
      <c r="Y1648" s="8"/>
      <c r="Z1648" s="1" t="s">
        <v>37</v>
      </c>
      <c r="AA1648" s="2" t="s">
        <v>35</v>
      </c>
      <c r="AB1648" s="2" t="str" cm="1">
        <f t="array" ref="AB164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49" spans="1:29" ht="15" hidden="1" customHeight="1" x14ac:dyDescent="0.35">
      <c r="A1649" s="1">
        <v>2506</v>
      </c>
      <c r="B1649" s="1">
        <v>4</v>
      </c>
      <c r="C1649" s="11">
        <v>-7.8828319350044698</v>
      </c>
      <c r="D1649" s="10">
        <v>39.731966805461802</v>
      </c>
      <c r="E1649" s="1">
        <v>7751</v>
      </c>
      <c r="F1649" s="2" t="s">
        <v>1814</v>
      </c>
      <c r="G1649" s="1"/>
      <c r="H1649" s="2" t="s">
        <v>34</v>
      </c>
      <c r="I1649" s="2" t="s">
        <v>225</v>
      </c>
      <c r="J1649" s="2" t="s">
        <v>397</v>
      </c>
      <c r="K1649" s="1">
        <v>21455.406999999999</v>
      </c>
      <c r="L1649" s="1">
        <v>7103.433</v>
      </c>
      <c r="M1649" s="2" t="s">
        <v>20</v>
      </c>
      <c r="N1649" s="1">
        <v>2012</v>
      </c>
      <c r="O1649" s="1" t="str" cm="1">
        <f t="array" ref="O16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9" s="1" t="str" cm="1">
        <f t="array" ref="P164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49" s="2" t="s">
        <v>31</v>
      </c>
      <c r="R1649" s="2" t="str" cm="1">
        <f t="array" ref="R164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49" s="2" t="str">
        <f>IF(Esta[[#This Row],[TEC - Tipo de Estrutura 2]]="Pórtico","Vãos Multiplos",Esta[[#This Row],[TEC - Tipo de Estrutura 2]])</f>
        <v>Vãos Multiplos</v>
      </c>
      <c r="T1649" s="1">
        <v>3</v>
      </c>
      <c r="U1649" s="1">
        <v>52.6</v>
      </c>
      <c r="V1649" s="1">
        <v>7.4</v>
      </c>
      <c r="W1649" s="1">
        <v>21.3</v>
      </c>
      <c r="X1649" s="1">
        <v>8.5299999999999994</v>
      </c>
      <c r="Y1649" s="8"/>
      <c r="Z1649" s="1" t="s">
        <v>22</v>
      </c>
      <c r="AA1649" s="2" t="s">
        <v>35</v>
      </c>
      <c r="AB1649" s="2" t="str" cm="1">
        <f t="array" ref="AB164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4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0" spans="1:29" ht="15" hidden="1" customHeight="1" x14ac:dyDescent="0.35">
      <c r="A1650" s="1">
        <v>2507</v>
      </c>
      <c r="B1650" s="1">
        <v>4</v>
      </c>
      <c r="C1650" s="11">
        <v>-7.8740012187596298</v>
      </c>
      <c r="D1650" s="10">
        <v>39.723981692901702</v>
      </c>
      <c r="E1650" s="1">
        <v>7752</v>
      </c>
      <c r="F1650" s="2" t="s">
        <v>1815</v>
      </c>
      <c r="G1650" s="1"/>
      <c r="H1650" s="2" t="s">
        <v>18</v>
      </c>
      <c r="I1650" s="2" t="s">
        <v>225</v>
      </c>
      <c r="J1650" s="2" t="s">
        <v>397</v>
      </c>
      <c r="K1650" s="1">
        <v>22215</v>
      </c>
      <c r="L1650" s="1">
        <v>6219</v>
      </c>
      <c r="M1650" s="2" t="s">
        <v>20</v>
      </c>
      <c r="N1650" s="1">
        <v>2012</v>
      </c>
      <c r="O1650" s="1" t="str" cm="1">
        <f t="array" ref="O16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0" s="1" t="str" cm="1">
        <f t="array" ref="P165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0" s="2" t="s">
        <v>28</v>
      </c>
      <c r="R1650" s="2" t="str" cm="1">
        <f t="array" ref="R165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50" s="2" t="str">
        <f>IF(Esta[[#This Row],[TEC - Tipo de Estrutura 2]]="Pórtico","Vãos Multiplos",Esta[[#This Row],[TEC - Tipo de Estrutura 2]])</f>
        <v>Arco</v>
      </c>
      <c r="T1650" s="1">
        <v>1</v>
      </c>
      <c r="U1650" s="1">
        <v>9.6999999999999993</v>
      </c>
      <c r="V1650" s="1">
        <v>20</v>
      </c>
      <c r="W1650" s="1">
        <v>9.6999999999999993</v>
      </c>
      <c r="X1650" s="7"/>
      <c r="Y1650" s="8"/>
      <c r="Z1650" s="1" t="s">
        <v>22</v>
      </c>
      <c r="AA1650" s="2" t="s">
        <v>23</v>
      </c>
      <c r="AB1650" s="2" t="str" cm="1">
        <f t="array" ref="AB165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1" spans="1:29" ht="15" hidden="1" customHeight="1" x14ac:dyDescent="0.35">
      <c r="A1651" s="1">
        <v>2508</v>
      </c>
      <c r="B1651" s="1">
        <v>4</v>
      </c>
      <c r="C1651" s="11">
        <v>-7.8491259173975996</v>
      </c>
      <c r="D1651" s="10">
        <v>39.7065045248346</v>
      </c>
      <c r="E1651" s="1">
        <v>7769</v>
      </c>
      <c r="F1651" s="2" t="s">
        <v>1816</v>
      </c>
      <c r="G1651" s="1"/>
      <c r="H1651" s="2" t="s">
        <v>34</v>
      </c>
      <c r="I1651" s="2" t="s">
        <v>225</v>
      </c>
      <c r="J1651" s="2" t="s">
        <v>397</v>
      </c>
      <c r="K1651" s="1">
        <v>24353.876</v>
      </c>
      <c r="L1651" s="1">
        <v>4284.9799999999996</v>
      </c>
      <c r="M1651" s="2" t="s">
        <v>20</v>
      </c>
      <c r="N1651" s="1">
        <v>2012</v>
      </c>
      <c r="O1651" s="1" t="str" cm="1">
        <f t="array" ref="O16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1" s="1" t="str" cm="1">
        <f t="array" ref="P165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1" s="2" t="s">
        <v>31</v>
      </c>
      <c r="R1651" s="2" t="str" cm="1">
        <f t="array" ref="R165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1" s="2" t="str">
        <f>IF(Esta[[#This Row],[TEC - Tipo de Estrutura 2]]="Pórtico","Vãos Multiplos",Esta[[#This Row],[TEC - Tipo de Estrutura 2]])</f>
        <v>Vãos Multiplos</v>
      </c>
      <c r="T1651" s="1">
        <v>3</v>
      </c>
      <c r="U1651" s="1">
        <v>42.05</v>
      </c>
      <c r="V1651" s="1">
        <v>12.4</v>
      </c>
      <c r="W1651" s="1">
        <v>18.2</v>
      </c>
      <c r="X1651" s="1">
        <v>8.8000000000000007</v>
      </c>
      <c r="Y1651" s="8"/>
      <c r="Z1651" s="1" t="s">
        <v>22</v>
      </c>
      <c r="AA1651" s="2" t="s">
        <v>35</v>
      </c>
      <c r="AB1651" s="2" t="str" cm="1">
        <f t="array" ref="AB165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2" spans="1:29" ht="15" hidden="1" customHeight="1" x14ac:dyDescent="0.35">
      <c r="A1652" s="1">
        <v>2509</v>
      </c>
      <c r="B1652" s="1">
        <v>4</v>
      </c>
      <c r="C1652" s="11">
        <v>-7.8411338326656796</v>
      </c>
      <c r="D1652" s="10">
        <v>39.702596492629397</v>
      </c>
      <c r="E1652" s="1">
        <v>7770</v>
      </c>
      <c r="F1652" s="2" t="s">
        <v>1817</v>
      </c>
      <c r="G1652" s="1"/>
      <c r="H1652" s="2" t="s">
        <v>34</v>
      </c>
      <c r="I1652" s="2" t="s">
        <v>225</v>
      </c>
      <c r="J1652" s="2" t="s">
        <v>397</v>
      </c>
      <c r="K1652" s="1">
        <v>25040.678</v>
      </c>
      <c r="L1652" s="1">
        <v>3853.2750000000001</v>
      </c>
      <c r="M1652" s="2" t="s">
        <v>20</v>
      </c>
      <c r="N1652" s="1">
        <v>2012</v>
      </c>
      <c r="O1652" s="1" t="str" cm="1">
        <f t="array" ref="O16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2" s="1" t="str" cm="1">
        <f t="array" ref="P165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2" s="2" t="s">
        <v>31</v>
      </c>
      <c r="R1652" s="2" t="str" cm="1">
        <f t="array" ref="R165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2" s="2" t="str">
        <f>IF(Esta[[#This Row],[TEC - Tipo de Estrutura 2]]="Pórtico","Vãos Multiplos",Esta[[#This Row],[TEC - Tipo de Estrutura 2]])</f>
        <v>Vãos Multiplos</v>
      </c>
      <c r="T1652" s="1">
        <v>3</v>
      </c>
      <c r="U1652" s="1">
        <v>40.6</v>
      </c>
      <c r="V1652" s="1">
        <v>7.4</v>
      </c>
      <c r="W1652" s="1">
        <v>17.600000000000001</v>
      </c>
      <c r="X1652" s="1">
        <v>8.27</v>
      </c>
      <c r="Y1652" s="8"/>
      <c r="Z1652" s="1" t="s">
        <v>22</v>
      </c>
      <c r="AA1652" s="2" t="s">
        <v>35</v>
      </c>
      <c r="AB1652" s="2" t="str" cm="1">
        <f t="array" ref="AB165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3" spans="1:29" ht="15" hidden="1" customHeight="1" x14ac:dyDescent="0.35">
      <c r="A1653" s="1">
        <v>2510</v>
      </c>
      <c r="B1653" s="1">
        <v>4</v>
      </c>
      <c r="C1653" s="11">
        <v>-7.8361708479507497</v>
      </c>
      <c r="D1653" s="10">
        <v>39.700385574950097</v>
      </c>
      <c r="E1653" s="1">
        <v>7771</v>
      </c>
      <c r="F1653" s="2" t="s">
        <v>1818</v>
      </c>
      <c r="G1653" s="1"/>
      <c r="H1653" s="2" t="s">
        <v>34</v>
      </c>
      <c r="I1653" s="2" t="s">
        <v>225</v>
      </c>
      <c r="J1653" s="2" t="s">
        <v>397</v>
      </c>
      <c r="K1653" s="1">
        <v>25467.133000000002</v>
      </c>
      <c r="L1653" s="1">
        <v>3609.1959999999999</v>
      </c>
      <c r="M1653" s="2" t="s">
        <v>20</v>
      </c>
      <c r="N1653" s="1">
        <v>2012</v>
      </c>
      <c r="O1653" s="1" t="str" cm="1">
        <f t="array" ref="O16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3" s="1" t="str" cm="1">
        <f t="array" ref="P165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3" s="2" t="s">
        <v>31</v>
      </c>
      <c r="R1653" s="2" t="str" cm="1">
        <f t="array" ref="R165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3" s="2" t="str">
        <f>IF(Esta[[#This Row],[TEC - Tipo de Estrutura 2]]="Pórtico","Vãos Multiplos",Esta[[#This Row],[TEC - Tipo de Estrutura 2]])</f>
        <v>Vãos Multiplos</v>
      </c>
      <c r="T1653" s="1">
        <v>3</v>
      </c>
      <c r="U1653" s="1">
        <v>49.15</v>
      </c>
      <c r="V1653" s="1">
        <v>8.9</v>
      </c>
      <c r="W1653" s="1">
        <v>20.55</v>
      </c>
      <c r="X1653" s="1">
        <v>8.73</v>
      </c>
      <c r="Y1653" s="8"/>
      <c r="Z1653" s="1" t="s">
        <v>22</v>
      </c>
      <c r="AA1653" s="2" t="s">
        <v>35</v>
      </c>
      <c r="AB1653" s="2" t="str" cm="1">
        <f t="array" ref="AB165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4" spans="1:29" ht="15" hidden="1" customHeight="1" x14ac:dyDescent="0.35">
      <c r="A1654" s="1">
        <v>2511</v>
      </c>
      <c r="B1654" s="1">
        <v>4</v>
      </c>
      <c r="C1654" s="11">
        <v>-7.8314161119457202</v>
      </c>
      <c r="D1654" s="10">
        <v>39.699765045965798</v>
      </c>
      <c r="E1654" s="1">
        <v>7773</v>
      </c>
      <c r="F1654" s="2" t="s">
        <v>1819</v>
      </c>
      <c r="G1654" s="1"/>
      <c r="H1654" s="2" t="s">
        <v>18</v>
      </c>
      <c r="I1654" s="2" t="s">
        <v>225</v>
      </c>
      <c r="J1654" s="2" t="s">
        <v>397</v>
      </c>
      <c r="K1654" s="1">
        <v>25875.16</v>
      </c>
      <c r="L1654" s="1">
        <v>3541.66</v>
      </c>
      <c r="M1654" s="2" t="s">
        <v>20</v>
      </c>
      <c r="N1654" s="1">
        <v>2012</v>
      </c>
      <c r="O1654" s="1" t="str" cm="1">
        <f t="array" ref="O16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4" s="1" t="str" cm="1">
        <f t="array" ref="P165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4" s="2" t="s">
        <v>28</v>
      </c>
      <c r="R1654" s="2" t="str" cm="1">
        <f t="array" ref="R165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54" s="2" t="str">
        <f>IF(Esta[[#This Row],[TEC - Tipo de Estrutura 2]]="Pórtico","Vãos Multiplos",Esta[[#This Row],[TEC - Tipo de Estrutura 2]])</f>
        <v>Arco</v>
      </c>
      <c r="T1654" s="1">
        <v>1</v>
      </c>
      <c r="U1654" s="1">
        <v>14.5</v>
      </c>
      <c r="V1654" s="1">
        <v>35</v>
      </c>
      <c r="W1654" s="1">
        <v>14.5</v>
      </c>
      <c r="X1654" s="7"/>
      <c r="Y1654" s="8"/>
      <c r="Z1654" s="1" t="s">
        <v>22</v>
      </c>
      <c r="AA1654" s="2" t="s">
        <v>23</v>
      </c>
      <c r="AB1654" s="2" t="str" cm="1">
        <f t="array" ref="AB165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5" spans="1:29" ht="15" hidden="1" customHeight="1" x14ac:dyDescent="0.35">
      <c r="A1655" s="1">
        <v>2512</v>
      </c>
      <c r="B1655" s="1">
        <v>4</v>
      </c>
      <c r="C1655" s="11">
        <v>-7.82135013157888</v>
      </c>
      <c r="D1655" s="10">
        <v>39.696960987583402</v>
      </c>
      <c r="E1655" s="1">
        <v>7774</v>
      </c>
      <c r="F1655" s="2" t="s">
        <v>1820</v>
      </c>
      <c r="G1655" s="1"/>
      <c r="H1655" s="2" t="s">
        <v>34</v>
      </c>
      <c r="I1655" s="2" t="s">
        <v>225</v>
      </c>
      <c r="J1655" s="2" t="s">
        <v>397</v>
      </c>
      <c r="K1655" s="1">
        <v>26739.57</v>
      </c>
      <c r="L1655" s="1">
        <v>3233.28</v>
      </c>
      <c r="M1655" s="2" t="s">
        <v>20</v>
      </c>
      <c r="N1655" s="1">
        <v>2012</v>
      </c>
      <c r="O1655" s="1" t="str" cm="1">
        <f t="array" ref="O16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5" s="1" t="str" cm="1">
        <f t="array" ref="P165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5" s="2" t="s">
        <v>31</v>
      </c>
      <c r="R1655" s="2" t="str" cm="1">
        <f t="array" ref="R165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5" s="2" t="str">
        <f>IF(Esta[[#This Row],[TEC - Tipo de Estrutura 2]]="Pórtico","Vãos Multiplos",Esta[[#This Row],[TEC - Tipo de Estrutura 2]])</f>
        <v>Vãos Multiplos</v>
      </c>
      <c r="T1655" s="1">
        <v>3</v>
      </c>
      <c r="U1655" s="1">
        <v>38.4</v>
      </c>
      <c r="V1655" s="1">
        <v>7.4</v>
      </c>
      <c r="W1655" s="1">
        <v>15</v>
      </c>
      <c r="X1655" s="1">
        <v>8.81</v>
      </c>
      <c r="Y1655" s="8"/>
      <c r="Z1655" s="1" t="s">
        <v>22</v>
      </c>
      <c r="AA1655" s="2" t="s">
        <v>35</v>
      </c>
      <c r="AB1655" s="2" t="str" cm="1">
        <f t="array" ref="AB165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6" spans="1:29" ht="15" hidden="1" customHeight="1" x14ac:dyDescent="0.35">
      <c r="A1656" s="1">
        <v>2514</v>
      </c>
      <c r="B1656" s="1">
        <v>4</v>
      </c>
      <c r="C1656" s="11">
        <v>-7.8108918540055399</v>
      </c>
      <c r="D1656" s="10">
        <v>39.691247648413899</v>
      </c>
      <c r="E1656" s="1">
        <v>7776</v>
      </c>
      <c r="F1656" s="2" t="s">
        <v>1821</v>
      </c>
      <c r="G1656" s="1"/>
      <c r="H1656" s="2" t="s">
        <v>34</v>
      </c>
      <c r="I1656" s="2" t="s">
        <v>225</v>
      </c>
      <c r="J1656" s="2" t="s">
        <v>397</v>
      </c>
      <c r="K1656" s="1">
        <v>27638.859</v>
      </c>
      <c r="L1656" s="1">
        <v>2602.1030000000001</v>
      </c>
      <c r="M1656" s="2" t="s">
        <v>20</v>
      </c>
      <c r="N1656" s="1">
        <v>2012</v>
      </c>
      <c r="O1656" s="1" t="str" cm="1">
        <f t="array" ref="O16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6" s="1" t="str" cm="1">
        <f t="array" ref="P165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6" s="2" t="s">
        <v>31</v>
      </c>
      <c r="R1656" s="2" t="str" cm="1">
        <f t="array" ref="R165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6" s="2" t="str">
        <f>IF(Esta[[#This Row],[TEC - Tipo de Estrutura 2]]="Pórtico","Vãos Multiplos",Esta[[#This Row],[TEC - Tipo de Estrutura 2]])</f>
        <v>Vãos Multiplos</v>
      </c>
      <c r="T1656" s="1">
        <v>3</v>
      </c>
      <c r="U1656" s="1">
        <v>37.799999999999997</v>
      </c>
      <c r="V1656" s="1">
        <v>7.4</v>
      </c>
      <c r="W1656" s="1">
        <v>15</v>
      </c>
      <c r="X1656" s="1">
        <v>8.4600000000000009</v>
      </c>
      <c r="Y1656" s="8"/>
      <c r="Z1656" s="1" t="s">
        <v>22</v>
      </c>
      <c r="AA1656" s="2" t="s">
        <v>35</v>
      </c>
      <c r="AB1656" s="2" t="str" cm="1">
        <f t="array" ref="AB165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7" spans="1:29" ht="15" hidden="1" customHeight="1" x14ac:dyDescent="0.35">
      <c r="A1657" s="1">
        <v>2515</v>
      </c>
      <c r="B1657" s="1">
        <v>4</v>
      </c>
      <c r="C1657" s="11">
        <v>-7.8004703544848404</v>
      </c>
      <c r="D1657" s="10">
        <v>39.685876388822798</v>
      </c>
      <c r="E1657" s="1">
        <v>7778</v>
      </c>
      <c r="F1657" s="2" t="s">
        <v>1822</v>
      </c>
      <c r="G1657" s="1"/>
      <c r="H1657" s="2" t="s">
        <v>34</v>
      </c>
      <c r="I1657" s="2" t="s">
        <v>225</v>
      </c>
      <c r="J1657" s="2" t="s">
        <v>397</v>
      </c>
      <c r="K1657" s="1">
        <v>28535</v>
      </c>
      <c r="L1657" s="1">
        <v>2009</v>
      </c>
      <c r="M1657" s="2" t="s">
        <v>20</v>
      </c>
      <c r="N1657" s="1">
        <v>2012</v>
      </c>
      <c r="O1657" s="1" t="str" cm="1">
        <f t="array" ref="O16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7" s="1" t="str" cm="1">
        <f t="array" ref="P165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7" s="2" t="s">
        <v>31</v>
      </c>
      <c r="R1657" s="2" t="str" cm="1">
        <f t="array" ref="R165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7" s="2" t="str">
        <f>IF(Esta[[#This Row],[TEC - Tipo de Estrutura 2]]="Pórtico","Vãos Multiplos",Esta[[#This Row],[TEC - Tipo de Estrutura 2]])</f>
        <v>Vãos Multiplos</v>
      </c>
      <c r="T1657" s="1">
        <v>3</v>
      </c>
      <c r="U1657" s="1">
        <v>55.5</v>
      </c>
      <c r="V1657" s="1">
        <v>8.9</v>
      </c>
      <c r="W1657" s="1">
        <v>27.9</v>
      </c>
      <c r="X1657" s="1">
        <v>7.48</v>
      </c>
      <c r="Y1657" s="8"/>
      <c r="Z1657" s="1" t="s">
        <v>22</v>
      </c>
      <c r="AA1657" s="2" t="s">
        <v>35</v>
      </c>
      <c r="AB1657" s="2" t="str" cm="1">
        <f t="array" ref="AB165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58" spans="1:29" ht="15" hidden="1" customHeight="1" x14ac:dyDescent="0.35">
      <c r="A1658" s="1">
        <v>2516</v>
      </c>
      <c r="B1658" s="1">
        <v>4</v>
      </c>
      <c r="C1658" s="11">
        <v>-7.78812868373842</v>
      </c>
      <c r="D1658" s="10">
        <v>39.686259668008198</v>
      </c>
      <c r="E1658" s="1">
        <v>7779</v>
      </c>
      <c r="F1658" s="2" t="s">
        <v>1823</v>
      </c>
      <c r="G1658" s="1"/>
      <c r="H1658" s="2" t="s">
        <v>34</v>
      </c>
      <c r="I1658" s="2" t="s">
        <v>225</v>
      </c>
      <c r="J1658" s="2" t="s">
        <v>397</v>
      </c>
      <c r="K1658" s="1">
        <v>29593.556</v>
      </c>
      <c r="L1658" s="1">
        <v>2055.5529999999999</v>
      </c>
      <c r="M1658" s="2" t="s">
        <v>20</v>
      </c>
      <c r="N1658" s="1">
        <v>2012</v>
      </c>
      <c r="O1658" s="1" t="str" cm="1">
        <f t="array" ref="O16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8" s="1" t="str" cm="1">
        <f t="array" ref="P165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8" s="2" t="s">
        <v>31</v>
      </c>
      <c r="R1658" s="2" t="str" cm="1">
        <f t="array" ref="R165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58" s="2" t="str">
        <f>IF(Esta[[#This Row],[TEC - Tipo de Estrutura 2]]="Pórtico","Vãos Multiplos",Esta[[#This Row],[TEC - Tipo de Estrutura 2]])</f>
        <v>Vãos Multiplos</v>
      </c>
      <c r="T1658" s="1">
        <v>3</v>
      </c>
      <c r="U1658" s="1">
        <v>38.6</v>
      </c>
      <c r="V1658" s="1">
        <v>8.35</v>
      </c>
      <c r="W1658" s="1">
        <v>15.1</v>
      </c>
      <c r="X1658" s="1">
        <v>8.0500000000000007</v>
      </c>
      <c r="Y1658" s="8"/>
      <c r="Z1658" s="1" t="s">
        <v>22</v>
      </c>
      <c r="AA1658" s="2" t="s">
        <v>221</v>
      </c>
      <c r="AB1658" s="2" t="str" cm="1">
        <f t="array" ref="AB165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65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659" spans="1:29" ht="15" hidden="1" customHeight="1" x14ac:dyDescent="0.35">
      <c r="A1659" s="1">
        <v>2518</v>
      </c>
      <c r="B1659" s="1">
        <v>4</v>
      </c>
      <c r="C1659" s="11">
        <v>-7.7455120456200399</v>
      </c>
      <c r="D1659" s="10">
        <v>39.683660800920798</v>
      </c>
      <c r="E1659" s="1">
        <v>7783</v>
      </c>
      <c r="F1659" s="2" t="s">
        <v>1824</v>
      </c>
      <c r="G1659" s="1"/>
      <c r="H1659" s="2" t="s">
        <v>18</v>
      </c>
      <c r="I1659" s="2" t="s">
        <v>225</v>
      </c>
      <c r="J1659" s="2" t="s">
        <v>248</v>
      </c>
      <c r="K1659" s="1">
        <v>33250.616000000002</v>
      </c>
      <c r="L1659" s="1">
        <v>1781.9280000000001</v>
      </c>
      <c r="M1659" s="2" t="s">
        <v>20</v>
      </c>
      <c r="N1659" s="1">
        <v>2012</v>
      </c>
      <c r="O1659" s="1" t="str" cm="1">
        <f t="array" ref="O16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9" s="1" t="str" cm="1">
        <f t="array" ref="P165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59" s="2" t="s">
        <v>28</v>
      </c>
      <c r="R1659" s="2" t="str" cm="1">
        <f t="array" ref="R165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59" s="2" t="str">
        <f>IF(Esta[[#This Row],[TEC - Tipo de Estrutura 2]]="Pórtico","Vãos Multiplos",Esta[[#This Row],[TEC - Tipo de Estrutura 2]])</f>
        <v>Arco</v>
      </c>
      <c r="T1659" s="1">
        <v>1</v>
      </c>
      <c r="U1659" s="1">
        <v>10.48</v>
      </c>
      <c r="V1659" s="1">
        <v>20</v>
      </c>
      <c r="W1659" s="1">
        <v>10.48</v>
      </c>
      <c r="X1659" s="7"/>
      <c r="Y1659" s="8"/>
      <c r="Z1659" s="1" t="s">
        <v>22</v>
      </c>
      <c r="AA1659" s="2" t="s">
        <v>23</v>
      </c>
      <c r="AB1659" s="2" t="str" cm="1">
        <f t="array" ref="AB165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5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0" spans="1:29" ht="15" hidden="1" customHeight="1" x14ac:dyDescent="0.35">
      <c r="A1660" s="1">
        <v>2519</v>
      </c>
      <c r="B1660" s="1">
        <v>4</v>
      </c>
      <c r="C1660" s="11">
        <v>-7.7376859913605101</v>
      </c>
      <c r="D1660" s="10">
        <v>39.676814891142698</v>
      </c>
      <c r="E1660" s="1">
        <v>7785</v>
      </c>
      <c r="F1660" s="2" t="s">
        <v>1825</v>
      </c>
      <c r="G1660" s="1"/>
      <c r="H1660" s="2" t="s">
        <v>34</v>
      </c>
      <c r="I1660" s="2" t="s">
        <v>225</v>
      </c>
      <c r="J1660" s="2" t="s">
        <v>248</v>
      </c>
      <c r="K1660" s="1">
        <v>33925.339</v>
      </c>
      <c r="L1660" s="1">
        <v>1024.7629999999999</v>
      </c>
      <c r="M1660" s="2" t="s">
        <v>20</v>
      </c>
      <c r="N1660" s="1">
        <v>2012</v>
      </c>
      <c r="O1660" s="1" t="str" cm="1">
        <f t="array" ref="O16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0" s="1" t="str" cm="1">
        <f t="array" ref="P166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0" s="2" t="s">
        <v>31</v>
      </c>
      <c r="R1660" s="2" t="str" cm="1">
        <f t="array" ref="R166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0" s="2" t="str">
        <f>IF(Esta[[#This Row],[TEC - Tipo de Estrutura 2]]="Pórtico","Vãos Multiplos",Esta[[#This Row],[TEC - Tipo de Estrutura 2]])</f>
        <v>Vãos Multiplos</v>
      </c>
      <c r="T1660" s="1">
        <v>3</v>
      </c>
      <c r="U1660" s="1">
        <v>46.2</v>
      </c>
      <c r="V1660" s="1">
        <v>18</v>
      </c>
      <c r="W1660" s="1">
        <v>21.7</v>
      </c>
      <c r="X1660" s="1">
        <v>8.31</v>
      </c>
      <c r="Y1660" s="8"/>
      <c r="Z1660" s="1" t="s">
        <v>22</v>
      </c>
      <c r="AA1660" s="2" t="s">
        <v>35</v>
      </c>
      <c r="AB1660" s="2" t="str" cm="1">
        <f t="array" ref="AB166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1" spans="1:29" ht="15" hidden="1" customHeight="1" x14ac:dyDescent="0.35">
      <c r="A1661" s="1">
        <v>2520</v>
      </c>
      <c r="B1661" s="1">
        <v>4</v>
      </c>
      <c r="C1661" s="11">
        <v>-7.7342813728938502</v>
      </c>
      <c r="D1661" s="10">
        <v>39.674341997932899</v>
      </c>
      <c r="E1661" s="1">
        <v>7786</v>
      </c>
      <c r="F1661" s="2" t="s">
        <v>1826</v>
      </c>
      <c r="G1661" s="1"/>
      <c r="H1661" s="2" t="s">
        <v>18</v>
      </c>
      <c r="I1661" s="2" t="s">
        <v>225</v>
      </c>
      <c r="J1661" s="2" t="s">
        <v>248</v>
      </c>
      <c r="K1661" s="1">
        <v>34218.660000000003</v>
      </c>
      <c r="L1661" s="1">
        <v>751.49300000000005</v>
      </c>
      <c r="M1661" s="2" t="s">
        <v>20</v>
      </c>
      <c r="N1661" s="1">
        <v>2012</v>
      </c>
      <c r="O1661" s="1" t="str" cm="1">
        <f t="array" ref="O16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1" s="1" t="str" cm="1">
        <f t="array" ref="P166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1" s="2" t="s">
        <v>31</v>
      </c>
      <c r="R1661" s="2" t="str" cm="1">
        <f t="array" ref="R166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1" s="2" t="str">
        <f>IF(Esta[[#This Row],[TEC - Tipo de Estrutura 2]]="Pórtico","Vãos Multiplos",Esta[[#This Row],[TEC - Tipo de Estrutura 2]])</f>
        <v>Vãos Multiplos</v>
      </c>
      <c r="T1661" s="1">
        <v>3</v>
      </c>
      <c r="U1661" s="1">
        <v>38.049999999999997</v>
      </c>
      <c r="V1661" s="1">
        <v>32</v>
      </c>
      <c r="W1661" s="1">
        <v>15.25</v>
      </c>
      <c r="X1661" s="1">
        <v>9.27</v>
      </c>
      <c r="Y1661" s="8"/>
      <c r="Z1661" s="1" t="s">
        <v>22</v>
      </c>
      <c r="AA1661" s="2" t="s">
        <v>35</v>
      </c>
      <c r="AB1661" s="2" t="str" cm="1">
        <f t="array" ref="AB166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2" spans="1:29" ht="15" hidden="1" customHeight="1" x14ac:dyDescent="0.35">
      <c r="A1662" s="1">
        <v>2521</v>
      </c>
      <c r="B1662" s="1">
        <v>4</v>
      </c>
      <c r="C1662" s="11">
        <v>-8.1596942645067596</v>
      </c>
      <c r="D1662" s="10">
        <v>39.827882277089799</v>
      </c>
      <c r="E1662" s="1">
        <v>7787</v>
      </c>
      <c r="F1662" s="2" t="s">
        <v>1827</v>
      </c>
      <c r="G1662" s="1"/>
      <c r="H1662" s="2" t="s">
        <v>18</v>
      </c>
      <c r="I1662" s="2" t="s">
        <v>225</v>
      </c>
      <c r="J1662" s="2" t="s">
        <v>279</v>
      </c>
      <c r="K1662" s="1">
        <v>-2275.9650000000001</v>
      </c>
      <c r="L1662" s="1">
        <v>17723.351999999999</v>
      </c>
      <c r="M1662" s="2" t="s">
        <v>20</v>
      </c>
      <c r="N1662" s="1">
        <v>2012</v>
      </c>
      <c r="O1662" s="1" t="str" cm="1">
        <f t="array" ref="O16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2" s="1" t="str" cm="1">
        <f t="array" ref="P166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2" s="2" t="s">
        <v>28</v>
      </c>
      <c r="R1662" s="2" t="str" cm="1">
        <f t="array" ref="R166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62" s="2" t="str">
        <f>IF(Esta[[#This Row],[TEC - Tipo de Estrutura 2]]="Pórtico","Vãos Multiplos",Esta[[#This Row],[TEC - Tipo de Estrutura 2]])</f>
        <v>Arco</v>
      </c>
      <c r="T1662" s="1">
        <v>1</v>
      </c>
      <c r="U1662" s="1">
        <v>10.199999999999999</v>
      </c>
      <c r="V1662" s="1">
        <v>22.5</v>
      </c>
      <c r="W1662" s="1">
        <v>10.199999999999999</v>
      </c>
      <c r="X1662" s="7"/>
      <c r="Y1662" s="8"/>
      <c r="Z1662" s="1" t="s">
        <v>22</v>
      </c>
      <c r="AA1662" s="2" t="s">
        <v>23</v>
      </c>
      <c r="AB1662" s="2" t="str" cm="1">
        <f t="array" ref="AB166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3" spans="1:29" ht="15" hidden="1" customHeight="1" x14ac:dyDescent="0.35">
      <c r="A1663" s="1">
        <v>2525</v>
      </c>
      <c r="B1663" s="1">
        <v>4</v>
      </c>
      <c r="C1663" s="11">
        <v>-8.1419055308904706</v>
      </c>
      <c r="D1663" s="10">
        <v>39.837897002087701</v>
      </c>
      <c r="E1663" s="1">
        <v>7793</v>
      </c>
      <c r="F1663" s="2" t="s">
        <v>1828</v>
      </c>
      <c r="G1663" s="1"/>
      <c r="H1663" s="2" t="s">
        <v>18</v>
      </c>
      <c r="I1663" s="2" t="s">
        <v>225</v>
      </c>
      <c r="J1663" s="2" t="s">
        <v>279</v>
      </c>
      <c r="K1663" s="1">
        <v>-753</v>
      </c>
      <c r="L1663" s="1">
        <v>18835</v>
      </c>
      <c r="M1663" s="2" t="s">
        <v>20</v>
      </c>
      <c r="N1663" s="1">
        <v>2012</v>
      </c>
      <c r="O1663" s="1" t="str" cm="1">
        <f t="array" ref="O16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3" s="1" t="str" cm="1">
        <f t="array" ref="P166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3" s="2" t="s">
        <v>28</v>
      </c>
      <c r="R1663" s="2" t="str" cm="1">
        <f t="array" ref="R166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Arco</v>
      </c>
      <c r="S1663" s="2" t="str">
        <f>IF(Esta[[#This Row],[TEC - Tipo de Estrutura 2]]="Pórtico","Vãos Multiplos",Esta[[#This Row],[TEC - Tipo de Estrutura 2]])</f>
        <v>Arco</v>
      </c>
      <c r="T1663" s="1">
        <v>1</v>
      </c>
      <c r="U1663" s="1">
        <v>10.199999999999999</v>
      </c>
      <c r="V1663" s="1">
        <v>20</v>
      </c>
      <c r="W1663" s="1">
        <v>10.199999999999999</v>
      </c>
      <c r="X1663" s="7"/>
      <c r="Y1663" s="8"/>
      <c r="Z1663" s="1" t="s">
        <v>22</v>
      </c>
      <c r="AA1663" s="2" t="s">
        <v>23</v>
      </c>
      <c r="AB1663" s="2" t="str" cm="1">
        <f t="array" ref="AB166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4" spans="1:29" ht="15" hidden="1" customHeight="1" x14ac:dyDescent="0.35">
      <c r="A1664" s="1">
        <v>2526</v>
      </c>
      <c r="B1664" s="1">
        <v>4</v>
      </c>
      <c r="C1664" s="11">
        <v>-8.1347425953694792</v>
      </c>
      <c r="D1664" s="10">
        <v>39.839562355580597</v>
      </c>
      <c r="E1664" s="1">
        <v>7794</v>
      </c>
      <c r="F1664" s="2" t="s">
        <v>1829</v>
      </c>
      <c r="G1664" s="1"/>
      <c r="H1664" s="2" t="s">
        <v>18</v>
      </c>
      <c r="I1664" s="2" t="s">
        <v>225</v>
      </c>
      <c r="J1664" s="2" t="s">
        <v>279</v>
      </c>
      <c r="K1664" s="1">
        <v>-139.88200000000001</v>
      </c>
      <c r="L1664" s="1">
        <v>19019.870999999999</v>
      </c>
      <c r="M1664" s="2" t="s">
        <v>20</v>
      </c>
      <c r="N1664" s="1">
        <v>2012</v>
      </c>
      <c r="O1664" s="1" t="str" cm="1">
        <f t="array" ref="O16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4" s="1" t="str" cm="1">
        <f t="array" ref="P166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4" s="2" t="s">
        <v>96</v>
      </c>
      <c r="R1664" s="2" t="str" cm="1">
        <f t="array" ref="R166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64" s="2" t="str">
        <f>IF(Esta[[#This Row],[TEC - Tipo de Estrutura 2]]="Pórtico","Vãos Multiplos",Esta[[#This Row],[TEC - Tipo de Estrutura 2]])</f>
        <v>Vãos Multiplos</v>
      </c>
      <c r="T1664" s="1">
        <v>1</v>
      </c>
      <c r="U1664" s="1">
        <v>9.4</v>
      </c>
      <c r="V1664" s="1">
        <v>14</v>
      </c>
      <c r="W1664" s="1">
        <v>9.4</v>
      </c>
      <c r="X1664" s="7"/>
      <c r="Y1664" s="8"/>
      <c r="Z1664" s="1" t="s">
        <v>22</v>
      </c>
      <c r="AA1664" s="2" t="s">
        <v>23</v>
      </c>
      <c r="AB1664" s="2" t="str" cm="1">
        <f t="array" ref="AB166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5" spans="1:29" ht="15" hidden="1" customHeight="1" x14ac:dyDescent="0.35">
      <c r="A1665" s="1">
        <v>2527</v>
      </c>
      <c r="B1665" s="1">
        <v>4</v>
      </c>
      <c r="C1665" s="11">
        <v>-8.0727787046844206</v>
      </c>
      <c r="D1665" s="10">
        <v>39.831505079019699</v>
      </c>
      <c r="E1665" s="1">
        <v>7799</v>
      </c>
      <c r="F1665" s="2" t="s">
        <v>1830</v>
      </c>
      <c r="G1665" s="1"/>
      <c r="H1665" s="2" t="s">
        <v>18</v>
      </c>
      <c r="I1665" s="2" t="s">
        <v>225</v>
      </c>
      <c r="J1665" s="2" t="s">
        <v>279</v>
      </c>
      <c r="K1665" s="1">
        <v>5164.42</v>
      </c>
      <c r="L1665" s="1">
        <v>18127</v>
      </c>
      <c r="M1665" s="2" t="s">
        <v>20</v>
      </c>
      <c r="N1665" s="1">
        <v>2012</v>
      </c>
      <c r="O1665" s="1" t="str" cm="1">
        <f t="array" ref="O16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5" s="1" t="str" cm="1">
        <f t="array" ref="P166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5" s="2" t="s">
        <v>57</v>
      </c>
      <c r="R1665" s="2" t="str" cm="1">
        <f t="array" ref="R166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65" s="2" t="str">
        <f>IF(Esta[[#This Row],[TEC - Tipo de Estrutura 2]]="Pórtico","Vãos Multiplos",Esta[[#This Row],[TEC - Tipo de Estrutura 2]])</f>
        <v>Vãos Multiplos</v>
      </c>
      <c r="T1665" s="1">
        <v>1</v>
      </c>
      <c r="U1665" s="1">
        <v>14.7</v>
      </c>
      <c r="V1665" s="1">
        <v>22</v>
      </c>
      <c r="W1665" s="1">
        <v>14.7</v>
      </c>
      <c r="X1665" s="7"/>
      <c r="Y1665" s="8"/>
      <c r="Z1665" s="1" t="s">
        <v>22</v>
      </c>
      <c r="AA1665" s="2" t="s">
        <v>35</v>
      </c>
      <c r="AB1665" s="2" t="str" cm="1">
        <f t="array" ref="AB166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6" spans="1:29" ht="15" hidden="1" customHeight="1" x14ac:dyDescent="0.35">
      <c r="A1666" s="1">
        <v>2530</v>
      </c>
      <c r="B1666" s="1">
        <v>4</v>
      </c>
      <c r="C1666" s="11">
        <v>-7.9143175313216299</v>
      </c>
      <c r="D1666" s="10">
        <v>41.279604177818797</v>
      </c>
      <c r="E1666" s="1">
        <v>7847</v>
      </c>
      <c r="F1666" s="2" t="s">
        <v>1831</v>
      </c>
      <c r="G1666" s="1"/>
      <c r="H1666" s="2" t="s">
        <v>34</v>
      </c>
      <c r="I1666" s="2" t="s">
        <v>185</v>
      </c>
      <c r="J1666" s="2" t="s">
        <v>185</v>
      </c>
      <c r="K1666" s="1">
        <v>18330</v>
      </c>
      <c r="L1666" s="1">
        <v>178953</v>
      </c>
      <c r="M1666" s="2" t="s">
        <v>20</v>
      </c>
      <c r="N1666" s="1">
        <v>2010</v>
      </c>
      <c r="O1666" s="1" t="str" cm="1">
        <f t="array" ref="O16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6" s="1" t="str" cm="1">
        <f t="array" ref="P166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6" s="2" t="s">
        <v>31</v>
      </c>
      <c r="R1666" s="2" t="str" cm="1">
        <f t="array" ref="R166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6" s="2" t="str">
        <f>IF(Esta[[#This Row],[TEC - Tipo de Estrutura 2]]="Pórtico","Vãos Multiplos",Esta[[#This Row],[TEC - Tipo de Estrutura 2]])</f>
        <v>Vãos Multiplos</v>
      </c>
      <c r="T1666" s="7"/>
      <c r="U1666" s="3"/>
      <c r="V1666" s="1">
        <v>23</v>
      </c>
      <c r="X1666" s="7"/>
      <c r="Y1666" s="8"/>
      <c r="Z1666" s="1" t="s">
        <v>37</v>
      </c>
      <c r="AA1666" s="2" t="s">
        <v>23</v>
      </c>
      <c r="AB1666" s="2" t="str" cm="1">
        <f t="array" ref="AB166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7" spans="1:29" ht="15" hidden="1" customHeight="1" x14ac:dyDescent="0.35">
      <c r="A1667" s="1">
        <v>2531</v>
      </c>
      <c r="B1667" s="1">
        <v>4</v>
      </c>
      <c r="C1667" s="11">
        <v>-9.2367094232654097</v>
      </c>
      <c r="D1667" s="10">
        <v>38.788681054151098</v>
      </c>
      <c r="E1667" s="1">
        <v>7884</v>
      </c>
      <c r="F1667" s="2" t="s">
        <v>1832</v>
      </c>
      <c r="G1667" s="1"/>
      <c r="H1667" s="2" t="s">
        <v>18</v>
      </c>
      <c r="I1667" s="2" t="s">
        <v>254</v>
      </c>
      <c r="J1667" s="2" t="s">
        <v>1318</v>
      </c>
      <c r="K1667" s="1">
        <v>-95886</v>
      </c>
      <c r="L1667" s="1">
        <v>-97072</v>
      </c>
      <c r="M1667" s="2" t="s">
        <v>20</v>
      </c>
      <c r="N1667" s="1">
        <v>1998</v>
      </c>
      <c r="O1667" s="1" t="str" cm="1">
        <f t="array" ref="O16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7" s="1" t="str" cm="1">
        <f t="array" ref="P166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7" s="2" t="s">
        <v>205</v>
      </c>
      <c r="R1667" s="2" t="str" cm="1">
        <f t="array" ref="R166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Outro</v>
      </c>
      <c r="S1667" s="2" t="str">
        <f>IF(Esta[[#This Row],[TEC - Tipo de Estrutura 2]]="Pórtico","Vãos Multiplos",Esta[[#This Row],[TEC - Tipo de Estrutura 2]])</f>
        <v>Outro</v>
      </c>
      <c r="T1667" s="1">
        <v>1</v>
      </c>
      <c r="U1667" s="1">
        <v>5.6</v>
      </c>
      <c r="V1667" s="1">
        <v>52.2</v>
      </c>
      <c r="W1667" s="1">
        <v>5.6</v>
      </c>
      <c r="X1667" s="7"/>
      <c r="Y1667" s="1">
        <v>23174</v>
      </c>
      <c r="Z1667" s="1" t="s">
        <v>29</v>
      </c>
      <c r="AA1667" s="2" t="s">
        <v>206</v>
      </c>
      <c r="AB1667" s="2" t="str" cm="1">
        <f t="array" ref="AB166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Aço</v>
      </c>
      <c r="AC166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Aço</v>
      </c>
    </row>
    <row r="1668" spans="1:29" ht="15" hidden="1" customHeight="1" x14ac:dyDescent="0.35">
      <c r="A1668" s="1">
        <v>2533</v>
      </c>
      <c r="B1668" s="1">
        <v>2</v>
      </c>
      <c r="C1668" s="11">
        <v>-7.9667623286938998</v>
      </c>
      <c r="D1668" s="10">
        <v>41.409103690026498</v>
      </c>
      <c r="E1668" s="1">
        <v>7887</v>
      </c>
      <c r="F1668" s="2" t="s">
        <v>1833</v>
      </c>
      <c r="G1668" s="1"/>
      <c r="H1668" s="2" t="s">
        <v>25</v>
      </c>
      <c r="I1668" s="2" t="s">
        <v>151</v>
      </c>
      <c r="J1668" s="2" t="s">
        <v>945</v>
      </c>
      <c r="K1668" s="1">
        <v>13908.66</v>
      </c>
      <c r="L1668" s="1">
        <v>193325.55499999999</v>
      </c>
      <c r="M1668" s="2" t="s">
        <v>20</v>
      </c>
      <c r="N1668" s="1">
        <v>2020</v>
      </c>
      <c r="O1668" s="1" t="str" cm="1">
        <f t="array" ref="O16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8" s="1" t="str" cm="1">
        <f t="array" ref="P166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8" s="2" t="s">
        <v>31</v>
      </c>
      <c r="R1668" s="2" t="str" cm="1">
        <f t="array" ref="R166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68" s="2" t="str">
        <f>IF(Esta[[#This Row],[TEC - Tipo de Estrutura 2]]="Pórtico","Vãos Multiplos",Esta[[#This Row],[TEC - Tipo de Estrutura 2]])</f>
        <v>Vãos Multiplos</v>
      </c>
      <c r="T1668" s="1">
        <v>6</v>
      </c>
      <c r="U1668" s="1">
        <v>232</v>
      </c>
      <c r="V1668" s="1">
        <v>11</v>
      </c>
      <c r="W1668" s="1">
        <v>42</v>
      </c>
      <c r="X1668" s="1">
        <v>43.8</v>
      </c>
      <c r="Y1668" s="8"/>
      <c r="Z1668" s="1" t="s">
        <v>37</v>
      </c>
      <c r="AA1668" s="2" t="s">
        <v>35</v>
      </c>
      <c r="AB1668" s="2" t="str" cm="1">
        <f t="array" ref="AB166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69" spans="1:29" ht="15" hidden="1" customHeight="1" x14ac:dyDescent="0.35">
      <c r="A1669" s="1">
        <v>2534</v>
      </c>
      <c r="B1669" s="1">
        <v>4</v>
      </c>
      <c r="C1669" s="11">
        <v>-7.9847195225111296</v>
      </c>
      <c r="D1669" s="10">
        <v>41.400360706717599</v>
      </c>
      <c r="E1669" s="1">
        <v>7888</v>
      </c>
      <c r="F1669" s="2" t="s">
        <v>1834</v>
      </c>
      <c r="G1669" s="1"/>
      <c r="H1669" s="2" t="s">
        <v>18</v>
      </c>
      <c r="I1669" s="2" t="s">
        <v>151</v>
      </c>
      <c r="J1669" s="2" t="s">
        <v>945</v>
      </c>
      <c r="K1669" s="1">
        <v>12408.870999999999</v>
      </c>
      <c r="L1669" s="1">
        <v>192351.81599999999</v>
      </c>
      <c r="M1669" s="2" t="s">
        <v>20</v>
      </c>
      <c r="N1669" s="1">
        <v>2020</v>
      </c>
      <c r="O1669" s="1" t="str" cm="1">
        <f t="array" ref="O16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9" s="1" t="str" cm="1">
        <f t="array" ref="P166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69" s="2" t="s">
        <v>57</v>
      </c>
      <c r="R1669" s="2" t="str" cm="1">
        <f t="array" ref="R166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69" s="2" t="str">
        <f>IF(Esta[[#This Row],[TEC - Tipo de Estrutura 2]]="Pórtico","Vãos Multiplos",Esta[[#This Row],[TEC - Tipo de Estrutura 2]])</f>
        <v>Vãos Multiplos</v>
      </c>
      <c r="T1669" s="1">
        <v>1</v>
      </c>
      <c r="U1669" s="1">
        <v>9.5</v>
      </c>
      <c r="V1669" s="1">
        <v>40.6</v>
      </c>
      <c r="W1669" s="1">
        <v>9.5</v>
      </c>
      <c r="X1669" s="7"/>
      <c r="Y1669" s="8"/>
      <c r="Z1669" s="1" t="s">
        <v>37</v>
      </c>
      <c r="AA1669" s="2" t="s">
        <v>23</v>
      </c>
      <c r="AB1669" s="2" t="str" cm="1">
        <f t="array" ref="AB166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6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0" spans="1:29" ht="15" hidden="1" customHeight="1" x14ac:dyDescent="0.35">
      <c r="A1670" s="1">
        <v>2535</v>
      </c>
      <c r="B1670" s="1">
        <v>4</v>
      </c>
      <c r="C1670" s="11">
        <v>-7.98092820518763</v>
      </c>
      <c r="D1670" s="10">
        <v>41.404073650967597</v>
      </c>
      <c r="E1670" s="1">
        <v>7889</v>
      </c>
      <c r="F1670" s="2" t="s">
        <v>1835</v>
      </c>
      <c r="G1670" s="1"/>
      <c r="H1670" s="2" t="s">
        <v>34</v>
      </c>
      <c r="I1670" s="2" t="s">
        <v>151</v>
      </c>
      <c r="J1670" s="2" t="s">
        <v>945</v>
      </c>
      <c r="K1670" s="1">
        <v>12725.191999999999</v>
      </c>
      <c r="L1670" s="1">
        <v>192764.73199999999</v>
      </c>
      <c r="M1670" s="2" t="s">
        <v>20</v>
      </c>
      <c r="N1670" s="1">
        <v>2020</v>
      </c>
      <c r="O1670" s="1" t="str" cm="1">
        <f t="array" ref="O16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0" s="1" t="str" cm="1">
        <f t="array" ref="P167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0" s="2" t="s">
        <v>31</v>
      </c>
      <c r="R1670" s="2" t="str" cm="1">
        <f t="array" ref="R167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0" s="2" t="str">
        <f>IF(Esta[[#This Row],[TEC - Tipo de Estrutura 2]]="Pórtico","Vãos Multiplos",Esta[[#This Row],[TEC - Tipo de Estrutura 2]])</f>
        <v>Vãos Multiplos</v>
      </c>
      <c r="T1670" s="1">
        <v>3</v>
      </c>
      <c r="U1670" s="1">
        <v>50</v>
      </c>
      <c r="V1670" s="1">
        <v>50</v>
      </c>
      <c r="W1670" s="1">
        <v>20</v>
      </c>
      <c r="X1670" s="1">
        <v>13.4</v>
      </c>
      <c r="Y1670" s="8"/>
      <c r="Z1670" s="1" t="s">
        <v>37</v>
      </c>
      <c r="AA1670" s="2" t="s">
        <v>35</v>
      </c>
      <c r="AB1670" s="2" t="str" cm="1">
        <f t="array" ref="AB167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1" spans="1:29" ht="15" hidden="1" customHeight="1" x14ac:dyDescent="0.35">
      <c r="A1671" s="1">
        <v>2536</v>
      </c>
      <c r="B1671" s="1">
        <v>4</v>
      </c>
      <c r="C1671" s="11">
        <v>-8.6113967999884906</v>
      </c>
      <c r="D1671" s="10">
        <v>41.252481332175201</v>
      </c>
      <c r="E1671" s="1">
        <v>7946</v>
      </c>
      <c r="F1671" s="2" t="s">
        <v>1836</v>
      </c>
      <c r="G1671" s="1"/>
      <c r="H1671" s="2" t="s">
        <v>34</v>
      </c>
      <c r="I1671" s="2" t="s">
        <v>480</v>
      </c>
      <c r="J1671" s="2" t="s">
        <v>636</v>
      </c>
      <c r="K1671" s="1">
        <v>-40087</v>
      </c>
      <c r="L1671" s="1">
        <v>176028</v>
      </c>
      <c r="M1671" s="2" t="s">
        <v>20</v>
      </c>
      <c r="N1671" s="1">
        <v>2020</v>
      </c>
      <c r="O1671" s="1" t="str" cm="1">
        <f t="array" ref="O16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1" s="1" t="str" cm="1">
        <f t="array" ref="P167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1" s="2" t="s">
        <v>31</v>
      </c>
      <c r="R1671" s="2" t="str" cm="1">
        <f t="array" ref="R167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1" s="2" t="str">
        <f>IF(Esta[[#This Row],[TEC - Tipo de Estrutura 2]]="Pórtico","Vãos Multiplos",Esta[[#This Row],[TEC - Tipo de Estrutura 2]])</f>
        <v>Vãos Multiplos</v>
      </c>
      <c r="T1671" s="1">
        <v>3</v>
      </c>
      <c r="U1671" s="1">
        <v>34</v>
      </c>
      <c r="V1671" s="1">
        <v>12.74</v>
      </c>
      <c r="W1671" s="1">
        <v>18</v>
      </c>
      <c r="X1671" s="1">
        <v>6.9</v>
      </c>
      <c r="Y1671" s="8"/>
      <c r="Z1671" s="1" t="s">
        <v>37</v>
      </c>
      <c r="AA1671" s="2" t="s">
        <v>35</v>
      </c>
      <c r="AB1671" s="2" t="str" cm="1">
        <f t="array" ref="AB167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2" spans="1:29" ht="15" hidden="1" customHeight="1" x14ac:dyDescent="0.35">
      <c r="A1672" s="1">
        <v>2537</v>
      </c>
      <c r="B1672" s="1">
        <v>1</v>
      </c>
      <c r="C1672" s="11">
        <v>-8.6076671729342706</v>
      </c>
      <c r="D1672" s="10">
        <v>41.259745140429999</v>
      </c>
      <c r="E1672" s="1">
        <v>7949</v>
      </c>
      <c r="F1672" s="2" t="s">
        <v>1837</v>
      </c>
      <c r="G1672" s="1"/>
      <c r="H1672" s="2" t="s">
        <v>34</v>
      </c>
      <c r="I1672" s="2" t="s">
        <v>480</v>
      </c>
      <c r="J1672" s="2" t="s">
        <v>636</v>
      </c>
      <c r="K1672" s="1">
        <v>-39770</v>
      </c>
      <c r="L1672" s="1">
        <v>176833</v>
      </c>
      <c r="M1672" s="2" t="s">
        <v>20</v>
      </c>
      <c r="N1672" s="1">
        <v>2020</v>
      </c>
      <c r="O1672" s="1" t="str" cm="1">
        <f t="array" ref="O16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2" s="1" t="str" cm="1">
        <f t="array" ref="P167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2" s="2" t="s">
        <v>31</v>
      </c>
      <c r="R1672" s="2" t="str" cm="1">
        <f t="array" ref="R167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2" s="2" t="str">
        <f>IF(Esta[[#This Row],[TEC - Tipo de Estrutura 2]]="Pórtico","Vãos Multiplos",Esta[[#This Row],[TEC - Tipo de Estrutura 2]])</f>
        <v>Vãos Multiplos</v>
      </c>
      <c r="T1672" s="1">
        <v>3</v>
      </c>
      <c r="U1672" s="1">
        <v>34</v>
      </c>
      <c r="V1672" s="1">
        <v>11.4</v>
      </c>
      <c r="W1672" s="1">
        <v>18</v>
      </c>
      <c r="X1672" s="1">
        <v>6.7</v>
      </c>
      <c r="Y1672" s="8"/>
      <c r="Z1672" s="1" t="s">
        <v>37</v>
      </c>
      <c r="AA1672" s="2" t="s">
        <v>35</v>
      </c>
      <c r="AB1672" s="2" t="str" cm="1">
        <f t="array" ref="AB167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3" spans="1:29" ht="15" hidden="1" customHeight="1" x14ac:dyDescent="0.35">
      <c r="A1673" s="1">
        <v>2538</v>
      </c>
      <c r="B1673" s="1">
        <v>4</v>
      </c>
      <c r="C1673" s="11">
        <v>-8.0316700251379007</v>
      </c>
      <c r="D1673" s="10">
        <v>41.259273803826297</v>
      </c>
      <c r="E1673" s="1">
        <v>7950</v>
      </c>
      <c r="F1673" s="2" t="s">
        <v>1838</v>
      </c>
      <c r="G1673" s="1"/>
      <c r="H1673" s="2" t="s">
        <v>18</v>
      </c>
      <c r="I1673" s="2" t="s">
        <v>480</v>
      </c>
      <c r="J1673" s="2" t="s">
        <v>533</v>
      </c>
      <c r="K1673" s="1">
        <v>8501</v>
      </c>
      <c r="L1673" s="1">
        <v>176677</v>
      </c>
      <c r="M1673" s="2" t="s">
        <v>20</v>
      </c>
      <c r="N1673" s="1">
        <v>2012</v>
      </c>
      <c r="O1673" s="1" t="str" cm="1">
        <f t="array" ref="O16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3" s="1" t="str" cm="1">
        <f t="array" ref="P167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3" s="2" t="s">
        <v>57</v>
      </c>
      <c r="R1673" s="2" t="str" cm="1">
        <f t="array" ref="R167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73" s="2" t="str">
        <f>IF(Esta[[#This Row],[TEC - Tipo de Estrutura 2]]="Pórtico","Vãos Multiplos",Esta[[#This Row],[TEC - Tipo de Estrutura 2]])</f>
        <v>Vãos Multiplos</v>
      </c>
      <c r="T1673" s="7"/>
      <c r="U1673" s="3"/>
      <c r="V1673" s="1">
        <v>1</v>
      </c>
      <c r="X1673" s="7"/>
      <c r="Y1673" s="8"/>
      <c r="Z1673" s="1" t="s">
        <v>37</v>
      </c>
      <c r="AA1673" s="2" t="s">
        <v>23</v>
      </c>
      <c r="AB1673" s="2" t="str" cm="1">
        <f t="array" ref="AB167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4" spans="1:29" ht="15" hidden="1" customHeight="1" x14ac:dyDescent="0.35">
      <c r="A1674" s="1">
        <v>2539</v>
      </c>
      <c r="B1674" s="1">
        <v>2</v>
      </c>
      <c r="C1674" s="11">
        <v>-8.2287082849550206</v>
      </c>
      <c r="D1674" s="10">
        <v>40.317030247627201</v>
      </c>
      <c r="E1674" s="1">
        <v>7970</v>
      </c>
      <c r="F1674" s="2" t="s">
        <v>1839</v>
      </c>
      <c r="G1674" s="1"/>
      <c r="H1674" s="2" t="s">
        <v>18</v>
      </c>
      <c r="I1674" s="2" t="s">
        <v>600</v>
      </c>
      <c r="J1674" s="2" t="s">
        <v>871</v>
      </c>
      <c r="K1674" s="1">
        <v>-8125.77</v>
      </c>
      <c r="L1674" s="1">
        <v>72040.447</v>
      </c>
      <c r="M1674" s="2" t="s">
        <v>20</v>
      </c>
      <c r="N1674" s="1">
        <v>2021</v>
      </c>
      <c r="O1674" s="1" t="str" cm="1">
        <f t="array" ref="O16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4" s="1" t="str" cm="1">
        <f t="array" ref="P167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4" s="2" t="s">
        <v>96</v>
      </c>
      <c r="R1674" s="2" t="str" cm="1">
        <f t="array" ref="R167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74" s="2" t="str">
        <f>IF(Esta[[#This Row],[TEC - Tipo de Estrutura 2]]="Pórtico","Vãos Multiplos",Esta[[#This Row],[TEC - Tipo de Estrutura 2]])</f>
        <v>Vãos Multiplos</v>
      </c>
      <c r="T1674" s="1">
        <v>1</v>
      </c>
      <c r="U1674" s="1">
        <v>10.4</v>
      </c>
      <c r="V1674" s="1">
        <v>23</v>
      </c>
      <c r="W1674" s="1">
        <v>10.4</v>
      </c>
      <c r="X1674" s="7"/>
      <c r="Y1674" s="8"/>
      <c r="Z1674" s="1" t="s">
        <v>41</v>
      </c>
      <c r="AA1674" s="2" t="s">
        <v>23</v>
      </c>
      <c r="AB1674" s="2" t="str" cm="1">
        <f t="array" ref="AB167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5" spans="1:29" ht="15" hidden="1" customHeight="1" x14ac:dyDescent="0.35">
      <c r="A1675" s="1">
        <v>2540</v>
      </c>
      <c r="B1675" s="1">
        <v>4</v>
      </c>
      <c r="C1675" s="11">
        <v>-8.3092986992696805</v>
      </c>
      <c r="D1675" s="10">
        <v>39.691812283060003</v>
      </c>
      <c r="E1675" s="1">
        <v>7977</v>
      </c>
      <c r="F1675" s="2" t="s">
        <v>1840</v>
      </c>
      <c r="G1675" s="1"/>
      <c r="H1675" s="2" t="s">
        <v>18</v>
      </c>
      <c r="I1675" s="2" t="s">
        <v>48</v>
      </c>
      <c r="J1675" s="2" t="s">
        <v>328</v>
      </c>
      <c r="K1675" s="1">
        <v>-15113</v>
      </c>
      <c r="L1675" s="1">
        <v>2630</v>
      </c>
      <c r="M1675" s="2" t="s">
        <v>20</v>
      </c>
      <c r="N1675" s="1">
        <v>2006</v>
      </c>
      <c r="O1675" s="1" t="str" cm="1">
        <f t="array" ref="O16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5" s="1" t="str" cm="1">
        <f t="array" ref="P167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5" s="2" t="s">
        <v>31</v>
      </c>
      <c r="R1675" s="2" t="str" cm="1">
        <f t="array" ref="R167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5" s="2" t="str">
        <f>IF(Esta[[#This Row],[TEC - Tipo de Estrutura 2]]="Pórtico","Vãos Multiplos",Esta[[#This Row],[TEC - Tipo de Estrutura 2]])</f>
        <v>Vãos Multiplos</v>
      </c>
      <c r="T1675" s="1">
        <v>3</v>
      </c>
      <c r="U1675" s="1">
        <v>49</v>
      </c>
      <c r="V1675" s="1">
        <v>28</v>
      </c>
      <c r="W1675" s="1">
        <v>25</v>
      </c>
      <c r="X1675" s="1">
        <v>10.75</v>
      </c>
      <c r="Y1675" s="8"/>
      <c r="Z1675" s="1" t="s">
        <v>22</v>
      </c>
      <c r="AA1675" s="2" t="s">
        <v>35</v>
      </c>
      <c r="AB1675" s="2" t="str" cm="1">
        <f t="array" ref="AB167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6" spans="1:29" ht="15" hidden="1" customHeight="1" x14ac:dyDescent="0.35">
      <c r="A1676" s="1">
        <v>2541</v>
      </c>
      <c r="B1676" s="1">
        <v>4</v>
      </c>
      <c r="C1676" s="11">
        <v>-8.6746980167430099</v>
      </c>
      <c r="D1676" s="10">
        <v>39.942979564084901</v>
      </c>
      <c r="E1676" s="1">
        <v>7978</v>
      </c>
      <c r="F1676" s="2" t="s">
        <v>1841</v>
      </c>
      <c r="G1676" s="1"/>
      <c r="H1676" s="2" t="s">
        <v>34</v>
      </c>
      <c r="I1676" s="2" t="s">
        <v>99</v>
      </c>
      <c r="J1676" s="2" t="s">
        <v>140</v>
      </c>
      <c r="K1676" s="1">
        <v>-46287</v>
      </c>
      <c r="L1676" s="1">
        <v>30643</v>
      </c>
      <c r="M1676" s="2" t="s">
        <v>20</v>
      </c>
      <c r="N1676" s="1">
        <v>1999</v>
      </c>
      <c r="O1676" s="1" t="str" cm="1">
        <f t="array" ref="O16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6" s="1" t="str" cm="1">
        <f t="array" ref="P167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6" s="2" t="s">
        <v>31</v>
      </c>
      <c r="R1676" s="2" t="str" cm="1">
        <f t="array" ref="R167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6" s="2" t="str">
        <f>IF(Esta[[#This Row],[TEC - Tipo de Estrutura 2]]="Pórtico","Vãos Multiplos",Esta[[#This Row],[TEC - Tipo de Estrutura 2]])</f>
        <v>Vãos Multiplos</v>
      </c>
      <c r="T1676" s="1">
        <v>3</v>
      </c>
      <c r="U1676" s="1">
        <v>54</v>
      </c>
      <c r="V1676" s="1">
        <v>9</v>
      </c>
      <c r="W1676" s="1">
        <v>24</v>
      </c>
      <c r="X1676" s="1">
        <v>8.5</v>
      </c>
      <c r="Y1676" s="1">
        <v>4599</v>
      </c>
      <c r="Z1676" s="1" t="s">
        <v>22</v>
      </c>
      <c r="AA1676" s="2" t="s">
        <v>35</v>
      </c>
      <c r="AB1676" s="2" t="str" cm="1">
        <f t="array" ref="AB167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7" spans="1:29" ht="15" hidden="1" customHeight="1" x14ac:dyDescent="0.35">
      <c r="A1677" s="1">
        <v>2542</v>
      </c>
      <c r="B1677" s="1">
        <v>4</v>
      </c>
      <c r="C1677" s="11">
        <v>-8.1391741048626791</v>
      </c>
      <c r="D1677" s="10">
        <v>39.598572797192901</v>
      </c>
      <c r="E1677" s="1">
        <v>7982</v>
      </c>
      <c r="F1677" s="2" t="s">
        <v>1842</v>
      </c>
      <c r="G1677" s="1"/>
      <c r="H1677" s="2" t="s">
        <v>34</v>
      </c>
      <c r="I1677" s="2" t="s">
        <v>48</v>
      </c>
      <c r="J1677" s="2" t="s">
        <v>291</v>
      </c>
      <c r="K1677" s="1">
        <v>-521</v>
      </c>
      <c r="L1677" s="1">
        <v>-7737</v>
      </c>
      <c r="M1677" s="2" t="s">
        <v>20</v>
      </c>
      <c r="N1677" s="1">
        <v>2008</v>
      </c>
      <c r="O1677" s="1" t="str" cm="1">
        <f t="array" ref="O16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7" s="1" t="str" cm="1">
        <f t="array" ref="P167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7" s="2" t="s">
        <v>31</v>
      </c>
      <c r="R1677" s="2" t="str" cm="1">
        <f t="array" ref="R167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7" s="2" t="str">
        <f>IF(Esta[[#This Row],[TEC - Tipo de Estrutura 2]]="Pórtico","Vãos Multiplos",Esta[[#This Row],[TEC - Tipo de Estrutura 2]])</f>
        <v>Vãos Multiplos</v>
      </c>
      <c r="T1677" s="1">
        <v>3</v>
      </c>
      <c r="U1677" s="1">
        <v>3</v>
      </c>
      <c r="V1677" s="1">
        <v>1</v>
      </c>
      <c r="W1677" s="1">
        <v>1</v>
      </c>
      <c r="X1677" s="1">
        <v>1</v>
      </c>
      <c r="Y1677" s="8"/>
      <c r="Z1677" s="1" t="s">
        <v>22</v>
      </c>
      <c r="AA1677" s="2" t="s">
        <v>35</v>
      </c>
      <c r="AB1677" s="2" t="str" cm="1">
        <f t="array" ref="AB167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8" spans="1:29" ht="15" hidden="1" customHeight="1" x14ac:dyDescent="0.35">
      <c r="A1678" s="1">
        <v>2543</v>
      </c>
      <c r="B1678" s="1">
        <v>4</v>
      </c>
      <c r="C1678" s="11">
        <v>-8.1636218486840395</v>
      </c>
      <c r="D1678" s="10">
        <v>39.515201188801498</v>
      </c>
      <c r="E1678" s="1">
        <v>7983</v>
      </c>
      <c r="F1678" s="2" t="s">
        <v>1843</v>
      </c>
      <c r="G1678" s="1"/>
      <c r="H1678" s="2" t="s">
        <v>34</v>
      </c>
      <c r="I1678" s="2" t="s">
        <v>48</v>
      </c>
      <c r="J1678" s="2" t="s">
        <v>291</v>
      </c>
      <c r="K1678" s="1">
        <v>-2624</v>
      </c>
      <c r="L1678" s="1">
        <v>-16993</v>
      </c>
      <c r="M1678" s="2" t="s">
        <v>20</v>
      </c>
      <c r="N1678" s="1">
        <v>2008</v>
      </c>
      <c r="O1678" s="1" t="str" cm="1">
        <f t="array" ref="O16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8" s="1" t="str" cm="1">
        <f t="array" ref="P1678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8" s="2" t="s">
        <v>31</v>
      </c>
      <c r="R1678" s="2" t="str" cm="1">
        <f t="array" ref="R1678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78" s="2" t="str">
        <f>IF(Esta[[#This Row],[TEC - Tipo de Estrutura 2]]="Pórtico","Vãos Multiplos",Esta[[#This Row],[TEC - Tipo de Estrutura 2]])</f>
        <v>Vãos Multiplos</v>
      </c>
      <c r="T1678" s="1">
        <v>3</v>
      </c>
      <c r="U1678" s="1">
        <v>3</v>
      </c>
      <c r="V1678" s="1">
        <v>1</v>
      </c>
      <c r="W1678" s="1">
        <v>1</v>
      </c>
      <c r="X1678" s="1">
        <v>1</v>
      </c>
      <c r="Y1678" s="8"/>
      <c r="Z1678" s="1" t="s">
        <v>22</v>
      </c>
      <c r="AA1678" s="2" t="s">
        <v>35</v>
      </c>
      <c r="AB1678" s="2" t="str" cm="1">
        <f t="array" ref="AB1678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8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79" spans="1:29" ht="15" hidden="1" customHeight="1" x14ac:dyDescent="0.35">
      <c r="A1679" s="1">
        <v>2545</v>
      </c>
      <c r="B1679" s="1">
        <v>4</v>
      </c>
      <c r="C1679" s="11">
        <v>-8.4048620477013998</v>
      </c>
      <c r="D1679" s="10">
        <v>40.938147613279</v>
      </c>
      <c r="E1679" s="1">
        <v>7987</v>
      </c>
      <c r="F1679" s="2" t="s">
        <v>1844</v>
      </c>
      <c r="G1679" s="1"/>
      <c r="H1679" s="2" t="s">
        <v>18</v>
      </c>
      <c r="I1679" s="2" t="s">
        <v>1076</v>
      </c>
      <c r="J1679" s="2" t="s">
        <v>1132</v>
      </c>
      <c r="K1679" s="1">
        <v>-22885.421999999999</v>
      </c>
      <c r="L1679" s="1">
        <v>141044.66800000001</v>
      </c>
      <c r="M1679" s="2" t="s">
        <v>20</v>
      </c>
      <c r="N1679" s="1">
        <v>2022</v>
      </c>
      <c r="O1679" s="1" t="str" cm="1">
        <f t="array" ref="O16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9" s="1" t="str" cm="1">
        <f t="array" ref="P1679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79" s="2" t="s">
        <v>96</v>
      </c>
      <c r="R1679" s="2" t="str" cm="1">
        <f t="array" ref="R1679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79" s="2" t="str">
        <f>IF(Esta[[#This Row],[TEC - Tipo de Estrutura 2]]="Pórtico","Vãos Multiplos",Esta[[#This Row],[TEC - Tipo de Estrutura 2]])</f>
        <v>Vãos Multiplos</v>
      </c>
      <c r="T1679" s="1">
        <v>1</v>
      </c>
      <c r="U1679" s="1">
        <v>11.8</v>
      </c>
      <c r="V1679" s="1">
        <v>11</v>
      </c>
      <c r="W1679" s="1">
        <v>11.8</v>
      </c>
      <c r="X1679" s="7"/>
      <c r="Y1679" s="8"/>
      <c r="Z1679" s="1" t="s">
        <v>37</v>
      </c>
      <c r="AA1679" s="2" t="s">
        <v>23</v>
      </c>
      <c r="AB1679" s="2" t="str" cm="1">
        <f t="array" ref="AB1679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79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0" spans="1:29" ht="15" hidden="1" customHeight="1" x14ac:dyDescent="0.35">
      <c r="A1680" s="1">
        <v>2546</v>
      </c>
      <c r="B1680" s="1">
        <v>4</v>
      </c>
      <c r="C1680" s="11">
        <v>-8.4114409758270892</v>
      </c>
      <c r="D1680" s="10">
        <v>40.934949049341697</v>
      </c>
      <c r="E1680" s="1">
        <v>7988</v>
      </c>
      <c r="F1680" s="2" t="s">
        <v>1845</v>
      </c>
      <c r="G1680" s="1"/>
      <c r="H1680" s="2" t="s">
        <v>34</v>
      </c>
      <c r="I1680" s="2" t="s">
        <v>1076</v>
      </c>
      <c r="J1680" s="2" t="s">
        <v>1132</v>
      </c>
      <c r="K1680" s="1">
        <v>-23440.59</v>
      </c>
      <c r="L1680" s="1">
        <v>140691.201</v>
      </c>
      <c r="M1680" s="2" t="s">
        <v>20</v>
      </c>
      <c r="N1680" s="1">
        <v>2022</v>
      </c>
      <c r="O1680" s="1" t="str" cm="1">
        <f t="array" ref="O16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0" s="1" t="str" cm="1">
        <f t="array" ref="P1680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0" s="2" t="s">
        <v>31</v>
      </c>
      <c r="R1680" s="2" t="str" cm="1">
        <f t="array" ref="R1680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0" s="2" t="str">
        <f>IF(Esta[[#This Row],[TEC - Tipo de Estrutura 2]]="Pórtico","Vãos Multiplos",Esta[[#This Row],[TEC - Tipo de Estrutura 2]])</f>
        <v>Vãos Multiplos</v>
      </c>
      <c r="T1680" s="1">
        <v>3</v>
      </c>
      <c r="U1680" s="1">
        <v>39</v>
      </c>
      <c r="V1680" s="1">
        <v>10.3</v>
      </c>
      <c r="W1680" s="1">
        <v>19</v>
      </c>
      <c r="X1680" s="1">
        <v>7.8</v>
      </c>
      <c r="Y1680" s="8"/>
      <c r="Z1680" s="1" t="s">
        <v>37</v>
      </c>
      <c r="AA1680" s="2" t="s">
        <v>35</v>
      </c>
      <c r="AB1680" s="2" t="str" cm="1">
        <f t="array" ref="AB1680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0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1" spans="1:29" ht="15" hidden="1" customHeight="1" x14ac:dyDescent="0.35">
      <c r="A1681" s="1">
        <v>2547</v>
      </c>
      <c r="B1681" s="1">
        <v>2</v>
      </c>
      <c r="C1681" s="11">
        <v>-8.4128661582412008</v>
      </c>
      <c r="D1681" s="10">
        <v>40.9340849380526</v>
      </c>
      <c r="E1681" s="1">
        <v>7989</v>
      </c>
      <c r="F1681" s="2" t="s">
        <v>1846</v>
      </c>
      <c r="G1681" s="1"/>
      <c r="H1681" s="2" t="s">
        <v>55</v>
      </c>
      <c r="I1681" s="2" t="s">
        <v>1076</v>
      </c>
      <c r="J1681" s="2" t="s">
        <v>1132</v>
      </c>
      <c r="K1681" s="1">
        <v>-23560.922999999999</v>
      </c>
      <c r="L1681" s="1">
        <v>140595.622</v>
      </c>
      <c r="M1681" s="2" t="s">
        <v>20</v>
      </c>
      <c r="N1681" s="1">
        <v>2022</v>
      </c>
      <c r="O1681" s="1" t="str" cm="1">
        <f t="array" ref="O16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1" s="1" t="str" cm="1">
        <f t="array" ref="P1681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1" s="2" t="s">
        <v>31</v>
      </c>
      <c r="R1681" s="2" t="str" cm="1">
        <f t="array" ref="R1681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1" s="2" t="str">
        <f>IF(Esta[[#This Row],[TEC - Tipo de Estrutura 2]]="Pórtico","Vãos Multiplos",Esta[[#This Row],[TEC - Tipo de Estrutura 2]])</f>
        <v>Vãos Multiplos</v>
      </c>
      <c r="T1681" s="1">
        <v>4</v>
      </c>
      <c r="U1681" s="1">
        <v>132</v>
      </c>
      <c r="V1681" s="1">
        <v>16.75</v>
      </c>
      <c r="W1681" s="1">
        <v>36</v>
      </c>
      <c r="X1681" s="1">
        <v>18</v>
      </c>
      <c r="Y1681" s="8"/>
      <c r="Z1681" s="1" t="s">
        <v>37</v>
      </c>
      <c r="AA1681" s="2" t="s">
        <v>35</v>
      </c>
      <c r="AB1681" s="2" t="str" cm="1">
        <f t="array" ref="AB1681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1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2" spans="1:29" ht="15" hidden="1" customHeight="1" x14ac:dyDescent="0.35">
      <c r="A1682" s="1">
        <v>2548</v>
      </c>
      <c r="B1682" s="1">
        <v>4</v>
      </c>
      <c r="C1682" s="11">
        <v>-8.4206468296764108</v>
      </c>
      <c r="D1682" s="10">
        <v>40.9370592559968</v>
      </c>
      <c r="E1682" s="1">
        <v>7991</v>
      </c>
      <c r="F1682" s="2" t="s">
        <v>1847</v>
      </c>
      <c r="G1682" s="1"/>
      <c r="H1682" s="2" t="s">
        <v>34</v>
      </c>
      <c r="I1682" s="2" t="s">
        <v>1076</v>
      </c>
      <c r="J1682" s="2" t="s">
        <v>1132</v>
      </c>
      <c r="K1682" s="1">
        <v>-24215.117999999999</v>
      </c>
      <c r="L1682" s="1">
        <v>140928.054</v>
      </c>
      <c r="M1682" s="2" t="s">
        <v>20</v>
      </c>
      <c r="N1682" s="1">
        <v>2022</v>
      </c>
      <c r="O1682" s="1" t="str" cm="1">
        <f t="array" ref="O16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2" s="1" t="str" cm="1">
        <f t="array" ref="P1682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2" s="2" t="s">
        <v>31</v>
      </c>
      <c r="R1682" s="2" t="str" cm="1">
        <f t="array" ref="R1682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2" s="2" t="str">
        <f>IF(Esta[[#This Row],[TEC - Tipo de Estrutura 2]]="Pórtico","Vãos Multiplos",Esta[[#This Row],[TEC - Tipo de Estrutura 2]])</f>
        <v>Vãos Multiplos</v>
      </c>
      <c r="T1682" s="1">
        <v>3</v>
      </c>
      <c r="U1682" s="1">
        <v>41</v>
      </c>
      <c r="V1682" s="1">
        <v>11.8</v>
      </c>
      <c r="W1682" s="1">
        <v>19</v>
      </c>
      <c r="X1682" s="1">
        <v>10.6</v>
      </c>
      <c r="Y1682" s="8"/>
      <c r="Z1682" s="1" t="s">
        <v>37</v>
      </c>
      <c r="AA1682" s="2" t="s">
        <v>35</v>
      </c>
      <c r="AB1682" s="2" t="str" cm="1">
        <f t="array" ref="AB1682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2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3" spans="1:29" ht="15" hidden="1" customHeight="1" x14ac:dyDescent="0.35">
      <c r="A1683" s="1">
        <v>2550</v>
      </c>
      <c r="B1683" s="1">
        <v>4</v>
      </c>
      <c r="C1683" s="11">
        <v>-8.4319829286698802</v>
      </c>
      <c r="D1683" s="10">
        <v>40.936382964541998</v>
      </c>
      <c r="E1683" s="1">
        <v>7993</v>
      </c>
      <c r="F1683" s="2" t="s">
        <v>1848</v>
      </c>
      <c r="G1683" s="1"/>
      <c r="H1683" s="2" t="s">
        <v>34</v>
      </c>
      <c r="I1683" s="2" t="s">
        <v>1076</v>
      </c>
      <c r="J1683" s="2" t="s">
        <v>1166</v>
      </c>
      <c r="K1683" s="1">
        <v>-25170.047999999999</v>
      </c>
      <c r="L1683" s="1">
        <v>140856.15100000001</v>
      </c>
      <c r="M1683" s="2" t="s">
        <v>20</v>
      </c>
      <c r="N1683" s="1">
        <v>2022</v>
      </c>
      <c r="O1683" s="1" t="str" cm="1">
        <f t="array" ref="O16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3" s="1" t="str" cm="1">
        <f t="array" ref="P1683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3" s="2" t="s">
        <v>31</v>
      </c>
      <c r="R1683" s="2" t="str" cm="1">
        <f t="array" ref="R1683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3" s="2" t="str">
        <f>IF(Esta[[#This Row],[TEC - Tipo de Estrutura 2]]="Pórtico","Vãos Multiplos",Esta[[#This Row],[TEC - Tipo de Estrutura 2]])</f>
        <v>Vãos Multiplos</v>
      </c>
      <c r="T1683" s="1">
        <v>3</v>
      </c>
      <c r="U1683" s="1">
        <v>39</v>
      </c>
      <c r="V1683" s="1">
        <v>11.8</v>
      </c>
      <c r="W1683" s="1">
        <v>19</v>
      </c>
      <c r="X1683" s="1">
        <v>10.7</v>
      </c>
      <c r="Y1683" s="8"/>
      <c r="Z1683" s="1" t="s">
        <v>37</v>
      </c>
      <c r="AA1683" s="2" t="s">
        <v>35</v>
      </c>
      <c r="AB1683" s="2" t="str" cm="1">
        <f t="array" ref="AB1683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3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4" spans="1:29" ht="15" hidden="1" customHeight="1" x14ac:dyDescent="0.35">
      <c r="A1684" s="1">
        <v>2551</v>
      </c>
      <c r="B1684" s="1">
        <v>1</v>
      </c>
      <c r="C1684" s="11">
        <v>-8.4345199660864694</v>
      </c>
      <c r="D1684" s="10">
        <v>40.935169845570996</v>
      </c>
      <c r="E1684" s="1">
        <v>7994</v>
      </c>
      <c r="F1684" s="2" t="s">
        <v>1849</v>
      </c>
      <c r="G1684" s="1"/>
      <c r="H1684" s="2" t="s">
        <v>55</v>
      </c>
      <c r="I1684" s="2" t="s">
        <v>1076</v>
      </c>
      <c r="J1684" s="2" t="s">
        <v>1124</v>
      </c>
      <c r="K1684" s="1">
        <v>-25384.171999999999</v>
      </c>
      <c r="L1684" s="1">
        <v>140722.16399999999</v>
      </c>
      <c r="M1684" s="2" t="s">
        <v>20</v>
      </c>
      <c r="N1684" s="1">
        <v>2022</v>
      </c>
      <c r="O1684" s="1" t="str" cm="1">
        <f t="array" ref="O16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4" s="1" t="str" cm="1">
        <f t="array" ref="P1684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4" s="2" t="s">
        <v>31</v>
      </c>
      <c r="R1684" s="2" t="str" cm="1">
        <f t="array" ref="R1684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4" s="2" t="str">
        <f>IF(Esta[[#This Row],[TEC - Tipo de Estrutura 2]]="Pórtico","Vãos Multiplos",Esta[[#This Row],[TEC - Tipo de Estrutura 2]])</f>
        <v>Vãos Multiplos</v>
      </c>
      <c r="T1684" s="1">
        <v>5</v>
      </c>
      <c r="U1684" s="1">
        <v>168</v>
      </c>
      <c r="V1684" s="1">
        <v>15</v>
      </c>
      <c r="W1684" s="1">
        <v>36</v>
      </c>
      <c r="X1684" s="1">
        <v>20.3</v>
      </c>
      <c r="Y1684" s="8"/>
      <c r="Z1684" s="1" t="s">
        <v>37</v>
      </c>
      <c r="AA1684" s="2" t="s">
        <v>35</v>
      </c>
      <c r="AB1684" s="2" t="str" cm="1">
        <f t="array" ref="AB1684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4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5" spans="1:29" ht="15" hidden="1" customHeight="1" x14ac:dyDescent="0.35">
      <c r="A1685" s="1">
        <v>2552</v>
      </c>
      <c r="B1685" s="1">
        <v>8</v>
      </c>
      <c r="C1685" s="11">
        <v>-8.4498011014455408</v>
      </c>
      <c r="D1685" s="10">
        <v>40.931899535533603</v>
      </c>
      <c r="E1685" s="1">
        <v>7996</v>
      </c>
      <c r="F1685" s="2" t="s">
        <v>1850</v>
      </c>
      <c r="G1685" s="1"/>
      <c r="H1685" s="2" t="s">
        <v>55</v>
      </c>
      <c r="I1685" s="2" t="s">
        <v>1076</v>
      </c>
      <c r="J1685" s="2" t="s">
        <v>1124</v>
      </c>
      <c r="K1685" s="1">
        <v>-26672.43</v>
      </c>
      <c r="L1685" s="1">
        <v>140363.535</v>
      </c>
      <c r="M1685" s="2" t="s">
        <v>20</v>
      </c>
      <c r="N1685" s="1">
        <v>2022</v>
      </c>
      <c r="O1685" s="1" t="str" cm="1">
        <f t="array" ref="O16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5" s="1" t="str" cm="1">
        <f t="array" ref="P1685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5" s="2" t="s">
        <v>31</v>
      </c>
      <c r="R1685" s="2" t="str" cm="1">
        <f t="array" ref="R1685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5" s="2" t="str">
        <f>IF(Esta[[#This Row],[TEC - Tipo de Estrutura 2]]="Pórtico","Vãos Multiplos",Esta[[#This Row],[TEC - Tipo de Estrutura 2]])</f>
        <v>Vãos Multiplos</v>
      </c>
      <c r="T1685" s="1">
        <v>17</v>
      </c>
      <c r="U1685" s="1">
        <v>574</v>
      </c>
      <c r="V1685" s="1">
        <v>15</v>
      </c>
      <c r="W1685" s="1">
        <v>36</v>
      </c>
      <c r="X1685" s="1">
        <v>23.6</v>
      </c>
      <c r="Y1685" s="8"/>
      <c r="Z1685" s="1" t="s">
        <v>37</v>
      </c>
      <c r="AA1685" s="2" t="s">
        <v>35</v>
      </c>
      <c r="AB1685" s="2" t="str" cm="1">
        <f t="array" ref="AB1685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5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6" spans="1:29" ht="15" hidden="1" customHeight="1" x14ac:dyDescent="0.35">
      <c r="A1686" s="1">
        <v>2554</v>
      </c>
      <c r="B1686" s="1">
        <v>4</v>
      </c>
      <c r="C1686" s="11">
        <v>-8.4666422273519899</v>
      </c>
      <c r="D1686" s="10">
        <v>40.931479077691897</v>
      </c>
      <c r="E1686" s="1">
        <v>7998</v>
      </c>
      <c r="F1686" s="2" t="s">
        <v>1851</v>
      </c>
      <c r="G1686" s="1"/>
      <c r="H1686" s="2" t="s">
        <v>18</v>
      </c>
      <c r="I1686" s="2" t="s">
        <v>1076</v>
      </c>
      <c r="J1686" s="2" t="s">
        <v>1166</v>
      </c>
      <c r="K1686" s="1">
        <v>-28091</v>
      </c>
      <c r="L1686" s="1">
        <v>140322.11499999999</v>
      </c>
      <c r="M1686" s="2" t="s">
        <v>20</v>
      </c>
      <c r="N1686" s="1">
        <v>2022</v>
      </c>
      <c r="O1686" s="1" t="str" cm="1">
        <f t="array" ref="O16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6" s="1" t="str" cm="1">
        <f t="array" ref="P1686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6" s="2" t="s">
        <v>96</v>
      </c>
      <c r="R1686" s="2" t="str" cm="1">
        <f t="array" ref="R1686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Pórtico</v>
      </c>
      <c r="S1686" s="2" t="str">
        <f>IF(Esta[[#This Row],[TEC - Tipo de Estrutura 2]]="Pórtico","Vãos Multiplos",Esta[[#This Row],[TEC - Tipo de Estrutura 2]])</f>
        <v>Vãos Multiplos</v>
      </c>
      <c r="T1686" s="1">
        <v>1</v>
      </c>
      <c r="U1686" s="1">
        <v>13.2</v>
      </c>
      <c r="V1686" s="1">
        <v>62</v>
      </c>
      <c r="W1686" s="1">
        <v>13.2</v>
      </c>
      <c r="X1686" s="7"/>
      <c r="Y1686" s="8"/>
      <c r="Z1686" s="1" t="s">
        <v>37</v>
      </c>
      <c r="AA1686" s="2" t="s">
        <v>23</v>
      </c>
      <c r="AB1686" s="2" t="str" cm="1">
        <f t="array" ref="AB1686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6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  <row r="1687" spans="1:29" ht="15" hidden="1" customHeight="1" x14ac:dyDescent="0.35">
      <c r="A1687" s="1">
        <v>2556</v>
      </c>
      <c r="B1687" s="1">
        <v>4</v>
      </c>
      <c r="C1687" s="11">
        <v>-8.6094160250059506</v>
      </c>
      <c r="D1687" s="10">
        <v>41.929402988539699</v>
      </c>
      <c r="E1687" s="1">
        <v>8013</v>
      </c>
      <c r="F1687" s="2" t="s">
        <v>1852</v>
      </c>
      <c r="G1687" s="1"/>
      <c r="H1687" s="2" t="s">
        <v>55</v>
      </c>
      <c r="I1687" s="2" t="s">
        <v>262</v>
      </c>
      <c r="J1687" s="2" t="s">
        <v>1135</v>
      </c>
      <c r="K1687" s="1">
        <v>-39506.093099999998</v>
      </c>
      <c r="L1687" s="1">
        <v>251209.9418</v>
      </c>
      <c r="M1687" s="2" t="s">
        <v>20</v>
      </c>
      <c r="N1687" s="1">
        <v>2022</v>
      </c>
      <c r="O1687" s="1" t="str" cm="1">
        <f t="array" ref="O16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7" s="1" t="str" cm="1">
        <f t="array" ref="P1687">_xlfn.IFS(Esta[[#This Row],[Intervalo de Anos]]="Antes de 1960","Antes de 1983",Esta[[#This Row],[Intervalo de Anos]]="1960-1983","Antes de 1983",Esta[[#This Row],[Intervalo de Anos]]="1983-2010","Depois de 1983",Esta[[#This Row],[Intervalo de Anos]]="Depois de 2010","Depois de 1983")</f>
        <v>Depois de 1983</v>
      </c>
      <c r="Q1687" s="2" t="s">
        <v>31</v>
      </c>
      <c r="R1687" s="2" t="str" cm="1">
        <f t="array" ref="R1687">_xlfn.IFS(Esta[[#This Row],[TEC - Tipo de Estrutura]]="Alvenaria Alargada","Arco",Esta[[#This Row],[TEC - Tipo de Estrutura]]="Arco (simples ou múltiplos)","Arco",Esta[[#This Row],[TEC - Tipo de Estrutura]]="Arco Pré-Fabricado","Arco",Esta[[#This Row],[TEC - Tipo de Estrutura]]="Estrutura Tubular","Outro",Esta[[#This Row],[TEC - Tipo de Estrutura]]="Estrutura Tubular tipo ""ARMCO""","Outro",Esta[[#This Row],[TEC - Tipo de Estrutura]]="Misto de Soluções","Outro",Esta[[#This Row],[TEC - Tipo de Estrutura]]="Outro","Outro",Esta[[#This Row],[TEC - Tipo de Estrutura]]="Pórtico","Pórtico",Esta[[#This Row],[TEC - Tipo de Estrutura]]="Quadro","Pórtico",Esta[[#This Row],[TEC - Tipo de Estrutura]]="Tabuleiro simples/apoiado","Tabuleiro simples/apoiado",Esta[[#This Row],[TEC - Tipo de Estrutura]]="Tirantes","Outro",Esta[[#This Row],[TEC - Tipo de Estrutura]]="Vãos Multiplos","Vãos Multiplos",Esta[[#This Row],[TEC - Tipo de Estrutura]]="Vigas Gerber","Vãos Multiplos")</f>
        <v>Vãos Multiplos</v>
      </c>
      <c r="S1687" s="2" t="str">
        <f>IF(Esta[[#This Row],[TEC - Tipo de Estrutura 2]]="Pórtico","Vãos Multiplos",Esta[[#This Row],[TEC - Tipo de Estrutura 2]])</f>
        <v>Vãos Multiplos</v>
      </c>
      <c r="T1687" s="1">
        <v>3</v>
      </c>
      <c r="U1687" s="1">
        <v>65.2</v>
      </c>
      <c r="V1687" s="1">
        <v>15.65</v>
      </c>
      <c r="W1687" s="1">
        <v>25</v>
      </c>
      <c r="X1687" s="1">
        <v>11.1</v>
      </c>
      <c r="Y1687" s="8"/>
      <c r="Z1687" s="1" t="s">
        <v>37</v>
      </c>
      <c r="AA1687" s="2" t="s">
        <v>35</v>
      </c>
      <c r="AB1687" s="2" t="str" cm="1">
        <f t="array" ref="AB1687">_xlfn.IFS(Esta[[#This Row],[CON - Material 1]]="Aço","Aço",Esta[[#This Row],[CON - Material 1]]="Aço (tipo ARMCO)","Aço",Esta[[#This Row],[CON - Material 1]]="Aço aparafusado","Aço",Esta[[#This Row],[CON - Material 1]]="Aço rebitado","Aço",Esta[[#This Row],[CON - Material 1]]="Alvenaria de Pedra","Alvenaria de Pedra",Esta[[#This Row],[CON - Material 1]]="Alvenaria de Tijolo Rebocada","Alvenaria de Tijolo",Esta[[#This Row],[CON - Material 1]]="Alvenaria de Tijolo","Alvenaria de Tijolo",Esta[[#This Row],[CON - Material 1]]="Alvenaria Rebocada","Alvenaria de Tijolo",Esta[[#This Row],[CON - Material 1]]="Betão Armado","Betão Armado",Esta[[#This Row],[CON - Material 1]]="Betão Armado Pré-esforçado","Betão Armado",Esta[[#This Row],[CON - Material 1]]="Ferro","Aço",Esta[[#This Row],[CON - Material 1]]="Misto Aço-Betão","Betão Armado",Esta[[#This Row],[CON - Material 1]]="Outros","Outros",Esta[[#This Row],[CON - Material 1]]="Pedra Natural","Alvenaria de Pedra")</f>
        <v>Betão Armado</v>
      </c>
      <c r="AC1687" s="2" t="str">
        <f>IF(OR(Esta[[#This Row],[CON - Material]]="Alvenaria de Tijolo", Esta[[#This Row],[CON - Material]]="Alvenaria de Pedra"), "Alvenaria", IF(Esta[[#This Row],[CON - Material]]="Outros", "Betão Armado", Esta[[#This Row],[CON - Material]]))</f>
        <v>Betão Armado</v>
      </c>
    </row>
  </sheetData>
  <phoneticPr fontId="2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AA2"/>
  <sheetViews>
    <sheetView workbookViewId="0">
      <selection activeCell="S4" sqref="S4"/>
    </sheetView>
  </sheetViews>
  <sheetFormatPr defaultRowHeight="14.5" x14ac:dyDescent="0.35"/>
  <cols>
    <col min="1" max="1" width="2.54296875" style="1" bestFit="1" customWidth="1"/>
    <col min="2" max="2" width="5.54296875" style="1" bestFit="1" customWidth="1"/>
    <col min="3" max="3" width="7.1796875" style="1" bestFit="1" customWidth="1"/>
    <col min="4" max="4" width="7.90625" style="1" bestFit="1" customWidth="1"/>
    <col min="5" max="5" width="10.36328125" style="1" bestFit="1" customWidth="1"/>
    <col min="6" max="6" width="6.36328125" style="1" bestFit="1" customWidth="1"/>
    <col min="7" max="7" width="5.453125" style="1" bestFit="1" customWidth="1"/>
    <col min="8" max="9" width="7.1796875" style="1" bestFit="1" customWidth="1"/>
    <col min="10" max="10" width="7.453125" style="1" bestFit="1" customWidth="1"/>
    <col min="11" max="11" width="7.54296875" style="1" bestFit="1" customWidth="1"/>
    <col min="12" max="12" width="5.453125" style="1" bestFit="1" customWidth="1"/>
    <col min="13" max="13" width="10" style="1" bestFit="1" customWidth="1"/>
    <col min="14" max="14" width="8.26953125" style="1" bestFit="1" customWidth="1"/>
    <col min="15" max="15" width="8.54296875" style="1" bestFit="1" customWidth="1"/>
    <col min="16" max="16" width="7.6328125" style="1" bestFit="1" customWidth="1"/>
    <col min="17" max="17" width="7.906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7" width="8" style="1" bestFit="1" customWidth="1"/>
    <col min="28" max="16384" width="8.7265625" style="1"/>
  </cols>
  <sheetData>
    <row r="1" spans="1:27" x14ac:dyDescent="0.35">
      <c r="A1" s="1">
        <v>0</v>
      </c>
      <c r="B1" s="1">
        <f>A1+1</f>
        <v>1</v>
      </c>
      <c r="C1" s="1">
        <f t="shared" ref="C1:AA1" si="0">B1+1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</row>
    <row r="2" spans="1:27" s="9" customFormat="1" ht="90" customHeight="1" x14ac:dyDescent="0.35">
      <c r="A2" s="9" t="str">
        <f>Esta[[#Headers],[Id]]</f>
        <v>Id</v>
      </c>
      <c r="B2" s="9" t="str">
        <f>Esta[[#Headers],[Fotos]]</f>
        <v>Fotos</v>
      </c>
      <c r="C2" s="9" t="str">
        <f>Esta[[#Headers],[Longitude]]</f>
        <v>Longitude</v>
      </c>
      <c r="D2" s="9" t="str">
        <f>Esta[[#Headers],[Latitude]]</f>
        <v>Latitude</v>
      </c>
      <c r="E2" s="9" t="str">
        <f>Esta[[#Headers],[ADM - Número da Obra]]</f>
        <v>ADM - Número da Obra</v>
      </c>
      <c r="F2" s="9" t="str">
        <f>Esta[[#Headers],[ADM - Designação]]</f>
        <v>ADM - Designação</v>
      </c>
      <c r="G2" s="9" t="str">
        <f>Esta[[#Headers],[Estado]]</f>
        <v>Estado</v>
      </c>
      <c r="H2" s="9" t="str">
        <f>Esta[[#Headers],[ADM - Tipo de Obra]]</f>
        <v>ADM - Tipo de Obra</v>
      </c>
      <c r="I2" s="9" t="str">
        <f>Esta[[#Headers],[ADM - Distrito]]</f>
        <v>ADM - Distrito</v>
      </c>
      <c r="J2" s="9" t="str">
        <f>Esta[[#Headers],[ADM - Concelho]]</f>
        <v>ADM - Concelho</v>
      </c>
      <c r="K2" s="9" t="str">
        <f>Esta[[#Headers],[ADM - M à Entrada da Obra]]</f>
        <v>ADM - M à Entrada da Obra</v>
      </c>
      <c r="L2" s="9" t="str">
        <f>Esta[[#Headers],[ADM - P à Entrada da Obra]]</f>
        <v>ADM - P à Entrada da Obra</v>
      </c>
      <c r="M2" s="9" t="str">
        <f>Esta[[#Headers],[ADM - Dono Obra]]</f>
        <v>ADM - Dono Obra</v>
      </c>
      <c r="N2" s="9" t="str">
        <f>Esta[[#Headers],[ADM - Ano de Construção]]</f>
        <v>ADM - Ano de Construção</v>
      </c>
      <c r="O2" s="9" t="str">
        <f>Esta[[#Headers],[Intervalo de Anos]]</f>
        <v>Intervalo de Anos</v>
      </c>
      <c r="P2" s="9" t="str">
        <f>Esta[[#Headers],[TEC - Tipo de Estrutura]]</f>
        <v>TEC - Tipo de Estrutura</v>
      </c>
      <c r="Q2" s="9" t="str">
        <f>Esta[[#Headers],[TEC - Número de Vãos]]</f>
        <v>TEC - Número de Vãos</v>
      </c>
      <c r="R2" s="9" t="str">
        <f>Esta[[#Headers],[TEC - Comprimento Total]]</f>
        <v>TEC - Comprimento Total</v>
      </c>
      <c r="S2" s="9" t="str">
        <f>Esta[[#Headers],[TEC - Largura da Obra]]</f>
        <v>TEC - Largura da Obra</v>
      </c>
      <c r="T2" s="9" t="str">
        <f>Esta[[#Headers],[TEC - Vão Máximo]]</f>
        <v>TEC - Vão Máximo</v>
      </c>
      <c r="U2" s="9" t="str">
        <f>Esta[[#Headers],[TEC - Altura do Pilar mais Alto]]</f>
        <v>TEC - Altura do Pilar mais Alto</v>
      </c>
      <c r="V2" s="9" t="str">
        <f>Esta[[#Headers],[TEC - TMD]]</f>
        <v>TEC - TMD</v>
      </c>
      <c r="W2" s="9" t="str">
        <f>Esta[[#Headers],[TEC - Zona Sísmica]]</f>
        <v>TEC - Zona Sísmica</v>
      </c>
      <c r="X2" s="9" t="str">
        <f>Esta[[#Headers],[CON - Material 1]]</f>
        <v>CON - Material 1</v>
      </c>
      <c r="Y2" s="9" t="str">
        <f>Esta[[#Headers],[CON - Material 2]]</f>
        <v>CON - Material 2</v>
      </c>
      <c r="Z2" s="9" t="str">
        <f>Esta[[#Headers],[CON - Material 3]]</f>
        <v>CON - Material 3</v>
      </c>
      <c r="AA2" s="9" t="str">
        <f>Esta[[#Headers],[CON - Material 4]]</f>
        <v>CON - Material 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Geral</vt:lpstr>
      <vt:lpstr>Resultados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2024-11-18T10:44:30Z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