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Combinações\"/>
    </mc:Choice>
  </mc:AlternateContent>
  <xr:revisionPtr revIDLastSave="0" documentId="13_ncr:1_{A128E550-499E-4BAA-AA50-A712761CABE0}" xr6:coauthVersionLast="47" xr6:coauthVersionMax="47" xr10:uidLastSave="{00000000-0000-0000-0000-000000000000}"/>
  <bookViews>
    <workbookView xWindow="-110" yWindow="-110" windowWidth="19420" windowHeight="10300" firstSheet="2" activeTab="4" xr2:uid="{7F9CC609-D49E-4C0E-9EEC-7A4A76641F0E}"/>
  </bookViews>
  <sheets>
    <sheet name="Resumo" sheetId="1" r:id="rId1"/>
    <sheet name="Combinações Originais" sheetId="2" r:id="rId2"/>
    <sheet name="Combinações sem Agrupamento" sheetId="3" r:id="rId3"/>
    <sheet name="Combinações com Agrupamento" sheetId="4" r:id="rId4"/>
    <sheet name="F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F5" i="1"/>
  <c r="G5" i="1" s="1"/>
  <c r="F4" i="1"/>
  <c r="G4" i="1" s="1"/>
  <c r="G3" i="1"/>
  <c r="F3" i="1"/>
  <c r="F8" i="1"/>
  <c r="F2" i="1"/>
  <c r="D6" i="1"/>
  <c r="E6" i="1" s="1"/>
  <c r="D5" i="1"/>
  <c r="E5" i="1" s="1"/>
  <c r="D4" i="1"/>
  <c r="E4" i="1" s="1"/>
  <c r="D3" i="1"/>
  <c r="E3" i="1" s="1"/>
  <c r="D2" i="1"/>
  <c r="D8" i="1"/>
  <c r="B8" i="1"/>
  <c r="B6" i="1"/>
  <c r="C6" i="1" s="1"/>
  <c r="B5" i="1"/>
  <c r="C5" i="1" s="1"/>
  <c r="B4" i="1"/>
  <c r="C4" i="1" s="1"/>
  <c r="C3" i="1"/>
  <c r="B3" i="1"/>
  <c r="B2" i="1"/>
</calcChain>
</file>

<file path=xl/sharedStrings.xml><?xml version="1.0" encoding="utf-8"?>
<sst xmlns="http://schemas.openxmlformats.org/spreadsheetml/2006/main" count="326" uniqueCount="32">
  <si>
    <t>Tipo de Estrutura</t>
  </si>
  <si>
    <t>Intervalo de Anos</t>
  </si>
  <si>
    <t>Material</t>
  </si>
  <si>
    <t>Quantidade</t>
  </si>
  <si>
    <t>Arco</t>
  </si>
  <si>
    <t>Antes de 1960</t>
  </si>
  <si>
    <t>Alvenaria de Tijolo</t>
  </si>
  <si>
    <t>1960-1983</t>
  </si>
  <si>
    <t>1983-2010</t>
  </si>
  <si>
    <t>Alvenaria de Pedra</t>
  </si>
  <si>
    <t>Betão Armado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</si>
  <si>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</si>
  <si>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</si>
  <si>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</si>
  <si>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</si>
  <si>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</si>
  <si>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</si>
  <si>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</si>
  <si>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Combinações</t>
  </si>
  <si>
    <t>1 a 5</t>
  </si>
  <si>
    <t>6 a 10</t>
  </si>
  <si>
    <t>100 a 500</t>
  </si>
  <si>
    <t>Superior a 500</t>
  </si>
  <si>
    <t>Originais</t>
  </si>
  <si>
    <t>Sem Estrutura</t>
  </si>
  <si>
    <t>Com Estrutura</t>
  </si>
  <si>
    <t>Antes de 1983</t>
  </si>
  <si>
    <t>Alvenaria</t>
  </si>
  <si>
    <t>Depois de 1983</t>
  </si>
  <si>
    <t>Estrutura</t>
  </si>
  <si>
    <t>Qtd</t>
  </si>
  <si>
    <t>Pontes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</si>
</sst>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606818-6F50-47B2-AC00-DAAD462EC2D2}" name="Originais" displayName="Originais" ref="A1:D44" totalsRowShown="0">
  <autoFilter ref="A1:D44" xr:uid="{E5606818-6F50-47B2-AC00-DAAD462EC2D2}"/>
  <tableColumns count="4">
    <tableColumn id="1" xr3:uid="{EFCE509C-0710-443F-B195-8A9624257B00}" name="Tipo de Estrutura"/>
    <tableColumn id="2" xr3:uid="{9FF586D5-0404-4D4C-9113-D329BC5661CF}" name="Intervalo de Anos"/>
    <tableColumn id="3" xr3:uid="{DB1F2E7F-8574-4991-B9A9-D0EB9B54D9EC}" name="Material"/>
    <tableColumn id="4" xr3:uid="{2280D212-ECCD-4BD9-81B8-25F329A058B8}" name="Quantidad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FB9A4-6DE1-432F-94B2-DF0D6394D3F8}" name="Sem" displayName="Sem" ref="A1:D26" totalsRowShown="0">
  <autoFilter ref="A1:D26" xr:uid="{8B1FB9A4-6DE1-432F-94B2-DF0D6394D3F8}"/>
  <tableColumns count="4">
    <tableColumn id="1" xr3:uid="{D466C739-B871-4081-A863-783C1807EC62}" name="Tipo de Estrutura"/>
    <tableColumn id="2" xr3:uid="{003CAE63-7968-4EA6-B9E2-A583E1B27A2C}" name="Intervalo de Anos"/>
    <tableColumn id="3" xr3:uid="{FB56FE3E-3210-470C-B12D-802EE89A4966}" name="Material"/>
    <tableColumn id="4" xr3:uid="{BE48467A-0567-4449-BB3A-B624E20288E2}" name="Quantidad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1CEE0B-4713-422C-9BFC-5B70A1F33B63}" name="Com" displayName="Com" ref="A1:D23" totalsRowShown="0">
  <autoFilter ref="A1:D23" xr:uid="{C51CEE0B-4713-422C-9BFC-5B70A1F33B63}"/>
  <sortState xmlns:xlrd2="http://schemas.microsoft.com/office/spreadsheetml/2017/richdata2" ref="A2:D23">
    <sortCondition ref="A1:A23"/>
  </sortState>
  <tableColumns count="4">
    <tableColumn id="1" xr3:uid="{E556F4E7-2708-451F-A4DF-B6E1D39360D0}" name="Tipo de Estrutura"/>
    <tableColumn id="2" xr3:uid="{4D5D4AFB-413D-4FF4-BF31-283A6F57F5B8}" name="Intervalo de Anos"/>
    <tableColumn id="3" xr3:uid="{88FE0BE2-A7C1-438A-A383-1A743ECB5EC9}" name="Material"/>
    <tableColumn id="4" xr3:uid="{EC3CF8C6-1F6F-4ACC-8273-FDF6837D0FFB}" name="Quantidade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707DEB-231F-47E1-B6FE-61B3445C196C}" name="Tabela2" displayName="Tabela2" ref="A1:E13" totalsRowShown="0">
  <autoFilter ref="A1:E13" xr:uid="{05707DEB-231F-47E1-B6FE-61B3445C196C}"/>
  <tableColumns count="5">
    <tableColumn id="1" xr3:uid="{22C6A64E-D0BD-4D6A-860E-5FFD404765F0}" name="Estrutura"/>
    <tableColumn id="2" xr3:uid="{B0DB0C31-9AED-4FFC-9342-6A892174717F}" name="Intervalo de Anos"/>
    <tableColumn id="3" xr3:uid="{7916A21B-0EEB-41FB-92E3-922054A2947D}" name="Material"/>
    <tableColumn id="4" xr3:uid="{F92C8F78-0752-4BB5-B572-D81219C40B06}" name="Qtd"/>
    <tableColumn id="5" xr3:uid="{6E7E97A5-EDAD-4B76-AF96-E3901886F195}" name="Pon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B896-D992-4934-95B8-A695DB228D79}">
  <dimension ref="A1:G8"/>
  <sheetViews>
    <sheetView workbookViewId="0">
      <selection activeCell="G11" sqref="G11"/>
    </sheetView>
  </sheetViews>
  <sheetFormatPr defaultRowHeight="14.5" x14ac:dyDescent="0.35"/>
  <cols>
    <col min="1" max="1" width="12.26953125" bestFit="1" customWidth="1"/>
    <col min="2" max="2" width="8.7265625" style="1"/>
  </cols>
  <sheetData>
    <row r="1" spans="1:7" x14ac:dyDescent="0.35">
      <c r="B1" s="6" t="s">
        <v>23</v>
      </c>
      <c r="C1" s="6"/>
      <c r="D1" s="6" t="s">
        <v>24</v>
      </c>
      <c r="E1" s="6"/>
      <c r="F1" s="6" t="s">
        <v>25</v>
      </c>
      <c r="G1" s="6"/>
    </row>
    <row r="2" spans="1:7" x14ac:dyDescent="0.35">
      <c r="A2" s="4" t="s">
        <v>18</v>
      </c>
      <c r="B2" s="5">
        <f>COUNTA(Originais[Tipo de Estrutura])</f>
        <v>43</v>
      </c>
      <c r="C2" s="5"/>
      <c r="D2" s="5">
        <f>COUNTA(Sem[Tipo de Estrutura])</f>
        <v>25</v>
      </c>
      <c r="E2" s="5"/>
      <c r="F2" s="5">
        <f>COUNTA(Com[Tipo de Estrutura])</f>
        <v>22</v>
      </c>
      <c r="G2" s="5"/>
    </row>
    <row r="3" spans="1:7" x14ac:dyDescent="0.35">
      <c r="A3" s="4" t="s">
        <v>19</v>
      </c>
      <c r="B3" s="2">
        <f>COUNTIFS(Originais[Quantidade],"&gt;=1",Originais[Quantidade],"&lt;=5")</f>
        <v>13</v>
      </c>
      <c r="C3" s="3">
        <f>B3/$B$2</f>
        <v>0.30232558139534882</v>
      </c>
      <c r="D3" s="2">
        <f>COUNTIFS(Sem[Quantidade],"&gt;=1",Sem[Quantidade],"&lt;=5")</f>
        <v>5</v>
      </c>
      <c r="E3" s="3">
        <f>D3/$D$2</f>
        <v>0.2</v>
      </c>
      <c r="F3" s="2">
        <f>COUNTIFS(Com[Quantidade],"&gt;=1",Com[Quantidade],"&lt;=5")</f>
        <v>4</v>
      </c>
      <c r="G3" s="3">
        <f>F3/$F$2</f>
        <v>0.18181818181818182</v>
      </c>
    </row>
    <row r="4" spans="1:7" x14ac:dyDescent="0.35">
      <c r="A4" s="4" t="s">
        <v>20</v>
      </c>
      <c r="B4" s="2">
        <f>COUNTIFS(Originais[Quantidade],"&gt;=6",Originais[Quantidade],"&lt;=10")</f>
        <v>6</v>
      </c>
      <c r="C4" s="3">
        <f t="shared" ref="C4:C6" si="0">B4/$B$2</f>
        <v>0.13953488372093023</v>
      </c>
      <c r="D4" s="2">
        <f>COUNTIFS(Sem[Quantidade],"&gt;=6",Sem[Quantidade],"&lt;=10")</f>
        <v>4</v>
      </c>
      <c r="E4" s="3">
        <f t="shared" ref="E4:E6" si="1">D4/$D$2</f>
        <v>0.16</v>
      </c>
      <c r="F4" s="2">
        <f>COUNTIFS(Com[Quantidade],"&gt;=6",Com[Quantidade],"&lt;=10")</f>
        <v>4</v>
      </c>
      <c r="G4" s="3">
        <f t="shared" ref="G4:G6" si="2">F4/$F$2</f>
        <v>0.18181818181818182</v>
      </c>
    </row>
    <row r="5" spans="1:7" x14ac:dyDescent="0.35">
      <c r="A5" s="4" t="s">
        <v>21</v>
      </c>
      <c r="B5" s="2">
        <f>COUNTIFS(Originais[Quantidade],"&gt;=100",Originais[Quantidade],"&lt;=500")</f>
        <v>6</v>
      </c>
      <c r="C5" s="3">
        <f t="shared" si="0"/>
        <v>0.13953488372093023</v>
      </c>
      <c r="D5" s="2">
        <f>COUNTIFS(Sem[Quantidade],"&gt;=100",Sem[Quantidade],"&lt;=500")</f>
        <v>6</v>
      </c>
      <c r="E5" s="3">
        <f t="shared" si="1"/>
        <v>0.24</v>
      </c>
      <c r="F5" s="2">
        <f>COUNTIFS(Com[Quantidade],"&gt;=100",Com[Quantidade],"&lt;=500")</f>
        <v>5</v>
      </c>
      <c r="G5" s="3">
        <f t="shared" si="2"/>
        <v>0.22727272727272727</v>
      </c>
    </row>
    <row r="6" spans="1:7" x14ac:dyDescent="0.35">
      <c r="A6" s="4" t="s">
        <v>22</v>
      </c>
      <c r="B6" s="2">
        <f>COUNTIFS(Originais[Quantidade],"&gt;=500")</f>
        <v>2</v>
      </c>
      <c r="C6" s="3">
        <f t="shared" si="0"/>
        <v>4.6511627906976744E-2</v>
      </c>
      <c r="D6" s="2">
        <f>COUNTIFS(Sem[Quantidade],"&gt;=500")</f>
        <v>2</v>
      </c>
      <c r="E6" s="3">
        <f t="shared" si="1"/>
        <v>0.08</v>
      </c>
      <c r="F6" s="2">
        <f>COUNTIFS(Com[Quantidade],"&gt;=500")</f>
        <v>1</v>
      </c>
      <c r="G6" s="3">
        <f t="shared" si="2"/>
        <v>4.5454545454545456E-2</v>
      </c>
    </row>
    <row r="8" spans="1:7" x14ac:dyDescent="0.35">
      <c r="B8" s="1">
        <f>SUM(Originais[Quantidade])</f>
        <v>6459</v>
      </c>
      <c r="D8" s="1">
        <f>SUM(Sem[Quantidade])</f>
        <v>6459</v>
      </c>
      <c r="F8" s="1">
        <f>SUM(Com[Quantidade])</f>
        <v>6459</v>
      </c>
    </row>
  </sheetData>
  <mergeCells count="6">
    <mergeCell ref="B2:C2"/>
    <mergeCell ref="B1:C1"/>
    <mergeCell ref="D1:E1"/>
    <mergeCell ref="F1:G1"/>
    <mergeCell ref="D2:E2"/>
    <mergeCell ref="F2:G2"/>
  </mergeCells>
  <pageMargins left="0.7" right="0.7" top="0.75" bottom="0.75" header="0.3" footer="0.3"/>
  <ignoredErrors>
    <ignoredError sqref="C4:C6 E3:E6 F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A299-F017-4D80-BCD6-19EB1CDA0BE4}">
  <dimension ref="A1:D44"/>
  <sheetViews>
    <sheetView workbookViewId="0">
      <selection activeCell="D45" sqref="D45"/>
    </sheetView>
  </sheetViews>
  <sheetFormatPr defaultRowHeight="14.5" x14ac:dyDescent="0.35"/>
  <cols>
    <col min="1" max="1" width="22.26953125" bestFit="1" customWidth="1"/>
    <col min="2" max="2" width="17.453125" bestFit="1" customWidth="1"/>
    <col min="3" max="3" width="15.81640625" bestFit="1" customWidth="1"/>
    <col min="4" max="4" width="1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</v>
      </c>
    </row>
    <row r="3" spans="1:4" x14ac:dyDescent="0.35">
      <c r="A3" t="s">
        <v>4</v>
      </c>
      <c r="B3" t="s">
        <v>7</v>
      </c>
      <c r="C3" t="s">
        <v>6</v>
      </c>
      <c r="D3">
        <v>6</v>
      </c>
    </row>
    <row r="4" spans="1:4" x14ac:dyDescent="0.35">
      <c r="A4" t="s">
        <v>4</v>
      </c>
      <c r="B4" t="s">
        <v>8</v>
      </c>
      <c r="C4" t="s">
        <v>9</v>
      </c>
      <c r="D4">
        <v>19</v>
      </c>
    </row>
    <row r="5" spans="1:4" x14ac:dyDescent="0.35">
      <c r="A5" t="s">
        <v>4</v>
      </c>
      <c r="B5" t="s">
        <v>5</v>
      </c>
      <c r="C5" t="s">
        <v>9</v>
      </c>
      <c r="D5">
        <v>114</v>
      </c>
    </row>
    <row r="6" spans="1:4" x14ac:dyDescent="0.35">
      <c r="A6" t="s">
        <v>4</v>
      </c>
      <c r="B6" t="s">
        <v>5</v>
      </c>
      <c r="C6" t="s">
        <v>10</v>
      </c>
      <c r="D6">
        <v>18</v>
      </c>
    </row>
    <row r="7" spans="1:4" x14ac:dyDescent="0.35">
      <c r="A7" t="s">
        <v>4</v>
      </c>
      <c r="B7" t="s">
        <v>7</v>
      </c>
      <c r="C7" t="s">
        <v>9</v>
      </c>
      <c r="D7">
        <v>13</v>
      </c>
    </row>
    <row r="8" spans="1:4" x14ac:dyDescent="0.35">
      <c r="A8" t="s">
        <v>4</v>
      </c>
      <c r="B8" t="s">
        <v>8</v>
      </c>
      <c r="C8" t="s">
        <v>10</v>
      </c>
      <c r="D8">
        <v>140</v>
      </c>
    </row>
    <row r="9" spans="1:4" x14ac:dyDescent="0.35">
      <c r="A9" t="s">
        <v>4</v>
      </c>
      <c r="B9" t="s">
        <v>7</v>
      </c>
      <c r="C9" t="s">
        <v>10</v>
      </c>
      <c r="D9">
        <v>20</v>
      </c>
    </row>
    <row r="10" spans="1:4" x14ac:dyDescent="0.35">
      <c r="A10" t="s">
        <v>4</v>
      </c>
      <c r="B10" t="s">
        <v>8</v>
      </c>
      <c r="C10" t="s">
        <v>6</v>
      </c>
      <c r="D10">
        <v>1</v>
      </c>
    </row>
    <row r="11" spans="1:4" x14ac:dyDescent="0.35">
      <c r="A11" t="s">
        <v>4</v>
      </c>
      <c r="B11" t="s">
        <v>5</v>
      </c>
      <c r="C11" t="s">
        <v>11</v>
      </c>
      <c r="D11">
        <v>7</v>
      </c>
    </row>
    <row r="12" spans="1:4" x14ac:dyDescent="0.35">
      <c r="A12" t="s">
        <v>4</v>
      </c>
      <c r="B12" t="s">
        <v>12</v>
      </c>
      <c r="C12" t="s">
        <v>6</v>
      </c>
      <c r="D12">
        <v>1</v>
      </c>
    </row>
    <row r="13" spans="1:4" x14ac:dyDescent="0.35">
      <c r="A13" t="s">
        <v>4</v>
      </c>
      <c r="B13" t="s">
        <v>12</v>
      </c>
      <c r="C13" t="s">
        <v>10</v>
      </c>
      <c r="D13">
        <v>20</v>
      </c>
    </row>
    <row r="14" spans="1:4" x14ac:dyDescent="0.35">
      <c r="A14" t="s">
        <v>13</v>
      </c>
      <c r="B14" t="s">
        <v>5</v>
      </c>
      <c r="C14" t="s">
        <v>9</v>
      </c>
      <c r="D14">
        <v>16</v>
      </c>
    </row>
    <row r="15" spans="1:4" x14ac:dyDescent="0.35">
      <c r="A15" t="s">
        <v>13</v>
      </c>
      <c r="B15" t="s">
        <v>7</v>
      </c>
      <c r="C15" t="s">
        <v>9</v>
      </c>
      <c r="D15">
        <v>1</v>
      </c>
    </row>
    <row r="16" spans="1:4" x14ac:dyDescent="0.35">
      <c r="A16" t="s">
        <v>13</v>
      </c>
      <c r="B16" t="s">
        <v>8</v>
      </c>
      <c r="C16" t="s">
        <v>9</v>
      </c>
      <c r="D16">
        <v>2</v>
      </c>
    </row>
    <row r="17" spans="1:4" x14ac:dyDescent="0.35">
      <c r="A17" t="s">
        <v>13</v>
      </c>
      <c r="B17" t="s">
        <v>8</v>
      </c>
      <c r="C17" t="s">
        <v>11</v>
      </c>
      <c r="D17">
        <v>65</v>
      </c>
    </row>
    <row r="18" spans="1:4" x14ac:dyDescent="0.35">
      <c r="A18" t="s">
        <v>13</v>
      </c>
      <c r="B18" t="s">
        <v>8</v>
      </c>
      <c r="C18" t="s">
        <v>6</v>
      </c>
      <c r="D18">
        <v>1</v>
      </c>
    </row>
    <row r="19" spans="1:4" x14ac:dyDescent="0.35">
      <c r="A19" t="s">
        <v>13</v>
      </c>
      <c r="B19" t="s">
        <v>7</v>
      </c>
      <c r="C19" t="s">
        <v>11</v>
      </c>
      <c r="D19">
        <v>11</v>
      </c>
    </row>
    <row r="20" spans="1:4" x14ac:dyDescent="0.35">
      <c r="A20" t="s">
        <v>13</v>
      </c>
      <c r="B20" t="s">
        <v>7</v>
      </c>
      <c r="C20" t="s">
        <v>10</v>
      </c>
      <c r="D20">
        <v>4</v>
      </c>
    </row>
    <row r="21" spans="1:4" x14ac:dyDescent="0.35">
      <c r="A21" t="s">
        <v>13</v>
      </c>
      <c r="B21" t="s">
        <v>8</v>
      </c>
      <c r="C21" t="s">
        <v>10</v>
      </c>
      <c r="D21">
        <v>8</v>
      </c>
    </row>
    <row r="22" spans="1:4" x14ac:dyDescent="0.35">
      <c r="A22" t="s">
        <v>14</v>
      </c>
      <c r="B22" t="s">
        <v>8</v>
      </c>
      <c r="C22" t="s">
        <v>10</v>
      </c>
      <c r="D22">
        <v>979</v>
      </c>
    </row>
    <row r="23" spans="1:4" x14ac:dyDescent="0.35">
      <c r="A23" t="s">
        <v>14</v>
      </c>
      <c r="B23" t="s">
        <v>7</v>
      </c>
      <c r="C23" t="s">
        <v>10</v>
      </c>
      <c r="D23">
        <v>119</v>
      </c>
    </row>
    <row r="24" spans="1:4" x14ac:dyDescent="0.35">
      <c r="A24" t="s">
        <v>14</v>
      </c>
      <c r="B24" t="s">
        <v>5</v>
      </c>
      <c r="C24" t="s">
        <v>10</v>
      </c>
      <c r="D24">
        <v>8</v>
      </c>
    </row>
    <row r="25" spans="1:4" x14ac:dyDescent="0.35">
      <c r="A25" t="s">
        <v>14</v>
      </c>
      <c r="B25" t="s">
        <v>8</v>
      </c>
      <c r="C25" t="s">
        <v>11</v>
      </c>
      <c r="D25">
        <v>4</v>
      </c>
    </row>
    <row r="26" spans="1:4" x14ac:dyDescent="0.35">
      <c r="A26" t="s">
        <v>14</v>
      </c>
      <c r="B26" t="s">
        <v>12</v>
      </c>
      <c r="C26" t="s">
        <v>10</v>
      </c>
      <c r="D26">
        <v>58</v>
      </c>
    </row>
    <row r="27" spans="1:4" x14ac:dyDescent="0.35">
      <c r="A27" t="s">
        <v>15</v>
      </c>
      <c r="B27" t="s">
        <v>5</v>
      </c>
      <c r="C27" t="s">
        <v>10</v>
      </c>
      <c r="D27">
        <v>60</v>
      </c>
    </row>
    <row r="28" spans="1:4" x14ac:dyDescent="0.35">
      <c r="A28" t="s">
        <v>15</v>
      </c>
      <c r="B28" t="s">
        <v>7</v>
      </c>
      <c r="C28" t="s">
        <v>10</v>
      </c>
      <c r="D28">
        <v>65</v>
      </c>
    </row>
    <row r="29" spans="1:4" x14ac:dyDescent="0.35">
      <c r="A29" t="s">
        <v>15</v>
      </c>
      <c r="B29" t="s">
        <v>8</v>
      </c>
      <c r="C29" t="s">
        <v>10</v>
      </c>
      <c r="D29">
        <v>275</v>
      </c>
    </row>
    <row r="30" spans="1:4" x14ac:dyDescent="0.35">
      <c r="A30" t="s">
        <v>15</v>
      </c>
      <c r="B30" t="s">
        <v>5</v>
      </c>
      <c r="C30" t="s">
        <v>11</v>
      </c>
      <c r="D30">
        <v>13</v>
      </c>
    </row>
    <row r="31" spans="1:4" x14ac:dyDescent="0.35">
      <c r="A31" t="s">
        <v>15</v>
      </c>
      <c r="B31" t="s">
        <v>8</v>
      </c>
      <c r="C31" t="s">
        <v>11</v>
      </c>
      <c r="D31">
        <v>4</v>
      </c>
    </row>
    <row r="32" spans="1:4" x14ac:dyDescent="0.35">
      <c r="A32" t="s">
        <v>15</v>
      </c>
      <c r="B32" t="s">
        <v>12</v>
      </c>
      <c r="C32" t="s">
        <v>10</v>
      </c>
      <c r="D32">
        <v>13</v>
      </c>
    </row>
    <row r="33" spans="1:4" x14ac:dyDescent="0.35">
      <c r="A33" t="s">
        <v>15</v>
      </c>
      <c r="B33" t="s">
        <v>12</v>
      </c>
      <c r="C33" t="s">
        <v>16</v>
      </c>
      <c r="D33">
        <v>8</v>
      </c>
    </row>
    <row r="34" spans="1:4" x14ac:dyDescent="0.35">
      <c r="A34" t="s">
        <v>17</v>
      </c>
      <c r="B34" t="s">
        <v>8</v>
      </c>
      <c r="C34" t="s">
        <v>10</v>
      </c>
      <c r="D34">
        <v>3904</v>
      </c>
    </row>
    <row r="35" spans="1:4" x14ac:dyDescent="0.35">
      <c r="A35" t="s">
        <v>17</v>
      </c>
      <c r="B35" t="s">
        <v>5</v>
      </c>
      <c r="C35" t="s">
        <v>11</v>
      </c>
      <c r="D35">
        <v>32</v>
      </c>
    </row>
    <row r="36" spans="1:4" x14ac:dyDescent="0.35">
      <c r="A36" t="s">
        <v>17</v>
      </c>
      <c r="B36" t="s">
        <v>5</v>
      </c>
      <c r="C36" t="s">
        <v>10</v>
      </c>
      <c r="D36">
        <v>44</v>
      </c>
    </row>
    <row r="37" spans="1:4" x14ac:dyDescent="0.35">
      <c r="A37" t="s">
        <v>17</v>
      </c>
      <c r="B37" t="s">
        <v>7</v>
      </c>
      <c r="C37" t="s">
        <v>10</v>
      </c>
      <c r="D37">
        <v>241</v>
      </c>
    </row>
    <row r="38" spans="1:4" x14ac:dyDescent="0.35">
      <c r="A38" t="s">
        <v>17</v>
      </c>
      <c r="B38" t="s">
        <v>8</v>
      </c>
      <c r="C38" t="s">
        <v>16</v>
      </c>
      <c r="D38">
        <v>5</v>
      </c>
    </row>
    <row r="39" spans="1:4" x14ac:dyDescent="0.35">
      <c r="A39" t="s">
        <v>17</v>
      </c>
      <c r="B39" t="s">
        <v>8</v>
      </c>
      <c r="C39" t="s">
        <v>11</v>
      </c>
      <c r="D39">
        <v>2</v>
      </c>
    </row>
    <row r="40" spans="1:4" x14ac:dyDescent="0.35">
      <c r="A40" t="s">
        <v>17</v>
      </c>
      <c r="B40" t="s">
        <v>8</v>
      </c>
      <c r="C40" t="s">
        <v>9</v>
      </c>
      <c r="D40">
        <v>2</v>
      </c>
    </row>
    <row r="41" spans="1:4" x14ac:dyDescent="0.35">
      <c r="A41" t="s">
        <v>17</v>
      </c>
      <c r="B41" t="s">
        <v>12</v>
      </c>
      <c r="C41" t="s">
        <v>10</v>
      </c>
      <c r="D41">
        <v>124</v>
      </c>
    </row>
    <row r="42" spans="1:4" x14ac:dyDescent="0.35">
      <c r="A42" t="s">
        <v>17</v>
      </c>
      <c r="B42" t="s">
        <v>7</v>
      </c>
      <c r="C42" t="s">
        <v>11</v>
      </c>
      <c r="D42">
        <v>1</v>
      </c>
    </row>
    <row r="43" spans="1:4" x14ac:dyDescent="0.35">
      <c r="A43" t="s">
        <v>17</v>
      </c>
      <c r="B43" t="s">
        <v>12</v>
      </c>
      <c r="C43" t="s">
        <v>16</v>
      </c>
      <c r="D43">
        <v>17</v>
      </c>
    </row>
    <row r="44" spans="1:4" x14ac:dyDescent="0.35">
      <c r="A44" t="s">
        <v>17</v>
      </c>
      <c r="B44" t="s">
        <v>12</v>
      </c>
      <c r="C44" t="s">
        <v>11</v>
      </c>
      <c r="D4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C2AC-F792-4005-94D7-E81302A085C5}">
  <dimension ref="A1:D26"/>
  <sheetViews>
    <sheetView workbookViewId="0">
      <selection activeCell="D7" sqref="D7"/>
    </sheetView>
  </sheetViews>
  <sheetFormatPr defaultRowHeight="14.5" x14ac:dyDescent="0.35"/>
  <cols>
    <col min="1" max="1" width="22.26953125" bestFit="1" customWidth="1"/>
    <col min="2" max="2" width="17.453125" bestFit="1" customWidth="1"/>
    <col min="3" max="3" width="12.1796875" bestFit="1" customWidth="1"/>
    <col min="4" max="4" width="1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26</v>
      </c>
      <c r="C2" t="s">
        <v>27</v>
      </c>
      <c r="D2">
        <v>143</v>
      </c>
    </row>
    <row r="3" spans="1:4" x14ac:dyDescent="0.35">
      <c r="A3" t="s">
        <v>4</v>
      </c>
      <c r="B3" t="s">
        <v>28</v>
      </c>
      <c r="C3" t="s">
        <v>27</v>
      </c>
      <c r="D3">
        <v>21</v>
      </c>
    </row>
    <row r="4" spans="1:4" x14ac:dyDescent="0.35">
      <c r="A4" t="s">
        <v>4</v>
      </c>
      <c r="B4" t="s">
        <v>26</v>
      </c>
      <c r="C4" t="s">
        <v>10</v>
      </c>
      <c r="D4">
        <v>38</v>
      </c>
    </row>
    <row r="5" spans="1:4" x14ac:dyDescent="0.35">
      <c r="A5" t="s">
        <v>4</v>
      </c>
      <c r="B5" t="s">
        <v>28</v>
      </c>
      <c r="C5" t="s">
        <v>10</v>
      </c>
      <c r="D5">
        <v>160</v>
      </c>
    </row>
    <row r="6" spans="1:4" x14ac:dyDescent="0.35">
      <c r="A6" t="s">
        <v>4</v>
      </c>
      <c r="B6" t="s">
        <v>26</v>
      </c>
      <c r="C6" t="s">
        <v>11</v>
      </c>
      <c r="D6">
        <v>7</v>
      </c>
    </row>
    <row r="7" spans="1:4" x14ac:dyDescent="0.35">
      <c r="A7" t="s">
        <v>13</v>
      </c>
      <c r="B7" t="s">
        <v>26</v>
      </c>
      <c r="C7" t="s">
        <v>27</v>
      </c>
      <c r="D7">
        <v>17</v>
      </c>
    </row>
    <row r="8" spans="1:4" x14ac:dyDescent="0.35">
      <c r="A8" t="s">
        <v>13</v>
      </c>
      <c r="B8" t="s">
        <v>28</v>
      </c>
      <c r="C8" t="s">
        <v>27</v>
      </c>
      <c r="D8">
        <v>3</v>
      </c>
    </row>
    <row r="9" spans="1:4" x14ac:dyDescent="0.35">
      <c r="A9" t="s">
        <v>13</v>
      </c>
      <c r="B9" t="s">
        <v>28</v>
      </c>
      <c r="C9" t="s">
        <v>11</v>
      </c>
      <c r="D9">
        <v>65</v>
      </c>
    </row>
    <row r="10" spans="1:4" x14ac:dyDescent="0.35">
      <c r="A10" t="s">
        <v>13</v>
      </c>
      <c r="B10" t="s">
        <v>26</v>
      </c>
      <c r="C10" t="s">
        <v>11</v>
      </c>
      <c r="D10">
        <v>11</v>
      </c>
    </row>
    <row r="11" spans="1:4" x14ac:dyDescent="0.35">
      <c r="A11" t="s">
        <v>13</v>
      </c>
      <c r="B11" t="s">
        <v>26</v>
      </c>
      <c r="C11" t="s">
        <v>10</v>
      </c>
      <c r="D11">
        <v>4</v>
      </c>
    </row>
    <row r="12" spans="1:4" x14ac:dyDescent="0.35">
      <c r="A12" t="s">
        <v>13</v>
      </c>
      <c r="B12" t="s">
        <v>28</v>
      </c>
      <c r="C12" t="s">
        <v>10</v>
      </c>
      <c r="D12">
        <v>8</v>
      </c>
    </row>
    <row r="13" spans="1:4" x14ac:dyDescent="0.35">
      <c r="A13" t="s">
        <v>14</v>
      </c>
      <c r="B13" t="s">
        <v>28</v>
      </c>
      <c r="C13" t="s">
        <v>10</v>
      </c>
      <c r="D13">
        <v>1037</v>
      </c>
    </row>
    <row r="14" spans="1:4" x14ac:dyDescent="0.35">
      <c r="A14" t="s">
        <v>14</v>
      </c>
      <c r="B14" t="s">
        <v>26</v>
      </c>
      <c r="C14" t="s">
        <v>10</v>
      </c>
      <c r="D14">
        <v>127</v>
      </c>
    </row>
    <row r="15" spans="1:4" x14ac:dyDescent="0.35">
      <c r="A15" t="s">
        <v>14</v>
      </c>
      <c r="B15" t="s">
        <v>28</v>
      </c>
      <c r="C15" t="s">
        <v>11</v>
      </c>
      <c r="D15">
        <v>4</v>
      </c>
    </row>
    <row r="16" spans="1:4" x14ac:dyDescent="0.35">
      <c r="A16" t="s">
        <v>15</v>
      </c>
      <c r="B16" t="s">
        <v>26</v>
      </c>
      <c r="C16" t="s">
        <v>10</v>
      </c>
      <c r="D16">
        <v>125</v>
      </c>
    </row>
    <row r="17" spans="1:4" x14ac:dyDescent="0.35">
      <c r="A17" t="s">
        <v>15</v>
      </c>
      <c r="B17" t="s">
        <v>28</v>
      </c>
      <c r="C17" t="s">
        <v>10</v>
      </c>
      <c r="D17">
        <v>288</v>
      </c>
    </row>
    <row r="18" spans="1:4" x14ac:dyDescent="0.35">
      <c r="A18" t="s">
        <v>15</v>
      </c>
      <c r="B18" t="s">
        <v>26</v>
      </c>
      <c r="C18" t="s">
        <v>11</v>
      </c>
      <c r="D18">
        <v>13</v>
      </c>
    </row>
    <row r="19" spans="1:4" x14ac:dyDescent="0.35">
      <c r="A19" t="s">
        <v>15</v>
      </c>
      <c r="B19" t="s">
        <v>28</v>
      </c>
      <c r="C19" t="s">
        <v>11</v>
      </c>
      <c r="D19">
        <v>4</v>
      </c>
    </row>
    <row r="20" spans="1:4" x14ac:dyDescent="0.35">
      <c r="A20" t="s">
        <v>15</v>
      </c>
      <c r="B20" t="s">
        <v>28</v>
      </c>
      <c r="C20" t="s">
        <v>16</v>
      </c>
      <c r="D20">
        <v>8</v>
      </c>
    </row>
    <row r="21" spans="1:4" x14ac:dyDescent="0.35">
      <c r="A21" t="s">
        <v>17</v>
      </c>
      <c r="B21" t="s">
        <v>28</v>
      </c>
      <c r="C21" t="s">
        <v>10</v>
      </c>
      <c r="D21">
        <v>4028</v>
      </c>
    </row>
    <row r="22" spans="1:4" x14ac:dyDescent="0.35">
      <c r="A22" t="s">
        <v>17</v>
      </c>
      <c r="B22" t="s">
        <v>26</v>
      </c>
      <c r="C22" t="s">
        <v>11</v>
      </c>
      <c r="D22">
        <v>33</v>
      </c>
    </row>
    <row r="23" spans="1:4" x14ac:dyDescent="0.35">
      <c r="A23" t="s">
        <v>17</v>
      </c>
      <c r="B23" t="s">
        <v>26</v>
      </c>
      <c r="C23" t="s">
        <v>10</v>
      </c>
      <c r="D23">
        <v>285</v>
      </c>
    </row>
    <row r="24" spans="1:4" x14ac:dyDescent="0.35">
      <c r="A24" t="s">
        <v>17</v>
      </c>
      <c r="B24" t="s">
        <v>28</v>
      </c>
      <c r="C24" t="s">
        <v>16</v>
      </c>
      <c r="D24">
        <v>22</v>
      </c>
    </row>
    <row r="25" spans="1:4" x14ac:dyDescent="0.35">
      <c r="A25" t="s">
        <v>17</v>
      </c>
      <c r="B25" t="s">
        <v>28</v>
      </c>
      <c r="C25" t="s">
        <v>11</v>
      </c>
      <c r="D25">
        <v>6</v>
      </c>
    </row>
    <row r="26" spans="1:4" x14ac:dyDescent="0.35">
      <c r="A26" t="s">
        <v>17</v>
      </c>
      <c r="B26" t="s">
        <v>28</v>
      </c>
      <c r="C26" t="s">
        <v>27</v>
      </c>
      <c r="D26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6B70-4685-4F37-9C2C-AFF543B5C9AD}">
  <dimension ref="A1:D23"/>
  <sheetViews>
    <sheetView workbookViewId="0">
      <selection activeCell="H12" sqref="H12"/>
    </sheetView>
  </sheetViews>
  <sheetFormatPr defaultRowHeight="14.5" x14ac:dyDescent="0.35"/>
  <cols>
    <col min="1" max="1" width="22.26953125" bestFit="1" customWidth="1"/>
    <col min="2" max="2" width="17.453125" bestFit="1" customWidth="1"/>
    <col min="3" max="3" width="12.1796875" bestFit="1" customWidth="1"/>
    <col min="4" max="4" width="1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26</v>
      </c>
      <c r="C2" t="s">
        <v>27</v>
      </c>
      <c r="D2">
        <v>143</v>
      </c>
    </row>
    <row r="3" spans="1:4" x14ac:dyDescent="0.35">
      <c r="A3" t="s">
        <v>4</v>
      </c>
      <c r="B3" t="s">
        <v>28</v>
      </c>
      <c r="C3" t="s">
        <v>27</v>
      </c>
      <c r="D3">
        <v>21</v>
      </c>
    </row>
    <row r="4" spans="1:4" x14ac:dyDescent="0.35">
      <c r="A4" t="s">
        <v>4</v>
      </c>
      <c r="B4" t="s">
        <v>26</v>
      </c>
      <c r="C4" t="s">
        <v>10</v>
      </c>
      <c r="D4">
        <v>38</v>
      </c>
    </row>
    <row r="5" spans="1:4" x14ac:dyDescent="0.35">
      <c r="A5" t="s">
        <v>4</v>
      </c>
      <c r="B5" t="s">
        <v>28</v>
      </c>
      <c r="C5" t="s">
        <v>10</v>
      </c>
      <c r="D5">
        <v>160</v>
      </c>
    </row>
    <row r="6" spans="1:4" x14ac:dyDescent="0.35">
      <c r="A6" t="s">
        <v>4</v>
      </c>
      <c r="B6" t="s">
        <v>26</v>
      </c>
      <c r="C6" t="s">
        <v>11</v>
      </c>
      <c r="D6">
        <v>7</v>
      </c>
    </row>
    <row r="7" spans="1:4" x14ac:dyDescent="0.35">
      <c r="A7" t="s">
        <v>13</v>
      </c>
      <c r="B7" t="s">
        <v>26</v>
      </c>
      <c r="C7" t="s">
        <v>27</v>
      </c>
      <c r="D7">
        <v>17</v>
      </c>
    </row>
    <row r="8" spans="1:4" x14ac:dyDescent="0.35">
      <c r="A8" t="s">
        <v>13</v>
      </c>
      <c r="B8" t="s">
        <v>28</v>
      </c>
      <c r="C8" t="s">
        <v>27</v>
      </c>
      <c r="D8">
        <v>3</v>
      </c>
    </row>
    <row r="9" spans="1:4" x14ac:dyDescent="0.35">
      <c r="A9" t="s">
        <v>13</v>
      </c>
      <c r="B9" t="s">
        <v>28</v>
      </c>
      <c r="C9" t="s">
        <v>11</v>
      </c>
      <c r="D9">
        <v>65</v>
      </c>
    </row>
    <row r="10" spans="1:4" x14ac:dyDescent="0.35">
      <c r="A10" t="s">
        <v>13</v>
      </c>
      <c r="B10" t="s">
        <v>26</v>
      </c>
      <c r="C10" t="s">
        <v>11</v>
      </c>
      <c r="D10">
        <v>11</v>
      </c>
    </row>
    <row r="11" spans="1:4" x14ac:dyDescent="0.35">
      <c r="A11" t="s">
        <v>13</v>
      </c>
      <c r="B11" t="s">
        <v>26</v>
      </c>
      <c r="C11" t="s">
        <v>10</v>
      </c>
      <c r="D11">
        <v>4</v>
      </c>
    </row>
    <row r="12" spans="1:4" x14ac:dyDescent="0.35">
      <c r="A12" t="s">
        <v>13</v>
      </c>
      <c r="B12" t="s">
        <v>28</v>
      </c>
      <c r="C12" t="s">
        <v>10</v>
      </c>
      <c r="D12">
        <v>8</v>
      </c>
    </row>
    <row r="13" spans="1:4" x14ac:dyDescent="0.35">
      <c r="A13" t="s">
        <v>15</v>
      </c>
      <c r="B13" t="s">
        <v>26</v>
      </c>
      <c r="C13" t="s">
        <v>10</v>
      </c>
      <c r="D13">
        <v>125</v>
      </c>
    </row>
    <row r="14" spans="1:4" x14ac:dyDescent="0.35">
      <c r="A14" t="s">
        <v>15</v>
      </c>
      <c r="B14" t="s">
        <v>28</v>
      </c>
      <c r="C14" t="s">
        <v>10</v>
      </c>
      <c r="D14">
        <v>288</v>
      </c>
    </row>
    <row r="15" spans="1:4" x14ac:dyDescent="0.35">
      <c r="A15" t="s">
        <v>15</v>
      </c>
      <c r="B15" t="s">
        <v>26</v>
      </c>
      <c r="C15" t="s">
        <v>11</v>
      </c>
      <c r="D15">
        <v>13</v>
      </c>
    </row>
    <row r="16" spans="1:4" x14ac:dyDescent="0.35">
      <c r="A16" t="s">
        <v>15</v>
      </c>
      <c r="B16" t="s">
        <v>28</v>
      </c>
      <c r="C16" t="s">
        <v>11</v>
      </c>
      <c r="D16">
        <v>4</v>
      </c>
    </row>
    <row r="17" spans="1:4" x14ac:dyDescent="0.35">
      <c r="A17" t="s">
        <v>15</v>
      </c>
      <c r="B17" t="s">
        <v>28</v>
      </c>
      <c r="C17" t="s">
        <v>16</v>
      </c>
      <c r="D17">
        <v>8</v>
      </c>
    </row>
    <row r="18" spans="1:4" x14ac:dyDescent="0.35">
      <c r="A18" t="s">
        <v>17</v>
      </c>
      <c r="B18" t="s">
        <v>28</v>
      </c>
      <c r="C18" t="s">
        <v>10</v>
      </c>
      <c r="D18">
        <v>5065</v>
      </c>
    </row>
    <row r="19" spans="1:4" x14ac:dyDescent="0.35">
      <c r="A19" t="s">
        <v>17</v>
      </c>
      <c r="B19" t="s">
        <v>26</v>
      </c>
      <c r="C19" t="s">
        <v>11</v>
      </c>
      <c r="D19">
        <v>33</v>
      </c>
    </row>
    <row r="20" spans="1:4" x14ac:dyDescent="0.35">
      <c r="A20" t="s">
        <v>17</v>
      </c>
      <c r="B20" t="s">
        <v>26</v>
      </c>
      <c r="C20" t="s">
        <v>10</v>
      </c>
      <c r="D20">
        <v>412</v>
      </c>
    </row>
    <row r="21" spans="1:4" x14ac:dyDescent="0.35">
      <c r="A21" t="s">
        <v>17</v>
      </c>
      <c r="B21" t="s">
        <v>28</v>
      </c>
      <c r="C21" t="s">
        <v>16</v>
      </c>
      <c r="D21">
        <v>22</v>
      </c>
    </row>
    <row r="22" spans="1:4" x14ac:dyDescent="0.35">
      <c r="A22" t="s">
        <v>17</v>
      </c>
      <c r="B22" t="s">
        <v>28</v>
      </c>
      <c r="C22" t="s">
        <v>11</v>
      </c>
      <c r="D22">
        <v>10</v>
      </c>
    </row>
    <row r="23" spans="1:4" x14ac:dyDescent="0.35">
      <c r="A23" t="s">
        <v>17</v>
      </c>
      <c r="B23" t="s">
        <v>28</v>
      </c>
      <c r="C23" t="s">
        <v>27</v>
      </c>
      <c r="D23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9A7F-D156-4066-931F-1D60421C81EB}">
  <dimension ref="A1:E13"/>
  <sheetViews>
    <sheetView tabSelected="1" workbookViewId="0">
      <selection activeCell="I8" sqref="I8"/>
    </sheetView>
  </sheetViews>
  <sheetFormatPr defaultRowHeight="14.5" x14ac:dyDescent="0.35"/>
  <cols>
    <col min="1" max="1" width="22.26953125" bestFit="1" customWidth="1"/>
    <col min="2" max="2" width="17.453125" bestFit="1" customWidth="1"/>
    <col min="3" max="3" width="12.1796875" bestFit="1" customWidth="1"/>
    <col min="4" max="4" width="6.08984375" bestFit="1" customWidth="1"/>
    <col min="5" max="5" width="8.81640625" bestFit="1" customWidth="1"/>
  </cols>
  <sheetData>
    <row r="1" spans="1:5" x14ac:dyDescent="0.35">
      <c r="A1" t="s">
        <v>29</v>
      </c>
      <c r="B1" t="s">
        <v>1</v>
      </c>
      <c r="C1" t="s">
        <v>2</v>
      </c>
      <c r="D1" t="s">
        <v>30</v>
      </c>
      <c r="E1" t="s">
        <v>31</v>
      </c>
    </row>
    <row r="2" spans="1:5" x14ac:dyDescent="0.35">
      <c r="C2" t="s">
        <v>27</v>
      </c>
      <c r="D2">
        <v>186</v>
      </c>
      <c r="E2">
        <v>313</v>
      </c>
    </row>
    <row r="3" spans="1:5" x14ac:dyDescent="0.35">
      <c r="B3" t="s">
        <v>26</v>
      </c>
      <c r="C3" t="s">
        <v>11</v>
      </c>
      <c r="D3">
        <v>64</v>
      </c>
      <c r="E3">
        <v>35</v>
      </c>
    </row>
    <row r="4" spans="1:5" x14ac:dyDescent="0.35">
      <c r="B4" t="s">
        <v>28</v>
      </c>
      <c r="C4" t="s">
        <v>11</v>
      </c>
      <c r="D4">
        <v>79</v>
      </c>
      <c r="E4">
        <v>33</v>
      </c>
    </row>
    <row r="5" spans="1:5" x14ac:dyDescent="0.35">
      <c r="A5" t="s">
        <v>4</v>
      </c>
      <c r="B5" t="s">
        <v>26</v>
      </c>
      <c r="C5" t="s">
        <v>10</v>
      </c>
      <c r="D5">
        <v>38</v>
      </c>
      <c r="E5">
        <v>30</v>
      </c>
    </row>
    <row r="6" spans="1:5" x14ac:dyDescent="0.35">
      <c r="A6" t="s">
        <v>4</v>
      </c>
      <c r="B6" t="s">
        <v>28</v>
      </c>
      <c r="C6" t="s">
        <v>10</v>
      </c>
      <c r="D6">
        <v>160</v>
      </c>
      <c r="E6">
        <v>52</v>
      </c>
    </row>
    <row r="7" spans="1:5" x14ac:dyDescent="0.35">
      <c r="A7" t="s">
        <v>14</v>
      </c>
      <c r="B7" t="s">
        <v>26</v>
      </c>
      <c r="C7" t="s">
        <v>10</v>
      </c>
      <c r="D7">
        <v>127</v>
      </c>
      <c r="E7">
        <v>48</v>
      </c>
    </row>
    <row r="8" spans="1:5" x14ac:dyDescent="0.35">
      <c r="A8" t="s">
        <v>14</v>
      </c>
      <c r="B8" t="s">
        <v>28</v>
      </c>
      <c r="C8" t="s">
        <v>10</v>
      </c>
      <c r="D8">
        <v>1037</v>
      </c>
      <c r="E8">
        <v>364</v>
      </c>
    </row>
    <row r="9" spans="1:5" x14ac:dyDescent="0.35">
      <c r="A9" t="s">
        <v>15</v>
      </c>
      <c r="B9" t="s">
        <v>26</v>
      </c>
      <c r="C9" t="s">
        <v>10</v>
      </c>
      <c r="D9">
        <v>125</v>
      </c>
      <c r="E9">
        <v>100</v>
      </c>
    </row>
    <row r="10" spans="1:5" x14ac:dyDescent="0.35">
      <c r="A10" t="s">
        <v>15</v>
      </c>
      <c r="B10" t="s">
        <v>28</v>
      </c>
      <c r="C10" t="s">
        <v>10</v>
      </c>
      <c r="D10">
        <v>296</v>
      </c>
      <c r="E10">
        <v>124</v>
      </c>
    </row>
    <row r="11" spans="1:5" x14ac:dyDescent="0.35">
      <c r="A11" t="s">
        <v>17</v>
      </c>
      <c r="B11" t="s">
        <v>26</v>
      </c>
      <c r="C11" t="s">
        <v>10</v>
      </c>
      <c r="D11">
        <v>285</v>
      </c>
      <c r="E11">
        <v>183</v>
      </c>
    </row>
    <row r="12" spans="1:5" x14ac:dyDescent="0.35">
      <c r="A12" t="s">
        <v>17</v>
      </c>
      <c r="B12" t="s">
        <v>28</v>
      </c>
      <c r="C12" t="s">
        <v>10</v>
      </c>
      <c r="D12">
        <v>4050</v>
      </c>
      <c r="E12">
        <v>1265</v>
      </c>
    </row>
    <row r="13" spans="1:5" x14ac:dyDescent="0.35">
      <c r="A13" t="s">
        <v>13</v>
      </c>
      <c r="C13" t="s">
        <v>10</v>
      </c>
      <c r="D13">
        <v>12</v>
      </c>
      <c r="E1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Resumo</vt:lpstr>
      <vt:lpstr>Combinações Originais</vt:lpstr>
      <vt:lpstr>Combinações sem Agrupamento</vt:lpstr>
      <vt:lpstr>Combinações com Agrupamento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2024-11-08T11:30:59Z</dcterms:created>
  <dcterms:modified xsi:type="dcterms:W3CDTF">2024-11-11T16:05:15Z</dcterms:modified>
</cp:coreProperties>
</file>