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19_VERBUND Ausleitungsstrecke Töging\Ausleitungsstrecke_Töging_intern\200 Data Acquisition\240 Fieldwork\03_Daten\Februar_Maerz_2021\Sieving Analyses\Ering\FC\"/>
    </mc:Choice>
  </mc:AlternateContent>
  <bookViews>
    <workbookView xWindow="0" yWindow="0" windowWidth="23040" windowHeight="9195" tabRatio="887" activeTab="3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2" i="13"/>
  <c r="K111" i="13"/>
  <c r="C101" i="13"/>
  <c r="D93" i="13"/>
  <c r="K90" i="13"/>
  <c r="K89" i="13"/>
  <c r="C79" i="13"/>
  <c r="D71" i="13"/>
  <c r="K69" i="13" s="1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K67" i="13" s="1"/>
  <c r="I44" i="13"/>
  <c r="F44" i="13"/>
  <c r="G44" i="13" s="1"/>
  <c r="I43" i="13"/>
  <c r="F43" i="13"/>
  <c r="G43" i="13" s="1"/>
  <c r="I42" i="13"/>
  <c r="J42" i="13" s="1"/>
  <c r="F42" i="13"/>
  <c r="G42" i="13" s="1"/>
  <c r="I41" i="13"/>
  <c r="J41" i="13" s="1"/>
  <c r="K41" i="13" s="1"/>
  <c r="C19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K38" i="13" s="1"/>
  <c r="C16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G33" i="13"/>
  <c r="F33" i="13"/>
  <c r="K32" i="13"/>
  <c r="K31" i="13"/>
  <c r="C10" i="13"/>
  <c r="K42" i="13" l="1"/>
  <c r="C20" i="13" s="1"/>
  <c r="K37" i="13"/>
  <c r="C15" i="13" s="1"/>
  <c r="K68" i="13"/>
  <c r="K35" i="13"/>
  <c r="C13" i="13" s="1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G37" i="13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846" i="11" s="1"/>
  <c r="BB563" i="11"/>
  <c r="BB816" i="11" s="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923" i="11" s="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807" i="11" s="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832" i="11" s="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<sst xmlns="http://schemas.openxmlformats.org/spreadsheetml/2006/main" count="396" uniqueCount="226">
  <si>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</si>
  <si>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</si>
  <si>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</si>
  <si>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</si>
  <si>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</si>
  <si>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</si>
  <si>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</si>
  <si>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</si>
  <si>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</si>
  <si>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</si>
  <si>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</si>
  <si>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</si>
  <si>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</si>
  <si>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</si>
  <si>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</si>
  <si>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</si>
  <si>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</si>
  <si>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</si>
  <si>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</si>
  <si>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</si>
  <si>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</si>
  <si>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</si>
  <si>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</si>
  <si>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</si>
  <si>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</si>
  <si>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</si>
  <si>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</si>
  <si>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</si>
  <si>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</si>
  <si>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</si>
  <si>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</si>
  <si>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</si>
  <si>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</si>
  <si>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</si>
  <si>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</si>
  <si>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</si>
  <si>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</si>
  <si>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</si>
  <si>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</si>
  <si>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</si>
  <si>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</si>
  <si>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</si>
  <si>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</si>
  <si>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</si>
  <si>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</si>
  <si>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</si>
  <si>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</si>
  <si>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</si>
  <si>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</si>
  <si>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</si>
  <si>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</si>
  <si>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</si>
  <si>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</si>
  <si>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</si>
  <si>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</si>
  <si>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</si>
  <si>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</si>
  <si>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</si>
  <si>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</si>
  <si>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</si>
  <si>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</si>
  <si>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</si>
  <si>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</si>
  <si>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</si>
  <si>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</si>
  <si>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</si>
  <si>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</si>
  <si>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</si>
  <si>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</si>
  <si>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</si>
  <si>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</si>
  <si>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</si>
  <si>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</si>
  <si>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</si>
  <si>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</si>
  <si>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</si>
  <si>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</si>
  <si>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</si>
  <si>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</si>
  <si>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</si>
  <si>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</si>
  <si>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</si>
  <si>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</si>
  <si>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</si>
  <si>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</si>
  <si>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</si>
  <si>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</si>
  <si>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</si>
  <si>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</si>
  <si>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</si>
  <si>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</si>
  <si>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</si>
  <si>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</si>
  <si>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</si>
  <si>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</si>
  <si>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</si>
  <si>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</si>
  <si>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</si>
  <si>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</si>
  <si>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</si>
  <si>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</si>
  <si>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</si>
  <si>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</si>
  <si>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</si>
  <si>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</si>
  <si>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</si>
  <si>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</si>
  <si>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</si>
  <si>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</si>
  <si>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</si>
  <si>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</si>
  <si>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</si>
  <si>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</si>
  <si>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</si>
  <si>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</si>
  <si>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</si>
  <si>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</si>
  <si>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</si>
  <si>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</si>
  <si>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</si>
  <si>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</si>
  <si>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</si>
  <si>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</si>
  <si>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</si>
  <si>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</si>
  <si>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</si>
  <si>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</si>
  <si>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</si>
  <si>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</si>
  <si>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</si>
  <si>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</si>
  <si>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</si>
  <si>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</si>
  <si>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</si>
  <si>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</si>
  <si>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</si>
  <si>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</si>
  <si>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</si>
  <si>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</si>
  <si>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</si>
  <si>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</si>
  <si>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</si>
  <si>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</si>
  <si>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</si>
  <si>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</si>
  <si>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</si>
  <si>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</si>
  <si>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</si>
  <si>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</si>
  <si>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</si>
  <si>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</si>
  <si>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</si>
  <si>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</si>
  <si>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</si>
  <si>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</si>
  <si>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</si>
  <si>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</si>
  <si>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</si>
  <si>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</si>
  <si>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</si>
  <si>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</si>
  <si>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</si>
  <si>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</si>
  <si>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</si>
  <si>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</si>
  <si>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</si>
  <si>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</si>
  <si>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</si>
  <si>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</si>
  <si>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</si>
  <si>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</si>
  <si>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</si>
  <si>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</si>
  <si>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</si>
  <si>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</si>
  <si>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</si>
  <si>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</si>
  <si>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</si>
  <si>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</si>
  <si>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</si>
  <si>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</si>
  <si>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</si>
  <si>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</si>
  <si>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</si>
  <si>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</si>
  <si>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</si>
  <si>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</si>
  <si>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</si>
  <si>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</si>
  <si>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</si>
  <si>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</si>
  <si>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</si>
  <si>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</si>
  <si>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</si>
  <si>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</si>
  <si>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</si>
  <si>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</si>
  <si>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</si>
  <si>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</si>
  <si>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</si>
  <si>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</si>
  <si>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</si>
  <si>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</si>
  <si>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</si>
  <si>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</si>
  <si>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</si>
  <si>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</si>
  <si>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</si>
  <si>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</si>
  <si>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</si>
  <si>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</si>
  <si>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</si>
  <si>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</si>
  <si>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</si>
  <si>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</si>
  <si>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</si>
  <si>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</si>
  <si>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</si>
  <si>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</si>
  <si>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</si>
  <si>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</si>
  <si>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</si>
  <si>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</si>
  <si>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</si>
  <si>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</si>
  <si>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MS3_FC2-2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</si>
</sst>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6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0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MS3_FC2-2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2.7335781313749492E-2</c:v>
                </c:pt>
                <c:pt idx="2">
                  <c:v>0.23011015911872704</c:v>
                </c:pt>
                <c:pt idx="3">
                  <c:v>0.17911056711546308</c:v>
                </c:pt>
                <c:pt idx="4">
                  <c:v>0.18992248062015504</c:v>
                </c:pt>
                <c:pt idx="5">
                  <c:v>0.12464300285597715</c:v>
                </c:pt>
                <c:pt idx="6">
                  <c:v>7.1399428804569565E-2</c:v>
                </c:pt>
                <c:pt idx="7">
                  <c:v>3.2027743778049775E-2</c:v>
                </c:pt>
                <c:pt idx="8">
                  <c:v>2.4887800897592818E-2</c:v>
                </c:pt>
                <c:pt idx="9">
                  <c:v>5.5283557731538147E-2</c:v>
                </c:pt>
                <c:pt idx="10">
                  <c:v>3.6311709506323953E-2</c:v>
                </c:pt>
                <c:pt idx="11">
                  <c:v>1.4075887392900856E-2</c:v>
                </c:pt>
                <c:pt idx="12">
                  <c:v>1.4891880864953081E-2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MS3_FC2-2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0.97266421868625053</c:v>
                </c:pt>
                <c:pt idx="3">
                  <c:v>0.74255405956752352</c:v>
                </c:pt>
                <c:pt idx="4">
                  <c:v>0.56344349245206038</c:v>
                </c:pt>
                <c:pt idx="5">
                  <c:v>0.37352101183190534</c:v>
                </c:pt>
                <c:pt idx="6">
                  <c:v>0.24887800897592821</c:v>
                </c:pt>
                <c:pt idx="7">
                  <c:v>0.17747858017135865</c:v>
                </c:pt>
                <c:pt idx="8">
                  <c:v>0.14545083639330886</c:v>
                </c:pt>
                <c:pt idx="9">
                  <c:v>0.12056303549571604</c:v>
                </c:pt>
                <c:pt idx="10">
                  <c:v>6.527947776417789E-2</c:v>
                </c:pt>
                <c:pt idx="11">
                  <c:v>2.8967768257853937E-2</c:v>
                </c:pt>
                <c:pt idx="12">
                  <c:v>1.4891880864953081E-2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2.7335781313749492E-2</c:v>
                </c:pt>
                <c:pt idx="2">
                  <c:v>0.23011015911872704</c:v>
                </c:pt>
                <c:pt idx="3">
                  <c:v>0.17911056711546308</c:v>
                </c:pt>
                <c:pt idx="4">
                  <c:v>0.18992248062015504</c:v>
                </c:pt>
                <c:pt idx="5">
                  <c:v>0.12464300285597715</c:v>
                </c:pt>
                <c:pt idx="6">
                  <c:v>7.1399428804569565E-2</c:v>
                </c:pt>
                <c:pt idx="7">
                  <c:v>3.2027743778049775E-2</c:v>
                </c:pt>
                <c:pt idx="8">
                  <c:v>2.4887800897592818E-2</c:v>
                </c:pt>
                <c:pt idx="9">
                  <c:v>5.5283557731538147E-2</c:v>
                </c:pt>
                <c:pt idx="10">
                  <c:v>3.6311709506323953E-2</c:v>
                </c:pt>
                <c:pt idx="11">
                  <c:v>1.4075887392900856E-2</c:v>
                </c:pt>
                <c:pt idx="12">
                  <c:v>1.4891880864953081E-2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2.7335781313749492E-2</c:v>
                </c:pt>
                <c:pt idx="2">
                  <c:v>0.23011015911872704</c:v>
                </c:pt>
                <c:pt idx="3">
                  <c:v>0.17911056711546308</c:v>
                </c:pt>
                <c:pt idx="4">
                  <c:v>0.18992248062015504</c:v>
                </c:pt>
                <c:pt idx="5">
                  <c:v>0.12464300285597715</c:v>
                </c:pt>
                <c:pt idx="6">
                  <c:v>7.1399428804569565E-2</c:v>
                </c:pt>
                <c:pt idx="7">
                  <c:v>3.2027743778049775E-2</c:v>
                </c:pt>
                <c:pt idx="8">
                  <c:v>2.4887800897592818E-2</c:v>
                </c:pt>
                <c:pt idx="9">
                  <c:v>5.5283557731538147E-2</c:v>
                </c:pt>
                <c:pt idx="10">
                  <c:v>3.6311709506323953E-2</c:v>
                </c:pt>
                <c:pt idx="11">
                  <c:v>1.4075887392900856E-2</c:v>
                </c:pt>
                <c:pt idx="12">
                  <c:v>1.4891880864953081E-2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2.7335781313749492E-2</c:v>
                </c:pt>
                <c:pt idx="2">
                  <c:v>0.23011015911872704</c:v>
                </c:pt>
                <c:pt idx="3">
                  <c:v>0.17911056711546308</c:v>
                </c:pt>
                <c:pt idx="4">
                  <c:v>0.18992248062015504</c:v>
                </c:pt>
                <c:pt idx="5">
                  <c:v>0.12464300285597715</c:v>
                </c:pt>
                <c:pt idx="6">
                  <c:v>7.1399428804569565E-2</c:v>
                </c:pt>
                <c:pt idx="7">
                  <c:v>3.2027743778049775E-2</c:v>
                </c:pt>
                <c:pt idx="8">
                  <c:v>2.4887800897592818E-2</c:v>
                </c:pt>
                <c:pt idx="9">
                  <c:v>5.5283557731538147E-2</c:v>
                </c:pt>
                <c:pt idx="10">
                  <c:v>3.6311709506323953E-2</c:v>
                </c:pt>
                <c:pt idx="11">
                  <c:v>1.4075887392900856E-2</c:v>
                </c:pt>
                <c:pt idx="12">
                  <c:v>1.4891880864953081E-2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2.7036939812555793E-2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zoomScale="115" zoomScaleNormal="115" workbookViewId="0">
      <selection activeCell="F23" sqref="F23"/>
    </sheetView>
  </sheetViews>
  <sheetFormatPr defaultColWidth="9.140625" defaultRowHeight="11.25" x14ac:dyDescent="0.2"/>
  <cols>
    <col min="1" max="1" width="5.140625" style="255" customWidth="1"/>
    <col min="2" max="2" width="30.42578125" style="255" bestFit="1" customWidth="1"/>
    <col min="3" max="3" width="15.7109375" style="256" customWidth="1"/>
    <col min="4" max="8" width="15.7109375" style="255" customWidth="1"/>
    <col min="9" max="9" width="15.7109375" style="279" customWidth="1"/>
    <col min="10" max="10" width="15.7109375" style="255" customWidth="1"/>
    <col min="11" max="11" width="20.7109375" style="255" customWidth="1"/>
    <col min="12" max="16384" width="9.14062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25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">
      <c r="B3" s="261" t="s">
        <v>3</v>
      </c>
      <c r="C3" s="368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25">
      <c r="B4" s="369" t="s">
        <v>1</v>
      </c>
      <c r="C4" s="370">
        <v>44377</v>
      </c>
      <c r="D4" s="262"/>
      <c r="E4" s="297"/>
      <c r="F4" s="297"/>
      <c r="I4" s="263"/>
      <c r="J4" s="263"/>
      <c r="K4" s="262"/>
    </row>
    <row r="5" spans="1:11" ht="17.25" customHeight="1" x14ac:dyDescent="0.25">
      <c r="B5" s="371" t="s">
        <v>42</v>
      </c>
      <c r="C5" s="372"/>
      <c r="D5" s="262"/>
      <c r="E5" s="297"/>
      <c r="F5" s="297"/>
      <c r="I5" s="263"/>
      <c r="J5" s="263"/>
      <c r="K5" s="262"/>
    </row>
    <row r="6" spans="1:11" ht="17.25" customHeight="1" x14ac:dyDescent="0.25">
      <c r="B6" s="300" t="s">
        <v>201</v>
      </c>
      <c r="C6" s="373"/>
      <c r="D6" s="373"/>
      <c r="E6" s="299"/>
      <c r="F6" s="1"/>
      <c r="G6" s="1"/>
      <c r="I6" s="263"/>
      <c r="J6" s="263"/>
      <c r="K6" s="262"/>
    </row>
    <row r="7" spans="1:11" ht="17.25" customHeight="1" x14ac:dyDescent="0.25">
      <c r="B7" s="374" t="s">
        <v>187</v>
      </c>
      <c r="C7" s="375" t="s">
        <v>225</v>
      </c>
      <c r="D7" s="262" t="s">
        <v>224</v>
      </c>
      <c r="E7" s="384">
        <v>44257</v>
      </c>
      <c r="F7" s="297"/>
      <c r="I7" s="263"/>
      <c r="J7" s="263"/>
      <c r="K7" s="262"/>
    </row>
    <row r="8" spans="1:11" ht="17.25" customHeight="1" x14ac:dyDescent="0.25">
      <c r="B8" s="376" t="s">
        <v>4</v>
      </c>
      <c r="C8" s="377"/>
      <c r="D8" s="262"/>
      <c r="E8" s="297"/>
      <c r="F8" s="297"/>
      <c r="I8" s="263"/>
      <c r="J8" s="263"/>
      <c r="K8" s="262"/>
    </row>
    <row r="9" spans="1:11" ht="17.25" customHeight="1" thickBot="1" x14ac:dyDescent="0.3">
      <c r="B9" s="378" t="s">
        <v>21</v>
      </c>
      <c r="C9" s="379">
        <f>C35+C57+C79+C101</f>
        <v>24505</v>
      </c>
      <c r="D9" s="262"/>
      <c r="E9" s="297"/>
      <c r="F9" s="297"/>
      <c r="I9" s="263"/>
      <c r="J9" s="263"/>
      <c r="K9" s="262"/>
    </row>
    <row r="10" spans="1:11" ht="17.25" customHeight="1" thickBot="1" x14ac:dyDescent="0.3">
      <c r="A10" s="385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">
      <c r="A11" s="386"/>
      <c r="B11" s="266">
        <v>125</v>
      </c>
      <c r="C11" s="265">
        <f t="shared" ref="C11:C22" si="0">K33+K55+K77+K99</f>
        <v>670</v>
      </c>
      <c r="D11" s="262"/>
      <c r="E11" s="297"/>
      <c r="F11" s="297"/>
      <c r="I11" s="263"/>
      <c r="J11" s="263"/>
      <c r="K11" s="262"/>
    </row>
    <row r="12" spans="1:11" ht="17.25" customHeight="1" thickBot="1" x14ac:dyDescent="0.3">
      <c r="A12" s="386"/>
      <c r="B12" s="266">
        <v>63</v>
      </c>
      <c r="C12" s="265">
        <f t="shared" si="0"/>
        <v>5640</v>
      </c>
      <c r="D12" s="262"/>
      <c r="E12" s="297"/>
      <c r="F12" s="297"/>
      <c r="I12" s="263"/>
      <c r="J12" s="263"/>
      <c r="K12" s="262"/>
    </row>
    <row r="13" spans="1:11" ht="17.25" customHeight="1" thickBot="1" x14ac:dyDescent="0.3">
      <c r="A13" s="387"/>
      <c r="B13" s="267">
        <v>31.5</v>
      </c>
      <c r="C13" s="265">
        <f t="shared" si="0"/>
        <v>4390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8" t="s">
        <v>45</v>
      </c>
      <c r="B14" s="268">
        <v>16</v>
      </c>
      <c r="C14" s="265">
        <f t="shared" si="0"/>
        <v>4655</v>
      </c>
      <c r="D14" s="262"/>
      <c r="I14" s="256"/>
      <c r="J14" s="256"/>
      <c r="K14" s="262"/>
    </row>
    <row r="15" spans="1:11" ht="17.25" customHeight="1" thickBot="1" x14ac:dyDescent="0.25">
      <c r="A15" s="388"/>
      <c r="B15" s="269">
        <v>8</v>
      </c>
      <c r="C15" s="265">
        <f t="shared" si="0"/>
        <v>3055</v>
      </c>
      <c r="D15" s="262"/>
      <c r="I15" s="263"/>
      <c r="J15" s="263"/>
      <c r="K15" s="262"/>
    </row>
    <row r="16" spans="1:11" ht="17.25" customHeight="1" thickBot="1" x14ac:dyDescent="0.25">
      <c r="A16" s="388"/>
      <c r="B16" s="269">
        <v>4</v>
      </c>
      <c r="C16" s="265">
        <f t="shared" si="0"/>
        <v>1750</v>
      </c>
      <c r="D16" s="262"/>
      <c r="I16" s="263"/>
      <c r="J16" s="263"/>
      <c r="K16" s="262"/>
    </row>
    <row r="17" spans="1:11" ht="17.25" customHeight="1" thickBot="1" x14ac:dyDescent="0.25">
      <c r="A17" s="388"/>
      <c r="B17" s="269">
        <v>2</v>
      </c>
      <c r="C17" s="265">
        <f t="shared" si="0"/>
        <v>785</v>
      </c>
      <c r="D17" s="262"/>
      <c r="I17" s="263"/>
      <c r="J17" s="263"/>
      <c r="K17" s="262"/>
    </row>
    <row r="18" spans="1:11" ht="17.25" customHeight="1" thickBot="1" x14ac:dyDescent="0.25">
      <c r="A18" s="388"/>
      <c r="B18" s="269">
        <v>1</v>
      </c>
      <c r="C18" s="265">
        <f t="shared" si="0"/>
        <v>610</v>
      </c>
      <c r="I18" s="270"/>
      <c r="K18" s="271"/>
    </row>
    <row r="19" spans="1:11" ht="17.25" customHeight="1" thickBot="1" x14ac:dyDescent="0.25">
      <c r="A19" s="389"/>
      <c r="B19" s="265">
        <v>0.5</v>
      </c>
      <c r="C19" s="265">
        <f t="shared" si="0"/>
        <v>1355</v>
      </c>
      <c r="I19" s="270"/>
      <c r="K19" s="272"/>
    </row>
    <row r="20" spans="1:11" ht="17.25" customHeight="1" thickBot="1" x14ac:dyDescent="0.25">
      <c r="A20" s="390" t="s">
        <v>44</v>
      </c>
      <c r="B20" s="273">
        <v>0.25</v>
      </c>
      <c r="C20" s="265">
        <f t="shared" si="0"/>
        <v>890</v>
      </c>
      <c r="I20" s="270"/>
    </row>
    <row r="21" spans="1:11" ht="17.25" customHeight="1" thickBot="1" x14ac:dyDescent="0.25">
      <c r="A21" s="391"/>
      <c r="B21" s="274">
        <v>0.125</v>
      </c>
      <c r="C21" s="265">
        <f t="shared" si="0"/>
        <v>345</v>
      </c>
      <c r="I21" s="270"/>
      <c r="K21" s="271"/>
    </row>
    <row r="22" spans="1:11" ht="17.25" customHeight="1" thickBot="1" x14ac:dyDescent="0.25">
      <c r="A22" s="391"/>
      <c r="B22" s="274">
        <v>6.3E-2</v>
      </c>
      <c r="C22" s="265">
        <f t="shared" si="0"/>
        <v>365</v>
      </c>
      <c r="I22" s="270"/>
      <c r="K22" s="271"/>
    </row>
    <row r="23" spans="1:11" ht="17.25" customHeight="1" thickBot="1" x14ac:dyDescent="0.25">
      <c r="A23" s="392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2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3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2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2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2215</v>
      </c>
      <c r="I33" s="283">
        <f>H33</f>
        <v>2215</v>
      </c>
      <c r="J33" s="283">
        <f>I33</f>
        <v>2215</v>
      </c>
      <c r="K33" s="284">
        <f t="shared" si="1"/>
        <v>670</v>
      </c>
    </row>
    <row r="34" spans="2:11" ht="12" thickBot="1" x14ac:dyDescent="0.25">
      <c r="B34" s="258" t="s">
        <v>26</v>
      </c>
      <c r="C34" s="287"/>
      <c r="D34" s="286">
        <v>31.5</v>
      </c>
      <c r="E34" s="282">
        <v>1715</v>
      </c>
      <c r="F34" s="282">
        <f t="shared" ref="F34:G44" si="2">E34</f>
        <v>1715</v>
      </c>
      <c r="G34" s="282">
        <f t="shared" si="2"/>
        <v>1715</v>
      </c>
      <c r="H34" s="283">
        <v>7355</v>
      </c>
      <c r="I34" s="283">
        <f t="shared" ref="I34:J44" si="3">H34</f>
        <v>7355</v>
      </c>
      <c r="J34" s="283">
        <f t="shared" si="3"/>
        <v>7355</v>
      </c>
      <c r="K34" s="284">
        <f>AVERAGE(H34:J34)-AVERAGE(E34:G34)</f>
        <v>5640</v>
      </c>
    </row>
    <row r="35" spans="2:11" ht="12" thickBot="1" x14ac:dyDescent="0.25">
      <c r="B35" s="258" t="s">
        <v>27</v>
      </c>
      <c r="C35" s="288">
        <f>D47-D45</f>
        <v>24505</v>
      </c>
      <c r="D35" s="286">
        <v>16</v>
      </c>
      <c r="E35" s="282">
        <v>1760</v>
      </c>
      <c r="F35" s="282">
        <f t="shared" si="2"/>
        <v>1760</v>
      </c>
      <c r="G35" s="282">
        <f t="shared" si="2"/>
        <v>1760</v>
      </c>
      <c r="H35" s="283">
        <v>6150</v>
      </c>
      <c r="I35" s="283">
        <f t="shared" si="3"/>
        <v>6150</v>
      </c>
      <c r="J35" s="283">
        <f t="shared" si="3"/>
        <v>6150</v>
      </c>
      <c r="K35" s="284">
        <f t="shared" ref="K35:K44" si="4">AVERAGE(H35:J35)-AVERAGE(E35:G35)</f>
        <v>4390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6150</v>
      </c>
      <c r="I36" s="283">
        <f t="shared" si="3"/>
        <v>6150</v>
      </c>
      <c r="J36" s="283">
        <f t="shared" si="3"/>
        <v>6150</v>
      </c>
      <c r="K36" s="284">
        <f t="shared" si="4"/>
        <v>4655</v>
      </c>
    </row>
    <row r="37" spans="2:11" x14ac:dyDescent="0.2">
      <c r="D37" s="281">
        <v>4</v>
      </c>
      <c r="E37" s="282">
        <v>1560</v>
      </c>
      <c r="F37" s="282">
        <f t="shared" si="2"/>
        <v>1560</v>
      </c>
      <c r="G37" s="282">
        <f t="shared" si="2"/>
        <v>1560</v>
      </c>
      <c r="H37" s="283">
        <v>4615</v>
      </c>
      <c r="I37" s="283">
        <f t="shared" si="3"/>
        <v>4615</v>
      </c>
      <c r="J37" s="283">
        <f t="shared" si="3"/>
        <v>4615</v>
      </c>
      <c r="K37" s="284">
        <f t="shared" si="4"/>
        <v>3055</v>
      </c>
    </row>
    <row r="38" spans="2:11" x14ac:dyDescent="0.2">
      <c r="B38" s="258"/>
      <c r="C38" s="255"/>
      <c r="D38" s="281">
        <v>2</v>
      </c>
      <c r="E38" s="282">
        <v>1385</v>
      </c>
      <c r="F38" s="282">
        <f t="shared" si="2"/>
        <v>1385</v>
      </c>
      <c r="G38" s="282">
        <f t="shared" si="2"/>
        <v>1385</v>
      </c>
      <c r="H38" s="283">
        <v>3135</v>
      </c>
      <c r="I38" s="283">
        <f t="shared" si="3"/>
        <v>3135</v>
      </c>
      <c r="J38" s="283">
        <f t="shared" si="3"/>
        <v>3135</v>
      </c>
      <c r="K38" s="284">
        <f t="shared" si="4"/>
        <v>1750</v>
      </c>
    </row>
    <row r="39" spans="2:11" x14ac:dyDescent="0.2">
      <c r="C39" s="255"/>
      <c r="D39" s="281">
        <v>1</v>
      </c>
      <c r="E39" s="282">
        <v>1200</v>
      </c>
      <c r="F39" s="282">
        <f t="shared" si="2"/>
        <v>1200</v>
      </c>
      <c r="G39" s="282">
        <f t="shared" si="2"/>
        <v>1200</v>
      </c>
      <c r="H39" s="283">
        <v>1985</v>
      </c>
      <c r="I39" s="283">
        <f t="shared" si="3"/>
        <v>1985</v>
      </c>
      <c r="J39" s="283">
        <f t="shared" si="3"/>
        <v>1985</v>
      </c>
      <c r="K39" s="284">
        <f t="shared" si="4"/>
        <v>785</v>
      </c>
    </row>
    <row r="40" spans="2:11" x14ac:dyDescent="0.2">
      <c r="C40" s="255"/>
      <c r="D40" s="281">
        <v>0.5</v>
      </c>
      <c r="E40" s="282">
        <v>1045</v>
      </c>
      <c r="F40" s="282">
        <f t="shared" si="2"/>
        <v>1045</v>
      </c>
      <c r="G40" s="282">
        <f t="shared" si="2"/>
        <v>1045</v>
      </c>
      <c r="H40" s="283">
        <v>1655</v>
      </c>
      <c r="I40" s="283">
        <f t="shared" si="3"/>
        <v>1655</v>
      </c>
      <c r="J40" s="283">
        <f t="shared" si="3"/>
        <v>1655</v>
      </c>
      <c r="K40" s="284">
        <f t="shared" si="4"/>
        <v>610</v>
      </c>
    </row>
    <row r="41" spans="2:11" x14ac:dyDescent="0.2">
      <c r="C41" s="255"/>
      <c r="D41" s="281">
        <v>0.25</v>
      </c>
      <c r="E41" s="282">
        <v>980</v>
      </c>
      <c r="F41" s="282">
        <f t="shared" si="2"/>
        <v>980</v>
      </c>
      <c r="G41" s="282">
        <f t="shared" si="2"/>
        <v>980</v>
      </c>
      <c r="H41" s="283">
        <v>2335</v>
      </c>
      <c r="I41" s="283">
        <f t="shared" si="3"/>
        <v>2335</v>
      </c>
      <c r="J41" s="283">
        <f t="shared" si="3"/>
        <v>2335</v>
      </c>
      <c r="K41" s="284">
        <f t="shared" si="4"/>
        <v>1355</v>
      </c>
    </row>
    <row r="42" spans="2:11" x14ac:dyDescent="0.2">
      <c r="C42" s="255"/>
      <c r="D42" s="281">
        <v>0.125</v>
      </c>
      <c r="E42" s="282">
        <v>945</v>
      </c>
      <c r="F42" s="282">
        <f t="shared" si="2"/>
        <v>945</v>
      </c>
      <c r="G42" s="282">
        <f t="shared" si="2"/>
        <v>945</v>
      </c>
      <c r="H42" s="283">
        <v>1835</v>
      </c>
      <c r="I42" s="283">
        <f t="shared" si="3"/>
        <v>1835</v>
      </c>
      <c r="J42" s="283">
        <f t="shared" si="3"/>
        <v>1835</v>
      </c>
      <c r="K42" s="284">
        <f t="shared" si="4"/>
        <v>890</v>
      </c>
    </row>
    <row r="43" spans="2:11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1255</v>
      </c>
      <c r="I43" s="283">
        <f t="shared" si="3"/>
        <v>1255</v>
      </c>
      <c r="J43" s="283">
        <f t="shared" si="3"/>
        <v>1255</v>
      </c>
      <c r="K43" s="284">
        <f t="shared" si="4"/>
        <v>345</v>
      </c>
    </row>
    <row r="44" spans="2:11" ht="12" thickBot="1" x14ac:dyDescent="0.25">
      <c r="C44" s="255"/>
      <c r="D44" s="281" t="s">
        <v>196</v>
      </c>
      <c r="E44" s="282">
        <v>1685</v>
      </c>
      <c r="F44" s="282">
        <f t="shared" si="2"/>
        <v>1685</v>
      </c>
      <c r="G44" s="282">
        <f t="shared" si="2"/>
        <v>1685</v>
      </c>
      <c r="H44" s="283">
        <v>2050</v>
      </c>
      <c r="I44" s="283">
        <f t="shared" si="3"/>
        <v>2050</v>
      </c>
      <c r="J44" s="283">
        <f t="shared" si="3"/>
        <v>2050</v>
      </c>
      <c r="K44" s="284">
        <f t="shared" si="4"/>
        <v>365</v>
      </c>
    </row>
    <row r="45" spans="2:11" ht="12" thickBot="1" x14ac:dyDescent="0.25">
      <c r="C45" s="290" t="s">
        <v>30</v>
      </c>
      <c r="D45" s="380">
        <f>3315+3325</f>
        <v>6640</v>
      </c>
      <c r="I45" s="270"/>
      <c r="J45" s="255" t="s">
        <v>31</v>
      </c>
      <c r="K45" s="271">
        <f>SUM(K31:K44)</f>
        <v>24510</v>
      </c>
    </row>
    <row r="46" spans="2:11" ht="12" thickBot="1" x14ac:dyDescent="0.25">
      <c r="B46" s="279" t="s">
        <v>32</v>
      </c>
      <c r="C46" s="255"/>
      <c r="I46" s="270"/>
      <c r="J46" s="255" t="s">
        <v>41</v>
      </c>
      <c r="K46" s="383">
        <f>((C35-K45)/C35)</f>
        <v>-2.0403999183840033E-4</v>
      </c>
    </row>
    <row r="47" spans="2:11" ht="12" thickBot="1" x14ac:dyDescent="0.25">
      <c r="B47" s="290" t="s">
        <v>33</v>
      </c>
      <c r="C47" s="290"/>
      <c r="D47" s="381">
        <f>13450+17695</f>
        <v>31145</v>
      </c>
      <c r="E47" s="293" t="s">
        <v>195</v>
      </c>
      <c r="G47" s="271"/>
      <c r="I47" s="270"/>
      <c r="K47" s="294"/>
    </row>
    <row r="48" spans="2:11" ht="12" thickBot="1" x14ac:dyDescent="0.25">
      <c r="B48" s="255" t="s">
        <v>34</v>
      </c>
      <c r="C48" s="255"/>
      <c r="D48" s="292"/>
      <c r="E48" s="382"/>
      <c r="I48" s="270"/>
    </row>
    <row r="49" spans="2:11" ht="12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2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2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2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2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2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2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2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2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2" thickBot="1" x14ac:dyDescent="0.25">
      <c r="B70" s="255" t="s">
        <v>34</v>
      </c>
      <c r="C70" s="255"/>
      <c r="D70" s="291"/>
      <c r="I70" s="270"/>
    </row>
    <row r="71" spans="2:11" ht="12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2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2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2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2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2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2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2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2" thickBot="1" x14ac:dyDescent="0.25">
      <c r="B91" s="255" t="s">
        <v>33</v>
      </c>
      <c r="C91" s="255"/>
      <c r="D91" s="291"/>
      <c r="I91" s="270"/>
    </row>
    <row r="92" spans="2:11" ht="12" thickBot="1" x14ac:dyDescent="0.25">
      <c r="B92" s="255" t="s">
        <v>39</v>
      </c>
      <c r="C92" s="255"/>
      <c r="D92" s="291"/>
      <c r="I92" s="270"/>
    </row>
    <row r="93" spans="2:11" ht="12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2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2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2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2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2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2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2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2" thickBot="1" x14ac:dyDescent="0.25">
      <c r="B113" s="255" t="s">
        <v>33</v>
      </c>
      <c r="C113" s="255"/>
      <c r="D113" s="291"/>
      <c r="I113" s="270"/>
    </row>
    <row r="114" spans="2:9" ht="12" thickBot="1" x14ac:dyDescent="0.25">
      <c r="B114" s="255" t="s">
        <v>34</v>
      </c>
      <c r="C114" s="255"/>
      <c r="D114" s="291"/>
      <c r="I114" s="270"/>
    </row>
    <row r="115" spans="2:9" ht="12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defaultColWidth="9.140625" defaultRowHeight="12.75" x14ac:dyDescent="0.2"/>
  <cols>
    <col min="1" max="1" width="11.7109375" customWidth="1"/>
    <col min="2" max="2" width="25.5703125" customWidth="1"/>
    <col min="3" max="3" width="13.140625" customWidth="1"/>
    <col min="4" max="4" width="15" customWidth="1"/>
    <col min="5" max="5" width="15.42578125" customWidth="1"/>
    <col min="6" max="6" width="16.5703125" customWidth="1"/>
    <col min="8" max="8" width="14.42578125" customWidth="1"/>
    <col min="9" max="9" width="6.42578125" customWidth="1"/>
    <col min="10" max="10" width="7" customWidth="1"/>
    <col min="11" max="11" width="6.7109375" customWidth="1"/>
  </cols>
  <sheetData>
    <row r="1" spans="1:11" ht="15.75" x14ac:dyDescent="0.25">
      <c r="B1" s="21" t="s">
        <v>2</v>
      </c>
      <c r="C1" s="394" t="s">
        <v>20</v>
      </c>
      <c r="D1" s="395"/>
      <c r="E1" s="395"/>
      <c r="F1" s="396"/>
    </row>
    <row r="2" spans="1:11" ht="16.5" thickBot="1" x14ac:dyDescent="0.3">
      <c r="B2" s="22" t="s">
        <v>3</v>
      </c>
      <c r="C2" s="397" t="s">
        <v>5</v>
      </c>
      <c r="D2" s="398"/>
      <c r="E2" s="398"/>
      <c r="F2" s="399"/>
    </row>
    <row r="3" spans="1:11" x14ac:dyDescent="0.2">
      <c r="B3" s="19" t="s">
        <v>1</v>
      </c>
      <c r="C3" s="400">
        <f>'Input-data'!C4</f>
        <v>44377</v>
      </c>
      <c r="D3" s="401"/>
      <c r="E3" s="401"/>
      <c r="F3" s="402"/>
    </row>
    <row r="4" spans="1:11" x14ac:dyDescent="0.2">
      <c r="B4" s="20" t="s">
        <v>42</v>
      </c>
      <c r="C4" s="419">
        <f>'Input-data'!C5</f>
        <v>0</v>
      </c>
      <c r="D4" s="420"/>
      <c r="E4" s="420"/>
      <c r="F4" s="421"/>
    </row>
    <row r="5" spans="1:11" x14ac:dyDescent="0.2">
      <c r="B5" s="20" t="s">
        <v>43</v>
      </c>
      <c r="C5" s="422">
        <f>'Input-data'!C6</f>
        <v>0</v>
      </c>
      <c r="D5" s="423"/>
      <c r="E5" s="423"/>
      <c r="F5" s="424"/>
    </row>
    <row r="6" spans="1:11" x14ac:dyDescent="0.2">
      <c r="B6" s="20" t="s">
        <v>0</v>
      </c>
      <c r="C6" s="403" t="str">
        <f>'Input-data'!C7</f>
        <v>MS3_FC2-2</v>
      </c>
      <c r="D6" s="404"/>
      <c r="E6" s="404"/>
      <c r="F6" s="405"/>
      <c r="G6" s="7"/>
    </row>
    <row r="7" spans="1:11" x14ac:dyDescent="0.2">
      <c r="B7" s="20" t="s">
        <v>4</v>
      </c>
      <c r="C7" s="416">
        <f>'Input-data'!C8</f>
        <v>0</v>
      </c>
      <c r="D7" s="417"/>
      <c r="E7" s="417"/>
      <c r="F7" s="418"/>
      <c r="G7" s="7"/>
    </row>
    <row r="8" spans="1:11" x14ac:dyDescent="0.2">
      <c r="B8" s="20" t="s">
        <v>11</v>
      </c>
      <c r="C8" s="425">
        <f>(C9-D12)/D12</f>
        <v>-2.039983680130559E-4</v>
      </c>
      <c r="D8" s="426"/>
      <c r="E8" s="426"/>
      <c r="F8" s="427"/>
      <c r="G8" s="7"/>
    </row>
    <row r="9" spans="1:11" ht="13.5" thickBot="1" x14ac:dyDescent="0.25">
      <c r="B9" s="224" t="s">
        <v>6</v>
      </c>
      <c r="C9" s="406">
        <f>'Input-data'!C9</f>
        <v>24505</v>
      </c>
      <c r="D9" s="407"/>
      <c r="E9" s="407"/>
      <c r="F9" s="408"/>
      <c r="G9" s="7"/>
    </row>
    <row r="10" spans="1:11" ht="30.75" customHeight="1" thickBot="1" x14ac:dyDescent="0.25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">
      <c r="A11" s="409" t="s">
        <v>52</v>
      </c>
      <c r="B11" s="230">
        <v>250</v>
      </c>
      <c r="C11" s="242">
        <f>'Input-data'!C10</f>
        <v>0</v>
      </c>
      <c r="D11" s="243">
        <f t="shared" ref="D11:D24" si="0">D12+C11</f>
        <v>24510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">
      <c r="A12" s="410"/>
      <c r="B12" s="231">
        <v>125</v>
      </c>
      <c r="C12" s="242">
        <f>'Input-data'!C11</f>
        <v>670</v>
      </c>
      <c r="D12" s="244">
        <f t="shared" si="0"/>
        <v>24510</v>
      </c>
      <c r="E12" s="246">
        <f t="shared" ref="E12:E26" si="2">C12/$D$11</f>
        <v>2.7335781313749492E-2</v>
      </c>
      <c r="F12" s="248">
        <f t="shared" si="1"/>
        <v>1</v>
      </c>
      <c r="G12" s="7"/>
    </row>
    <row r="13" spans="1:11" ht="17.25" customHeight="1" x14ac:dyDescent="0.2">
      <c r="A13" s="411"/>
      <c r="B13" s="231">
        <v>63</v>
      </c>
      <c r="C13" s="242">
        <f>'Input-data'!C12</f>
        <v>5640</v>
      </c>
      <c r="D13" s="244">
        <f t="shared" si="0"/>
        <v>23840</v>
      </c>
      <c r="E13" s="246">
        <f t="shared" si="2"/>
        <v>0.23011015911872704</v>
      </c>
      <c r="F13" s="248">
        <f t="shared" si="1"/>
        <v>0.97266421868625053</v>
      </c>
      <c r="G13" s="7"/>
    </row>
    <row r="14" spans="1:11" ht="17.25" customHeight="1" x14ac:dyDescent="0.2">
      <c r="A14" s="413" t="s">
        <v>53</v>
      </c>
      <c r="B14" s="232">
        <v>31.5</v>
      </c>
      <c r="C14" s="242">
        <f>'Input-data'!C13</f>
        <v>4390</v>
      </c>
      <c r="D14" s="244">
        <f t="shared" si="0"/>
        <v>18200</v>
      </c>
      <c r="E14" s="246">
        <f t="shared" si="2"/>
        <v>0.17911056711546308</v>
      </c>
      <c r="F14" s="248">
        <f t="shared" si="1"/>
        <v>0.74255405956752352</v>
      </c>
      <c r="G14" s="7"/>
    </row>
    <row r="15" spans="1:11" ht="17.25" customHeight="1" x14ac:dyDescent="0.2">
      <c r="A15" s="414"/>
      <c r="B15" s="232">
        <v>16</v>
      </c>
      <c r="C15" s="242">
        <f>'Input-data'!C14</f>
        <v>4655</v>
      </c>
      <c r="D15" s="244">
        <f t="shared" si="0"/>
        <v>13810</v>
      </c>
      <c r="E15" s="246">
        <f t="shared" si="2"/>
        <v>0.18992248062015504</v>
      </c>
      <c r="F15" s="248">
        <f t="shared" si="1"/>
        <v>0.56344349245206038</v>
      </c>
      <c r="G15" s="7"/>
    </row>
    <row r="16" spans="1:11" ht="17.25" customHeight="1" x14ac:dyDescent="0.2">
      <c r="A16" s="414"/>
      <c r="B16" s="232">
        <v>8</v>
      </c>
      <c r="C16" s="242">
        <f>'Input-data'!C15</f>
        <v>3055</v>
      </c>
      <c r="D16" s="244">
        <f t="shared" si="0"/>
        <v>9155</v>
      </c>
      <c r="E16" s="246">
        <f t="shared" si="2"/>
        <v>0.12464300285597715</v>
      </c>
      <c r="F16" s="248">
        <f t="shared" si="1"/>
        <v>0.37352101183190534</v>
      </c>
      <c r="G16" s="7"/>
      <c r="H16" s="43"/>
      <c r="I16" s="43"/>
      <c r="J16" s="43"/>
      <c r="K16" s="43"/>
    </row>
    <row r="17" spans="1:8" ht="17.25" customHeight="1" x14ac:dyDescent="0.2">
      <c r="A17" s="414"/>
      <c r="B17" s="232">
        <v>4</v>
      </c>
      <c r="C17" s="242">
        <f>'Input-data'!C16</f>
        <v>1750</v>
      </c>
      <c r="D17" s="244">
        <f t="shared" si="0"/>
        <v>6100</v>
      </c>
      <c r="E17" s="246">
        <f>C17/$D$11</f>
        <v>7.1399428804569565E-2</v>
      </c>
      <c r="F17" s="248">
        <f t="shared" si="1"/>
        <v>0.24887800897592821</v>
      </c>
      <c r="G17" s="7"/>
    </row>
    <row r="18" spans="1:8" ht="17.25" customHeight="1" x14ac:dyDescent="0.2">
      <c r="A18" s="415"/>
      <c r="B18" s="232">
        <v>2</v>
      </c>
      <c r="C18" s="242">
        <f>'Input-data'!C17</f>
        <v>785</v>
      </c>
      <c r="D18" s="244">
        <f t="shared" si="0"/>
        <v>4350</v>
      </c>
      <c r="E18" s="246">
        <f t="shared" si="2"/>
        <v>3.2027743778049775E-2</v>
      </c>
      <c r="F18" s="248">
        <f t="shared" si="1"/>
        <v>0.17747858017135865</v>
      </c>
      <c r="G18" s="7"/>
      <c r="H18" s="12"/>
    </row>
    <row r="19" spans="1:8" ht="17.25" customHeight="1" x14ac:dyDescent="0.2">
      <c r="A19" s="412" t="s">
        <v>54</v>
      </c>
      <c r="B19" s="231">
        <v>1</v>
      </c>
      <c r="C19" s="242">
        <f>'Input-data'!C18</f>
        <v>610</v>
      </c>
      <c r="D19" s="244">
        <f t="shared" si="0"/>
        <v>3565</v>
      </c>
      <c r="E19" s="246">
        <f t="shared" si="2"/>
        <v>2.4887800897592818E-2</v>
      </c>
      <c r="F19" s="248">
        <f t="shared" si="1"/>
        <v>0.14545083639330886</v>
      </c>
      <c r="G19" s="7"/>
    </row>
    <row r="20" spans="1:8" ht="17.25" customHeight="1" x14ac:dyDescent="0.2">
      <c r="A20" s="410"/>
      <c r="B20" s="231">
        <v>0.5</v>
      </c>
      <c r="C20" s="242">
        <f>'Input-data'!C19</f>
        <v>1355</v>
      </c>
      <c r="D20" s="244">
        <f t="shared" si="0"/>
        <v>2955</v>
      </c>
      <c r="E20" s="246">
        <f t="shared" si="2"/>
        <v>5.5283557731538147E-2</v>
      </c>
      <c r="F20" s="248">
        <f t="shared" si="1"/>
        <v>0.12056303549571604</v>
      </c>
      <c r="G20" s="7"/>
    </row>
    <row r="21" spans="1:8" ht="17.25" customHeight="1" x14ac:dyDescent="0.2">
      <c r="A21" s="410"/>
      <c r="B21" s="233">
        <v>0.25</v>
      </c>
      <c r="C21" s="242">
        <f>'Input-data'!C20</f>
        <v>890</v>
      </c>
      <c r="D21" s="244">
        <f t="shared" si="0"/>
        <v>1600</v>
      </c>
      <c r="E21" s="246">
        <f t="shared" si="2"/>
        <v>3.6311709506323953E-2</v>
      </c>
      <c r="F21" s="248">
        <f t="shared" si="1"/>
        <v>6.527947776417789E-2</v>
      </c>
    </row>
    <row r="22" spans="1:8" ht="17.25" customHeight="1" x14ac:dyDescent="0.2">
      <c r="A22" s="410"/>
      <c r="B22" s="233">
        <v>0.125</v>
      </c>
      <c r="C22" s="242">
        <f>'Input-data'!C21</f>
        <v>345</v>
      </c>
      <c r="D22" s="244">
        <f t="shared" si="0"/>
        <v>710</v>
      </c>
      <c r="E22" s="246">
        <f t="shared" si="2"/>
        <v>1.4075887392900856E-2</v>
      </c>
      <c r="F22" s="248">
        <f t="shared" si="1"/>
        <v>2.8967768257853937E-2</v>
      </c>
    </row>
    <row r="23" spans="1:8" ht="17.25" customHeight="1" x14ac:dyDescent="0.2">
      <c r="A23" s="411"/>
      <c r="B23" s="233">
        <v>6.3E-2</v>
      </c>
      <c r="C23" s="242">
        <f>'Input-data'!C22</f>
        <v>365</v>
      </c>
      <c r="D23" s="244">
        <f t="shared" si="0"/>
        <v>365</v>
      </c>
      <c r="E23" s="246">
        <f t="shared" si="2"/>
        <v>1.4891880864953081E-2</v>
      </c>
      <c r="F23" s="248">
        <f t="shared" si="1"/>
        <v>1.4891880864953081E-2</v>
      </c>
    </row>
    <row r="24" spans="1:8" ht="17.25" customHeight="1" x14ac:dyDescent="0.2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25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">
      <c r="C27" s="1"/>
      <c r="D27" s="1"/>
      <c r="E27" s="1"/>
      <c r="F27" s="1"/>
    </row>
    <row r="28" spans="1:8" ht="19.5" customHeight="1" x14ac:dyDescent="0.25">
      <c r="A28" s="41" t="s">
        <v>62</v>
      </c>
      <c r="C28" s="1"/>
      <c r="D28" s="1"/>
      <c r="E28" s="1"/>
      <c r="F28" s="1"/>
    </row>
    <row r="29" spans="1:8" ht="13.5" thickBot="1" x14ac:dyDescent="0.25"/>
    <row r="30" spans="1:8" ht="20.25" customHeight="1" x14ac:dyDescent="0.2">
      <c r="A30" s="428" t="s">
        <v>63</v>
      </c>
      <c r="B30" s="429"/>
      <c r="C30" s="452">
        <f ca="1">SUM(Interpolation!E3:E403)*0.0025</f>
        <v>21.30506689210771</v>
      </c>
      <c r="D30" s="453"/>
      <c r="E30" s="241" t="s">
        <v>197</v>
      </c>
      <c r="F30" s="241"/>
      <c r="G30" s="241"/>
      <c r="H30" s="241"/>
    </row>
    <row r="31" spans="1:8" ht="20.25" customHeight="1" x14ac:dyDescent="0.2">
      <c r="A31" s="434" t="s">
        <v>68</v>
      </c>
      <c r="B31" s="435"/>
      <c r="C31" s="450">
        <f ca="1">(C45*C39)^0.5</f>
        <v>8.113225502943715</v>
      </c>
      <c r="D31" s="451"/>
    </row>
    <row r="32" spans="1:8" ht="20.25" customHeight="1" x14ac:dyDescent="0.2">
      <c r="A32" s="436" t="s">
        <v>15</v>
      </c>
      <c r="B32" s="437"/>
      <c r="C32" s="450">
        <f ca="1">C31/C33</f>
        <v>1.454267515923567</v>
      </c>
      <c r="D32" s="451"/>
    </row>
    <row r="33" spans="1:6" ht="20.25" customHeight="1" x14ac:dyDescent="0.2">
      <c r="A33" s="438" t="s">
        <v>69</v>
      </c>
      <c r="B33" s="439"/>
      <c r="C33" s="450">
        <f ca="1">(C45/C39)^0.5</f>
        <v>5.5789085667578977</v>
      </c>
      <c r="D33" s="451"/>
    </row>
    <row r="34" spans="1:6" ht="20.25" customHeight="1" x14ac:dyDescent="0.2">
      <c r="A34" s="436" t="s">
        <v>12</v>
      </c>
      <c r="B34" s="437"/>
      <c r="C34" s="450">
        <f ca="1">STDEV(Interpolation!E3:E403)</f>
        <v>22.348555618899102</v>
      </c>
      <c r="D34" s="451"/>
    </row>
    <row r="35" spans="1:6" ht="20.25" customHeight="1" x14ac:dyDescent="0.2">
      <c r="A35" s="444" t="s">
        <v>76</v>
      </c>
      <c r="B35" s="445"/>
      <c r="C35" s="448">
        <f>geometric_std_dev!G21</f>
        <v>2.5555128554588862</v>
      </c>
      <c r="D35" s="449"/>
      <c r="E35" s="228"/>
    </row>
    <row r="36" spans="1:6" ht="20.25" customHeight="1" x14ac:dyDescent="0.2">
      <c r="A36" s="436" t="s">
        <v>10</v>
      </c>
      <c r="B36" s="437"/>
      <c r="C36" s="450">
        <f ca="1">SKEW(Interpolation!E3:E403)</f>
        <v>1.5193630645921776</v>
      </c>
      <c r="D36" s="451"/>
      <c r="E36" s="228"/>
      <c r="F36" s="228"/>
    </row>
    <row r="37" spans="1:6" ht="20.25" customHeight="1" x14ac:dyDescent="0.2">
      <c r="A37" s="436" t="s">
        <v>9</v>
      </c>
      <c r="B37" s="437"/>
      <c r="C37" s="450">
        <f ca="1">KURT(Interpolation!E3:E403)</f>
        <v>2.71092250745559</v>
      </c>
      <c r="D37" s="451"/>
      <c r="E37" s="228"/>
      <c r="F37" s="228"/>
    </row>
    <row r="38" spans="1:6" ht="20.25" customHeight="1" x14ac:dyDescent="0.2">
      <c r="A38" s="436" t="s">
        <v>7</v>
      </c>
      <c r="B38" s="437"/>
      <c r="C38" s="450">
        <f ca="1">Interpolation!E363</f>
        <v>0.40701107011070115</v>
      </c>
      <c r="D38" s="451"/>
      <c r="E38" s="228"/>
      <c r="F38" s="228"/>
    </row>
    <row r="39" spans="1:6" ht="20.25" customHeight="1" x14ac:dyDescent="0.2">
      <c r="A39" s="436" t="s">
        <v>16</v>
      </c>
      <c r="B39" s="437"/>
      <c r="C39" s="450">
        <f ca="1">Interpolation!E339</f>
        <v>1.4542675159235667</v>
      </c>
      <c r="D39" s="451"/>
      <c r="E39" s="228"/>
      <c r="F39" s="228"/>
    </row>
    <row r="40" spans="1:6" ht="20.25" customHeight="1" x14ac:dyDescent="0.2">
      <c r="A40" s="436" t="s">
        <v>18</v>
      </c>
      <c r="B40" s="437"/>
      <c r="C40" s="450">
        <f ca="1">Interpolation!E303</f>
        <v>4.0360065466448454</v>
      </c>
      <c r="D40" s="451"/>
      <c r="E40" s="228"/>
      <c r="F40" s="228"/>
    </row>
    <row r="41" spans="1:6" ht="20.25" customHeight="1" x14ac:dyDescent="0.2">
      <c r="A41" s="438" t="s">
        <v>50</v>
      </c>
      <c r="B41" s="439"/>
      <c r="C41" s="450">
        <f ca="1">Interpolation!E283</f>
        <v>5.6405891980360074</v>
      </c>
      <c r="D41" s="451"/>
      <c r="E41" s="228"/>
      <c r="F41" s="228"/>
    </row>
    <row r="42" spans="1:6" ht="20.25" customHeight="1" x14ac:dyDescent="0.25">
      <c r="A42" s="444" t="s">
        <v>51</v>
      </c>
      <c r="B42" s="445"/>
      <c r="C42" s="448">
        <f ca="1">Interpolation!E203</f>
        <v>13.327604726100965</v>
      </c>
      <c r="D42" s="449"/>
      <c r="E42" s="295">
        <f ca="1">17.5*(C42/1000)^(-1/6)</f>
        <v>35.940106914753528</v>
      </c>
      <c r="F42" s="228"/>
    </row>
    <row r="43" spans="1:6" ht="20.25" customHeight="1" x14ac:dyDescent="0.2">
      <c r="A43" s="438" t="s">
        <v>47</v>
      </c>
      <c r="B43" s="439"/>
      <c r="C43" s="450">
        <f ca="1">Interpolation!E163</f>
        <v>19.163553530751706</v>
      </c>
      <c r="D43" s="451"/>
      <c r="E43" s="296"/>
      <c r="F43" s="228"/>
    </row>
    <row r="44" spans="1:6" ht="20.25" customHeight="1" x14ac:dyDescent="0.2">
      <c r="A44" s="436" t="s">
        <v>19</v>
      </c>
      <c r="B44" s="437"/>
      <c r="C44" s="450">
        <f ca="1">Interpolation!E103</f>
        <v>32.551640070921977</v>
      </c>
      <c r="D44" s="451"/>
      <c r="E44" s="296"/>
      <c r="F44" s="228"/>
    </row>
    <row r="45" spans="1:6" ht="20.25" customHeight="1" x14ac:dyDescent="0.2">
      <c r="A45" s="440" t="s">
        <v>17</v>
      </c>
      <c r="B45" s="441"/>
      <c r="C45" s="450">
        <f ca="1">Interpolation!E67</f>
        <v>45.262943262411341</v>
      </c>
      <c r="D45" s="451"/>
      <c r="E45" s="296"/>
      <c r="F45" s="228"/>
    </row>
    <row r="46" spans="1:6" ht="20.25" customHeight="1" x14ac:dyDescent="0.2">
      <c r="A46" s="440" t="s">
        <v>8</v>
      </c>
      <c r="B46" s="441"/>
      <c r="C46" s="450">
        <f ca="1">Interpolation!E43</f>
        <v>53.737145390070907</v>
      </c>
      <c r="D46" s="451"/>
      <c r="E46" s="296">
        <f ca="1">23.5*(2*C46/1000)^(-1/6)</f>
        <v>34.081374193991152</v>
      </c>
      <c r="F46" s="228"/>
    </row>
    <row r="47" spans="1:6" ht="20.25" customHeight="1" x14ac:dyDescent="0.2">
      <c r="A47" s="442" t="s">
        <v>48</v>
      </c>
      <c r="B47" s="443"/>
      <c r="C47" s="450">
        <f ca="1">C43/C38</f>
        <v>47.083617469027303</v>
      </c>
      <c r="D47" s="451"/>
      <c r="E47" s="228"/>
      <c r="F47" s="228"/>
    </row>
    <row r="48" spans="1:6" ht="20.25" customHeight="1" thickBot="1" x14ac:dyDescent="0.25">
      <c r="A48" s="446" t="s">
        <v>49</v>
      </c>
      <c r="B48" s="447"/>
      <c r="C48" s="454">
        <f ca="1">C41^2/(C43*C38)</f>
        <v>4.0791218350450471</v>
      </c>
      <c r="D48" s="455"/>
      <c r="E48" s="228"/>
      <c r="F48" s="228"/>
    </row>
    <row r="49" spans="1:5" ht="20.25" customHeight="1" x14ac:dyDescent="0.2">
      <c r="A49" s="456" t="s">
        <v>184</v>
      </c>
      <c r="B49" s="457"/>
      <c r="C49" s="457"/>
      <c r="D49" s="458"/>
    </row>
    <row r="50" spans="1:5" ht="20.25" customHeight="1" x14ac:dyDescent="0.2">
      <c r="A50" s="430" t="s">
        <v>179</v>
      </c>
      <c r="B50" s="431"/>
      <c r="C50" s="459">
        <f ca="1">-0.0333+(0.4665/((1000*C42/1000)^0.21))</f>
        <v>0.23750314656740529</v>
      </c>
      <c r="D50" s="460"/>
    </row>
    <row r="51" spans="1:5" ht="20.25" customHeight="1" x14ac:dyDescent="0.2">
      <c r="A51" s="432" t="s">
        <v>180</v>
      </c>
      <c r="B51" s="433"/>
      <c r="C51" s="463">
        <f ca="1">0.13+(0.21/((1000*C42/1000+0.002)^0.21))</f>
        <v>0.25190111213086103</v>
      </c>
      <c r="D51" s="464"/>
    </row>
    <row r="52" spans="1:5" ht="20.25" customHeight="1" x14ac:dyDescent="0.2">
      <c r="A52" s="430" t="s">
        <v>181</v>
      </c>
      <c r="B52" s="431"/>
      <c r="C52" s="459">
        <f>0.621*EXP(-0.457*C35)</f>
        <v>0.19314896044563912</v>
      </c>
      <c r="D52" s="460"/>
    </row>
    <row r="53" spans="1:5" ht="20.25" customHeight="1" x14ac:dyDescent="0.2">
      <c r="A53" s="432" t="s">
        <v>182</v>
      </c>
      <c r="B53" s="433"/>
      <c r="C53" s="463">
        <f>'Berechnung_Yu&amp;Stand'!J1086</f>
        <v>0.11124354610490819</v>
      </c>
      <c r="D53" s="464"/>
    </row>
    <row r="54" spans="1:5" ht="20.25" customHeight="1" thickBot="1" x14ac:dyDescent="0.25">
      <c r="A54" s="461" t="s">
        <v>183</v>
      </c>
      <c r="B54" s="462"/>
      <c r="C54" s="465">
        <f>0.353-0.068*C35+0.146*F20</f>
        <v>0.19682732901117025</v>
      </c>
      <c r="D54" s="466"/>
    </row>
    <row r="61" spans="1:5" x14ac:dyDescent="0.2">
      <c r="C61" s="13" t="s">
        <v>64</v>
      </c>
      <c r="E61" s="13" t="s">
        <v>65</v>
      </c>
    </row>
    <row r="64" spans="1:5" x14ac:dyDescent="0.2">
      <c r="C64" s="13" t="s">
        <v>64</v>
      </c>
      <c r="E64" s="13" t="s">
        <v>66</v>
      </c>
    </row>
    <row r="68" spans="3:5" x14ac:dyDescent="0.2">
      <c r="C68" s="13" t="s">
        <v>64</v>
      </c>
      <c r="E68" s="13" t="s">
        <v>67</v>
      </c>
    </row>
    <row r="71" spans="3:5" x14ac:dyDescent="0.2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" zoomScale="205" zoomScaleNormal="205" workbookViewId="0">
      <selection activeCell="J32" sqref="J32"/>
    </sheetView>
  </sheetViews>
  <sheetFormatPr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40625" defaultRowHeight="12.75" x14ac:dyDescent="0.2"/>
  <cols>
    <col min="1" max="1" width="25.42578125" customWidth="1"/>
    <col min="2" max="2" width="18.42578125" customWidth="1"/>
    <col min="3" max="3" width="9.140625" customWidth="1"/>
    <col min="4" max="4" width="24.7109375" customWidth="1"/>
    <col min="5" max="5" width="20.42578125" customWidth="1"/>
  </cols>
  <sheetData>
    <row r="1" spans="1:5" x14ac:dyDescent="0.2">
      <c r="A1" s="8" t="e">
        <f>#REF!</f>
        <v>#REF!</v>
      </c>
      <c r="B1" s="4"/>
      <c r="D1" s="3"/>
      <c r="E1" t="e">
        <f>#REF!</f>
        <v>#REF!</v>
      </c>
    </row>
    <row r="2" spans="1:5" ht="13.5" thickBot="1" x14ac:dyDescent="0.25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5" thickBot="1" x14ac:dyDescent="0.25">
      <c r="D3" s="2">
        <v>100</v>
      </c>
      <c r="E3" s="6">
        <f ca="1">E4</f>
        <v>119.42123134328313</v>
      </c>
    </row>
    <row r="4" spans="1:5" x14ac:dyDescent="0.2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119.42123134328313</v>
      </c>
    </row>
    <row r="5" spans="1:5" x14ac:dyDescent="0.2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113.84246268656671</v>
      </c>
    </row>
    <row r="6" spans="1:5" x14ac:dyDescent="0.2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108.26369402985029</v>
      </c>
    </row>
    <row r="7" spans="1:5" x14ac:dyDescent="0.2">
      <c r="A7" s="16">
        <f>Statistik!F23*100</f>
        <v>1.4891880864953082</v>
      </c>
      <c r="B7" s="18">
        <f>'Input-data'!B22</f>
        <v>6.3E-2</v>
      </c>
      <c r="D7" s="2">
        <v>99</v>
      </c>
      <c r="E7" s="6">
        <f t="shared" ca="1" si="0"/>
        <v>102.68492537313386</v>
      </c>
    </row>
    <row r="8" spans="1:5" x14ac:dyDescent="0.2">
      <c r="A8" s="16">
        <f>Statistik!F22*100</f>
        <v>2.8967768257853939</v>
      </c>
      <c r="B8" s="18">
        <v>0.125</v>
      </c>
      <c r="D8" s="2">
        <v>98.75</v>
      </c>
      <c r="E8" s="6">
        <f t="shared" ca="1" si="0"/>
        <v>97.106156716417445</v>
      </c>
    </row>
    <row r="9" spans="1:5" x14ac:dyDescent="0.2">
      <c r="A9" s="16">
        <f>Statistik!F21*100</f>
        <v>6.5279477764177889</v>
      </c>
      <c r="B9" s="18">
        <f>'Input-data'!B20</f>
        <v>0.25</v>
      </c>
      <c r="D9" s="2">
        <v>98.5</v>
      </c>
      <c r="E9" s="6">
        <f t="shared" ca="1" si="0"/>
        <v>91.527388059701025</v>
      </c>
    </row>
    <row r="10" spans="1:5" x14ac:dyDescent="0.2">
      <c r="A10" s="16">
        <f>Statistik!F20*100</f>
        <v>12.056303549571604</v>
      </c>
      <c r="B10" s="18">
        <f>'Input-data'!B19</f>
        <v>0.5</v>
      </c>
      <c r="D10" s="2">
        <v>98.25</v>
      </c>
      <c r="E10" s="6">
        <f t="shared" ca="1" si="0"/>
        <v>85.948619402984605</v>
      </c>
    </row>
    <row r="11" spans="1:5" x14ac:dyDescent="0.2">
      <c r="A11" s="16">
        <f>Statistik!F19*100</f>
        <v>14.545083639330885</v>
      </c>
      <c r="B11" s="18">
        <f>'Input-data'!B18</f>
        <v>1</v>
      </c>
      <c r="D11" s="2">
        <v>98</v>
      </c>
      <c r="E11" s="6">
        <f t="shared" ca="1" si="0"/>
        <v>80.369850746268185</v>
      </c>
    </row>
    <row r="12" spans="1:5" x14ac:dyDescent="0.2">
      <c r="A12" s="16">
        <f>Statistik!F18*100</f>
        <v>17.747858017135865</v>
      </c>
      <c r="B12" s="18">
        <f>'Input-data'!B17</f>
        <v>2</v>
      </c>
      <c r="D12" s="2">
        <v>97.75</v>
      </c>
      <c r="E12" s="6">
        <f t="shared" ca="1" si="0"/>
        <v>74.791082089551765</v>
      </c>
    </row>
    <row r="13" spans="1:5" x14ac:dyDescent="0.2">
      <c r="A13" s="16">
        <f>Statistik!F17*100</f>
        <v>24.887800897592822</v>
      </c>
      <c r="B13" s="18">
        <f>'Input-data'!B16</f>
        <v>4</v>
      </c>
      <c r="D13" s="2">
        <v>97.5</v>
      </c>
      <c r="E13" s="6">
        <f t="shared" ca="1" si="0"/>
        <v>69.212313432835344</v>
      </c>
    </row>
    <row r="14" spans="1:5" x14ac:dyDescent="0.2">
      <c r="A14" s="16">
        <f>Statistik!F16*100</f>
        <v>37.352101183190534</v>
      </c>
      <c r="B14" s="18">
        <f>'Input-data'!B15</f>
        <v>8</v>
      </c>
      <c r="D14" s="2">
        <v>97.25</v>
      </c>
      <c r="E14" s="6">
        <f t="shared" ca="1" si="0"/>
        <v>63.976806294326224</v>
      </c>
    </row>
    <row r="15" spans="1:5" x14ac:dyDescent="0.2">
      <c r="A15" s="16">
        <f>Statistik!F15*100</f>
        <v>56.34434924520604</v>
      </c>
      <c r="B15" s="18">
        <f>'Input-data'!B14</f>
        <v>16</v>
      </c>
      <c r="D15" s="2">
        <v>97</v>
      </c>
      <c r="E15" s="6">
        <f t="shared" ca="1" si="0"/>
        <v>63.623714539007096</v>
      </c>
    </row>
    <row r="16" spans="1:5" x14ac:dyDescent="0.2">
      <c r="A16" s="16">
        <f>Statistik!F14*100</f>
        <v>74.255405956752355</v>
      </c>
      <c r="B16" s="18">
        <f>'Input-data'!B13</f>
        <v>31.5</v>
      </c>
      <c r="D16" s="2">
        <v>96.75</v>
      </c>
      <c r="E16" s="6">
        <f t="shared" ca="1" si="0"/>
        <v>63.270622783687941</v>
      </c>
    </row>
    <row r="17" spans="1:5" x14ac:dyDescent="0.2">
      <c r="A17" s="16">
        <f>Statistik!F13*100</f>
        <v>97.266421868625059</v>
      </c>
      <c r="B17" s="18">
        <v>64</v>
      </c>
      <c r="D17" s="2">
        <v>96.5</v>
      </c>
      <c r="E17" s="6">
        <f t="shared" ca="1" si="0"/>
        <v>62.917531028368785</v>
      </c>
    </row>
    <row r="18" spans="1:5" x14ac:dyDescent="0.2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62.564439273049629</v>
      </c>
    </row>
    <row r="19" spans="1:5" ht="13.5" thickBot="1" x14ac:dyDescent="0.25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62.211347517730474</v>
      </c>
    </row>
    <row r="20" spans="1:5" x14ac:dyDescent="0.2">
      <c r="D20" s="2">
        <v>95.75</v>
      </c>
      <c r="E20" s="6">
        <f t="shared" ca="1" si="0"/>
        <v>61.858255762411346</v>
      </c>
    </row>
    <row r="21" spans="1:5" x14ac:dyDescent="0.2">
      <c r="D21" s="2">
        <v>95.5</v>
      </c>
      <c r="E21" s="6">
        <f t="shared" ca="1" si="0"/>
        <v>61.505164007092191</v>
      </c>
    </row>
    <row r="22" spans="1:5" x14ac:dyDescent="0.2">
      <c r="D22" s="2">
        <v>95.25</v>
      </c>
      <c r="E22" s="6">
        <f t="shared" ca="1" si="0"/>
        <v>61.152072251773035</v>
      </c>
    </row>
    <row r="23" spans="1:5" x14ac:dyDescent="0.2">
      <c r="D23" s="2">
        <v>95</v>
      </c>
      <c r="E23" s="6">
        <f t="shared" ca="1" si="0"/>
        <v>60.798980496453879</v>
      </c>
    </row>
    <row r="24" spans="1:5" x14ac:dyDescent="0.2">
      <c r="D24" s="2">
        <v>94.75</v>
      </c>
      <c r="E24" s="6">
        <f t="shared" ca="1" si="0"/>
        <v>60.445888741134752</v>
      </c>
    </row>
    <row r="25" spans="1:5" x14ac:dyDescent="0.2">
      <c r="D25" s="2">
        <v>94.5</v>
      </c>
      <c r="E25" s="6">
        <f t="shared" ca="1" si="0"/>
        <v>60.092796985815596</v>
      </c>
    </row>
    <row r="26" spans="1:5" x14ac:dyDescent="0.2">
      <c r="D26" s="2">
        <v>94.25</v>
      </c>
      <c r="E26" s="6">
        <f t="shared" ca="1" si="0"/>
        <v>59.73970523049644</v>
      </c>
    </row>
    <row r="27" spans="1:5" x14ac:dyDescent="0.2">
      <c r="D27" s="2">
        <v>94</v>
      </c>
      <c r="E27" s="6">
        <f t="shared" ca="1" si="0"/>
        <v>59.386613475177285</v>
      </c>
    </row>
    <row r="28" spans="1:5" x14ac:dyDescent="0.2">
      <c r="D28" s="2">
        <v>93.75</v>
      </c>
      <c r="E28" s="6">
        <f t="shared" ca="1" si="0"/>
        <v>59.033521719858157</v>
      </c>
    </row>
    <row r="29" spans="1:5" x14ac:dyDescent="0.2">
      <c r="D29" s="2">
        <v>93.5</v>
      </c>
      <c r="E29" s="6">
        <f t="shared" ca="1" si="0"/>
        <v>58.680429964539002</v>
      </c>
    </row>
    <row r="30" spans="1:5" x14ac:dyDescent="0.2">
      <c r="D30" s="2">
        <v>93.25</v>
      </c>
      <c r="E30" s="6">
        <f t="shared" ca="1" si="0"/>
        <v>58.327338209219846</v>
      </c>
    </row>
    <row r="31" spans="1:5" x14ac:dyDescent="0.2">
      <c r="D31" s="2">
        <v>93</v>
      </c>
      <c r="E31" s="6">
        <f t="shared" ca="1" si="0"/>
        <v>57.97424645390069</v>
      </c>
    </row>
    <row r="32" spans="1:5" x14ac:dyDescent="0.2">
      <c r="D32" s="2">
        <v>92.75</v>
      </c>
      <c r="E32" s="6">
        <f t="shared" ca="1" si="0"/>
        <v>57.621154698581563</v>
      </c>
    </row>
    <row r="33" spans="4:5" x14ac:dyDescent="0.2">
      <c r="D33" s="2">
        <v>92.5</v>
      </c>
      <c r="E33" s="6">
        <f t="shared" ca="1" si="0"/>
        <v>57.268062943262407</v>
      </c>
    </row>
    <row r="34" spans="4:5" x14ac:dyDescent="0.2">
      <c r="D34" s="2">
        <v>92.25</v>
      </c>
      <c r="E34" s="6">
        <f t="shared" ca="1" si="0"/>
        <v>56.914971187943252</v>
      </c>
    </row>
    <row r="35" spans="4:5" x14ac:dyDescent="0.2">
      <c r="D35" s="2">
        <v>92</v>
      </c>
      <c r="E35" s="6">
        <f t="shared" ca="1" si="0"/>
        <v>56.561879432624096</v>
      </c>
    </row>
    <row r="36" spans="4:5" x14ac:dyDescent="0.2">
      <c r="D36" s="2">
        <v>91.75</v>
      </c>
      <c r="E36" s="6">
        <f t="shared" ca="1" si="0"/>
        <v>56.208787677304969</v>
      </c>
    </row>
    <row r="37" spans="4:5" x14ac:dyDescent="0.2">
      <c r="D37" s="2">
        <v>91.5</v>
      </c>
      <c r="E37" s="6">
        <f t="shared" ca="1" si="0"/>
        <v>55.855695921985813</v>
      </c>
    </row>
    <row r="38" spans="4:5" x14ac:dyDescent="0.2">
      <c r="D38" s="2">
        <v>91.25</v>
      </c>
      <c r="E38" s="6">
        <f t="shared" ca="1" si="0"/>
        <v>55.502604166666657</v>
      </c>
    </row>
    <row r="39" spans="4:5" x14ac:dyDescent="0.2">
      <c r="D39" s="2">
        <v>91</v>
      </c>
      <c r="E39" s="6">
        <f t="shared" ca="1" si="0"/>
        <v>55.149512411347501</v>
      </c>
    </row>
    <row r="40" spans="4:5" x14ac:dyDescent="0.2">
      <c r="D40" s="2">
        <v>90.75</v>
      </c>
      <c r="E40" s="6">
        <f t="shared" ca="1" si="0"/>
        <v>54.796420656028374</v>
      </c>
    </row>
    <row r="41" spans="4:5" x14ac:dyDescent="0.2">
      <c r="D41" s="2">
        <v>90.5</v>
      </c>
      <c r="E41" s="6">
        <f t="shared" ca="1" si="0"/>
        <v>54.443328900709204</v>
      </c>
    </row>
    <row r="42" spans="4:5" x14ac:dyDescent="0.2">
      <c r="D42" s="2">
        <v>90.25</v>
      </c>
      <c r="E42" s="6">
        <f t="shared" ca="1" si="0"/>
        <v>54.090237145390063</v>
      </c>
    </row>
    <row r="43" spans="4:5" x14ac:dyDescent="0.2">
      <c r="D43" s="2">
        <v>90</v>
      </c>
      <c r="E43" s="6">
        <f t="shared" ca="1" si="0"/>
        <v>53.737145390070907</v>
      </c>
    </row>
    <row r="44" spans="4:5" x14ac:dyDescent="0.2">
      <c r="D44" s="2">
        <v>89.75</v>
      </c>
      <c r="E44" s="6">
        <f t="shared" ca="1" si="0"/>
        <v>53.384053634751766</v>
      </c>
    </row>
    <row r="45" spans="4:5" x14ac:dyDescent="0.2">
      <c r="D45" s="2">
        <v>89.5</v>
      </c>
      <c r="E45" s="6">
        <f t="shared" ca="1" si="0"/>
        <v>53.03096187943261</v>
      </c>
    </row>
    <row r="46" spans="4:5" x14ac:dyDescent="0.2">
      <c r="D46" s="2">
        <v>89.25</v>
      </c>
      <c r="E46" s="6">
        <f t="shared" ca="1" si="0"/>
        <v>52.677870124113468</v>
      </c>
    </row>
    <row r="47" spans="4:5" x14ac:dyDescent="0.2">
      <c r="D47" s="2">
        <v>89</v>
      </c>
      <c r="E47" s="6">
        <f t="shared" ca="1" si="0"/>
        <v>52.324778368794313</v>
      </c>
    </row>
    <row r="48" spans="4:5" x14ac:dyDescent="0.2">
      <c r="D48" s="2">
        <v>88.75</v>
      </c>
      <c r="E48" s="6">
        <f t="shared" ca="1" si="0"/>
        <v>51.971686613475171</v>
      </c>
    </row>
    <row r="49" spans="4:5" x14ac:dyDescent="0.2">
      <c r="D49" s="2">
        <v>88.5</v>
      </c>
      <c r="E49" s="6">
        <f t="shared" ca="1" si="0"/>
        <v>51.618594858156015</v>
      </c>
    </row>
    <row r="50" spans="4:5" x14ac:dyDescent="0.2">
      <c r="D50" s="2">
        <v>88.25</v>
      </c>
      <c r="E50" s="6">
        <f t="shared" ca="1" si="0"/>
        <v>51.265503102836874</v>
      </c>
    </row>
    <row r="51" spans="4:5" x14ac:dyDescent="0.2">
      <c r="D51" s="2">
        <v>88</v>
      </c>
      <c r="E51" s="6">
        <f t="shared" ca="1" si="0"/>
        <v>50.912411347517718</v>
      </c>
    </row>
    <row r="52" spans="4:5" x14ac:dyDescent="0.2">
      <c r="D52" s="2">
        <v>87.75</v>
      </c>
      <c r="E52" s="6">
        <f t="shared" ca="1" si="0"/>
        <v>50.559319592198577</v>
      </c>
    </row>
    <row r="53" spans="4:5" x14ac:dyDescent="0.2">
      <c r="D53" s="2">
        <v>87.5</v>
      </c>
      <c r="E53" s="6">
        <f t="shared" ca="1" si="0"/>
        <v>50.206227836879421</v>
      </c>
    </row>
    <row r="54" spans="4:5" x14ac:dyDescent="0.2">
      <c r="D54" s="2">
        <v>87.25</v>
      </c>
      <c r="E54" s="6">
        <f t="shared" ca="1" si="0"/>
        <v>49.85313608156028</v>
      </c>
    </row>
    <row r="55" spans="4:5" x14ac:dyDescent="0.2">
      <c r="D55" s="2">
        <v>87</v>
      </c>
      <c r="E55" s="6">
        <f t="shared" ca="1" si="0"/>
        <v>49.500044326241124</v>
      </c>
    </row>
    <row r="56" spans="4:5" x14ac:dyDescent="0.2">
      <c r="D56" s="2">
        <v>86.75</v>
      </c>
      <c r="E56" s="6">
        <f t="shared" ca="1" si="0"/>
        <v>49.146952570921982</v>
      </c>
    </row>
    <row r="57" spans="4:5" x14ac:dyDescent="0.2">
      <c r="D57" s="2">
        <v>86.5</v>
      </c>
      <c r="E57" s="6">
        <f t="shared" ca="1" si="0"/>
        <v>48.793860815602827</v>
      </c>
    </row>
    <row r="58" spans="4:5" x14ac:dyDescent="0.2">
      <c r="D58" s="2">
        <v>86.25</v>
      </c>
      <c r="E58" s="6">
        <f t="shared" ca="1" si="0"/>
        <v>48.440769060283685</v>
      </c>
    </row>
    <row r="59" spans="4:5" x14ac:dyDescent="0.2">
      <c r="D59" s="2">
        <v>86</v>
      </c>
      <c r="E59" s="6">
        <f t="shared" ca="1" si="0"/>
        <v>48.087677304964529</v>
      </c>
    </row>
    <row r="60" spans="4:5" x14ac:dyDescent="0.2">
      <c r="D60" s="2">
        <v>85.75</v>
      </c>
      <c r="E60" s="6">
        <f t="shared" ca="1" si="0"/>
        <v>47.734585549645388</v>
      </c>
    </row>
    <row r="61" spans="4:5" x14ac:dyDescent="0.2">
      <c r="D61" s="2">
        <v>85.5</v>
      </c>
      <c r="E61" s="6">
        <f t="shared" ca="1" si="0"/>
        <v>47.381493794326232</v>
      </c>
    </row>
    <row r="62" spans="4:5" x14ac:dyDescent="0.2">
      <c r="D62" s="2">
        <v>85.25</v>
      </c>
      <c r="E62" s="6">
        <f t="shared" ca="1" si="0"/>
        <v>47.028402039007076</v>
      </c>
    </row>
    <row r="63" spans="4:5" x14ac:dyDescent="0.2">
      <c r="D63" s="2">
        <v>85</v>
      </c>
      <c r="E63" s="6">
        <f t="shared" ca="1" si="0"/>
        <v>46.675310283687935</v>
      </c>
    </row>
    <row r="64" spans="4:5" x14ac:dyDescent="0.2">
      <c r="D64" s="2">
        <v>84.75</v>
      </c>
      <c r="E64" s="6">
        <f t="shared" ca="1" si="0"/>
        <v>46.322218528368779</v>
      </c>
    </row>
    <row r="65" spans="4:5" x14ac:dyDescent="0.2">
      <c r="D65" s="2">
        <v>84.5</v>
      </c>
      <c r="E65" s="6">
        <f t="shared" ca="1" si="0"/>
        <v>45.969126773049638</v>
      </c>
    </row>
    <row r="66" spans="4:5" x14ac:dyDescent="0.2">
      <c r="D66" s="2">
        <v>84.25</v>
      </c>
      <c r="E66" s="6">
        <f t="shared" ca="1" si="0"/>
        <v>45.616035017730482</v>
      </c>
    </row>
    <row r="67" spans="4:5" x14ac:dyDescent="0.2">
      <c r="D67" s="2">
        <v>84</v>
      </c>
      <c r="E67" s="6">
        <f t="shared" ca="1" si="0"/>
        <v>45.262943262411341</v>
      </c>
    </row>
    <row r="68" spans="4:5" x14ac:dyDescent="0.2">
      <c r="D68" s="2">
        <v>83.75</v>
      </c>
      <c r="E68" s="6">
        <f t="shared" ca="1" si="0"/>
        <v>44.909851507092185</v>
      </c>
    </row>
    <row r="69" spans="4:5" x14ac:dyDescent="0.2">
      <c r="D69" s="2">
        <v>83.5</v>
      </c>
      <c r="E69" s="6">
        <f t="shared" ref="E69:E132" ca="1" si="1">FORECAST(D69,OFFSET($B$4:$B$19,MATCH(D69,$A$4:$A$19,1)-1,0,2),OFFSET($A$4:$A$19,MATCH(D69,$A$4:$A$19,1)-1,0,2))</f>
        <v>44.556759751773043</v>
      </c>
    </row>
    <row r="70" spans="4:5" x14ac:dyDescent="0.2">
      <c r="D70" s="2">
        <v>83.25</v>
      </c>
      <c r="E70" s="6">
        <f t="shared" ca="1" si="1"/>
        <v>44.203667996453888</v>
      </c>
    </row>
    <row r="71" spans="4:5" x14ac:dyDescent="0.2">
      <c r="D71" s="2">
        <v>83</v>
      </c>
      <c r="E71" s="6">
        <f t="shared" ca="1" si="1"/>
        <v>43.850576241134746</v>
      </c>
    </row>
    <row r="72" spans="4:5" x14ac:dyDescent="0.2">
      <c r="D72" s="2">
        <v>82.75</v>
      </c>
      <c r="E72" s="6">
        <f t="shared" ca="1" si="1"/>
        <v>43.49748448581559</v>
      </c>
    </row>
    <row r="73" spans="4:5" x14ac:dyDescent="0.2">
      <c r="D73" s="2">
        <v>82.5</v>
      </c>
      <c r="E73" s="6">
        <f t="shared" ca="1" si="1"/>
        <v>43.144392730496449</v>
      </c>
    </row>
    <row r="74" spans="4:5" x14ac:dyDescent="0.2">
      <c r="D74" s="2">
        <v>82.25</v>
      </c>
      <c r="E74" s="6">
        <f t="shared" ca="1" si="1"/>
        <v>42.791300975177293</v>
      </c>
    </row>
    <row r="75" spans="4:5" x14ac:dyDescent="0.2">
      <c r="D75" s="2">
        <v>82</v>
      </c>
      <c r="E75" s="6">
        <f t="shared" ca="1" si="1"/>
        <v>42.438209219858152</v>
      </c>
    </row>
    <row r="76" spans="4:5" x14ac:dyDescent="0.2">
      <c r="D76" s="2">
        <v>81.75</v>
      </c>
      <c r="E76" s="6">
        <f t="shared" ca="1" si="1"/>
        <v>42.085117464538996</v>
      </c>
    </row>
    <row r="77" spans="4:5" x14ac:dyDescent="0.2">
      <c r="D77" s="2">
        <v>81.5</v>
      </c>
      <c r="E77" s="6">
        <f t="shared" ca="1" si="1"/>
        <v>41.732025709219855</v>
      </c>
    </row>
    <row r="78" spans="4:5" x14ac:dyDescent="0.2">
      <c r="D78" s="2">
        <v>81.25</v>
      </c>
      <c r="E78" s="6">
        <f t="shared" ca="1" si="1"/>
        <v>41.378933953900699</v>
      </c>
    </row>
    <row r="79" spans="4:5" x14ac:dyDescent="0.2">
      <c r="D79" s="2">
        <v>81</v>
      </c>
      <c r="E79" s="6">
        <f t="shared" ca="1" si="1"/>
        <v>41.025842198581557</v>
      </c>
    </row>
    <row r="80" spans="4:5" x14ac:dyDescent="0.2">
      <c r="D80" s="2">
        <v>80.75</v>
      </c>
      <c r="E80" s="6">
        <f t="shared" ca="1" si="1"/>
        <v>40.672750443262402</v>
      </c>
    </row>
    <row r="81" spans="4:5" x14ac:dyDescent="0.2">
      <c r="D81" s="2">
        <v>80.5</v>
      </c>
      <c r="E81" s="6">
        <f t="shared" ca="1" si="1"/>
        <v>40.31965868794326</v>
      </c>
    </row>
    <row r="82" spans="4:5" x14ac:dyDescent="0.2">
      <c r="D82" s="2">
        <v>80.25</v>
      </c>
      <c r="E82" s="6">
        <f t="shared" ca="1" si="1"/>
        <v>39.966566932624104</v>
      </c>
    </row>
    <row r="83" spans="4:5" x14ac:dyDescent="0.2">
      <c r="D83" s="2">
        <v>80</v>
      </c>
      <c r="E83" s="6">
        <f t="shared" ca="1" si="1"/>
        <v>39.613475177304963</v>
      </c>
    </row>
    <row r="84" spans="4:5" x14ac:dyDescent="0.2">
      <c r="D84" s="2">
        <v>79.75</v>
      </c>
      <c r="E84" s="6">
        <f t="shared" ca="1" si="1"/>
        <v>39.260383421985807</v>
      </c>
    </row>
    <row r="85" spans="4:5" x14ac:dyDescent="0.2">
      <c r="D85" s="2">
        <v>79.5</v>
      </c>
      <c r="E85" s="6">
        <f t="shared" ca="1" si="1"/>
        <v>38.907291666666652</v>
      </c>
    </row>
    <row r="86" spans="4:5" x14ac:dyDescent="0.2">
      <c r="D86" s="2">
        <v>79.25</v>
      </c>
      <c r="E86" s="6">
        <f t="shared" ca="1" si="1"/>
        <v>38.55419991134751</v>
      </c>
    </row>
    <row r="87" spans="4:5" x14ac:dyDescent="0.2">
      <c r="D87" s="2">
        <v>79</v>
      </c>
      <c r="E87" s="6">
        <f t="shared" ca="1" si="1"/>
        <v>38.201108156028354</v>
      </c>
    </row>
    <row r="88" spans="4:5" x14ac:dyDescent="0.2">
      <c r="D88" s="2">
        <v>78.75</v>
      </c>
      <c r="E88" s="6">
        <f t="shared" ca="1" si="1"/>
        <v>37.848016400709213</v>
      </c>
    </row>
    <row r="89" spans="4:5" x14ac:dyDescent="0.2">
      <c r="D89" s="2">
        <v>78.5</v>
      </c>
      <c r="E89" s="6">
        <f t="shared" ca="1" si="1"/>
        <v>37.494924645390057</v>
      </c>
    </row>
    <row r="90" spans="4:5" x14ac:dyDescent="0.2">
      <c r="D90" s="2">
        <v>78.25</v>
      </c>
      <c r="E90" s="6">
        <f t="shared" ca="1" si="1"/>
        <v>37.141832890070916</v>
      </c>
    </row>
    <row r="91" spans="4:5" x14ac:dyDescent="0.2">
      <c r="D91" s="2">
        <v>78</v>
      </c>
      <c r="E91" s="6">
        <f t="shared" ca="1" si="1"/>
        <v>36.78874113475176</v>
      </c>
    </row>
    <row r="92" spans="4:5" x14ac:dyDescent="0.2">
      <c r="D92" s="2">
        <v>77.75</v>
      </c>
      <c r="E92" s="6">
        <f t="shared" ca="1" si="1"/>
        <v>36.435649379432618</v>
      </c>
    </row>
    <row r="93" spans="4:5" x14ac:dyDescent="0.2">
      <c r="D93" s="2">
        <v>77.5</v>
      </c>
      <c r="E93" s="6">
        <f t="shared" ca="1" si="1"/>
        <v>36.082557624113463</v>
      </c>
    </row>
    <row r="94" spans="4:5" x14ac:dyDescent="0.2">
      <c r="D94" s="2">
        <v>77.25</v>
      </c>
      <c r="E94" s="6">
        <f t="shared" ca="1" si="1"/>
        <v>35.729465868794321</v>
      </c>
    </row>
    <row r="95" spans="4:5" x14ac:dyDescent="0.2">
      <c r="D95" s="2">
        <v>77</v>
      </c>
      <c r="E95" s="6">
        <f t="shared" ca="1" si="1"/>
        <v>35.376374113475165</v>
      </c>
    </row>
    <row r="96" spans="4:5" x14ac:dyDescent="0.2">
      <c r="D96" s="2">
        <v>76.75</v>
      </c>
      <c r="E96" s="6">
        <f t="shared" ca="1" si="1"/>
        <v>35.023282358156024</v>
      </c>
    </row>
    <row r="97" spans="4:5" x14ac:dyDescent="0.2">
      <c r="D97" s="2">
        <v>76.5</v>
      </c>
      <c r="E97" s="6">
        <f t="shared" ca="1" si="1"/>
        <v>34.670190602836868</v>
      </c>
    </row>
    <row r="98" spans="4:5" x14ac:dyDescent="0.2">
      <c r="D98" s="2">
        <v>76.25</v>
      </c>
      <c r="E98" s="6">
        <f t="shared" ca="1" si="1"/>
        <v>34.317098847517727</v>
      </c>
    </row>
    <row r="99" spans="4:5" x14ac:dyDescent="0.2">
      <c r="D99" s="2">
        <v>76</v>
      </c>
      <c r="E99" s="6">
        <f t="shared" ca="1" si="1"/>
        <v>33.964007092198571</v>
      </c>
    </row>
    <row r="100" spans="4:5" x14ac:dyDescent="0.2">
      <c r="D100" s="2">
        <v>75.75</v>
      </c>
      <c r="E100" s="6">
        <f t="shared" ca="1" si="1"/>
        <v>33.61091533687943</v>
      </c>
    </row>
    <row r="101" spans="4:5" x14ac:dyDescent="0.2">
      <c r="D101" s="2">
        <v>75.5</v>
      </c>
      <c r="E101" s="6">
        <f t="shared" ca="1" si="1"/>
        <v>33.257823581560274</v>
      </c>
    </row>
    <row r="102" spans="4:5" x14ac:dyDescent="0.2">
      <c r="D102" s="2">
        <v>75.25</v>
      </c>
      <c r="E102" s="6">
        <f t="shared" ca="1" si="1"/>
        <v>32.904731826241132</v>
      </c>
    </row>
    <row r="103" spans="4:5" x14ac:dyDescent="0.2">
      <c r="D103" s="2">
        <v>75</v>
      </c>
      <c r="E103" s="6">
        <f t="shared" ca="1" si="1"/>
        <v>32.551640070921977</v>
      </c>
    </row>
    <row r="104" spans="4:5" x14ac:dyDescent="0.2">
      <c r="D104" s="2">
        <v>74.75</v>
      </c>
      <c r="E104" s="6">
        <f t="shared" ca="1" si="1"/>
        <v>32.198548315602835</v>
      </c>
    </row>
    <row r="105" spans="4:5" x14ac:dyDescent="0.2">
      <c r="D105" s="2">
        <v>74.5</v>
      </c>
      <c r="E105" s="6">
        <f t="shared" ca="1" si="1"/>
        <v>31.845456560283679</v>
      </c>
    </row>
    <row r="106" spans="4:5" x14ac:dyDescent="0.2">
      <c r="D106" s="2">
        <v>74.25</v>
      </c>
      <c r="E106" s="6">
        <f t="shared" ca="1" si="1"/>
        <v>31.495321753986325</v>
      </c>
    </row>
    <row r="107" spans="4:5" x14ac:dyDescent="0.2">
      <c r="D107" s="2">
        <v>74</v>
      </c>
      <c r="E107" s="6">
        <f t="shared" ca="1" si="1"/>
        <v>31.278974943052383</v>
      </c>
    </row>
    <row r="108" spans="4:5" x14ac:dyDescent="0.2">
      <c r="D108" s="2">
        <v>73.75</v>
      </c>
      <c r="E108" s="6">
        <f t="shared" ca="1" si="1"/>
        <v>31.062628132118441</v>
      </c>
    </row>
    <row r="109" spans="4:5" x14ac:dyDescent="0.2">
      <c r="D109" s="2">
        <v>73.5</v>
      </c>
      <c r="E109" s="6">
        <f t="shared" ca="1" si="1"/>
        <v>30.846281321184499</v>
      </c>
    </row>
    <row r="110" spans="4:5" x14ac:dyDescent="0.2">
      <c r="D110" s="2">
        <v>73.25</v>
      </c>
      <c r="E110" s="6">
        <f t="shared" ca="1" si="1"/>
        <v>30.629934510250557</v>
      </c>
    </row>
    <row r="111" spans="4:5" x14ac:dyDescent="0.2">
      <c r="D111" s="2">
        <v>73</v>
      </c>
      <c r="E111" s="6">
        <f t="shared" ca="1" si="1"/>
        <v>30.413587699316622</v>
      </c>
    </row>
    <row r="112" spans="4:5" x14ac:dyDescent="0.2">
      <c r="D112" s="2">
        <v>72.75</v>
      </c>
      <c r="E112" s="6">
        <f t="shared" ca="1" si="1"/>
        <v>30.19724088838268</v>
      </c>
    </row>
    <row r="113" spans="4:5" x14ac:dyDescent="0.2">
      <c r="D113" s="2">
        <v>72.5</v>
      </c>
      <c r="E113" s="6">
        <f t="shared" ca="1" si="1"/>
        <v>29.980894077448738</v>
      </c>
    </row>
    <row r="114" spans="4:5" x14ac:dyDescent="0.2">
      <c r="D114" s="2">
        <v>72.25</v>
      </c>
      <c r="E114" s="6">
        <f t="shared" ca="1" si="1"/>
        <v>29.764547266514796</v>
      </c>
    </row>
    <row r="115" spans="4:5" x14ac:dyDescent="0.2">
      <c r="D115" s="2">
        <v>72</v>
      </c>
      <c r="E115" s="6">
        <f t="shared" ca="1" si="1"/>
        <v>29.548200455580854</v>
      </c>
    </row>
    <row r="116" spans="4:5" x14ac:dyDescent="0.2">
      <c r="D116" s="2">
        <v>71.75</v>
      </c>
      <c r="E116" s="6">
        <f t="shared" ca="1" si="1"/>
        <v>29.33185364464692</v>
      </c>
    </row>
    <row r="117" spans="4:5" x14ac:dyDescent="0.2">
      <c r="D117" s="2">
        <v>71.5</v>
      </c>
      <c r="E117" s="6">
        <f t="shared" ca="1" si="1"/>
        <v>29.115506833712978</v>
      </c>
    </row>
    <row r="118" spans="4:5" x14ac:dyDescent="0.2">
      <c r="D118" s="2">
        <v>71.25</v>
      </c>
      <c r="E118" s="6">
        <f t="shared" ca="1" si="1"/>
        <v>28.899160022779036</v>
      </c>
    </row>
    <row r="119" spans="4:5" x14ac:dyDescent="0.2">
      <c r="D119" s="2">
        <v>71</v>
      </c>
      <c r="E119" s="6">
        <f t="shared" ca="1" si="1"/>
        <v>28.682813211845094</v>
      </c>
    </row>
    <row r="120" spans="4:5" x14ac:dyDescent="0.2">
      <c r="D120" s="2">
        <v>70.75</v>
      </c>
      <c r="E120" s="6">
        <f t="shared" ca="1" si="1"/>
        <v>28.466466400911152</v>
      </c>
    </row>
    <row r="121" spans="4:5" x14ac:dyDescent="0.2">
      <c r="D121" s="2">
        <v>70.5</v>
      </c>
      <c r="E121" s="6">
        <f t="shared" ca="1" si="1"/>
        <v>28.25011958997721</v>
      </c>
    </row>
    <row r="122" spans="4:5" x14ac:dyDescent="0.2">
      <c r="D122" s="2">
        <v>70.25</v>
      </c>
      <c r="E122" s="6">
        <f t="shared" ca="1" si="1"/>
        <v>28.033772779043275</v>
      </c>
    </row>
    <row r="123" spans="4:5" x14ac:dyDescent="0.2">
      <c r="D123" s="2">
        <v>70</v>
      </c>
      <c r="E123" s="6">
        <f t="shared" ca="1" si="1"/>
        <v>27.817425968109333</v>
      </c>
    </row>
    <row r="124" spans="4:5" x14ac:dyDescent="0.2">
      <c r="D124" s="2">
        <v>69.75</v>
      </c>
      <c r="E124" s="6">
        <f t="shared" ca="1" si="1"/>
        <v>27.601079157175391</v>
      </c>
    </row>
    <row r="125" spans="4:5" x14ac:dyDescent="0.2">
      <c r="D125" s="2">
        <v>69.5</v>
      </c>
      <c r="E125" s="6">
        <f t="shared" ca="1" si="1"/>
        <v>27.384732346241449</v>
      </c>
    </row>
    <row r="126" spans="4:5" x14ac:dyDescent="0.2">
      <c r="D126" s="2">
        <v>69.25</v>
      </c>
      <c r="E126" s="6">
        <f t="shared" ca="1" si="1"/>
        <v>27.168385535307507</v>
      </c>
    </row>
    <row r="127" spans="4:5" x14ac:dyDescent="0.2">
      <c r="D127" s="2">
        <v>69</v>
      </c>
      <c r="E127" s="6">
        <f t="shared" ca="1" si="1"/>
        <v>26.952038724373566</v>
      </c>
    </row>
    <row r="128" spans="4:5" x14ac:dyDescent="0.2">
      <c r="D128" s="2">
        <v>68.75</v>
      </c>
      <c r="E128" s="6">
        <f t="shared" ca="1" si="1"/>
        <v>26.735691913439631</v>
      </c>
    </row>
    <row r="129" spans="4:5" x14ac:dyDescent="0.2">
      <c r="D129" s="2">
        <v>68.5</v>
      </c>
      <c r="E129" s="6">
        <f t="shared" ca="1" si="1"/>
        <v>26.519345102505689</v>
      </c>
    </row>
    <row r="130" spans="4:5" x14ac:dyDescent="0.2">
      <c r="D130" s="2">
        <v>68.25</v>
      </c>
      <c r="E130" s="6">
        <f t="shared" ca="1" si="1"/>
        <v>26.302998291571747</v>
      </c>
    </row>
    <row r="131" spans="4:5" x14ac:dyDescent="0.2">
      <c r="D131" s="2">
        <v>68</v>
      </c>
      <c r="E131" s="6">
        <f t="shared" ca="1" si="1"/>
        <v>26.086651480637805</v>
      </c>
    </row>
    <row r="132" spans="4:5" x14ac:dyDescent="0.2">
      <c r="D132" s="2">
        <v>67.75</v>
      </c>
      <c r="E132" s="6">
        <f t="shared" ca="1" si="1"/>
        <v>25.870304669703863</v>
      </c>
    </row>
    <row r="133" spans="4:5" x14ac:dyDescent="0.2">
      <c r="D133" s="2">
        <v>67.5</v>
      </c>
      <c r="E133" s="6">
        <f t="shared" ref="E133:E196" ca="1" si="2">FORECAST(D133,OFFSET($B$4:$B$19,MATCH(D133,$A$4:$A$19,1)-1,0,2),OFFSET($A$4:$A$19,MATCH(D133,$A$4:$A$19,1)-1,0,2))</f>
        <v>25.653957858769928</v>
      </c>
    </row>
    <row r="134" spans="4:5" x14ac:dyDescent="0.2">
      <c r="D134" s="2">
        <v>67.25</v>
      </c>
      <c r="E134" s="6">
        <f t="shared" ca="1" si="2"/>
        <v>25.437611047835986</v>
      </c>
    </row>
    <row r="135" spans="4:5" x14ac:dyDescent="0.2">
      <c r="D135" s="2">
        <v>67</v>
      </c>
      <c r="E135" s="6">
        <f t="shared" ca="1" si="2"/>
        <v>25.221264236902044</v>
      </c>
    </row>
    <row r="136" spans="4:5" x14ac:dyDescent="0.2">
      <c r="D136" s="2">
        <v>66.75</v>
      </c>
      <c r="E136" s="6">
        <f t="shared" ca="1" si="2"/>
        <v>25.004917425968102</v>
      </c>
    </row>
    <row r="137" spans="4:5" x14ac:dyDescent="0.2">
      <c r="D137" s="2">
        <v>66.5</v>
      </c>
      <c r="E137" s="6">
        <f t="shared" ca="1" si="2"/>
        <v>24.78857061503416</v>
      </c>
    </row>
    <row r="138" spans="4:5" x14ac:dyDescent="0.2">
      <c r="D138" s="2">
        <v>66.25</v>
      </c>
      <c r="E138" s="6">
        <f t="shared" ca="1" si="2"/>
        <v>24.572223804100219</v>
      </c>
    </row>
    <row r="139" spans="4:5" x14ac:dyDescent="0.2">
      <c r="D139" s="2">
        <v>66</v>
      </c>
      <c r="E139" s="6">
        <f t="shared" ca="1" si="2"/>
        <v>24.355876993166284</v>
      </c>
    </row>
    <row r="140" spans="4:5" x14ac:dyDescent="0.2">
      <c r="D140" s="2">
        <v>65.75</v>
      </c>
      <c r="E140" s="6">
        <f t="shared" ca="1" si="2"/>
        <v>24.139530182232342</v>
      </c>
    </row>
    <row r="141" spans="4:5" x14ac:dyDescent="0.2">
      <c r="D141" s="2">
        <v>65.5</v>
      </c>
      <c r="E141" s="6">
        <f t="shared" ca="1" si="2"/>
        <v>23.9231833712984</v>
      </c>
    </row>
    <row r="142" spans="4:5" x14ac:dyDescent="0.2">
      <c r="D142" s="2">
        <v>65.25</v>
      </c>
      <c r="E142" s="6">
        <f t="shared" ca="1" si="2"/>
        <v>23.706836560364458</v>
      </c>
    </row>
    <row r="143" spans="4:5" x14ac:dyDescent="0.2">
      <c r="D143" s="2">
        <v>65</v>
      </c>
      <c r="E143" s="6">
        <f t="shared" ca="1" si="2"/>
        <v>23.490489749430516</v>
      </c>
    </row>
    <row r="144" spans="4:5" x14ac:dyDescent="0.2">
      <c r="D144" s="2">
        <v>64.75</v>
      </c>
      <c r="E144" s="6">
        <f t="shared" ca="1" si="2"/>
        <v>23.274142938496574</v>
      </c>
    </row>
    <row r="145" spans="4:5" x14ac:dyDescent="0.2">
      <c r="D145" s="2">
        <v>64.5</v>
      </c>
      <c r="E145" s="6">
        <f t="shared" ca="1" si="2"/>
        <v>23.057796127562639</v>
      </c>
    </row>
    <row r="146" spans="4:5" x14ac:dyDescent="0.2">
      <c r="D146" s="2">
        <v>64.25</v>
      </c>
      <c r="E146" s="6">
        <f t="shared" ca="1" si="2"/>
        <v>22.841449316628697</v>
      </c>
    </row>
    <row r="147" spans="4:5" x14ac:dyDescent="0.2">
      <c r="D147" s="2">
        <v>64</v>
      </c>
      <c r="E147" s="6">
        <f t="shared" ca="1" si="2"/>
        <v>22.625102505694755</v>
      </c>
    </row>
    <row r="148" spans="4:5" x14ac:dyDescent="0.2">
      <c r="D148" s="2">
        <v>63.75</v>
      </c>
      <c r="E148" s="6">
        <f t="shared" ca="1" si="2"/>
        <v>22.408755694760814</v>
      </c>
    </row>
    <row r="149" spans="4:5" x14ac:dyDescent="0.2">
      <c r="D149" s="2">
        <v>63.5</v>
      </c>
      <c r="E149" s="6">
        <f t="shared" ca="1" si="2"/>
        <v>22.192408883826872</v>
      </c>
    </row>
    <row r="150" spans="4:5" x14ac:dyDescent="0.2">
      <c r="D150" s="2">
        <v>63.25</v>
      </c>
      <c r="E150" s="6">
        <f t="shared" ca="1" si="2"/>
        <v>21.976062072892937</v>
      </c>
    </row>
    <row r="151" spans="4:5" x14ac:dyDescent="0.2">
      <c r="D151" s="2">
        <v>63</v>
      </c>
      <c r="E151" s="6">
        <f t="shared" ca="1" si="2"/>
        <v>21.759715261958995</v>
      </c>
    </row>
    <row r="152" spans="4:5" x14ac:dyDescent="0.2">
      <c r="D152" s="2">
        <v>62.75</v>
      </c>
      <c r="E152" s="6">
        <f t="shared" ca="1" si="2"/>
        <v>21.543368451025053</v>
      </c>
    </row>
    <row r="153" spans="4:5" x14ac:dyDescent="0.2">
      <c r="D153" s="2">
        <v>62.5</v>
      </c>
      <c r="E153" s="6">
        <f t="shared" ca="1" si="2"/>
        <v>21.327021640091111</v>
      </c>
    </row>
    <row r="154" spans="4:5" x14ac:dyDescent="0.2">
      <c r="D154" s="2">
        <v>62.25</v>
      </c>
      <c r="E154" s="6">
        <f t="shared" ca="1" si="2"/>
        <v>21.110674829157169</v>
      </c>
    </row>
    <row r="155" spans="4:5" x14ac:dyDescent="0.2">
      <c r="D155" s="2">
        <v>62</v>
      </c>
      <c r="E155" s="6">
        <f t="shared" ca="1" si="2"/>
        <v>20.894328018223227</v>
      </c>
    </row>
    <row r="156" spans="4:5" x14ac:dyDescent="0.2">
      <c r="D156" s="2">
        <v>61.75</v>
      </c>
      <c r="E156" s="6">
        <f t="shared" ca="1" si="2"/>
        <v>20.677981207289292</v>
      </c>
    </row>
    <row r="157" spans="4:5" x14ac:dyDescent="0.2">
      <c r="D157" s="2">
        <v>61.5</v>
      </c>
      <c r="E157" s="6">
        <f t="shared" ca="1" si="2"/>
        <v>20.46163439635535</v>
      </c>
    </row>
    <row r="158" spans="4:5" x14ac:dyDescent="0.2">
      <c r="D158" s="2">
        <v>61.25</v>
      </c>
      <c r="E158" s="6">
        <f t="shared" ca="1" si="2"/>
        <v>20.245287585421408</v>
      </c>
    </row>
    <row r="159" spans="4:5" x14ac:dyDescent="0.2">
      <c r="D159" s="2">
        <v>61</v>
      </c>
      <c r="E159" s="6">
        <f t="shared" ca="1" si="2"/>
        <v>20.028940774487467</v>
      </c>
    </row>
    <row r="160" spans="4:5" x14ac:dyDescent="0.2">
      <c r="D160" s="2">
        <v>60.75</v>
      </c>
      <c r="E160" s="6">
        <f t="shared" ca="1" si="2"/>
        <v>19.812593963553525</v>
      </c>
    </row>
    <row r="161" spans="4:5" x14ac:dyDescent="0.2">
      <c r="D161" s="2">
        <v>60.5</v>
      </c>
      <c r="E161" s="6">
        <f t="shared" ca="1" si="2"/>
        <v>19.596247152619583</v>
      </c>
    </row>
    <row r="162" spans="4:5" x14ac:dyDescent="0.2">
      <c r="D162" s="2">
        <v>60.25</v>
      </c>
      <c r="E162" s="6">
        <f t="shared" ca="1" si="2"/>
        <v>19.379900341685648</v>
      </c>
    </row>
    <row r="163" spans="4:5" x14ac:dyDescent="0.2">
      <c r="D163" s="2">
        <v>60</v>
      </c>
      <c r="E163" s="6">
        <f t="shared" ca="1" si="2"/>
        <v>19.163553530751706</v>
      </c>
    </row>
    <row r="164" spans="4:5" x14ac:dyDescent="0.2">
      <c r="D164" s="2">
        <v>59.75</v>
      </c>
      <c r="E164" s="6">
        <f t="shared" ca="1" si="2"/>
        <v>18.947206719817764</v>
      </c>
    </row>
    <row r="165" spans="4:5" x14ac:dyDescent="0.2">
      <c r="D165" s="2">
        <v>59.5</v>
      </c>
      <c r="E165" s="6">
        <f t="shared" ca="1" si="2"/>
        <v>18.730859908883822</v>
      </c>
    </row>
    <row r="166" spans="4:5" x14ac:dyDescent="0.2">
      <c r="D166" s="2">
        <v>59.25</v>
      </c>
      <c r="E166" s="6">
        <f t="shared" ca="1" si="2"/>
        <v>18.51451309794988</v>
      </c>
    </row>
    <row r="167" spans="4:5" x14ac:dyDescent="0.2">
      <c r="D167" s="2">
        <v>59</v>
      </c>
      <c r="E167" s="6">
        <f t="shared" ca="1" si="2"/>
        <v>18.298166287015945</v>
      </c>
    </row>
    <row r="168" spans="4:5" x14ac:dyDescent="0.2">
      <c r="D168" s="2">
        <v>58.75</v>
      </c>
      <c r="E168" s="6">
        <f t="shared" ca="1" si="2"/>
        <v>18.081819476082003</v>
      </c>
    </row>
    <row r="169" spans="4:5" x14ac:dyDescent="0.2">
      <c r="D169" s="2">
        <v>58.5</v>
      </c>
      <c r="E169" s="6">
        <f t="shared" ca="1" si="2"/>
        <v>17.865472665148062</v>
      </c>
    </row>
    <row r="170" spans="4:5" x14ac:dyDescent="0.2">
      <c r="D170" s="2">
        <v>58.25</v>
      </c>
      <c r="E170" s="6">
        <f t="shared" ca="1" si="2"/>
        <v>17.64912585421412</v>
      </c>
    </row>
    <row r="171" spans="4:5" x14ac:dyDescent="0.2">
      <c r="D171" s="2">
        <v>58</v>
      </c>
      <c r="E171" s="6">
        <f t="shared" ca="1" si="2"/>
        <v>17.432779043280178</v>
      </c>
    </row>
    <row r="172" spans="4:5" x14ac:dyDescent="0.2">
      <c r="D172" s="2">
        <v>57.75</v>
      </c>
      <c r="E172" s="6">
        <f t="shared" ca="1" si="2"/>
        <v>17.216432232346236</v>
      </c>
    </row>
    <row r="173" spans="4:5" x14ac:dyDescent="0.2">
      <c r="D173" s="2">
        <v>57.5</v>
      </c>
      <c r="E173" s="6">
        <f t="shared" ca="1" si="2"/>
        <v>17.000085421412301</v>
      </c>
    </row>
    <row r="174" spans="4:5" x14ac:dyDescent="0.2">
      <c r="D174" s="2">
        <v>57.25</v>
      </c>
      <c r="E174" s="6">
        <f t="shared" ca="1" si="2"/>
        <v>16.783738610478359</v>
      </c>
    </row>
    <row r="175" spans="4:5" x14ac:dyDescent="0.2">
      <c r="D175" s="2">
        <v>57</v>
      </c>
      <c r="E175" s="6">
        <f t="shared" ca="1" si="2"/>
        <v>16.567391799544417</v>
      </c>
    </row>
    <row r="176" spans="4:5" x14ac:dyDescent="0.2">
      <c r="D176" s="2">
        <v>56.75</v>
      </c>
      <c r="E176" s="6">
        <f t="shared" ca="1" si="2"/>
        <v>16.351044988610475</v>
      </c>
    </row>
    <row r="177" spans="4:5" x14ac:dyDescent="0.2">
      <c r="D177" s="2">
        <v>56.5</v>
      </c>
      <c r="E177" s="6">
        <f t="shared" ca="1" si="2"/>
        <v>16.134698177676533</v>
      </c>
    </row>
    <row r="178" spans="4:5" x14ac:dyDescent="0.2">
      <c r="D178" s="2">
        <v>56.25</v>
      </c>
      <c r="E178" s="6">
        <f t="shared" ca="1" si="2"/>
        <v>15.960257787325457</v>
      </c>
    </row>
    <row r="179" spans="4:5" x14ac:dyDescent="0.2">
      <c r="D179" s="2">
        <v>56</v>
      </c>
      <c r="E179" s="6">
        <f t="shared" ca="1" si="2"/>
        <v>15.854951664876477</v>
      </c>
    </row>
    <row r="180" spans="4:5" x14ac:dyDescent="0.2">
      <c r="D180" s="2">
        <v>55.75</v>
      </c>
      <c r="E180" s="6">
        <f t="shared" ca="1" si="2"/>
        <v>15.749645542427494</v>
      </c>
    </row>
    <row r="181" spans="4:5" x14ac:dyDescent="0.2">
      <c r="D181" s="2">
        <v>55.5</v>
      </c>
      <c r="E181" s="6">
        <f t="shared" ca="1" si="2"/>
        <v>15.644339419978515</v>
      </c>
    </row>
    <row r="182" spans="4:5" x14ac:dyDescent="0.2">
      <c r="D182" s="2">
        <v>55.25</v>
      </c>
      <c r="E182" s="6">
        <f t="shared" ca="1" si="2"/>
        <v>15.539033297529535</v>
      </c>
    </row>
    <row r="183" spans="4:5" x14ac:dyDescent="0.2">
      <c r="D183" s="2">
        <v>55</v>
      </c>
      <c r="E183" s="6">
        <f t="shared" ca="1" si="2"/>
        <v>15.433727175080556</v>
      </c>
    </row>
    <row r="184" spans="4:5" x14ac:dyDescent="0.2">
      <c r="D184" s="2">
        <v>54.75</v>
      </c>
      <c r="E184" s="6">
        <f t="shared" ca="1" si="2"/>
        <v>15.328421052631576</v>
      </c>
    </row>
    <row r="185" spans="4:5" x14ac:dyDescent="0.2">
      <c r="D185" s="2">
        <v>54.5</v>
      </c>
      <c r="E185" s="6">
        <f t="shared" ca="1" si="2"/>
        <v>15.223114930182597</v>
      </c>
    </row>
    <row r="186" spans="4:5" x14ac:dyDescent="0.2">
      <c r="D186" s="2">
        <v>54.25</v>
      </c>
      <c r="E186" s="6">
        <f t="shared" ca="1" si="2"/>
        <v>15.117808807733617</v>
      </c>
    </row>
    <row r="187" spans="4:5" x14ac:dyDescent="0.2">
      <c r="D187" s="2">
        <v>54</v>
      </c>
      <c r="E187" s="6">
        <f t="shared" ca="1" si="2"/>
        <v>15.012502685284637</v>
      </c>
    </row>
    <row r="188" spans="4:5" x14ac:dyDescent="0.2">
      <c r="D188" s="2">
        <v>53.75</v>
      </c>
      <c r="E188" s="6">
        <f t="shared" ca="1" si="2"/>
        <v>14.907196562835658</v>
      </c>
    </row>
    <row r="189" spans="4:5" x14ac:dyDescent="0.2">
      <c r="D189" s="2">
        <v>53.5</v>
      </c>
      <c r="E189" s="6">
        <f t="shared" ca="1" si="2"/>
        <v>14.801890440386678</v>
      </c>
    </row>
    <row r="190" spans="4:5" x14ac:dyDescent="0.2">
      <c r="D190" s="2">
        <v>53.25</v>
      </c>
      <c r="E190" s="6">
        <f t="shared" ca="1" si="2"/>
        <v>14.696584317937699</v>
      </c>
    </row>
    <row r="191" spans="4:5" x14ac:dyDescent="0.2">
      <c r="D191" s="2">
        <v>53</v>
      </c>
      <c r="E191" s="6">
        <f t="shared" ca="1" si="2"/>
        <v>14.591278195488719</v>
      </c>
    </row>
    <row r="192" spans="4:5" x14ac:dyDescent="0.2">
      <c r="D192" s="2">
        <v>52.75</v>
      </c>
      <c r="E192" s="6">
        <f t="shared" ca="1" si="2"/>
        <v>14.48597207303974</v>
      </c>
    </row>
    <row r="193" spans="4:5" x14ac:dyDescent="0.2">
      <c r="D193" s="2">
        <v>52.5</v>
      </c>
      <c r="E193" s="6">
        <f t="shared" ca="1" si="2"/>
        <v>14.38066595059076</v>
      </c>
    </row>
    <row r="194" spans="4:5" x14ac:dyDescent="0.2">
      <c r="D194" s="2">
        <v>52.25</v>
      </c>
      <c r="E194" s="6">
        <f t="shared" ca="1" si="2"/>
        <v>14.275359828141781</v>
      </c>
    </row>
    <row r="195" spans="4:5" x14ac:dyDescent="0.2">
      <c r="D195" s="2">
        <v>52</v>
      </c>
      <c r="E195" s="6">
        <f t="shared" ca="1" si="2"/>
        <v>14.170053705692801</v>
      </c>
    </row>
    <row r="196" spans="4:5" x14ac:dyDescent="0.2">
      <c r="D196" s="2">
        <v>51.75</v>
      </c>
      <c r="E196" s="6">
        <f t="shared" ca="1" si="2"/>
        <v>14.064747583243822</v>
      </c>
    </row>
    <row r="197" spans="4:5" x14ac:dyDescent="0.2">
      <c r="D197" s="2">
        <v>51.5</v>
      </c>
      <c r="E197" s="6">
        <f t="shared" ref="E197:E260" ca="1" si="3">FORECAST(D197,OFFSET($B$4:$B$19,MATCH(D197,$A$4:$A$19,1)-1,0,2),OFFSET($A$4:$A$19,MATCH(D197,$A$4:$A$19,1)-1,0,2))</f>
        <v>13.959441460794842</v>
      </c>
    </row>
    <row r="198" spans="4:5" x14ac:dyDescent="0.2">
      <c r="D198" s="2">
        <v>51.25</v>
      </c>
      <c r="E198" s="6">
        <f t="shared" ca="1" si="3"/>
        <v>13.854135338345863</v>
      </c>
    </row>
    <row r="199" spans="4:5" x14ac:dyDescent="0.2">
      <c r="D199" s="2">
        <v>51</v>
      </c>
      <c r="E199" s="6">
        <f t="shared" ca="1" si="3"/>
        <v>13.748829215896883</v>
      </c>
    </row>
    <row r="200" spans="4:5" x14ac:dyDescent="0.2">
      <c r="D200" s="2">
        <v>50.75</v>
      </c>
      <c r="E200" s="6">
        <f t="shared" ca="1" si="3"/>
        <v>13.643523093447904</v>
      </c>
    </row>
    <row r="201" spans="4:5" x14ac:dyDescent="0.2">
      <c r="D201" s="2">
        <v>50.5</v>
      </c>
      <c r="E201" s="6">
        <f t="shared" ca="1" si="3"/>
        <v>13.538216970998924</v>
      </c>
    </row>
    <row r="202" spans="4:5" x14ac:dyDescent="0.2">
      <c r="D202" s="2">
        <v>50.25</v>
      </c>
      <c r="E202" s="6">
        <f t="shared" ca="1" si="3"/>
        <v>13.432910848549945</v>
      </c>
    </row>
    <row r="203" spans="4:5" x14ac:dyDescent="0.2">
      <c r="D203" s="2">
        <v>50</v>
      </c>
      <c r="E203" s="6">
        <f t="shared" ca="1" si="3"/>
        <v>13.327604726100965</v>
      </c>
    </row>
    <row r="204" spans="4:5" x14ac:dyDescent="0.2">
      <c r="D204" s="2">
        <v>49.75</v>
      </c>
      <c r="E204" s="6">
        <f t="shared" ca="1" si="3"/>
        <v>13.222298603651986</v>
      </c>
    </row>
    <row r="205" spans="4:5" x14ac:dyDescent="0.2">
      <c r="D205" s="2">
        <v>49.5</v>
      </c>
      <c r="E205" s="6">
        <f t="shared" ca="1" si="3"/>
        <v>13.116992481203006</v>
      </c>
    </row>
    <row r="206" spans="4:5" x14ac:dyDescent="0.2">
      <c r="D206" s="2">
        <v>49.25</v>
      </c>
      <c r="E206" s="6">
        <f t="shared" ca="1" si="3"/>
        <v>13.011686358754027</v>
      </c>
    </row>
    <row r="207" spans="4:5" x14ac:dyDescent="0.2">
      <c r="D207" s="2">
        <v>49</v>
      </c>
      <c r="E207" s="6">
        <f t="shared" ca="1" si="3"/>
        <v>12.906380236305047</v>
      </c>
    </row>
    <row r="208" spans="4:5" x14ac:dyDescent="0.2">
      <c r="D208" s="2">
        <v>48.75</v>
      </c>
      <c r="E208" s="6">
        <f t="shared" ca="1" si="3"/>
        <v>12.801074113856068</v>
      </c>
    </row>
    <row r="209" spans="4:5" x14ac:dyDescent="0.2">
      <c r="D209" s="2">
        <v>48.5</v>
      </c>
      <c r="E209" s="6">
        <f t="shared" ca="1" si="3"/>
        <v>12.695767991407088</v>
      </c>
    </row>
    <row r="210" spans="4:5" x14ac:dyDescent="0.2">
      <c r="D210" s="2">
        <v>48.25</v>
      </c>
      <c r="E210" s="6">
        <f t="shared" ca="1" si="3"/>
        <v>12.590461868958108</v>
      </c>
    </row>
    <row r="211" spans="4:5" x14ac:dyDescent="0.2">
      <c r="D211" s="2">
        <v>48</v>
      </c>
      <c r="E211" s="6">
        <f t="shared" ca="1" si="3"/>
        <v>12.485155746509129</v>
      </c>
    </row>
    <row r="212" spans="4:5" x14ac:dyDescent="0.2">
      <c r="D212" s="2">
        <v>47.75</v>
      </c>
      <c r="E212" s="6">
        <f t="shared" ca="1" si="3"/>
        <v>12.379849624060149</v>
      </c>
    </row>
    <row r="213" spans="4:5" x14ac:dyDescent="0.2">
      <c r="D213" s="2">
        <v>47.5</v>
      </c>
      <c r="E213" s="6">
        <f t="shared" ca="1" si="3"/>
        <v>12.27454350161117</v>
      </c>
    </row>
    <row r="214" spans="4:5" x14ac:dyDescent="0.2">
      <c r="D214" s="2">
        <v>47.25</v>
      </c>
      <c r="E214" s="6">
        <f t="shared" ca="1" si="3"/>
        <v>12.16923737916219</v>
      </c>
    </row>
    <row r="215" spans="4:5" x14ac:dyDescent="0.2">
      <c r="D215" s="2">
        <v>47</v>
      </c>
      <c r="E215" s="6">
        <f t="shared" ca="1" si="3"/>
        <v>12.063931256713211</v>
      </c>
    </row>
    <row r="216" spans="4:5" x14ac:dyDescent="0.2">
      <c r="D216" s="2">
        <v>46.75</v>
      </c>
      <c r="E216" s="6">
        <f t="shared" ca="1" si="3"/>
        <v>11.958625134264231</v>
      </c>
    </row>
    <row r="217" spans="4:5" x14ac:dyDescent="0.2">
      <c r="D217" s="2">
        <v>46.5</v>
      </c>
      <c r="E217" s="6">
        <f t="shared" ca="1" si="3"/>
        <v>11.853319011815252</v>
      </c>
    </row>
    <row r="218" spans="4:5" x14ac:dyDescent="0.2">
      <c r="D218" s="2">
        <v>46.25</v>
      </c>
      <c r="E218" s="6">
        <f t="shared" ca="1" si="3"/>
        <v>11.748012889366272</v>
      </c>
    </row>
    <row r="219" spans="4:5" x14ac:dyDescent="0.2">
      <c r="D219" s="2">
        <v>46</v>
      </c>
      <c r="E219" s="6">
        <f t="shared" ca="1" si="3"/>
        <v>11.642706766917293</v>
      </c>
    </row>
    <row r="220" spans="4:5" x14ac:dyDescent="0.2">
      <c r="D220" s="2">
        <v>45.75</v>
      </c>
      <c r="E220" s="6">
        <f t="shared" ca="1" si="3"/>
        <v>11.537400644468313</v>
      </c>
    </row>
    <row r="221" spans="4:5" x14ac:dyDescent="0.2">
      <c r="D221" s="2">
        <v>45.5</v>
      </c>
      <c r="E221" s="6">
        <f t="shared" ca="1" si="3"/>
        <v>11.432094522019334</v>
      </c>
    </row>
    <row r="222" spans="4:5" x14ac:dyDescent="0.2">
      <c r="D222" s="2">
        <v>45.25</v>
      </c>
      <c r="E222" s="6">
        <f t="shared" ca="1" si="3"/>
        <v>11.326788399570354</v>
      </c>
    </row>
    <row r="223" spans="4:5" x14ac:dyDescent="0.2">
      <c r="D223" s="2">
        <v>45</v>
      </c>
      <c r="E223" s="6">
        <f t="shared" ca="1" si="3"/>
        <v>11.221482277121375</v>
      </c>
    </row>
    <row r="224" spans="4:5" x14ac:dyDescent="0.2">
      <c r="D224" s="2">
        <v>44.75</v>
      </c>
      <c r="E224" s="6">
        <f t="shared" ca="1" si="3"/>
        <v>11.116176154672395</v>
      </c>
    </row>
    <row r="225" spans="4:5" x14ac:dyDescent="0.2">
      <c r="D225" s="2">
        <v>44.5</v>
      </c>
      <c r="E225" s="6">
        <f t="shared" ca="1" si="3"/>
        <v>11.010870032223416</v>
      </c>
    </row>
    <row r="226" spans="4:5" x14ac:dyDescent="0.2">
      <c r="D226" s="2">
        <v>44.25</v>
      </c>
      <c r="E226" s="6">
        <f t="shared" ca="1" si="3"/>
        <v>10.905563909774436</v>
      </c>
    </row>
    <row r="227" spans="4:5" x14ac:dyDescent="0.2">
      <c r="D227" s="2">
        <v>44</v>
      </c>
      <c r="E227" s="6">
        <f t="shared" ca="1" si="3"/>
        <v>10.800257787325457</v>
      </c>
    </row>
    <row r="228" spans="4:5" x14ac:dyDescent="0.2">
      <c r="D228" s="2">
        <v>43.75</v>
      </c>
      <c r="E228" s="6">
        <f t="shared" ca="1" si="3"/>
        <v>10.694951664876477</v>
      </c>
    </row>
    <row r="229" spans="4:5" x14ac:dyDescent="0.2">
      <c r="D229" s="2">
        <v>43.5</v>
      </c>
      <c r="E229" s="6">
        <f t="shared" ca="1" si="3"/>
        <v>10.589645542427498</v>
      </c>
    </row>
    <row r="230" spans="4:5" x14ac:dyDescent="0.2">
      <c r="D230" s="2">
        <v>43.25</v>
      </c>
      <c r="E230" s="6">
        <f t="shared" ca="1" si="3"/>
        <v>10.484339419978518</v>
      </c>
    </row>
    <row r="231" spans="4:5" x14ac:dyDescent="0.2">
      <c r="D231" s="2">
        <v>43</v>
      </c>
      <c r="E231" s="6">
        <f t="shared" ca="1" si="3"/>
        <v>10.379033297529539</v>
      </c>
    </row>
    <row r="232" spans="4:5" x14ac:dyDescent="0.2">
      <c r="D232" s="2">
        <v>42.75</v>
      </c>
      <c r="E232" s="6">
        <f t="shared" ca="1" si="3"/>
        <v>10.273727175080559</v>
      </c>
    </row>
    <row r="233" spans="4:5" x14ac:dyDescent="0.2">
      <c r="D233" s="2">
        <v>42.5</v>
      </c>
      <c r="E233" s="6">
        <f t="shared" ca="1" si="3"/>
        <v>10.168421052631579</v>
      </c>
    </row>
    <row r="234" spans="4:5" x14ac:dyDescent="0.2">
      <c r="D234" s="2">
        <v>42.25</v>
      </c>
      <c r="E234" s="6">
        <f t="shared" ca="1" si="3"/>
        <v>10.0631149301826</v>
      </c>
    </row>
    <row r="235" spans="4:5" x14ac:dyDescent="0.2">
      <c r="D235" s="2">
        <v>42</v>
      </c>
      <c r="E235" s="6">
        <f t="shared" ca="1" si="3"/>
        <v>9.9578088077336204</v>
      </c>
    </row>
    <row r="236" spans="4:5" x14ac:dyDescent="0.2">
      <c r="D236" s="2">
        <v>41.75</v>
      </c>
      <c r="E236" s="6">
        <f t="shared" ca="1" si="3"/>
        <v>9.8525026852846409</v>
      </c>
    </row>
    <row r="237" spans="4:5" x14ac:dyDescent="0.2">
      <c r="D237" s="2">
        <v>41.5</v>
      </c>
      <c r="E237" s="6">
        <f t="shared" ca="1" si="3"/>
        <v>9.7471965628356614</v>
      </c>
    </row>
    <row r="238" spans="4:5" x14ac:dyDescent="0.2">
      <c r="D238" s="2">
        <v>41.25</v>
      </c>
      <c r="E238" s="6">
        <f t="shared" ca="1" si="3"/>
        <v>9.6418904403866819</v>
      </c>
    </row>
    <row r="239" spans="4:5" x14ac:dyDescent="0.2">
      <c r="D239" s="2">
        <v>41</v>
      </c>
      <c r="E239" s="6">
        <f t="shared" ca="1" si="3"/>
        <v>9.5365843179377023</v>
      </c>
    </row>
    <row r="240" spans="4:5" x14ac:dyDescent="0.2">
      <c r="D240" s="2">
        <v>40.75</v>
      </c>
      <c r="E240" s="6">
        <f t="shared" ca="1" si="3"/>
        <v>9.4312781954887228</v>
      </c>
    </row>
    <row r="241" spans="4:5" x14ac:dyDescent="0.2">
      <c r="D241" s="2">
        <v>40.5</v>
      </c>
      <c r="E241" s="6">
        <f t="shared" ca="1" si="3"/>
        <v>9.3259720730397433</v>
      </c>
    </row>
    <row r="242" spans="4:5" x14ac:dyDescent="0.2">
      <c r="D242" s="2">
        <v>40.25</v>
      </c>
      <c r="E242" s="6">
        <f t="shared" ca="1" si="3"/>
        <v>9.2206659505907638</v>
      </c>
    </row>
    <row r="243" spans="4:5" x14ac:dyDescent="0.2">
      <c r="D243" s="2">
        <v>40</v>
      </c>
      <c r="E243" s="6">
        <f t="shared" ca="1" si="3"/>
        <v>9.1153598281417807</v>
      </c>
    </row>
    <row r="244" spans="4:5" x14ac:dyDescent="0.2">
      <c r="D244" s="2">
        <v>39.75</v>
      </c>
      <c r="E244" s="6">
        <f t="shared" ca="1" si="3"/>
        <v>9.0100537056928012</v>
      </c>
    </row>
    <row r="245" spans="4:5" x14ac:dyDescent="0.2">
      <c r="D245" s="2">
        <v>39.5</v>
      </c>
      <c r="E245" s="6">
        <f t="shared" ca="1" si="3"/>
        <v>8.9047475832438217</v>
      </c>
    </row>
    <row r="246" spans="4:5" x14ac:dyDescent="0.2">
      <c r="D246" s="2">
        <v>39.25</v>
      </c>
      <c r="E246" s="6">
        <f t="shared" ca="1" si="3"/>
        <v>8.7994414607948421</v>
      </c>
    </row>
    <row r="247" spans="4:5" x14ac:dyDescent="0.2">
      <c r="D247" s="2">
        <v>39</v>
      </c>
      <c r="E247" s="6">
        <f t="shared" ca="1" si="3"/>
        <v>8.6941353383458626</v>
      </c>
    </row>
    <row r="248" spans="4:5" x14ac:dyDescent="0.2">
      <c r="D248" s="2">
        <v>38.75</v>
      </c>
      <c r="E248" s="6">
        <f t="shared" ca="1" si="3"/>
        <v>8.5888292158968831</v>
      </c>
    </row>
    <row r="249" spans="4:5" x14ac:dyDescent="0.2">
      <c r="D249" s="2">
        <v>38.5</v>
      </c>
      <c r="E249" s="6">
        <f t="shared" ca="1" si="3"/>
        <v>8.4835230934479036</v>
      </c>
    </row>
    <row r="250" spans="4:5" x14ac:dyDescent="0.2">
      <c r="D250" s="2">
        <v>38.25</v>
      </c>
      <c r="E250" s="6">
        <f t="shared" ca="1" si="3"/>
        <v>8.378216970998924</v>
      </c>
    </row>
    <row r="251" spans="4:5" x14ac:dyDescent="0.2">
      <c r="D251" s="2">
        <v>38</v>
      </c>
      <c r="E251" s="6">
        <f t="shared" ca="1" si="3"/>
        <v>8.2729108485499445</v>
      </c>
    </row>
    <row r="252" spans="4:5" x14ac:dyDescent="0.2">
      <c r="D252" s="2">
        <v>37.75</v>
      </c>
      <c r="E252" s="6">
        <f t="shared" ca="1" si="3"/>
        <v>8.1676047261009668</v>
      </c>
    </row>
    <row r="253" spans="4:5" x14ac:dyDescent="0.2">
      <c r="D253" s="2">
        <v>37.5</v>
      </c>
      <c r="E253" s="6">
        <f t="shared" ca="1" si="3"/>
        <v>8.0622986036519872</v>
      </c>
    </row>
    <row r="254" spans="4:5" x14ac:dyDescent="0.2">
      <c r="D254" s="2">
        <v>37.25</v>
      </c>
      <c r="E254" s="6">
        <f t="shared" ca="1" si="3"/>
        <v>7.9672340425531925</v>
      </c>
    </row>
    <row r="255" spans="4:5" x14ac:dyDescent="0.2">
      <c r="D255" s="2">
        <v>37</v>
      </c>
      <c r="E255" s="6">
        <f t="shared" ca="1" si="3"/>
        <v>7.8870049099836343</v>
      </c>
    </row>
    <row r="256" spans="4:5" x14ac:dyDescent="0.2">
      <c r="D256" s="2">
        <v>36.75</v>
      </c>
      <c r="E256" s="6">
        <f t="shared" ca="1" si="3"/>
        <v>7.8067757774140762</v>
      </c>
    </row>
    <row r="257" spans="4:5" x14ac:dyDescent="0.2">
      <c r="D257" s="2">
        <v>36.5</v>
      </c>
      <c r="E257" s="6">
        <f t="shared" ca="1" si="3"/>
        <v>7.7265466448445181</v>
      </c>
    </row>
    <row r="258" spans="4:5" x14ac:dyDescent="0.2">
      <c r="D258" s="2">
        <v>36.25</v>
      </c>
      <c r="E258" s="6">
        <f t="shared" ca="1" si="3"/>
        <v>7.64631751227496</v>
      </c>
    </row>
    <row r="259" spans="4:5" x14ac:dyDescent="0.2">
      <c r="D259" s="2">
        <v>36</v>
      </c>
      <c r="E259" s="6">
        <f t="shared" ca="1" si="3"/>
        <v>7.5660883797054019</v>
      </c>
    </row>
    <row r="260" spans="4:5" x14ac:dyDescent="0.2">
      <c r="D260" s="2">
        <v>35.75</v>
      </c>
      <c r="E260" s="6">
        <f t="shared" ca="1" si="3"/>
        <v>7.4858592471358438</v>
      </c>
    </row>
    <row r="261" spans="4:5" x14ac:dyDescent="0.2">
      <c r="D261" s="2">
        <v>35.5</v>
      </c>
      <c r="E261" s="6">
        <f t="shared" ref="E261:E324" ca="1" si="4">FORECAST(D261,OFFSET($B$4:$B$19,MATCH(D261,$A$4:$A$19,1)-1,0,2),OFFSET($A$4:$A$19,MATCH(D261,$A$4:$A$19,1)-1,0,2))</f>
        <v>7.4056301145662857</v>
      </c>
    </row>
    <row r="262" spans="4:5" x14ac:dyDescent="0.2">
      <c r="D262" s="2">
        <v>35.25</v>
      </c>
      <c r="E262" s="6">
        <f t="shared" ca="1" si="4"/>
        <v>7.3254009819967276</v>
      </c>
    </row>
    <row r="263" spans="4:5" x14ac:dyDescent="0.2">
      <c r="D263" s="2">
        <v>35</v>
      </c>
      <c r="E263" s="6">
        <f t="shared" ca="1" si="4"/>
        <v>7.2451718494271695</v>
      </c>
    </row>
    <row r="264" spans="4:5" x14ac:dyDescent="0.2">
      <c r="D264" s="2">
        <v>34.75</v>
      </c>
      <c r="E264" s="6">
        <f t="shared" ca="1" si="4"/>
        <v>7.1649427168576114</v>
      </c>
    </row>
    <row r="265" spans="4:5" x14ac:dyDescent="0.2">
      <c r="D265" s="2">
        <v>34.5</v>
      </c>
      <c r="E265" s="6">
        <f t="shared" ca="1" si="4"/>
        <v>7.0847135842880533</v>
      </c>
    </row>
    <row r="266" spans="4:5" x14ac:dyDescent="0.2">
      <c r="D266" s="2">
        <v>34.25</v>
      </c>
      <c r="E266" s="6">
        <f t="shared" ca="1" si="4"/>
        <v>7.0044844517184952</v>
      </c>
    </row>
    <row r="267" spans="4:5" x14ac:dyDescent="0.2">
      <c r="D267" s="2">
        <v>34</v>
      </c>
      <c r="E267" s="6">
        <f t="shared" ca="1" si="4"/>
        <v>6.9242553191489371</v>
      </c>
    </row>
    <row r="268" spans="4:5" x14ac:dyDescent="0.2">
      <c r="D268" s="2">
        <v>33.75</v>
      </c>
      <c r="E268" s="6">
        <f t="shared" ca="1" si="4"/>
        <v>6.844026186579379</v>
      </c>
    </row>
    <row r="269" spans="4:5" x14ac:dyDescent="0.2">
      <c r="D269" s="2">
        <v>33.5</v>
      </c>
      <c r="E269" s="6">
        <f t="shared" ca="1" si="4"/>
        <v>6.7637970540098209</v>
      </c>
    </row>
    <row r="270" spans="4:5" x14ac:dyDescent="0.2">
      <c r="D270" s="2">
        <v>33.25</v>
      </c>
      <c r="E270" s="6">
        <f t="shared" ca="1" si="4"/>
        <v>6.6835679214402628</v>
      </c>
    </row>
    <row r="271" spans="4:5" x14ac:dyDescent="0.2">
      <c r="D271" s="2">
        <v>33</v>
      </c>
      <c r="E271" s="6">
        <f t="shared" ca="1" si="4"/>
        <v>6.6033387888707047</v>
      </c>
    </row>
    <row r="272" spans="4:5" x14ac:dyDescent="0.2">
      <c r="D272" s="2">
        <v>32.75</v>
      </c>
      <c r="E272" s="6">
        <f t="shared" ca="1" si="4"/>
        <v>6.5231096563011466</v>
      </c>
    </row>
    <row r="273" spans="4:5" x14ac:dyDescent="0.2">
      <c r="D273" s="2">
        <v>32.5</v>
      </c>
      <c r="E273" s="6">
        <f t="shared" ca="1" si="4"/>
        <v>6.4428805237315885</v>
      </c>
    </row>
    <row r="274" spans="4:5" x14ac:dyDescent="0.2">
      <c r="D274" s="2">
        <v>32.25</v>
      </c>
      <c r="E274" s="6">
        <f t="shared" ca="1" si="4"/>
        <v>6.3626513911620304</v>
      </c>
    </row>
    <row r="275" spans="4:5" x14ac:dyDescent="0.2">
      <c r="D275" s="2">
        <v>32</v>
      </c>
      <c r="E275" s="6">
        <f t="shared" ca="1" si="4"/>
        <v>6.2824222585924723</v>
      </c>
    </row>
    <row r="276" spans="4:5" x14ac:dyDescent="0.2">
      <c r="D276" s="2">
        <v>31.75</v>
      </c>
      <c r="E276" s="6">
        <f t="shared" ca="1" si="4"/>
        <v>6.2021931260229142</v>
      </c>
    </row>
    <row r="277" spans="4:5" x14ac:dyDescent="0.2">
      <c r="D277" s="2">
        <v>31.5</v>
      </c>
      <c r="E277" s="6">
        <f t="shared" ca="1" si="4"/>
        <v>6.1219639934533561</v>
      </c>
    </row>
    <row r="278" spans="4:5" x14ac:dyDescent="0.2">
      <c r="D278" s="2">
        <v>31.25</v>
      </c>
      <c r="E278" s="6">
        <f t="shared" ca="1" si="4"/>
        <v>6.041734860883798</v>
      </c>
    </row>
    <row r="279" spans="4:5" x14ac:dyDescent="0.2">
      <c r="D279" s="2">
        <v>31</v>
      </c>
      <c r="E279" s="6">
        <f t="shared" ca="1" si="4"/>
        <v>5.9615057283142399</v>
      </c>
    </row>
    <row r="280" spans="4:5" x14ac:dyDescent="0.2">
      <c r="D280" s="2">
        <v>30.75</v>
      </c>
      <c r="E280" s="6">
        <f t="shared" ca="1" si="4"/>
        <v>5.8812765957446818</v>
      </c>
    </row>
    <row r="281" spans="4:5" x14ac:dyDescent="0.2">
      <c r="D281" s="2">
        <v>30.5</v>
      </c>
      <c r="E281" s="6">
        <f t="shared" ca="1" si="4"/>
        <v>5.8010474631751237</v>
      </c>
    </row>
    <row r="282" spans="4:5" x14ac:dyDescent="0.2">
      <c r="D282" s="2">
        <v>30.25</v>
      </c>
      <c r="E282" s="6">
        <f t="shared" ca="1" si="4"/>
        <v>5.7208183306055655</v>
      </c>
    </row>
    <row r="283" spans="4:5" x14ac:dyDescent="0.2">
      <c r="D283" s="2">
        <v>30</v>
      </c>
      <c r="E283" s="6">
        <f t="shared" ca="1" si="4"/>
        <v>5.6405891980360074</v>
      </c>
    </row>
    <row r="284" spans="4:5" x14ac:dyDescent="0.2">
      <c r="D284" s="2">
        <v>29.75</v>
      </c>
      <c r="E284" s="6">
        <f t="shared" ca="1" si="4"/>
        <v>5.5603600654664493</v>
      </c>
    </row>
    <row r="285" spans="4:5" x14ac:dyDescent="0.2">
      <c r="D285" s="2">
        <v>29.5</v>
      </c>
      <c r="E285" s="6">
        <f t="shared" ca="1" si="4"/>
        <v>5.4801309328968912</v>
      </c>
    </row>
    <row r="286" spans="4:5" x14ac:dyDescent="0.2">
      <c r="D286" s="2">
        <v>29.25</v>
      </c>
      <c r="E286" s="6">
        <f t="shared" ca="1" si="4"/>
        <v>5.3999018003273331</v>
      </c>
    </row>
    <row r="287" spans="4:5" x14ac:dyDescent="0.2">
      <c r="D287" s="2">
        <v>29</v>
      </c>
      <c r="E287" s="6">
        <f t="shared" ca="1" si="4"/>
        <v>5.319672667757775</v>
      </c>
    </row>
    <row r="288" spans="4:5" x14ac:dyDescent="0.2">
      <c r="D288" s="2">
        <v>28.75</v>
      </c>
      <c r="E288" s="6">
        <f t="shared" ca="1" si="4"/>
        <v>5.2394435351882169</v>
      </c>
    </row>
    <row r="289" spans="4:5" x14ac:dyDescent="0.2">
      <c r="D289" s="2">
        <v>28.5</v>
      </c>
      <c r="E289" s="6">
        <f t="shared" ca="1" si="4"/>
        <v>5.1592144026186588</v>
      </c>
    </row>
    <row r="290" spans="4:5" x14ac:dyDescent="0.2">
      <c r="D290" s="2">
        <v>28.25</v>
      </c>
      <c r="E290" s="6">
        <f t="shared" ca="1" si="4"/>
        <v>5.0789852700491007</v>
      </c>
    </row>
    <row r="291" spans="4:5" x14ac:dyDescent="0.2">
      <c r="D291" s="2">
        <v>28</v>
      </c>
      <c r="E291" s="6">
        <f t="shared" ca="1" si="4"/>
        <v>4.9987561374795426</v>
      </c>
    </row>
    <row r="292" spans="4:5" x14ac:dyDescent="0.2">
      <c r="D292" s="2">
        <v>27.75</v>
      </c>
      <c r="E292" s="6">
        <f t="shared" ca="1" si="4"/>
        <v>4.9185270049099845</v>
      </c>
    </row>
    <row r="293" spans="4:5" x14ac:dyDescent="0.2">
      <c r="D293" s="2">
        <v>27.5</v>
      </c>
      <c r="E293" s="6">
        <f t="shared" ca="1" si="4"/>
        <v>4.8382978723404264</v>
      </c>
    </row>
    <row r="294" spans="4:5" x14ac:dyDescent="0.2">
      <c r="D294" s="2">
        <v>27.25</v>
      </c>
      <c r="E294" s="6">
        <f t="shared" ca="1" si="4"/>
        <v>4.7580687397708683</v>
      </c>
    </row>
    <row r="295" spans="4:5" x14ac:dyDescent="0.2">
      <c r="D295" s="2">
        <v>27</v>
      </c>
      <c r="E295" s="6">
        <f t="shared" ca="1" si="4"/>
        <v>4.6778396072013102</v>
      </c>
    </row>
    <row r="296" spans="4:5" x14ac:dyDescent="0.2">
      <c r="D296" s="2">
        <v>26.75</v>
      </c>
      <c r="E296" s="6">
        <f t="shared" ca="1" si="4"/>
        <v>4.5976104746317521</v>
      </c>
    </row>
    <row r="297" spans="4:5" x14ac:dyDescent="0.2">
      <c r="D297" s="2">
        <v>26.5</v>
      </c>
      <c r="E297" s="6">
        <f t="shared" ca="1" si="4"/>
        <v>4.517381342062194</v>
      </c>
    </row>
    <row r="298" spans="4:5" x14ac:dyDescent="0.2">
      <c r="D298" s="2">
        <v>26.25</v>
      </c>
      <c r="E298" s="6">
        <f t="shared" ca="1" si="4"/>
        <v>4.4371522094926359</v>
      </c>
    </row>
    <row r="299" spans="4:5" x14ac:dyDescent="0.2">
      <c r="D299" s="2">
        <v>26</v>
      </c>
      <c r="E299" s="6">
        <f t="shared" ca="1" si="4"/>
        <v>4.3569230769230778</v>
      </c>
    </row>
    <row r="300" spans="4:5" x14ac:dyDescent="0.2">
      <c r="D300" s="2">
        <v>25.75</v>
      </c>
      <c r="E300" s="6">
        <f t="shared" ca="1" si="4"/>
        <v>4.2766939443535197</v>
      </c>
    </row>
    <row r="301" spans="4:5" x14ac:dyDescent="0.2">
      <c r="D301" s="2">
        <v>25.5</v>
      </c>
      <c r="E301" s="6">
        <f t="shared" ca="1" si="4"/>
        <v>4.1964648117839616</v>
      </c>
    </row>
    <row r="302" spans="4:5" x14ac:dyDescent="0.2">
      <c r="D302" s="2">
        <v>25.25</v>
      </c>
      <c r="E302" s="6">
        <f t="shared" ca="1" si="4"/>
        <v>4.1162356792144035</v>
      </c>
    </row>
    <row r="303" spans="4:5" x14ac:dyDescent="0.2">
      <c r="D303" s="2">
        <v>25</v>
      </c>
      <c r="E303" s="6">
        <f t="shared" ca="1" si="4"/>
        <v>4.0360065466448454</v>
      </c>
    </row>
    <row r="304" spans="4:5" x14ac:dyDescent="0.2">
      <c r="D304" s="2">
        <v>24.75</v>
      </c>
      <c r="E304" s="6">
        <f t="shared" ca="1" si="4"/>
        <v>3.9613999999999994</v>
      </c>
    </row>
    <row r="305" spans="4:5" x14ac:dyDescent="0.2">
      <c r="D305" s="2">
        <v>24.5</v>
      </c>
      <c r="E305" s="6">
        <f t="shared" ca="1" si="4"/>
        <v>3.8913714285714285</v>
      </c>
    </row>
    <row r="306" spans="4:5" x14ac:dyDescent="0.2">
      <c r="D306" s="2">
        <v>24.25</v>
      </c>
      <c r="E306" s="6">
        <f t="shared" ca="1" si="4"/>
        <v>3.8213428571428567</v>
      </c>
    </row>
    <row r="307" spans="4:5" x14ac:dyDescent="0.2">
      <c r="D307" s="2">
        <v>24</v>
      </c>
      <c r="E307" s="6">
        <f t="shared" ca="1" si="4"/>
        <v>3.7513142857142849</v>
      </c>
    </row>
    <row r="308" spans="4:5" x14ac:dyDescent="0.2">
      <c r="D308" s="2">
        <v>23.75</v>
      </c>
      <c r="E308" s="6">
        <f t="shared" ca="1" si="4"/>
        <v>3.6812857142857141</v>
      </c>
    </row>
    <row r="309" spans="4:5" x14ac:dyDescent="0.2">
      <c r="D309" s="2">
        <v>23.5</v>
      </c>
      <c r="E309" s="6">
        <f t="shared" ca="1" si="4"/>
        <v>3.6112571428571423</v>
      </c>
    </row>
    <row r="310" spans="4:5" x14ac:dyDescent="0.2">
      <c r="D310" s="2">
        <v>23.25</v>
      </c>
      <c r="E310" s="6">
        <f t="shared" ca="1" si="4"/>
        <v>3.5412285714285714</v>
      </c>
    </row>
    <row r="311" spans="4:5" x14ac:dyDescent="0.2">
      <c r="D311" s="2">
        <v>23</v>
      </c>
      <c r="E311" s="6">
        <f t="shared" ca="1" si="4"/>
        <v>3.4711999999999996</v>
      </c>
    </row>
    <row r="312" spans="4:5" x14ac:dyDescent="0.2">
      <c r="D312" s="2">
        <v>22.75</v>
      </c>
      <c r="E312" s="6">
        <f t="shared" ca="1" si="4"/>
        <v>3.4011714285714278</v>
      </c>
    </row>
    <row r="313" spans="4:5" x14ac:dyDescent="0.2">
      <c r="D313" s="2">
        <v>22.5</v>
      </c>
      <c r="E313" s="6">
        <f t="shared" ca="1" si="4"/>
        <v>3.331142857142857</v>
      </c>
    </row>
    <row r="314" spans="4:5" x14ac:dyDescent="0.2">
      <c r="D314" s="2">
        <v>22.25</v>
      </c>
      <c r="E314" s="6">
        <f t="shared" ca="1" si="4"/>
        <v>3.2611142857142852</v>
      </c>
    </row>
    <row r="315" spans="4:5" x14ac:dyDescent="0.2">
      <c r="D315" s="2">
        <v>22</v>
      </c>
      <c r="E315" s="6">
        <f t="shared" ca="1" si="4"/>
        <v>3.1910857142857143</v>
      </c>
    </row>
    <row r="316" spans="4:5" x14ac:dyDescent="0.2">
      <c r="D316" s="2">
        <v>21.75</v>
      </c>
      <c r="E316" s="6">
        <f t="shared" ca="1" si="4"/>
        <v>3.1210571428571425</v>
      </c>
    </row>
    <row r="317" spans="4:5" x14ac:dyDescent="0.2">
      <c r="D317" s="2">
        <v>21.5</v>
      </c>
      <c r="E317" s="6">
        <f t="shared" ca="1" si="4"/>
        <v>3.0510285714285708</v>
      </c>
    </row>
    <row r="318" spans="4:5" x14ac:dyDescent="0.2">
      <c r="D318" s="2">
        <v>21.25</v>
      </c>
      <c r="E318" s="6">
        <f t="shared" ca="1" si="4"/>
        <v>2.9809999999999999</v>
      </c>
    </row>
    <row r="319" spans="4:5" x14ac:dyDescent="0.2">
      <c r="D319" s="2">
        <v>21</v>
      </c>
      <c r="E319" s="6">
        <f t="shared" ca="1" si="4"/>
        <v>2.9109714285714281</v>
      </c>
    </row>
    <row r="320" spans="4:5" x14ac:dyDescent="0.2">
      <c r="D320" s="2">
        <v>20.75</v>
      </c>
      <c r="E320" s="6">
        <f t="shared" ca="1" si="4"/>
        <v>2.8409428571428572</v>
      </c>
    </row>
    <row r="321" spans="4:5" x14ac:dyDescent="0.2">
      <c r="D321" s="2">
        <v>20.5</v>
      </c>
      <c r="E321" s="6">
        <f t="shared" ca="1" si="4"/>
        <v>2.7709142857142854</v>
      </c>
    </row>
    <row r="322" spans="4:5" x14ac:dyDescent="0.2">
      <c r="D322" s="2">
        <v>20.25</v>
      </c>
      <c r="E322" s="6">
        <f t="shared" ca="1" si="4"/>
        <v>2.7008857142857137</v>
      </c>
    </row>
    <row r="323" spans="4:5" x14ac:dyDescent="0.2">
      <c r="D323" s="2">
        <v>20</v>
      </c>
      <c r="E323" s="6">
        <f t="shared" ca="1" si="4"/>
        <v>2.6308571428571428</v>
      </c>
    </row>
    <row r="324" spans="4:5" x14ac:dyDescent="0.2">
      <c r="D324" s="2">
        <v>19.75</v>
      </c>
      <c r="E324" s="6">
        <f t="shared" ca="1" si="4"/>
        <v>2.560828571428571</v>
      </c>
    </row>
    <row r="325" spans="4:5" x14ac:dyDescent="0.2">
      <c r="D325" s="2">
        <v>19.5</v>
      </c>
      <c r="E325" s="6">
        <f t="shared" ref="E325:E388" ca="1" si="5">FORECAST(D325,OFFSET($B$4:$B$19,MATCH(D325,$A$4:$A$19,1)-1,0,2),OFFSET($A$4:$A$19,MATCH(D325,$A$4:$A$19,1)-1,0,2))</f>
        <v>2.4908000000000001</v>
      </c>
    </row>
    <row r="326" spans="4:5" x14ac:dyDescent="0.2">
      <c r="D326" s="2">
        <v>19.25</v>
      </c>
      <c r="E326" s="6">
        <f t="shared" ca="1" si="5"/>
        <v>2.4207714285714284</v>
      </c>
    </row>
    <row r="327" spans="4:5" x14ac:dyDescent="0.2">
      <c r="D327" s="2">
        <v>19</v>
      </c>
      <c r="E327" s="6">
        <f t="shared" ca="1" si="5"/>
        <v>2.3507428571428566</v>
      </c>
    </row>
    <row r="328" spans="4:5" x14ac:dyDescent="0.2">
      <c r="D328" s="2">
        <v>18.75</v>
      </c>
      <c r="E328" s="6">
        <f t="shared" ca="1" si="5"/>
        <v>2.2807142857142857</v>
      </c>
    </row>
    <row r="329" spans="4:5" x14ac:dyDescent="0.2">
      <c r="D329" s="2">
        <v>18.5</v>
      </c>
      <c r="E329" s="6">
        <f t="shared" ca="1" si="5"/>
        <v>2.2106857142857139</v>
      </c>
    </row>
    <row r="330" spans="4:5" x14ac:dyDescent="0.2">
      <c r="D330" s="2">
        <v>18.25</v>
      </c>
      <c r="E330" s="6">
        <f t="shared" ca="1" si="5"/>
        <v>2.1406571428571421</v>
      </c>
    </row>
    <row r="331" spans="4:5" x14ac:dyDescent="0.2">
      <c r="D331" s="2">
        <v>18</v>
      </c>
      <c r="E331" s="6">
        <f t="shared" ca="1" si="5"/>
        <v>2.0706285714285713</v>
      </c>
    </row>
    <row r="332" spans="4:5" x14ac:dyDescent="0.2">
      <c r="D332" s="2">
        <v>17.75</v>
      </c>
      <c r="E332" s="6">
        <f t="shared" ca="1" si="5"/>
        <v>2.0005999999999995</v>
      </c>
    </row>
    <row r="333" spans="4:5" x14ac:dyDescent="0.2">
      <c r="D333" s="2">
        <v>17.5</v>
      </c>
      <c r="E333" s="6">
        <f t="shared" ca="1" si="5"/>
        <v>1.9226114649681527</v>
      </c>
    </row>
    <row r="334" spans="4:5" x14ac:dyDescent="0.2">
      <c r="D334" s="2">
        <v>17.25</v>
      </c>
      <c r="E334" s="6">
        <f t="shared" ca="1" si="5"/>
        <v>1.8445541401273884</v>
      </c>
    </row>
    <row r="335" spans="4:5" x14ac:dyDescent="0.2">
      <c r="D335" s="2">
        <v>17</v>
      </c>
      <c r="E335" s="6">
        <f t="shared" ca="1" si="5"/>
        <v>1.7664968152866241</v>
      </c>
    </row>
    <row r="336" spans="4:5" x14ac:dyDescent="0.2">
      <c r="D336" s="2">
        <v>16.75</v>
      </c>
      <c r="E336" s="6">
        <f t="shared" ca="1" si="5"/>
        <v>1.6884394904458597</v>
      </c>
    </row>
    <row r="337" spans="4:5" x14ac:dyDescent="0.2">
      <c r="D337" s="2">
        <v>16.5</v>
      </c>
      <c r="E337" s="6">
        <f t="shared" ca="1" si="5"/>
        <v>1.6103821656050954</v>
      </c>
    </row>
    <row r="338" spans="4:5" x14ac:dyDescent="0.2">
      <c r="D338" s="2">
        <v>16.25</v>
      </c>
      <c r="E338" s="6">
        <f t="shared" ca="1" si="5"/>
        <v>1.5323248407643311</v>
      </c>
    </row>
    <row r="339" spans="4:5" x14ac:dyDescent="0.2">
      <c r="D339" s="2">
        <v>16</v>
      </c>
      <c r="E339" s="6">
        <f t="shared" ca="1" si="5"/>
        <v>1.4542675159235667</v>
      </c>
    </row>
    <row r="340" spans="4:5" x14ac:dyDescent="0.2">
      <c r="D340" s="2">
        <v>15.75</v>
      </c>
      <c r="E340" s="6">
        <f t="shared" ca="1" si="5"/>
        <v>1.3762101910828024</v>
      </c>
    </row>
    <row r="341" spans="4:5" x14ac:dyDescent="0.2">
      <c r="D341" s="2">
        <v>15.5</v>
      </c>
      <c r="E341" s="6">
        <f t="shared" ca="1" si="5"/>
        <v>1.2981528662420381</v>
      </c>
    </row>
    <row r="342" spans="4:5" x14ac:dyDescent="0.2">
      <c r="D342" s="2">
        <v>15.25</v>
      </c>
      <c r="E342" s="6">
        <f t="shared" ca="1" si="5"/>
        <v>1.2200955414012737</v>
      </c>
    </row>
    <row r="343" spans="4:5" x14ac:dyDescent="0.2">
      <c r="D343" s="2">
        <v>15</v>
      </c>
      <c r="E343" s="6">
        <f t="shared" ca="1" si="5"/>
        <v>1.1420382165605094</v>
      </c>
    </row>
    <row r="344" spans="4:5" x14ac:dyDescent="0.2">
      <c r="D344" s="2">
        <v>14.75</v>
      </c>
      <c r="E344" s="6">
        <f t="shared" ca="1" si="5"/>
        <v>1.0639808917197451</v>
      </c>
    </row>
    <row r="345" spans="4:5" x14ac:dyDescent="0.2">
      <c r="D345" s="2">
        <v>14.5</v>
      </c>
      <c r="E345" s="6">
        <f t="shared" ca="1" si="5"/>
        <v>0.99094262295081981</v>
      </c>
    </row>
    <row r="346" spans="4:5" x14ac:dyDescent="0.2">
      <c r="D346" s="2">
        <v>14.25</v>
      </c>
      <c r="E346" s="6">
        <f t="shared" ca="1" si="5"/>
        <v>0.94071721311475409</v>
      </c>
    </row>
    <row r="347" spans="4:5" x14ac:dyDescent="0.2">
      <c r="D347" s="2">
        <v>14</v>
      </c>
      <c r="E347" s="6">
        <f t="shared" ca="1" si="5"/>
        <v>0.89049180327868838</v>
      </c>
    </row>
    <row r="348" spans="4:5" x14ac:dyDescent="0.2">
      <c r="D348" s="2">
        <v>13.75</v>
      </c>
      <c r="E348" s="6">
        <f t="shared" ca="1" si="5"/>
        <v>0.84026639344262311</v>
      </c>
    </row>
    <row r="349" spans="4:5" x14ac:dyDescent="0.2">
      <c r="D349" s="2">
        <v>13.5</v>
      </c>
      <c r="E349" s="6">
        <f t="shared" ca="1" si="5"/>
        <v>0.79004098360655739</v>
      </c>
    </row>
    <row r="350" spans="4:5" x14ac:dyDescent="0.2">
      <c r="D350" s="2">
        <v>13.25</v>
      </c>
      <c r="E350" s="6">
        <f t="shared" ca="1" si="5"/>
        <v>0.73981557377049167</v>
      </c>
    </row>
    <row r="351" spans="4:5" x14ac:dyDescent="0.2">
      <c r="D351" s="2">
        <v>13</v>
      </c>
      <c r="E351" s="6">
        <f t="shared" ca="1" si="5"/>
        <v>0.68959016393442596</v>
      </c>
    </row>
    <row r="352" spans="4:5" x14ac:dyDescent="0.2">
      <c r="D352" s="2">
        <v>12.75</v>
      </c>
      <c r="E352" s="6">
        <f t="shared" ca="1" si="5"/>
        <v>0.63936475409836069</v>
      </c>
    </row>
    <row r="353" spans="4:5" x14ac:dyDescent="0.2">
      <c r="D353" s="2">
        <v>12.5</v>
      </c>
      <c r="E353" s="6">
        <f t="shared" ca="1" si="5"/>
        <v>0.58913934426229497</v>
      </c>
    </row>
    <row r="354" spans="4:5" x14ac:dyDescent="0.2">
      <c r="D354" s="2">
        <v>12.25</v>
      </c>
      <c r="E354" s="6">
        <f t="shared" ca="1" si="5"/>
        <v>0.53891393442622926</v>
      </c>
    </row>
    <row r="355" spans="4:5" x14ac:dyDescent="0.2">
      <c r="D355" s="2">
        <v>12</v>
      </c>
      <c r="E355" s="6">
        <f t="shared" ca="1" si="5"/>
        <v>0.49745387453874534</v>
      </c>
    </row>
    <row r="356" spans="4:5" x14ac:dyDescent="0.2">
      <c r="D356" s="2">
        <v>11.75</v>
      </c>
      <c r="E356" s="6">
        <f t="shared" ca="1" si="5"/>
        <v>0.48614852398523989</v>
      </c>
    </row>
    <row r="357" spans="4:5" x14ac:dyDescent="0.2">
      <c r="D357" s="2">
        <v>11.5</v>
      </c>
      <c r="E357" s="6">
        <f t="shared" ca="1" si="5"/>
        <v>0.47484317343173432</v>
      </c>
    </row>
    <row r="358" spans="4:5" x14ac:dyDescent="0.2">
      <c r="D358" s="2">
        <v>11.25</v>
      </c>
      <c r="E358" s="6">
        <f t="shared" ca="1" si="5"/>
        <v>0.46353782287822876</v>
      </c>
    </row>
    <row r="359" spans="4:5" x14ac:dyDescent="0.2">
      <c r="D359" s="2">
        <v>11</v>
      </c>
      <c r="E359" s="6">
        <f t="shared" ca="1" si="5"/>
        <v>0.45223247232472324</v>
      </c>
    </row>
    <row r="360" spans="4:5" x14ac:dyDescent="0.2">
      <c r="D360" s="2">
        <v>10.75</v>
      </c>
      <c r="E360" s="6">
        <f t="shared" ca="1" si="5"/>
        <v>0.44092712177121773</v>
      </c>
    </row>
    <row r="361" spans="4:5" x14ac:dyDescent="0.2">
      <c r="D361" s="2">
        <v>10.5</v>
      </c>
      <c r="E361" s="6">
        <f t="shared" ca="1" si="5"/>
        <v>0.42962177121771217</v>
      </c>
    </row>
    <row r="362" spans="4:5" x14ac:dyDescent="0.2">
      <c r="D362" s="2">
        <v>10.25</v>
      </c>
      <c r="E362" s="6">
        <f t="shared" ca="1" si="5"/>
        <v>0.41831642066420666</v>
      </c>
    </row>
    <row r="363" spans="4:5" x14ac:dyDescent="0.2">
      <c r="D363" s="2">
        <v>10</v>
      </c>
      <c r="E363" s="6">
        <f t="shared" ca="1" si="5"/>
        <v>0.40701107011070115</v>
      </c>
    </row>
    <row r="364" spans="4:5" x14ac:dyDescent="0.2">
      <c r="D364" s="2">
        <v>9.75</v>
      </c>
      <c r="E364" s="6">
        <f t="shared" ca="1" si="5"/>
        <v>0.39570571955719558</v>
      </c>
    </row>
    <row r="365" spans="4:5" x14ac:dyDescent="0.2">
      <c r="D365" s="2">
        <v>9.5</v>
      </c>
      <c r="E365" s="6">
        <f t="shared" ca="1" si="5"/>
        <v>0.38440036900369007</v>
      </c>
    </row>
    <row r="366" spans="4:5" x14ac:dyDescent="0.2">
      <c r="D366" s="2">
        <v>9.25</v>
      </c>
      <c r="E366" s="6">
        <f t="shared" ca="1" si="5"/>
        <v>0.3730950184501845</v>
      </c>
    </row>
    <row r="367" spans="4:5" x14ac:dyDescent="0.2">
      <c r="D367" s="2">
        <v>9</v>
      </c>
      <c r="E367" s="6">
        <f t="shared" ca="1" si="5"/>
        <v>0.36178966789667899</v>
      </c>
    </row>
    <row r="368" spans="4:5" x14ac:dyDescent="0.2">
      <c r="D368" s="2">
        <v>8.75</v>
      </c>
      <c r="E368" s="6">
        <f t="shared" ca="1" si="5"/>
        <v>0.35048431734317342</v>
      </c>
    </row>
    <row r="369" spans="4:5" x14ac:dyDescent="0.2">
      <c r="D369" s="2">
        <v>8.5</v>
      </c>
      <c r="E369" s="6">
        <f t="shared" ca="1" si="5"/>
        <v>0.33917896678966791</v>
      </c>
    </row>
    <row r="370" spans="4:5" x14ac:dyDescent="0.2">
      <c r="D370" s="2">
        <v>8.25</v>
      </c>
      <c r="E370" s="6">
        <f t="shared" ca="1" si="5"/>
        <v>0.32787361623616235</v>
      </c>
    </row>
    <row r="371" spans="4:5" x14ac:dyDescent="0.2">
      <c r="D371" s="2">
        <v>8</v>
      </c>
      <c r="E371" s="6">
        <f t="shared" ca="1" si="5"/>
        <v>0.31656826568265684</v>
      </c>
    </row>
    <row r="372" spans="4:5" x14ac:dyDescent="0.2">
      <c r="D372" s="2">
        <v>7.75</v>
      </c>
      <c r="E372" s="6">
        <f t="shared" ca="1" si="5"/>
        <v>0.30526291512915132</v>
      </c>
    </row>
    <row r="373" spans="4:5" x14ac:dyDescent="0.2">
      <c r="D373" s="2">
        <v>7.5</v>
      </c>
      <c r="E373" s="6">
        <f t="shared" ca="1" si="5"/>
        <v>0.29395756457564576</v>
      </c>
    </row>
    <row r="374" spans="4:5" x14ac:dyDescent="0.2">
      <c r="D374" s="2">
        <v>7.25</v>
      </c>
      <c r="E374" s="6">
        <f t="shared" ca="1" si="5"/>
        <v>0.28265221402214025</v>
      </c>
    </row>
    <row r="375" spans="4:5" x14ac:dyDescent="0.2">
      <c r="D375" s="2">
        <v>7</v>
      </c>
      <c r="E375" s="6">
        <f t="shared" ca="1" si="5"/>
        <v>0.27134686346863468</v>
      </c>
    </row>
    <row r="376" spans="4:5" x14ac:dyDescent="0.2">
      <c r="D376" s="2">
        <v>6.75</v>
      </c>
      <c r="E376" s="6">
        <f t="shared" ca="1" si="5"/>
        <v>0.26004151291512917</v>
      </c>
    </row>
    <row r="377" spans="4:5" x14ac:dyDescent="0.2">
      <c r="D377" s="2">
        <v>6.5</v>
      </c>
      <c r="E377" s="6">
        <f t="shared" ca="1" si="5"/>
        <v>0.24903792134831459</v>
      </c>
    </row>
    <row r="378" spans="4:5" x14ac:dyDescent="0.2">
      <c r="D378" s="2">
        <v>6.25</v>
      </c>
      <c r="E378" s="6">
        <f t="shared" ca="1" si="5"/>
        <v>0.2404318820224719</v>
      </c>
    </row>
    <row r="379" spans="4:5" x14ac:dyDescent="0.2">
      <c r="D379" s="2">
        <v>6</v>
      </c>
      <c r="E379" s="6">
        <f t="shared" ca="1" si="5"/>
        <v>0.2318258426966292</v>
      </c>
    </row>
    <row r="380" spans="4:5" x14ac:dyDescent="0.2">
      <c r="D380" s="2">
        <v>5.75</v>
      </c>
      <c r="E380" s="6">
        <f t="shared" ca="1" si="5"/>
        <v>0.22321980337078651</v>
      </c>
    </row>
    <row r="381" spans="4:5" x14ac:dyDescent="0.2">
      <c r="D381" s="2">
        <v>5.5</v>
      </c>
      <c r="E381" s="6">
        <f t="shared" ca="1" si="5"/>
        <v>0.21461376404494381</v>
      </c>
    </row>
    <row r="382" spans="4:5" x14ac:dyDescent="0.2">
      <c r="D382" s="2">
        <v>5.25</v>
      </c>
      <c r="E382" s="6">
        <f t="shared" ca="1" si="5"/>
        <v>0.20600772471910112</v>
      </c>
    </row>
    <row r="383" spans="4:5" x14ac:dyDescent="0.2">
      <c r="D383" s="2">
        <v>5</v>
      </c>
      <c r="E383" s="6">
        <f t="shared" ca="1" si="5"/>
        <v>0.19740168539325842</v>
      </c>
    </row>
    <row r="384" spans="4:5" x14ac:dyDescent="0.2">
      <c r="D384" s="2">
        <v>4.75</v>
      </c>
      <c r="E384" s="6">
        <f t="shared" ca="1" si="5"/>
        <v>0.18879564606741572</v>
      </c>
    </row>
    <row r="385" spans="4:5" x14ac:dyDescent="0.2">
      <c r="D385" s="2">
        <v>4.5</v>
      </c>
      <c r="E385" s="6">
        <f t="shared" ca="1" si="5"/>
        <v>0.18018960674157303</v>
      </c>
    </row>
    <row r="386" spans="4:5" x14ac:dyDescent="0.2">
      <c r="D386" s="2">
        <v>4.25</v>
      </c>
      <c r="E386" s="6">
        <f t="shared" ca="1" si="5"/>
        <v>0.17158356741573033</v>
      </c>
    </row>
    <row r="387" spans="4:5" x14ac:dyDescent="0.2">
      <c r="D387" s="2">
        <v>4</v>
      </c>
      <c r="E387" s="6">
        <f t="shared" ca="1" si="5"/>
        <v>0.16297752808988764</v>
      </c>
    </row>
    <row r="388" spans="4:5" x14ac:dyDescent="0.2">
      <c r="D388" s="2">
        <v>3.75</v>
      </c>
      <c r="E388" s="6">
        <f t="shared" ca="1" si="5"/>
        <v>0.15437148876404494</v>
      </c>
    </row>
    <row r="389" spans="4:5" x14ac:dyDescent="0.2">
      <c r="D389" s="2">
        <v>3.5</v>
      </c>
      <c r="E389" s="6">
        <f t="shared" ref="E389:E403" ca="1" si="6">FORECAST(D389,OFFSET($B$4:$B$19,MATCH(D389,$A$4:$A$19,1)-1,0,2),OFFSET($A$4:$A$19,MATCH(D389,$A$4:$A$19,1)-1,0,2))</f>
        <v>0.14576544943820224</v>
      </c>
    </row>
    <row r="390" spans="4:5" x14ac:dyDescent="0.2">
      <c r="D390" s="2">
        <v>3.25</v>
      </c>
      <c r="E390" s="6">
        <f t="shared" ca="1" si="6"/>
        <v>0.13715941011235955</v>
      </c>
    </row>
    <row r="391" spans="4:5" x14ac:dyDescent="0.2">
      <c r="D391" s="2">
        <v>3</v>
      </c>
      <c r="E391" s="6">
        <f t="shared" ca="1" si="6"/>
        <v>0.12855337078651685</v>
      </c>
    </row>
    <row r="392" spans="4:5" x14ac:dyDescent="0.2">
      <c r="D392" s="2">
        <v>2.75</v>
      </c>
      <c r="E392" s="6">
        <f t="shared" ca="1" si="6"/>
        <v>0.11853492753623188</v>
      </c>
    </row>
    <row r="393" spans="4:5" x14ac:dyDescent="0.2">
      <c r="D393" s="2">
        <v>2.5</v>
      </c>
      <c r="E393" s="6">
        <f t="shared" ca="1" si="6"/>
        <v>0.1075231884057971</v>
      </c>
    </row>
    <row r="394" spans="4:5" x14ac:dyDescent="0.2">
      <c r="D394" s="2">
        <v>2.25</v>
      </c>
      <c r="E394" s="6">
        <f t="shared" ca="1" si="6"/>
        <v>9.6511449275362315E-2</v>
      </c>
    </row>
    <row r="395" spans="4:5" x14ac:dyDescent="0.2">
      <c r="D395" s="2">
        <v>2</v>
      </c>
      <c r="E395" s="6">
        <f t="shared" ca="1" si="6"/>
        <v>8.5499710144927535E-2</v>
      </c>
    </row>
    <row r="396" spans="4:5" x14ac:dyDescent="0.2">
      <c r="D396" s="2">
        <v>1.75</v>
      </c>
      <c r="E396" s="6">
        <f t="shared" ca="1" si="6"/>
        <v>7.4487971014492754E-2</v>
      </c>
    </row>
    <row r="397" spans="4:5" x14ac:dyDescent="0.2">
      <c r="D397" s="2">
        <v>1.5</v>
      </c>
      <c r="E397" s="6">
        <f t="shared" ca="1" si="6"/>
        <v>6.3476231884057974E-2</v>
      </c>
    </row>
    <row r="398" spans="4:5" x14ac:dyDescent="0.2">
      <c r="D398" s="2">
        <v>1.25</v>
      </c>
      <c r="E398" s="6">
        <f t="shared" ca="1" si="6"/>
        <v>5.7860273972602738E-2</v>
      </c>
    </row>
    <row r="399" spans="4:5" x14ac:dyDescent="0.2">
      <c r="D399" s="2">
        <v>1</v>
      </c>
      <c r="E399" s="6">
        <f t="shared" ca="1" si="6"/>
        <v>5.2488219178082191E-2</v>
      </c>
    </row>
    <row r="400" spans="4:5" x14ac:dyDescent="0.2">
      <c r="D400" s="2">
        <v>0.75</v>
      </c>
      <c r="E400" s="6">
        <f t="shared" ca="1" si="6"/>
        <v>4.7116164383561643E-2</v>
      </c>
    </row>
    <row r="401" spans="4:5" x14ac:dyDescent="0.2">
      <c r="D401" s="2">
        <v>0.5</v>
      </c>
      <c r="E401" s="6">
        <f t="shared" ca="1" si="6"/>
        <v>4.1744109589041095E-2</v>
      </c>
    </row>
    <row r="402" spans="4:5" x14ac:dyDescent="0.2">
      <c r="D402" s="2">
        <v>0.25</v>
      </c>
      <c r="E402" s="6">
        <f t="shared" ca="1" si="6"/>
        <v>3.6372054794520547E-2</v>
      </c>
    </row>
    <row r="403" spans="4:5" x14ac:dyDescent="0.2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2578125" defaultRowHeight="12.75" x14ac:dyDescent="0.2"/>
  <cols>
    <col min="1" max="1" width="11.42578125" style="301"/>
    <col min="2" max="2" width="20.85546875" style="301" bestFit="1" customWidth="1"/>
    <col min="3" max="3" width="12.85546875" style="301" bestFit="1" customWidth="1"/>
    <col min="4" max="7" width="11.42578125" style="301"/>
    <col min="8" max="8" width="11.42578125" style="355"/>
    <col min="9" max="12" width="11.42578125" style="301"/>
    <col min="13" max="13" width="12.7109375" style="301" customWidth="1"/>
    <col min="14" max="14" width="11.42578125" style="301"/>
    <col min="15" max="15" width="11.42578125" style="364"/>
    <col min="16" max="16384" width="11.42578125" style="301"/>
  </cols>
  <sheetData>
    <row r="1" spans="1:15" ht="15.75" x14ac:dyDescent="0.25">
      <c r="B1" s="302" t="s">
        <v>2</v>
      </c>
      <c r="C1" s="303"/>
      <c r="D1" s="480" t="s">
        <v>20</v>
      </c>
      <c r="E1" s="481"/>
      <c r="F1" s="481"/>
      <c r="G1" s="482"/>
      <c r="H1" s="304"/>
    </row>
    <row r="2" spans="1:15" ht="16.5" thickBot="1" x14ac:dyDescent="0.3">
      <c r="B2" s="305" t="s">
        <v>3</v>
      </c>
      <c r="C2" s="306"/>
      <c r="D2" s="483" t="s">
        <v>5</v>
      </c>
      <c r="E2" s="484"/>
      <c r="F2" s="484"/>
      <c r="G2" s="485"/>
      <c r="H2" s="304"/>
    </row>
    <row r="3" spans="1:15" ht="13.5" thickBot="1" x14ac:dyDescent="0.25">
      <c r="B3" s="307" t="s">
        <v>1</v>
      </c>
      <c r="C3" s="308"/>
      <c r="D3" s="473">
        <f>Statistik!C3</f>
        <v>44377</v>
      </c>
      <c r="E3" s="473"/>
      <c r="F3" s="473"/>
      <c r="G3" s="474"/>
      <c r="H3" s="309"/>
    </row>
    <row r="4" spans="1:15" ht="13.5" thickBot="1" x14ac:dyDescent="0.25">
      <c r="B4" s="310" t="s">
        <v>42</v>
      </c>
      <c r="C4" s="311"/>
      <c r="D4" s="473">
        <f>Statistik!C4</f>
        <v>0</v>
      </c>
      <c r="E4" s="473"/>
      <c r="F4" s="473"/>
      <c r="G4" s="474"/>
      <c r="H4" s="312"/>
    </row>
    <row r="5" spans="1:15" ht="13.5" thickBot="1" x14ac:dyDescent="0.25">
      <c r="B5" s="310" t="s">
        <v>43</v>
      </c>
      <c r="C5" s="311"/>
      <c r="D5" s="473">
        <f>Statistik!C5</f>
        <v>0</v>
      </c>
      <c r="E5" s="473"/>
      <c r="F5" s="473"/>
      <c r="G5" s="474"/>
      <c r="H5" s="313"/>
    </row>
    <row r="6" spans="1:15" ht="13.5" thickBot="1" x14ac:dyDescent="0.25">
      <c r="B6" s="310" t="s">
        <v>0</v>
      </c>
      <c r="C6" s="311"/>
      <c r="D6" s="473" t="str">
        <f>Statistik!C6</f>
        <v>MS3_FC2-2</v>
      </c>
      <c r="E6" s="473"/>
      <c r="F6" s="473"/>
      <c r="G6" s="474"/>
      <c r="H6" s="314"/>
    </row>
    <row r="7" spans="1:15" ht="13.5" thickBot="1" x14ac:dyDescent="0.25">
      <c r="B7" s="310" t="s">
        <v>4</v>
      </c>
      <c r="C7" s="311"/>
      <c r="D7" s="473">
        <f>Statistik!C7</f>
        <v>0</v>
      </c>
      <c r="E7" s="473"/>
      <c r="F7" s="473"/>
      <c r="G7" s="474"/>
      <c r="H7" s="309"/>
    </row>
    <row r="8" spans="1:15" ht="13.5" thickBot="1" x14ac:dyDescent="0.25">
      <c r="B8" s="310" t="s">
        <v>11</v>
      </c>
      <c r="C8" s="311"/>
      <c r="D8" s="475">
        <f>Statistik!C8</f>
        <v>-2.039983680130559E-4</v>
      </c>
      <c r="E8" s="475"/>
      <c r="F8" s="475"/>
      <c r="G8" s="476"/>
      <c r="H8" s="315"/>
      <c r="I8" s="477" t="s">
        <v>202</v>
      </c>
      <c r="J8" s="477"/>
      <c r="M8" s="365" t="s">
        <v>213</v>
      </c>
    </row>
    <row r="9" spans="1:15" ht="13.5" thickBot="1" x14ac:dyDescent="0.25">
      <c r="B9" s="316" t="s">
        <v>6</v>
      </c>
      <c r="C9" s="317"/>
      <c r="D9" s="478">
        <f>Statistik!C9</f>
        <v>24505</v>
      </c>
      <c r="E9" s="478"/>
      <c r="F9" s="478"/>
      <c r="G9" s="479"/>
      <c r="H9" s="313"/>
      <c r="I9" s="477" t="s">
        <v>203</v>
      </c>
      <c r="J9" s="477"/>
      <c r="M9" s="365" t="s">
        <v>214</v>
      </c>
    </row>
    <row r="10" spans="1:15" ht="51.75" thickBot="1" x14ac:dyDescent="0.25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">
      <c r="A11" s="471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24510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2.1305066892107712E-2</v>
      </c>
      <c r="O11" s="364" t="s">
        <v>114</v>
      </c>
    </row>
    <row r="12" spans="1:15" x14ac:dyDescent="0.2">
      <c r="A12" s="471"/>
      <c r="B12" s="335">
        <v>128</v>
      </c>
      <c r="C12" s="336">
        <f t="shared" ref="C12:C26" si="1">B12/10</f>
        <v>12.8</v>
      </c>
      <c r="D12" s="329">
        <f>Statistik!C12</f>
        <v>670</v>
      </c>
      <c r="E12" s="337">
        <f t="shared" ref="E12:E24" si="2">E13+D12</f>
        <v>24510</v>
      </c>
      <c r="F12" s="331">
        <f t="shared" ref="F12:F26" si="3">D12/$E$11</f>
        <v>2.7335781313749492E-2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0.16181270333702619</v>
      </c>
      <c r="M12" s="301" t="s">
        <v>216</v>
      </c>
      <c r="N12" s="366">
        <f>1/J32</f>
        <v>62680.951671607931</v>
      </c>
      <c r="O12" s="364" t="s">
        <v>217</v>
      </c>
    </row>
    <row r="13" spans="1:15" x14ac:dyDescent="0.2">
      <c r="A13" s="472"/>
      <c r="B13" s="335">
        <v>63</v>
      </c>
      <c r="C13" s="336">
        <f t="shared" si="1"/>
        <v>6.3</v>
      </c>
      <c r="D13" s="329">
        <f>Statistik!C13</f>
        <v>5640</v>
      </c>
      <c r="E13" s="337">
        <f t="shared" si="2"/>
        <v>23840</v>
      </c>
      <c r="F13" s="331">
        <f t="shared" si="3"/>
        <v>0.23011015911872704</v>
      </c>
      <c r="G13" s="338">
        <f t="shared" si="0"/>
        <v>0.97266421868625053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2.7479912027661091</v>
      </c>
      <c r="M13" s="301" t="s">
        <v>218</v>
      </c>
      <c r="N13" s="301">
        <f ca="1">10.44/(9.81*N11)</f>
        <v>49.951506318925013</v>
      </c>
      <c r="O13" s="364" t="s">
        <v>219</v>
      </c>
    </row>
    <row r="14" spans="1:15" x14ac:dyDescent="0.2">
      <c r="A14" s="467" t="s">
        <v>53</v>
      </c>
      <c r="B14" s="339">
        <v>31.5</v>
      </c>
      <c r="C14" s="340">
        <f t="shared" si="1"/>
        <v>3.15</v>
      </c>
      <c r="D14" s="329">
        <f>Statistik!C14</f>
        <v>4390</v>
      </c>
      <c r="E14" s="337">
        <f t="shared" si="2"/>
        <v>18200</v>
      </c>
      <c r="F14" s="331">
        <f>D14/$E$11</f>
        <v>0.17911056711546308</v>
      </c>
      <c r="G14" s="338">
        <f t="shared" si="0"/>
        <v>0.74255405956752352</v>
      </c>
      <c r="H14" s="333"/>
      <c r="I14" s="334">
        <f t="shared" si="4"/>
        <v>4.1632104163180852</v>
      </c>
      <c r="J14" s="334">
        <f t="shared" si="5"/>
        <v>4.3022223045326458</v>
      </c>
    </row>
    <row r="15" spans="1:15" x14ac:dyDescent="0.2">
      <c r="A15" s="468"/>
      <c r="B15" s="339">
        <v>16</v>
      </c>
      <c r="C15" s="340">
        <f t="shared" si="1"/>
        <v>1.6</v>
      </c>
      <c r="D15" s="329">
        <f>Statistik!C15</f>
        <v>4655</v>
      </c>
      <c r="E15" s="337">
        <f t="shared" si="2"/>
        <v>13810</v>
      </c>
      <c r="F15" s="331">
        <f t="shared" si="3"/>
        <v>0.18992248062015504</v>
      </c>
      <c r="G15" s="338">
        <f t="shared" si="0"/>
        <v>0.56344349245206038</v>
      </c>
      <c r="H15" s="333"/>
      <c r="I15" s="334">
        <f t="shared" si="4"/>
        <v>2.102659033821578</v>
      </c>
      <c r="J15" s="334">
        <f t="shared" si="5"/>
        <v>9.0324906494692758</v>
      </c>
      <c r="M15" s="301" t="s">
        <v>220</v>
      </c>
      <c r="N15" s="301">
        <f ca="1">N13/N12</f>
        <v>7.9691684613574767E-4</v>
      </c>
      <c r="O15" s="364" t="s">
        <v>221</v>
      </c>
    </row>
    <row r="16" spans="1:15" x14ac:dyDescent="0.2">
      <c r="A16" s="468"/>
      <c r="B16" s="339">
        <v>8</v>
      </c>
      <c r="C16" s="340">
        <f t="shared" si="1"/>
        <v>0.8</v>
      </c>
      <c r="D16" s="329">
        <f>Statistik!C16</f>
        <v>3055</v>
      </c>
      <c r="E16" s="337">
        <f t="shared" si="2"/>
        <v>9155</v>
      </c>
      <c r="F16" s="331">
        <f t="shared" si="3"/>
        <v>0.12464300285597715</v>
      </c>
      <c r="G16" s="338">
        <f t="shared" si="0"/>
        <v>0.37352101183190534</v>
      </c>
      <c r="H16" s="333"/>
      <c r="I16" s="334">
        <f t="shared" si="4"/>
        <v>1.0587733840216291</v>
      </c>
      <c r="J16" s="334">
        <f t="shared" si="5"/>
        <v>11.772396693854828</v>
      </c>
      <c r="M16" s="367" t="s">
        <v>223</v>
      </c>
    </row>
    <row r="17" spans="1:11" x14ac:dyDescent="0.2">
      <c r="A17" s="468"/>
      <c r="B17" s="339">
        <v>4</v>
      </c>
      <c r="C17" s="340">
        <f t="shared" si="1"/>
        <v>0.4</v>
      </c>
      <c r="D17" s="329">
        <f>Statistik!C17</f>
        <v>1750</v>
      </c>
      <c r="E17" s="337">
        <f t="shared" si="2"/>
        <v>6100</v>
      </c>
      <c r="F17" s="331">
        <f>D17/$E$11</f>
        <v>7.1399428804569565E-2</v>
      </c>
      <c r="G17" s="338">
        <f t="shared" si="0"/>
        <v>0.24887800897592821</v>
      </c>
      <c r="H17" s="333"/>
      <c r="I17" s="334">
        <f t="shared" si="4"/>
        <v>0.52975376210591196</v>
      </c>
      <c r="J17" s="334">
        <f>F17*100/I17</f>
        <v>13.477852147899407</v>
      </c>
    </row>
    <row r="18" spans="1:11" x14ac:dyDescent="0.2">
      <c r="A18" s="469"/>
      <c r="B18" s="339">
        <v>2</v>
      </c>
      <c r="C18" s="340">
        <f t="shared" si="1"/>
        <v>0.2</v>
      </c>
      <c r="D18" s="329">
        <f>Statistik!C18</f>
        <v>785</v>
      </c>
      <c r="E18" s="337">
        <f t="shared" si="2"/>
        <v>4350</v>
      </c>
      <c r="F18" s="331">
        <f t="shared" si="3"/>
        <v>3.2027743778049775E-2</v>
      </c>
      <c r="G18" s="338">
        <f t="shared" si="0"/>
        <v>0.17747858017135865</v>
      </c>
      <c r="H18" s="333"/>
      <c r="I18" s="334">
        <f t="shared" si="4"/>
        <v>0.26506054336140555</v>
      </c>
      <c r="J18" s="334">
        <f t="shared" si="5"/>
        <v>12.083180458277598</v>
      </c>
    </row>
    <row r="19" spans="1:11" x14ac:dyDescent="0.2">
      <c r="A19" s="470" t="s">
        <v>54</v>
      </c>
      <c r="B19" s="335">
        <v>1</v>
      </c>
      <c r="C19" s="336">
        <f t="shared" si="1"/>
        <v>0.1</v>
      </c>
      <c r="D19" s="329">
        <f>Statistik!C19</f>
        <v>610</v>
      </c>
      <c r="E19" s="337">
        <f t="shared" si="2"/>
        <v>3565</v>
      </c>
      <c r="F19" s="331">
        <f t="shared" si="3"/>
        <v>2.4887800897592818E-2</v>
      </c>
      <c r="G19" s="338">
        <f t="shared" si="0"/>
        <v>0.14545083639330886</v>
      </c>
      <c r="H19" s="333"/>
      <c r="I19" s="334">
        <f t="shared" si="4"/>
        <v>0.1326221665094986</v>
      </c>
      <c r="J19" s="334">
        <f t="shared" si="5"/>
        <v>18.765943546707415</v>
      </c>
    </row>
    <row r="20" spans="1:11" x14ac:dyDescent="0.2">
      <c r="A20" s="471"/>
      <c r="B20" s="335">
        <v>0.5</v>
      </c>
      <c r="C20" s="336">
        <f t="shared" si="1"/>
        <v>0.05</v>
      </c>
      <c r="D20" s="329">
        <f>Statistik!C20</f>
        <v>1355</v>
      </c>
      <c r="E20" s="337">
        <f t="shared" si="2"/>
        <v>2955</v>
      </c>
      <c r="F20" s="331">
        <f t="shared" si="3"/>
        <v>5.5283557731538147E-2</v>
      </c>
      <c r="G20" s="338">
        <f t="shared" si="0"/>
        <v>0.12056303549571604</v>
      </c>
      <c r="H20" s="333"/>
      <c r="I20" s="334">
        <f t="shared" si="4"/>
        <v>6.6357062528508273E-2</v>
      </c>
      <c r="J20" s="334">
        <f t="shared" si="5"/>
        <v>83.312243829038181</v>
      </c>
    </row>
    <row r="21" spans="1:11" x14ac:dyDescent="0.2">
      <c r="A21" s="471"/>
      <c r="B21" s="341">
        <v>0.25</v>
      </c>
      <c r="C21" s="342">
        <f t="shared" si="1"/>
        <v>2.5000000000000001E-2</v>
      </c>
      <c r="D21" s="329">
        <f>Statistik!C21</f>
        <v>890</v>
      </c>
      <c r="E21" s="337">
        <f t="shared" si="2"/>
        <v>1600</v>
      </c>
      <c r="F21" s="331">
        <f t="shared" si="3"/>
        <v>3.6311709506323953E-2</v>
      </c>
      <c r="G21" s="338">
        <f t="shared" si="0"/>
        <v>6.527947776417789E-2</v>
      </c>
      <c r="H21" s="333"/>
      <c r="I21" s="334">
        <f t="shared" si="4"/>
        <v>3.3201536841859614E-2</v>
      </c>
      <c r="J21" s="334">
        <f>F21*100/I21</f>
        <v>109.36755632511299</v>
      </c>
    </row>
    <row r="22" spans="1:11" x14ac:dyDescent="0.2">
      <c r="A22" s="471"/>
      <c r="B22" s="341">
        <v>0.125</v>
      </c>
      <c r="C22" s="342">
        <f t="shared" si="1"/>
        <v>1.2500000000000001E-2</v>
      </c>
      <c r="D22" s="329">
        <f>Statistik!C22</f>
        <v>345</v>
      </c>
      <c r="E22" s="337">
        <f t="shared" si="2"/>
        <v>710</v>
      </c>
      <c r="F22" s="331">
        <f t="shared" si="3"/>
        <v>1.4075887392900856E-2</v>
      </c>
      <c r="G22" s="338">
        <f t="shared" si="0"/>
        <v>2.8967768257853937E-2</v>
      </c>
      <c r="H22" s="333"/>
      <c r="I22" s="334">
        <f t="shared" si="4"/>
        <v>1.6612279185622081E-2</v>
      </c>
      <c r="J22" s="334">
        <f>F22*100/I22</f>
        <v>84.731825390242236</v>
      </c>
    </row>
    <row r="23" spans="1:11" x14ac:dyDescent="0.2">
      <c r="A23" s="472"/>
      <c r="B23" s="341">
        <v>6.3E-2</v>
      </c>
      <c r="C23" s="342">
        <f t="shared" si="1"/>
        <v>6.3E-3</v>
      </c>
      <c r="D23" s="329">
        <f>Statistik!C23</f>
        <v>365</v>
      </c>
      <c r="E23" s="337">
        <f t="shared" si="2"/>
        <v>365</v>
      </c>
      <c r="F23" s="331">
        <f t="shared" si="3"/>
        <v>1.4891880864953081E-2</v>
      </c>
      <c r="G23" s="338">
        <f t="shared" si="0"/>
        <v>1.4891880864953081E-2</v>
      </c>
      <c r="H23" s="333"/>
      <c r="I23" s="334">
        <f t="shared" si="4"/>
        <v>8.3513997492220722E-3</v>
      </c>
      <c r="J23" s="334">
        <f t="shared" ref="J23:J25" si="6">F23*100/I23</f>
        <v>178.31598668642644</v>
      </c>
    </row>
    <row r="24" spans="1:11" x14ac:dyDescent="0.2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5" thickBot="1" x14ac:dyDescent="0.25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5" x14ac:dyDescent="0.25">
      <c r="I27" s="356" t="s">
        <v>206</v>
      </c>
      <c r="J27" s="357">
        <f>100/SUM(J11:J26)</f>
        <v>0.18936829507570063</v>
      </c>
    </row>
    <row r="28" spans="1:11" ht="15" x14ac:dyDescent="0.25">
      <c r="I28" s="358" t="s">
        <v>207</v>
      </c>
      <c r="J28" s="359">
        <v>6.1</v>
      </c>
      <c r="K28" s="301" t="s">
        <v>208</v>
      </c>
    </row>
    <row r="29" spans="1:11" x14ac:dyDescent="0.2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">
      <c r="I30" s="360" t="s">
        <v>210</v>
      </c>
      <c r="J30" s="358">
        <f>J29/(1-J29)</f>
        <v>0.21628722731531397</v>
      </c>
    </row>
    <row r="31" spans="1:11" x14ac:dyDescent="0.2">
      <c r="I31" s="358">
        <f>1.99*10^4</f>
        <v>19900</v>
      </c>
      <c r="J31" s="360"/>
    </row>
    <row r="32" spans="1:11" ht="15" x14ac:dyDescent="0.25">
      <c r="I32" s="361" t="s">
        <v>211</v>
      </c>
      <c r="J32" s="362">
        <f>I31*(J27/100)^2*(1/J28^2)*(J30^3/(1+J30))</f>
        <v>1.5953810102295587E-5</v>
      </c>
      <c r="K32" s="363" t="s">
        <v>212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2578125" defaultRowHeight="12.75" x14ac:dyDescent="0.2"/>
  <cols>
    <col min="1" max="1" width="20.5703125" customWidth="1"/>
    <col min="7" max="7" width="14.28515625" bestFit="1" customWidth="1"/>
  </cols>
  <sheetData>
    <row r="1" spans="1:9" ht="18.75" x14ac:dyDescent="0.3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5" x14ac:dyDescent="0.2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">
      <c r="A5" s="37">
        <f>Statistik!B13</f>
        <v>63</v>
      </c>
      <c r="B5" s="254">
        <f>Statistik!F13</f>
        <v>0.97266421868625053</v>
      </c>
      <c r="C5" s="38">
        <f t="shared" si="1"/>
        <v>2.7335781313749474E-2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-0.17690438636206729</v>
      </c>
      <c r="G5" s="28">
        <f t="shared" si="4"/>
        <v>0.32220032413229849</v>
      </c>
      <c r="H5" s="30"/>
      <c r="I5" s="30"/>
    </row>
    <row r="6" spans="1:9" x14ac:dyDescent="0.2">
      <c r="A6" s="37">
        <f>Statistik!B14</f>
        <v>31.5</v>
      </c>
      <c r="B6" s="254">
        <f>Statistik!F14</f>
        <v>0.74255405956752352</v>
      </c>
      <c r="C6" s="38">
        <f t="shared" si="1"/>
        <v>0.23011015911872701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-1.2603777547343749</v>
      </c>
      <c r="G6" s="28">
        <f t="shared" si="4"/>
        <v>1.3687860334098603</v>
      </c>
      <c r="I6" s="30"/>
    </row>
    <row r="7" spans="1:9" x14ac:dyDescent="0.2">
      <c r="A7" s="37">
        <f>Statistik!B15</f>
        <v>16</v>
      </c>
      <c r="B7" s="254">
        <f>Statistik!F15</f>
        <v>0.56344349245206038</v>
      </c>
      <c r="C7" s="38">
        <f t="shared" si="1"/>
        <v>0.17911056711546314</v>
      </c>
      <c r="D7" s="253">
        <f t="shared" si="0"/>
        <v>-4</v>
      </c>
      <c r="E7" s="252">
        <f t="shared" si="2"/>
        <v>-4.4886399617499588</v>
      </c>
      <c r="F7" s="29">
        <f t="shared" si="3"/>
        <v>-0.80396284912616589</v>
      </c>
      <c r="G7" s="28">
        <f t="shared" si="4"/>
        <v>0.37673224029825875</v>
      </c>
      <c r="I7" s="30"/>
    </row>
    <row r="8" spans="1:9" x14ac:dyDescent="0.2">
      <c r="A8" s="37">
        <f>Statistik!B16</f>
        <v>8</v>
      </c>
      <c r="B8" s="254">
        <f>Statistik!F16</f>
        <v>0.37352101183190534</v>
      </c>
      <c r="C8" s="38">
        <f t="shared" si="1"/>
        <v>0.18992248062015504</v>
      </c>
      <c r="D8" s="253">
        <f t="shared" si="0"/>
        <v>-3</v>
      </c>
      <c r="E8" s="252">
        <f t="shared" si="2"/>
        <v>-3.5</v>
      </c>
      <c r="F8" s="29">
        <f t="shared" si="3"/>
        <v>-0.66472868217054271</v>
      </c>
      <c r="G8" s="28">
        <f t="shared" si="4"/>
        <v>4.0476971784330261E-2</v>
      </c>
      <c r="I8" s="30"/>
    </row>
    <row r="9" spans="1:9" x14ac:dyDescent="0.2">
      <c r="A9" s="37">
        <f>Statistik!B17</f>
        <v>4</v>
      </c>
      <c r="B9" s="254">
        <f>Statistik!F17</f>
        <v>0.24887800897592821</v>
      </c>
      <c r="C9" s="38">
        <f t="shared" si="1"/>
        <v>0.12464300285597713</v>
      </c>
      <c r="D9" s="253">
        <f t="shared" si="0"/>
        <v>-2</v>
      </c>
      <c r="E9" s="252">
        <f t="shared" si="2"/>
        <v>-2.5</v>
      </c>
      <c r="F9" s="29">
        <f t="shared" si="3"/>
        <v>-0.31160750713994279</v>
      </c>
      <c r="G9" s="28">
        <f t="shared" si="4"/>
        <v>3.6123700012791533E-2</v>
      </c>
      <c r="I9" s="30"/>
    </row>
    <row r="10" spans="1:9" x14ac:dyDescent="0.2">
      <c r="A10" s="37">
        <f>Statistik!B18</f>
        <v>2</v>
      </c>
      <c r="B10" s="254">
        <f>Statistik!F18</f>
        <v>0.17747858017135865</v>
      </c>
      <c r="C10" s="38">
        <f t="shared" si="1"/>
        <v>7.1399428804569565E-2</v>
      </c>
      <c r="D10" s="253">
        <f t="shared" si="0"/>
        <v>-1</v>
      </c>
      <c r="E10" s="252">
        <f t="shared" si="2"/>
        <v>-1.5</v>
      </c>
      <c r="F10" s="29">
        <f t="shared" si="3"/>
        <v>-0.10709914320685435</v>
      </c>
      <c r="G10" s="28">
        <f t="shared" si="4"/>
        <v>0.16896753195268543</v>
      </c>
      <c r="I10" s="30"/>
    </row>
    <row r="11" spans="1:9" x14ac:dyDescent="0.2">
      <c r="A11" s="37">
        <f>Statistik!B19</f>
        <v>1</v>
      </c>
      <c r="B11" s="254">
        <f>Statistik!F19</f>
        <v>0.14545083639330886</v>
      </c>
      <c r="C11" s="38">
        <f t="shared" si="1"/>
        <v>3.2027743778049789E-2</v>
      </c>
      <c r="D11" s="253">
        <f t="shared" si="0"/>
        <v>0</v>
      </c>
      <c r="E11" s="252">
        <f t="shared" si="2"/>
        <v>-0.5</v>
      </c>
      <c r="F11" s="29">
        <f t="shared" si="3"/>
        <v>-1.6013871889024894E-2</v>
      </c>
      <c r="G11" s="28">
        <f t="shared" si="4"/>
        <v>0.20636130733420396</v>
      </c>
      <c r="I11" s="30"/>
    </row>
    <row r="12" spans="1:9" x14ac:dyDescent="0.2">
      <c r="A12" s="37">
        <f>Statistik!B20</f>
        <v>0.5</v>
      </c>
      <c r="B12" s="254">
        <f>Statistik!F20</f>
        <v>0.12056303549571604</v>
      </c>
      <c r="C12" s="38">
        <f t="shared" si="1"/>
        <v>2.4887800897592821E-2</v>
      </c>
      <c r="D12" s="253">
        <f t="shared" si="0"/>
        <v>1</v>
      </c>
      <c r="E12" s="252">
        <f t="shared" si="2"/>
        <v>0.5</v>
      </c>
      <c r="F12" s="29">
        <f t="shared" si="3"/>
        <v>1.2443900448796411E-2</v>
      </c>
      <c r="G12" s="28">
        <f t="shared" si="4"/>
        <v>0.31159273626869388</v>
      </c>
      <c r="I12" s="30"/>
    </row>
    <row r="13" spans="1:9" x14ac:dyDescent="0.2">
      <c r="A13" s="37">
        <f>Statistik!B21</f>
        <v>0.25</v>
      </c>
      <c r="B13" s="254">
        <f>Statistik!F21</f>
        <v>6.527947776417789E-2</v>
      </c>
      <c r="C13" s="38">
        <f t="shared" si="1"/>
        <v>5.5283557731538147E-2</v>
      </c>
      <c r="D13" s="253">
        <f t="shared" si="0"/>
        <v>2</v>
      </c>
      <c r="E13" s="252">
        <f t="shared" si="2"/>
        <v>1.5</v>
      </c>
      <c r="F13" s="29">
        <f t="shared" si="3"/>
        <v>8.292533659730722E-2</v>
      </c>
      <c r="G13" s="28">
        <f t="shared" si="4"/>
        <v>1.1386528812020751</v>
      </c>
    </row>
    <row r="14" spans="1:9" x14ac:dyDescent="0.2">
      <c r="A14" s="37">
        <f>Statistik!B22</f>
        <v>0.125</v>
      </c>
      <c r="B14" s="254">
        <f>Statistik!F22</f>
        <v>2.8967768257853937E-2</v>
      </c>
      <c r="C14" s="38">
        <f t="shared" si="1"/>
        <v>3.6311709506323953E-2</v>
      </c>
      <c r="D14" s="253">
        <f t="shared" si="0"/>
        <v>3</v>
      </c>
      <c r="E14" s="252">
        <f t="shared" si="2"/>
        <v>2.5</v>
      </c>
      <c r="F14" s="29">
        <f t="shared" si="3"/>
        <v>9.0779273765809881E-2</v>
      </c>
      <c r="G14" s="28">
        <f t="shared" si="4"/>
        <v>1.113799437530562</v>
      </c>
    </row>
    <row r="15" spans="1:9" x14ac:dyDescent="0.2">
      <c r="A15" s="37">
        <f>Statistik!B23</f>
        <v>6.3E-2</v>
      </c>
      <c r="B15" s="254">
        <f>Statistik!F23</f>
        <v>1.4891880864953081E-2</v>
      </c>
      <c r="C15" s="38">
        <f t="shared" si="1"/>
        <v>1.4075887392900856E-2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4.9184700216257628E-2</v>
      </c>
      <c r="G15" s="28">
        <f t="shared" si="4"/>
        <v>0.60068638116060535</v>
      </c>
    </row>
    <row r="16" spans="1:9" x14ac:dyDescent="0.2">
      <c r="A16" s="37">
        <f>Statistik!B24</f>
        <v>3.1E-2</v>
      </c>
      <c r="B16" s="254">
        <f>Statistik!F24</f>
        <v>0</v>
      </c>
      <c r="C16" s="38">
        <f t="shared" si="1"/>
        <v>1.4891880864953081E-2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6.7014151416455434E-2</v>
      </c>
      <c r="G16" s="28">
        <f t="shared" si="4"/>
        <v>0.84626640932926545</v>
      </c>
    </row>
    <row r="17" spans="1:8" x14ac:dyDescent="0.2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5" thickBot="1" x14ac:dyDescent="0.25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5" thickBot="1" x14ac:dyDescent="0.25">
      <c r="A19" s="3"/>
      <c r="B19" s="3"/>
      <c r="C19" s="3"/>
      <c r="D19" s="3"/>
      <c r="E19" s="31" t="s">
        <v>74</v>
      </c>
      <c r="F19" s="32">
        <f>SUM(F3:F18)</f>
        <v>-3.0383468321843456</v>
      </c>
      <c r="G19" s="3"/>
    </row>
    <row r="20" spans="1:8" x14ac:dyDescent="0.2">
      <c r="G20" s="33">
        <f>SUM(G3:G18)</f>
        <v>6.5306459544156308</v>
      </c>
    </row>
    <row r="21" spans="1:8" ht="18.75" thickBot="1" x14ac:dyDescent="0.3">
      <c r="C21" s="41" t="s">
        <v>75</v>
      </c>
      <c r="F21" s="42"/>
      <c r="G21" s="40">
        <f>SQRT(G20)</f>
        <v>2.5555128554588862</v>
      </c>
      <c r="H21" s="250" t="s">
        <v>192</v>
      </c>
    </row>
    <row r="22" spans="1:8" ht="15" x14ac:dyDescent="0.25">
      <c r="A22" s="34"/>
      <c r="B22" s="34"/>
      <c r="C22" s="34"/>
      <c r="G22" s="3"/>
    </row>
    <row r="23" spans="1:8" ht="15" x14ac:dyDescent="0.25">
      <c r="A23" s="34"/>
      <c r="B23" s="34"/>
      <c r="C23" s="34"/>
    </row>
    <row r="24" spans="1:8" ht="15" x14ac:dyDescent="0.2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40625" defaultRowHeight="12.75" x14ac:dyDescent="0.2"/>
  <cols>
    <col min="1" max="1" width="4.5703125" style="45" customWidth="1"/>
    <col min="2" max="2" width="12" style="45" customWidth="1"/>
    <col min="3" max="3" width="3" style="45" bestFit="1" customWidth="1"/>
    <col min="4" max="4" width="4.140625" style="45" bestFit="1" customWidth="1"/>
    <col min="5" max="20" width="8.85546875" style="45" customWidth="1"/>
    <col min="21" max="21" width="4.140625" style="45" customWidth="1"/>
    <col min="22" max="22" width="4.42578125" style="45" customWidth="1"/>
    <col min="23" max="23" width="3" style="45" customWidth="1"/>
    <col min="24" max="34" width="2.7109375" style="45" bestFit="1" customWidth="1"/>
    <col min="35" max="124" width="4.42578125" style="45" customWidth="1"/>
    <col min="125" max="16384" width="9.140625" style="45"/>
  </cols>
  <sheetData>
    <row r="2" spans="2:31" ht="23.25" x14ac:dyDescent="0.35">
      <c r="B2" s="44"/>
      <c r="G2" s="46" t="s">
        <v>80</v>
      </c>
    </row>
    <row r="3" spans="2:31" ht="26.25" x14ac:dyDescent="0.4">
      <c r="G3" s="47" t="s">
        <v>81</v>
      </c>
    </row>
    <row r="4" spans="2:31" ht="26.25" x14ac:dyDescent="0.4">
      <c r="D4" s="47"/>
      <c r="G4" s="48" t="s">
        <v>82</v>
      </c>
      <c r="Q4" s="49"/>
    </row>
    <row r="5" spans="2:31" x14ac:dyDescent="0.2">
      <c r="R5" s="50" t="s">
        <v>83</v>
      </c>
      <c r="S5" s="51"/>
      <c r="T5" s="50" t="s">
        <v>84</v>
      </c>
    </row>
    <row r="6" spans="2:31" ht="15" x14ac:dyDescent="0.2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14.545083639330885</v>
      </c>
    </row>
    <row r="7" spans="2:31" x14ac:dyDescent="0.2">
      <c r="R7" s="50" t="s">
        <v>79</v>
      </c>
      <c r="T7" s="56"/>
      <c r="U7" s="54"/>
      <c r="V7" s="55"/>
    </row>
    <row r="8" spans="2:31" ht="15.75" x14ac:dyDescent="0.2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0.11124354610490819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2.7335781313749492E-2</v>
      </c>
      <c r="G20" s="87">
        <f>Statistik!E13</f>
        <v>0.23011015911872704</v>
      </c>
      <c r="H20" s="87">
        <f>Statistik!E14</f>
        <v>0.17911056711546308</v>
      </c>
      <c r="I20" s="87">
        <f>Statistik!E15</f>
        <v>0.18992248062015504</v>
      </c>
      <c r="J20" s="87">
        <f>Statistik!E16</f>
        <v>0.12464300285597715</v>
      </c>
      <c r="K20" s="87">
        <f>Statistik!E17</f>
        <v>7.1399428804569565E-2</v>
      </c>
      <c r="L20" s="87">
        <f>Statistik!E18</f>
        <v>3.2027743778049775E-2</v>
      </c>
      <c r="M20" s="87">
        <f>Statistik!E19</f>
        <v>2.4887800897592818E-2</v>
      </c>
      <c r="N20" s="87">
        <f>Statistik!E20</f>
        <v>5.5283557731538147E-2</v>
      </c>
      <c r="O20" s="87">
        <f>Statistik!E21</f>
        <v>3.6311709506323953E-2</v>
      </c>
      <c r="P20" s="87">
        <f>Statistik!E22</f>
        <v>1.4075887392900856E-2</v>
      </c>
      <c r="Q20" s="87">
        <f>Statistik!E23</f>
        <v>1.4891880864953081E-2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">
      <c r="O22" s="94"/>
      <c r="P22" s="94"/>
      <c r="Q22" s="94"/>
    </row>
    <row r="23" spans="2:124" x14ac:dyDescent="0.2">
      <c r="E23" s="223"/>
      <c r="F23" s="95"/>
      <c r="Q23" s="50"/>
    </row>
    <row r="24" spans="2:124" x14ac:dyDescent="0.2">
      <c r="Q24" s="50"/>
    </row>
    <row r="25" spans="2:124" x14ac:dyDescent="0.2">
      <c r="G25" s="96"/>
    </row>
    <row r="28" spans="2:124" x14ac:dyDescent="0.2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7109375" defaultRowHeight="11.25" x14ac:dyDescent="0.2"/>
  <cols>
    <col min="1" max="1" width="1.42578125" style="50" customWidth="1"/>
    <col min="2" max="2" width="12.5703125" style="50" customWidth="1"/>
    <col min="3" max="3" width="5" style="50" customWidth="1"/>
    <col min="4" max="4" width="4.5703125" style="50" customWidth="1"/>
    <col min="5" max="6" width="3.7109375" style="64" customWidth="1"/>
    <col min="7" max="7" width="6.140625" style="64" customWidth="1"/>
    <col min="8" max="8" width="3.85546875" style="64" customWidth="1"/>
    <col min="9" max="9" width="4.140625" style="64" customWidth="1"/>
    <col min="10" max="33" width="3.7109375" style="64" customWidth="1"/>
    <col min="34" max="34" width="3.7109375" style="50" customWidth="1"/>
    <col min="35" max="124" width="4.42578125" style="50" customWidth="1"/>
    <col min="125" max="132" width="3.7109375" style="50" customWidth="1"/>
    <col min="133" max="133" width="9.140625" style="50" customWidth="1"/>
    <col min="134" max="148" width="3.7109375" style="50" customWidth="1"/>
    <col min="149" max="149" width="9.140625" style="50" customWidth="1"/>
    <col min="150" max="164" width="3.7109375" style="50" customWidth="1"/>
    <col min="165" max="165" width="9.140625" style="50" customWidth="1"/>
    <col min="166" max="180" width="3.7109375" style="50" customWidth="1"/>
    <col min="181" max="181" width="9.140625" style="50" customWidth="1"/>
    <col min="182" max="196" width="3.7109375" style="50" customWidth="1"/>
    <col min="197" max="197" width="9.140625" style="50" customWidth="1"/>
    <col min="198" max="212" width="3.7109375" style="50" customWidth="1"/>
    <col min="213" max="213" width="9.140625" style="50" customWidth="1"/>
    <col min="214" max="228" width="3.7109375" style="50" customWidth="1"/>
    <col min="229" max="229" width="9.140625" style="50" customWidth="1"/>
    <col min="230" max="244" width="3.7109375" style="50" customWidth="1"/>
    <col min="245" max="245" width="9.140625" style="50" customWidth="1"/>
    <col min="246" max="16384" width="3.7109375" style="50"/>
  </cols>
  <sheetData>
    <row r="2" spans="2:125" ht="12.75" x14ac:dyDescent="0.2">
      <c r="B2" s="97" t="s">
        <v>102</v>
      </c>
      <c r="AB2" s="98"/>
    </row>
    <row r="3" spans="2:125" ht="12.75" x14ac:dyDescent="0.2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25" x14ac:dyDescent="0.25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2.75" x14ac:dyDescent="0.2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2.75" x14ac:dyDescent="0.2">
      <c r="B6" s="97"/>
    </row>
    <row r="7" spans="2:125" ht="12.75" x14ac:dyDescent="0.2">
      <c r="B7" s="97"/>
      <c r="Q7" s="102"/>
    </row>
    <row r="8" spans="2:125" s="103" customFormat="1" ht="9" x14ac:dyDescent="0.15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75" x14ac:dyDescent="0.2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25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x14ac:dyDescent="0.2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x14ac:dyDescent="0.2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x14ac:dyDescent="0.2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2.7335781313749492E-2</v>
      </c>
      <c r="G15" s="124">
        <f>'Eintrag_Yu&amp;Stand'!G20</f>
        <v>0.23011015911872704</v>
      </c>
      <c r="H15" s="124">
        <f>'Eintrag_Yu&amp;Stand'!H20</f>
        <v>0.17911056711546308</v>
      </c>
      <c r="I15" s="124">
        <f>'Eintrag_Yu&amp;Stand'!I20</f>
        <v>0.18992248062015504</v>
      </c>
      <c r="J15" s="124">
        <f>'Eintrag_Yu&amp;Stand'!J20</f>
        <v>0.12464300285597715</v>
      </c>
      <c r="K15" s="125">
        <f>'Eintrag_Yu&amp;Stand'!K20</f>
        <v>7.1399428804569565E-2</v>
      </c>
      <c r="L15" s="124">
        <f>'Eintrag_Yu&amp;Stand'!L20</f>
        <v>3.2027743778049775E-2</v>
      </c>
      <c r="M15" s="124">
        <f>'Eintrag_Yu&amp;Stand'!M20</f>
        <v>2.4887800897592818E-2</v>
      </c>
      <c r="N15" s="124">
        <f>'Eintrag_Yu&amp;Stand'!N20</f>
        <v>5.5283557731538147E-2</v>
      </c>
      <c r="O15" s="124">
        <f>'Eintrag_Yu&amp;Stand'!O20</f>
        <v>3.6311709506323953E-2</v>
      </c>
      <c r="P15" s="124">
        <f>'Eintrag_Yu&amp;Stand'!P20</f>
        <v>1.4075887392900856E-2</v>
      </c>
      <c r="Q15" s="124">
        <f>'Eintrag_Yu&amp;Stand'!Q20</f>
        <v>1.4891880864953081E-2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x14ac:dyDescent="0.2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75" x14ac:dyDescent="0.2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x14ac:dyDescent="0.2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x14ac:dyDescent="0.2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x14ac:dyDescent="0.2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75" x14ac:dyDescent="0.2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75" x14ac:dyDescent="0.2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75" x14ac:dyDescent="0.2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.75" x14ac:dyDescent="0.3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-2.3769639671488902E-3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-4.8157821066276878E-3</v>
      </c>
      <c r="G295" s="178">
        <f t="shared" si="153"/>
        <v>-1.5926302400383549E-2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-6.4674535311386328E-3</v>
      </c>
      <c r="G296" s="178">
        <f t="shared" si="156"/>
        <v>-4.2779355303629314E-2</v>
      </c>
      <c r="H296" s="178">
        <f t="shared" si="156"/>
        <v>-1.2570694198267979E-2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-4.5501546353651388E-3</v>
      </c>
      <c r="G297" s="178">
        <f t="shared" si="156"/>
        <v>-3.5779423359393624E-2</v>
      </c>
      <c r="H297" s="178">
        <f t="shared" si="156"/>
        <v>-2.1853005792858263E-2</v>
      </c>
      <c r="I297" s="178">
        <f t="shared" si="156"/>
        <v>-9.1474961062947089E-3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-2.6595801043112466E-3</v>
      </c>
      <c r="G298" s="179">
        <f t="shared" si="156"/>
        <v>-2.1949814401681179E-2</v>
      </c>
      <c r="H298" s="179">
        <f t="shared" si="156"/>
        <v>-1.5953118359539737E-2</v>
      </c>
      <c r="I298" s="179">
        <f t="shared" si="156"/>
        <v>-1.3402809631876638E-2</v>
      </c>
      <c r="J298" s="179">
        <f t="shared" si="156"/>
        <v>-3.438908310637109E-3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-1.2003152762904293E-3</v>
      </c>
      <c r="G299" s="179">
        <f t="shared" si="156"/>
        <v>-1.004385287676335E-2</v>
      </c>
      <c r="H299" s="179">
        <f t="shared" si="156"/>
        <v>-7.6638655420824316E-3</v>
      </c>
      <c r="I299" s="179">
        <f t="shared" si="156"/>
        <v>-7.6085362827501401E-3</v>
      </c>
      <c r="J299" s="179">
        <f t="shared" si="156"/>
        <v>-3.9456538884671787E-3</v>
      </c>
      <c r="K299" s="179">
        <f t="shared" si="156"/>
        <v>-8.8364747098203928E-4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-9.3459543453723744E-4</v>
      </c>
      <c r="G300" s="179">
        <f t="shared" si="160"/>
        <v>-7.8519227048456965E-3</v>
      </c>
      <c r="H300" s="179">
        <f t="shared" si="160"/>
        <v>-6.0749951706836015E-3</v>
      </c>
      <c r="I300" s="179">
        <f t="shared" si="160"/>
        <v>-6.3197380040098117E-3</v>
      </c>
      <c r="J300" s="179">
        <f t="shared" si="160"/>
        <v>-3.8801884939060178E-3</v>
      </c>
      <c r="K300" s="179">
        <f t="shared" si="160"/>
        <v>-1.7563295113737375E-3</v>
      </c>
      <c r="L300" s="179">
        <f t="shared" si="160"/>
        <v>-3.0801426131373943E-4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-2.0775393574741022E-3</v>
      </c>
      <c r="G301" s="179">
        <f t="shared" si="160"/>
        <v>-1.7476040990225639E-2</v>
      </c>
      <c r="H301" s="179">
        <f t="shared" si="160"/>
        <v>-1.3575970705045747E-2</v>
      </c>
      <c r="I301" s="179">
        <f t="shared" si="160"/>
        <v>-1.4312319415739447E-2</v>
      </c>
      <c r="J301" s="179">
        <f t="shared" si="160"/>
        <v>-9.2129786272644315E-3</v>
      </c>
      <c r="K301" s="179">
        <f t="shared" si="160"/>
        <v>-4.9372954662738559E-3</v>
      </c>
      <c r="L301" s="179">
        <f t="shared" si="160"/>
        <v>-1.7500363400566373E-3</v>
      </c>
      <c r="M301" s="179">
        <f t="shared" si="160"/>
        <v>-5.3166792876448014E-4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-1.3649856025987465E-3</v>
      </c>
      <c r="G302" s="179">
        <f t="shared" si="160"/>
        <v>-1.1486995813768865E-2</v>
      </c>
      <c r="H302" s="179">
        <f t="shared" si="160"/>
        <v>-8.9346836974837883E-3</v>
      </c>
      <c r="I302" s="179">
        <f t="shared" si="160"/>
        <v>-9.4560158464293709E-3</v>
      </c>
      <c r="J302" s="179">
        <f t="shared" si="160"/>
        <v>-6.1695325623639654E-3</v>
      </c>
      <c r="K302" s="179">
        <f t="shared" si="160"/>
        <v>-3.466391485004766E-3</v>
      </c>
      <c r="L302" s="179">
        <f t="shared" si="160"/>
        <v>-1.4546932957352579E-3</v>
      </c>
      <c r="M302" s="179">
        <f t="shared" si="160"/>
        <v>-8.9321900864150093E-4</v>
      </c>
      <c r="N302" s="179">
        <f t="shared" si="160"/>
        <v>-7.7571222393506137E-4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-5.2919246468877839E-4</v>
      </c>
      <c r="G303" s="179">
        <f t="shared" si="160"/>
        <v>-4.4541249550931576E-3</v>
      </c>
      <c r="H303" s="179">
        <f t="shared" si="160"/>
        <v>-3.4659394194245818E-3</v>
      </c>
      <c r="I303" s="179">
        <f t="shared" si="160"/>
        <v>-3.6726064298257971E-3</v>
      </c>
      <c r="J303" s="179">
        <f t="shared" si="160"/>
        <v>-2.4056298776814577E-3</v>
      </c>
      <c r="K303" s="179">
        <f t="shared" si="160"/>
        <v>-1.3699609351136446E-3</v>
      </c>
      <c r="L303" s="179">
        <f t="shared" si="160"/>
        <v>-6.0275150813895062E-4</v>
      </c>
      <c r="M303" s="179">
        <f t="shared" si="160"/>
        <v>-4.381882259893866E-4</v>
      </c>
      <c r="N303" s="179">
        <f t="shared" si="160"/>
        <v>-7.6912425136247125E-4</v>
      </c>
      <c r="O303" s="179">
        <f t="shared" si="160"/>
        <v>-1.9750606439674994E-4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-5.599039920306235E-4</v>
      </c>
      <c r="G304" s="179">
        <f t="shared" si="164"/>
        <v>-4.7129379528804624E-3</v>
      </c>
      <c r="H304" s="179">
        <f t="shared" si="164"/>
        <v>-3.6679266817442584E-3</v>
      </c>
      <c r="I304" s="179">
        <f t="shared" si="164"/>
        <v>-3.888230645111877E-3</v>
      </c>
      <c r="J304" s="179">
        <f t="shared" si="164"/>
        <v>-2.5499647527060651E-3</v>
      </c>
      <c r="K304" s="179">
        <f t="shared" si="164"/>
        <v>-1.4578525890063866E-3</v>
      </c>
      <c r="L304" s="179">
        <f t="shared" si="164"/>
        <v>-6.5007516468395003E-4</v>
      </c>
      <c r="M304" s="179">
        <f t="shared" si="164"/>
        <v>-4.9534011541599386E-4</v>
      </c>
      <c r="N304" s="179">
        <f t="shared" si="164"/>
        <v>-1.0283874088134895E-3</v>
      </c>
      <c r="O304" s="179">
        <f t="shared" si="164"/>
        <v>-5.3187597910379913E-4</v>
      </c>
      <c r="P304" s="179">
        <f t="shared" si="164"/>
        <v>-7.9210116323495279E-5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.75" x14ac:dyDescent="0.3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8.0397220880365616E-5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3.2567729866780725E-4</v>
      </c>
      <c r="G422" s="179">
        <f t="shared" si="255"/>
        <v>-1.387403039927962E-4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5.8267484071137241E-4</v>
      </c>
      <c r="G423" s="179">
        <f t="shared" si="258"/>
        <v>-7.6259933794550544E-4</v>
      </c>
      <c r="H423" s="179">
        <f t="shared" si="258"/>
        <v>2.214151078496763E-5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2.6238492915510746E-4</v>
      </c>
      <c r="G424" s="179">
        <f t="shared" si="258"/>
        <v>-2.0937425644780173E-3</v>
      </c>
      <c r="H424" s="179">
        <f t="shared" si="258"/>
        <v>-5.2798113420874781E-4</v>
      </c>
      <c r="I424" s="179">
        <f t="shared" si="258"/>
        <v>-1.0199993313438501E-4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7.0976688060866576E-5</v>
      </c>
      <c r="G425" s="179">
        <f t="shared" si="258"/>
        <v>-2.065298496021245E-3</v>
      </c>
      <c r="H425" s="179">
        <f t="shared" si="258"/>
        <v>-9.5340826371523573E-4</v>
      </c>
      <c r="I425" s="179">
        <f t="shared" si="258"/>
        <v>-7.1102842323612372E-4</v>
      </c>
      <c r="J425" s="179">
        <f t="shared" si="258"/>
        <v>-3.1275825361929614E-5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3.4369773671554098E-6</v>
      </c>
      <c r="G426" s="179">
        <f t="shared" si="258"/>
        <v>-1.2051154854190579E-3</v>
      </c>
      <c r="H426" s="179">
        <f t="shared" si="258"/>
        <v>-6.6827547124154695E-4</v>
      </c>
      <c r="I426" s="179">
        <f t="shared" si="258"/>
        <v>-6.6824413171346947E-4</v>
      </c>
      <c r="J426" s="179">
        <f t="shared" si="258"/>
        <v>-1.6356478974132962E-4</v>
      </c>
      <c r="K426" s="179">
        <f t="shared" si="258"/>
        <v>-5.9427029634969938E-6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-1.4003105514824516E-6</v>
      </c>
      <c r="G427" s="179">
        <f t="shared" si="262"/>
        <v>-9.8344406080438864E-4</v>
      </c>
      <c r="H427" s="179">
        <f t="shared" si="262"/>
        <v>-5.6751432351147865E-4</v>
      </c>
      <c r="I427" s="179">
        <f t="shared" si="262"/>
        <v>-6.1882117317120207E-4</v>
      </c>
      <c r="J427" s="179">
        <f t="shared" si="262"/>
        <v>-2.1530531931083149E-4</v>
      </c>
      <c r="K427" s="179">
        <f t="shared" si="262"/>
        <v>-3.6564178988291999E-5</v>
      </c>
      <c r="L427" s="179">
        <f t="shared" si="262"/>
        <v>-3.756527261899655E-7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3.5581211712727546E-5</v>
      </c>
      <c r="G428" s="179">
        <f t="shared" si="262"/>
        <v>-1.8700460844404724E-3</v>
      </c>
      <c r="H428" s="179">
        <f t="shared" si="262"/>
        <v>-1.0259713862099938E-3</v>
      </c>
      <c r="I428" s="179">
        <f t="shared" si="262"/>
        <v>-1.1675618811696385E-3</v>
      </c>
      <c r="J428" s="179">
        <f t="shared" si="262"/>
        <v>-3.7913733207492245E-4</v>
      </c>
      <c r="K428" s="179">
        <f t="shared" si="262"/>
        <v>-4.4259783586792699E-5</v>
      </c>
      <c r="L428" s="179">
        <f t="shared" si="262"/>
        <v>1.8216582241391802E-5</v>
      </c>
      <c r="M428" s="179">
        <f t="shared" si="262"/>
        <v>2.7604151830436061E-6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7.5122718011037731E-6</v>
      </c>
      <c r="G429" s="179">
        <f t="shared" si="262"/>
        <v>-1.3642215812496596E-3</v>
      </c>
      <c r="H429" s="179">
        <f t="shared" si="262"/>
        <v>-7.8091839853097224E-4</v>
      </c>
      <c r="I429" s="179">
        <f t="shared" si="262"/>
        <v>-8.8658816475750875E-4</v>
      </c>
      <c r="J429" s="179">
        <f t="shared" si="262"/>
        <v>-3.3019166720584463E-4</v>
      </c>
      <c r="K429" s="179">
        <f t="shared" si="262"/>
        <v>-7.2164503024147044E-5</v>
      </c>
      <c r="L429" s="179">
        <f t="shared" si="262"/>
        <v>3.4664409700121729E-6</v>
      </c>
      <c r="M429" s="179">
        <f t="shared" si="262"/>
        <v>4.5673149894147221E-6</v>
      </c>
      <c r="N429" s="179">
        <f t="shared" si="262"/>
        <v>-2.513803110358887E-6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-4.3035887019632714E-6</v>
      </c>
      <c r="G430" s="179">
        <f t="shared" si="262"/>
        <v>-5.8999826388938506E-4</v>
      </c>
      <c r="H430" s="179">
        <f t="shared" si="262"/>
        <v>-3.5052930887096741E-4</v>
      </c>
      <c r="I430" s="179">
        <f t="shared" si="262"/>
        <v>-3.953006819538865E-4</v>
      </c>
      <c r="J430" s="179">
        <f t="shared" si="262"/>
        <v>-1.6234796811981608E-4</v>
      </c>
      <c r="K430" s="179">
        <f t="shared" si="262"/>
        <v>-4.7581754860982807E-5</v>
      </c>
      <c r="L430" s="179">
        <f t="shared" si="262"/>
        <v>-6.4200520167728788E-6</v>
      </c>
      <c r="M430" s="179">
        <f t="shared" si="262"/>
        <v>-2.6352975032372111E-6</v>
      </c>
      <c r="N430" s="179">
        <f t="shared" si="262"/>
        <v>-1.4186094718992004E-5</v>
      </c>
      <c r="O430" s="179">
        <f t="shared" si="262"/>
        <v>-7.5016121862513177E-7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-4.2736765636185552E-6</v>
      </c>
      <c r="G431" s="179">
        <f t="shared" si="264"/>
        <v>-6.2208242569520124E-4</v>
      </c>
      <c r="H431" s="179">
        <f t="shared" si="264"/>
        <v>-3.6932360998892397E-4</v>
      </c>
      <c r="I431" s="179">
        <f t="shared" si="264"/>
        <v>-4.1705945131446432E-4</v>
      </c>
      <c r="J431" s="179">
        <f t="shared" si="264"/>
        <v>-1.7129850054025815E-4</v>
      </c>
      <c r="K431" s="179">
        <f t="shared" si="264"/>
        <v>-5.0279442576820011E-5</v>
      </c>
      <c r="L431" s="179">
        <f t="shared" si="264"/>
        <v>-6.7485432100503575E-6</v>
      </c>
      <c r="M431" s="179">
        <f t="shared" si="264"/>
        <v>-2.9365918677928239E-6</v>
      </c>
      <c r="N431" s="179">
        <f t="shared" si="264"/>
        <v>-2.3076256605865575E-5</v>
      </c>
      <c r="O431" s="179">
        <f t="shared" si="264"/>
        <v>-5.0763013865499215E-6</v>
      </c>
      <c r="P431" s="179">
        <f t="shared" si="264"/>
        <v>1.078133886345495E-8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20.25" x14ac:dyDescent="0.3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1.6355151028545607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1.5485719498358996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1.4507000851236782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1.3841389900347965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1.3471108877325684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1.3781995379774341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1.3788353169732008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1.3149250152272725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1.3076767966607514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1.3750843286912251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1.3810915603685874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1.4079904740912057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1.4560131314574205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1.5727148567708069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x14ac:dyDescent="0.2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3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0.11015548374732907</v>
      </c>
      <c r="G552" s="175">
        <f t="shared" si="358"/>
        <v>6.1678911533625667E-2</v>
      </c>
      <c r="H552" s="175">
        <f t="shared" si="358"/>
        <v>1.8286492233655957E-2</v>
      </c>
      <c r="I552" s="175">
        <f t="shared" si="358"/>
        <v>4.865346904300777E-3</v>
      </c>
      <c r="J552" s="175">
        <f t="shared" si="358"/>
        <v>1.25164683345091E-3</v>
      </c>
      <c r="K552" s="175">
        <f t="shared" si="358"/>
        <v>3.1390149586009273E-4</v>
      </c>
      <c r="L552" s="175">
        <f t="shared" si="358"/>
        <v>7.6072845666066619E-5</v>
      </c>
      <c r="M552" s="175">
        <f t="shared" si="358"/>
        <v>1.895241598794258E-5</v>
      </c>
      <c r="N552" s="175">
        <f t="shared" si="358"/>
        <v>4.9001332384966658E-6</v>
      </c>
      <c r="O552" s="175">
        <f t="shared" si="358"/>
        <v>1.2286506680613391E-6</v>
      </c>
      <c r="P552" s="175">
        <f t="shared" si="358"/>
        <v>3.1119831644436059E-7</v>
      </c>
      <c r="Q552" s="175">
        <f t="shared" si="358"/>
        <v>8.0879179423507044E-8</v>
      </c>
      <c r="R552" s="175">
        <f t="shared" si="358"/>
        <v>2.0659637388552235E-8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0.12766447309142878</v>
      </c>
      <c r="F553" s="179">
        <f t="shared" si="358"/>
        <v>0</v>
      </c>
      <c r="G553" s="179">
        <f t="shared" si="358"/>
        <v>9.3240229704101243E-2</v>
      </c>
      <c r="H553" s="179">
        <f t="shared" si="358"/>
        <v>5.7667511695552336E-2</v>
      </c>
      <c r="I553" s="179">
        <f t="shared" si="358"/>
        <v>1.8372537444798023E-2</v>
      </c>
      <c r="J553" s="179">
        <f t="shared" si="358"/>
        <v>4.9466178343294063E-3</v>
      </c>
      <c r="K553" s="179">
        <f t="shared" si="358"/>
        <v>1.2520429058220069E-3</v>
      </c>
      <c r="L553" s="179">
        <f t="shared" si="358"/>
        <v>3.0404394964351952E-4</v>
      </c>
      <c r="M553" s="179">
        <f t="shared" si="358"/>
        <v>7.5794155159266701E-5</v>
      </c>
      <c r="N553" s="179">
        <f t="shared" si="358"/>
        <v>1.9599699571841987E-5</v>
      </c>
      <c r="O553" s="179">
        <f t="shared" si="358"/>
        <v>4.9145513437012371E-6</v>
      </c>
      <c r="P553" s="179">
        <f t="shared" si="358"/>
        <v>1.2447902064700192E-6</v>
      </c>
      <c r="Q553" s="179">
        <f t="shared" si="358"/>
        <v>3.2351653379802907E-7</v>
      </c>
      <c r="R553" s="179">
        <f t="shared" si="358"/>
        <v>8.2638540022973785E-8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0.49183490158232307</v>
      </c>
      <c r="F554" s="179">
        <f t="shared" si="358"/>
        <v>0.11302367732886751</v>
      </c>
      <c r="G554" s="179">
        <f t="shared" si="358"/>
        <v>0</v>
      </c>
      <c r="H554" s="179">
        <f t="shared" si="358"/>
        <v>8.1882425598803113E-2</v>
      </c>
      <c r="I554" s="179">
        <f t="shared" si="358"/>
        <v>5.5774957098972421E-2</v>
      </c>
      <c r="J554" s="179">
        <f t="shared" si="358"/>
        <v>1.8481876723667801E-2</v>
      </c>
      <c r="K554" s="179">
        <f t="shared" si="358"/>
        <v>4.8713123268393178E-3</v>
      </c>
      <c r="L554" s="179">
        <f t="shared" si="358"/>
        <v>1.1930280391485412E-3</v>
      </c>
      <c r="M554" s="179">
        <f t="shared" si="358"/>
        <v>2.9814082131197309E-4</v>
      </c>
      <c r="N554" s="179">
        <f t="shared" si="358"/>
        <v>7.7146369614805216E-5</v>
      </c>
      <c r="O554" s="179">
        <f t="shared" si="358"/>
        <v>1.9346614427826689E-5</v>
      </c>
      <c r="P554" s="179">
        <f t="shared" si="358"/>
        <v>4.9003929085153939E-6</v>
      </c>
      <c r="Q554" s="179">
        <f t="shared" si="358"/>
        <v>1.2736040763571213E-6</v>
      </c>
      <c r="R554" s="179">
        <f t="shared" si="358"/>
        <v>3.2532794267172414E-7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0.75346943458083138</v>
      </c>
      <c r="F555" s="179">
        <f t="shared" si="358"/>
        <v>0.4730387256121622</v>
      </c>
      <c r="G555" s="179">
        <f t="shared" si="358"/>
        <v>0.10275635262728929</v>
      </c>
      <c r="H555" s="179">
        <f t="shared" si="358"/>
        <v>0</v>
      </c>
      <c r="I555" s="179">
        <f t="shared" si="358"/>
        <v>7.4149221112179309E-2</v>
      </c>
      <c r="J555" s="179">
        <f t="shared" si="358"/>
        <v>5.7875773187272585E-2</v>
      </c>
      <c r="K555" s="179">
        <f t="shared" si="358"/>
        <v>1.8489445991240541E-2</v>
      </c>
      <c r="L555" s="179">
        <f t="shared" si="358"/>
        <v>4.705986268247175E-3</v>
      </c>
      <c r="M555" s="179">
        <f t="shared" si="358"/>
        <v>1.1885529051166939E-3</v>
      </c>
      <c r="N555" s="179">
        <f t="shared" si="358"/>
        <v>3.0837427582527255E-4</v>
      </c>
      <c r="O555" s="179">
        <f t="shared" si="358"/>
        <v>7.7373588129351311E-5</v>
      </c>
      <c r="P555" s="179">
        <f t="shared" si="358"/>
        <v>1.9600808810439944E-5</v>
      </c>
      <c r="Q555" s="179">
        <f t="shared" si="358"/>
        <v>5.0943705793077906E-6</v>
      </c>
      <c r="R555" s="179">
        <f t="shared" si="358"/>
        <v>1.3013094041880679E-6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0.88128524655408802</v>
      </c>
      <c r="F556" s="179">
        <f t="shared" si="358"/>
        <v>0.73804923110967247</v>
      </c>
      <c r="G556" s="179">
        <f t="shared" si="358"/>
        <v>0.44401335672962677</v>
      </c>
      <c r="H556" s="179">
        <f t="shared" si="358"/>
        <v>8.6696460598120528E-2</v>
      </c>
      <c r="I556" s="179">
        <f t="shared" si="358"/>
        <v>0</v>
      </c>
      <c r="J556" s="179">
        <f t="shared" si="358"/>
        <v>8.080238625708773E-2</v>
      </c>
      <c r="K556" s="179">
        <f t="shared" si="358"/>
        <v>5.6725680907064875E-2</v>
      </c>
      <c r="L556" s="179">
        <f t="shared" si="358"/>
        <v>1.7196111464008828E-2</v>
      </c>
      <c r="M556" s="179">
        <f t="shared" si="358"/>
        <v>4.5443677579780446E-3</v>
      </c>
      <c r="N556" s="179">
        <f t="shared" si="358"/>
        <v>1.1920267551502187E-3</v>
      </c>
      <c r="O556" s="179">
        <f t="shared" si="358"/>
        <v>2.9970421924827354E-4</v>
      </c>
      <c r="P556" s="179">
        <f t="shared" si="358"/>
        <v>7.5960856469241012E-5</v>
      </c>
      <c r="Q556" s="179">
        <f t="shared" si="358"/>
        <v>1.9744978908963349E-5</v>
      </c>
      <c r="R556" s="179">
        <f t="shared" si="358"/>
        <v>5.0438095189638556E-6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0.94291587162769375</v>
      </c>
      <c r="F557" s="179">
        <f t="shared" si="358"/>
        <v>0.8760470463457114</v>
      </c>
      <c r="G557" s="179">
        <f t="shared" si="358"/>
        <v>0.72536388999491908</v>
      </c>
      <c r="H557" s="179">
        <f t="shared" si="358"/>
        <v>0.42348901945107187</v>
      </c>
      <c r="I557" s="179">
        <f t="shared" si="358"/>
        <v>8.6310321454075828E-2</v>
      </c>
      <c r="J557" s="179">
        <f t="shared" si="358"/>
        <v>0</v>
      </c>
      <c r="K557" s="179">
        <f t="shared" si="358"/>
        <v>8.0918212134872672E-2</v>
      </c>
      <c r="L557" s="179">
        <f t="shared" si="358"/>
        <v>5.2424032637580623E-2</v>
      </c>
      <c r="M557" s="179">
        <f t="shared" si="358"/>
        <v>1.7105511572796519E-2</v>
      </c>
      <c r="N557" s="179">
        <f t="shared" si="358"/>
        <v>4.7133720917608727E-3</v>
      </c>
      <c r="O557" s="179">
        <f t="shared" si="358"/>
        <v>1.195593521570215E-3</v>
      </c>
      <c r="P557" s="179">
        <f t="shared" si="358"/>
        <v>3.0365613389787317E-4</v>
      </c>
      <c r="Q557" s="179">
        <f t="shared" si="358"/>
        <v>7.8968806295341712E-5</v>
      </c>
      <c r="R557" s="179">
        <f t="shared" si="358"/>
        <v>2.0174666364877134E-5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0.97209675760657333</v>
      </c>
      <c r="F558" s="179">
        <f t="shared" si="358"/>
        <v>0.94050213598287058</v>
      </c>
      <c r="G558" s="179">
        <f t="shared" si="358"/>
        <v>0.87029130813986033</v>
      </c>
      <c r="H558" s="179">
        <f t="shared" si="358"/>
        <v>0.71300483168504492</v>
      </c>
      <c r="I558" s="179">
        <f t="shared" si="358"/>
        <v>0.41847447335513965</v>
      </c>
      <c r="J558" s="179">
        <f t="shared" si="358"/>
        <v>9.1489298906403685E-2</v>
      </c>
      <c r="K558" s="179">
        <f t="shared" si="358"/>
        <v>0</v>
      </c>
      <c r="L558" s="179">
        <f t="shared" si="358"/>
        <v>6.9006620824566822E-2</v>
      </c>
      <c r="M558" s="179">
        <f t="shared" si="358"/>
        <v>5.189642736869813E-2</v>
      </c>
      <c r="N558" s="179">
        <f t="shared" si="358"/>
        <v>1.7913994549678142E-2</v>
      </c>
      <c r="O558" s="179">
        <f t="shared" si="358"/>
        <v>4.7282298434701189E-3</v>
      </c>
      <c r="P558" s="179">
        <f t="shared" si="358"/>
        <v>1.2115456415536126E-3</v>
      </c>
      <c r="Q558" s="179">
        <f t="shared" si="358"/>
        <v>3.1569496252648228E-4</v>
      </c>
      <c r="R558" s="179">
        <f t="shared" si="358"/>
        <v>8.0689456552844954E-5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0.98621639299170616</v>
      </c>
      <c r="F559" s="179">
        <f t="shared" si="358"/>
        <v>0.97095494066824661</v>
      </c>
      <c r="G559" s="179">
        <f t="shared" si="358"/>
        <v>0.93793910947404158</v>
      </c>
      <c r="H559" s="179">
        <f t="shared" si="358"/>
        <v>0.86480540977159692</v>
      </c>
      <c r="I559" s="179">
        <f t="shared" si="358"/>
        <v>0.70994934459532943</v>
      </c>
      <c r="J559" s="179">
        <f t="shared" si="358"/>
        <v>0.42954584677768676</v>
      </c>
      <c r="K559" s="179">
        <f t="shared" si="358"/>
        <v>9.1592850481857377E-2</v>
      </c>
      <c r="L559" s="179">
        <f t="shared" si="358"/>
        <v>0</v>
      </c>
      <c r="M559" s="179">
        <f t="shared" si="358"/>
        <v>6.7619975314967537E-2</v>
      </c>
      <c r="N559" s="179">
        <f t="shared" si="358"/>
        <v>5.6488299931973213E-2</v>
      </c>
      <c r="O559" s="179">
        <f t="shared" si="358"/>
        <v>1.7982937038330253E-2</v>
      </c>
      <c r="P559" s="179">
        <f t="shared" si="358"/>
        <v>4.7944485863520934E-3</v>
      </c>
      <c r="Q559" s="179">
        <f t="shared" si="358"/>
        <v>1.2598165890706733E-3</v>
      </c>
      <c r="R559" s="179">
        <f t="shared" si="358"/>
        <v>3.2260852065629038E-4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0.993151202174824</v>
      </c>
      <c r="F560" s="179">
        <f t="shared" si="358"/>
        <v>0.98566334694764701</v>
      </c>
      <c r="G560" s="179">
        <f t="shared" si="358"/>
        <v>0.96977185998175752</v>
      </c>
      <c r="H560" s="179">
        <f t="shared" si="358"/>
        <v>0.9355577522891052</v>
      </c>
      <c r="I560" s="179">
        <f t="shared" si="358"/>
        <v>0.86367493741987655</v>
      </c>
      <c r="J560" s="179">
        <f t="shared" si="358"/>
        <v>0.71662543044179727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0.42976197416202883</v>
      </c>
      <c r="L560" s="179">
        <f t="shared" si="358"/>
        <v>8.0690558946771351E-2</v>
      </c>
      <c r="M560" s="179">
        <f t="shared" si="358"/>
        <v>0</v>
      </c>
      <c r="N560" s="179">
        <f t="shared" si="358"/>
        <v>8.0234110741032774E-2</v>
      </c>
      <c r="O560" s="179">
        <f t="shared" si="358"/>
        <v>5.6867676765660985E-2</v>
      </c>
      <c r="P560" s="179">
        <f t="shared" si="358"/>
        <v>1.828683679953988E-2</v>
      </c>
      <c r="Q560" s="179">
        <f t="shared" si="358"/>
        <v>4.9894474729792315E-3</v>
      </c>
      <c r="R560" s="179">
        <f t="shared" si="358"/>
        <v>1.2879829064409555E-3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0.99658647535127731</v>
      </c>
      <c r="F561" s="179">
        <f t="shared" si="358"/>
        <v>0.99287933569180264</v>
      </c>
      <c r="G561" s="179">
        <f t="shared" si="358"/>
        <v>0.9850986874808435</v>
      </c>
      <c r="H561" s="179">
        <f t="shared" si="358"/>
        <v>0.96869350577280033</v>
      </c>
      <c r="I561" s="179">
        <f t="shared" si="358"/>
        <v>0.93517552822001049</v>
      </c>
      <c r="J561" s="179">
        <f t="shared" si="358"/>
        <v>0.866566613608034</v>
      </c>
      <c r="K561" s="179">
        <f t="shared" si="358"/>
        <v>0.71675505370132175</v>
      </c>
      <c r="L561" s="179">
        <f t="shared" si="358"/>
        <v>0.40582445657515881</v>
      </c>
      <c r="M561" s="179">
        <f t="shared" si="358"/>
        <v>7.9385454379496997E-2</v>
      </c>
      <c r="N561" s="179">
        <f t="shared" si="358"/>
        <v>0</v>
      </c>
      <c r="O561" s="179">
        <f t="shared" si="358"/>
        <v>8.1328836916505512E-2</v>
      </c>
      <c r="P561" s="179">
        <f t="shared" si="358"/>
        <v>5.8517577845451536E-2</v>
      </c>
      <c r="Q561" s="179">
        <f t="shared" si="358"/>
        <v>1.9096550989561631E-2</v>
      </c>
      <c r="R561" s="179">
        <f t="shared" si="358"/>
        <v>5.1107743207497872E-3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0.99829597144140991</v>
      </c>
      <c r="F562" s="179">
        <f t="shared" si="358"/>
        <v>0.99645172949115834</v>
      </c>
      <c r="G562" s="179">
        <f t="shared" si="358"/>
        <v>0.99260399496248031</v>
      </c>
      <c r="H562" s="179">
        <f t="shared" si="358"/>
        <v>0.98459008691555194</v>
      </c>
      <c r="I562" s="179">
        <f t="shared" si="358"/>
        <v>0.96855768043560353</v>
      </c>
      <c r="J562" s="179">
        <f t="shared" si="358"/>
        <v>0.93639487314397218</v>
      </c>
      <c r="K562" s="179">
        <f t="shared" si="358"/>
        <v>0.86662314927196027</v>
      </c>
      <c r="L562" s="179">
        <f t="shared" si="358"/>
        <v>0.70222076352454765</v>
      </c>
      <c r="M562" s="179">
        <f t="shared" si="358"/>
        <v>0.40278191230585669</v>
      </c>
      <c r="N562" s="179">
        <f t="shared" si="358"/>
        <v>9.0980591288199825E-2</v>
      </c>
      <c r="O562" s="179">
        <f t="shared" si="358"/>
        <v>0</v>
      </c>
      <c r="P562" s="179">
        <f t="shared" si="358"/>
        <v>8.6175098590987945E-2</v>
      </c>
      <c r="Q562" s="179">
        <f t="shared" si="358"/>
        <v>6.1981949882041566E-2</v>
      </c>
      <c r="R562" s="179">
        <f t="shared" si="358"/>
        <v>1.9729065596798101E-2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0.99914867105225968</v>
      </c>
      <c r="F563" s="179">
        <f t="shared" si="358"/>
        <v>0.99822889822212191</v>
      </c>
      <c r="G563" s="179">
        <f t="shared" si="358"/>
        <v>0.99631583892420239</v>
      </c>
      <c r="H563" s="179">
        <f t="shared" si="358"/>
        <v>0.99235763115622577</v>
      </c>
      <c r="I563" s="179">
        <f t="shared" si="358"/>
        <v>0.98453705315492157</v>
      </c>
      <c r="J563" s="179">
        <f t="shared" si="358"/>
        <v>0.9690974368992038</v>
      </c>
      <c r="K563" s="179">
        <f t="shared" si="358"/>
        <v>0.93641894700468808</v>
      </c>
      <c r="L563" s="179">
        <f t="shared" si="358"/>
        <v>0.8603741854500726</v>
      </c>
      <c r="M563" s="179">
        <f t="shared" si="358"/>
        <v>0.70034323377489072</v>
      </c>
      <c r="N563" s="179">
        <f t="shared" si="358"/>
        <v>0.42848122685162426</v>
      </c>
      <c r="O563" s="179">
        <f t="shared" si="358"/>
        <v>9.1959599577619525E-2</v>
      </c>
      <c r="P563" s="179">
        <f t="shared" si="358"/>
        <v>0</v>
      </c>
      <c r="Q563" s="179">
        <f t="shared" si="358"/>
        <v>9.4161751449983691E-2</v>
      </c>
      <c r="R563" s="179">
        <f t="shared" si="358"/>
        <v>6.6553848889273556E-2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0.99957110176726305</v>
      </c>
      <c r="F564" s="179">
        <f t="shared" si="358"/>
        <v>0.99910812526414572</v>
      </c>
      <c r="G564" s="179">
        <f t="shared" si="358"/>
        <v>0.99814666496217064</v>
      </c>
      <c r="H564" s="179">
        <f t="shared" si="358"/>
        <v>0.99616410528242139</v>
      </c>
      <c r="I564" s="179">
        <f t="shared" si="358"/>
        <v>0.99227309461480828</v>
      </c>
      <c r="J564" s="179">
        <f t="shared" si="358"/>
        <v>0.98466429369423891</v>
      </c>
      <c r="K564" s="179">
        <f t="shared" si="358"/>
        <v>0.96885349056872505</v>
      </c>
      <c r="L564" s="179">
        <f t="shared" si="358"/>
        <v>0.93325091637799806</v>
      </c>
      <c r="M564" s="179">
        <f t="shared" si="358"/>
        <v>0.85835104400667694</v>
      </c>
      <c r="N564" s="179">
        <f t="shared" si="358"/>
        <v>0.71354047399113318</v>
      </c>
      <c r="O564" s="179">
        <f t="shared" si="358"/>
        <v>0.42645119215669774</v>
      </c>
      <c r="P564" s="179">
        <f t="shared" si="358"/>
        <v>9.3221867704675235E-2</v>
      </c>
      <c r="Q564" s="179">
        <f t="shared" si="358"/>
        <v>0</v>
      </c>
      <c r="R564" s="179">
        <f t="shared" si="358"/>
        <v>0.1147683634994044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0.99978899843783331</v>
      </c>
      <c r="F565" s="179">
        <f t="shared" si="358"/>
        <v>0.99956133444625295</v>
      </c>
      <c r="G565" s="179">
        <f t="shared" si="358"/>
        <v>0.99908892863555021</v>
      </c>
      <c r="H565" s="179">
        <f t="shared" si="358"/>
        <v>0.99811655084395456</v>
      </c>
      <c r="I565" s="179">
        <f t="shared" si="358"/>
        <v>0.99621497301576889</v>
      </c>
      <c r="J565" s="179">
        <f t="shared" si="358"/>
        <v>0.99251633776409787</v>
      </c>
      <c r="K565" s="179">
        <f t="shared" si="358"/>
        <v>0.98491656391013049</v>
      </c>
      <c r="L565" s="179">
        <f t="shared" si="358"/>
        <v>0.9682303636391042</v>
      </c>
      <c r="M565" s="179">
        <f t="shared" si="358"/>
        <v>0.93405443684265332</v>
      </c>
      <c r="N565" s="179">
        <f t="shared" si="358"/>
        <v>0.86744657569894956</v>
      </c>
      <c r="O565" s="179">
        <f t="shared" si="358"/>
        <v>0.71964851140996189</v>
      </c>
      <c r="P565" s="179">
        <f t="shared" si="358"/>
        <v>0.44335948176336448</v>
      </c>
      <c r="Q565" s="179">
        <f t="shared" si="358"/>
        <v>0.11008129722025561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0.9999734592894276</v>
      </c>
      <c r="F566" s="179">
        <f t="shared" si="358"/>
        <v>0.99994483367220466</v>
      </c>
      <c r="G566" s="179">
        <f t="shared" si="358"/>
        <v>0.99988547604949729</v>
      </c>
      <c r="H566" s="179">
        <f t="shared" si="358"/>
        <v>0.99976348371686763</v>
      </c>
      <c r="I566" s="179">
        <f t="shared" si="358"/>
        <v>0.99952565650772851</v>
      </c>
      <c r="J566" s="179">
        <f t="shared" si="358"/>
        <v>0.99906527658865529</v>
      </c>
      <c r="K566" s="179">
        <f t="shared" si="358"/>
        <v>0.99812917844803595</v>
      </c>
      <c r="L566" s="179">
        <f t="shared" si="358"/>
        <v>0.99612724405995379</v>
      </c>
      <c r="M566" s="179">
        <f t="shared" si="358"/>
        <v>0.99218782026213903</v>
      </c>
      <c r="N566" s="179">
        <f t="shared" si="358"/>
        <v>0.98478806933055674</v>
      </c>
      <c r="O566" s="179">
        <f t="shared" si="358"/>
        <v>0.96919706584467746</v>
      </c>
      <c r="P566" s="179">
        <f t="shared" si="358"/>
        <v>0.9375951320652548</v>
      </c>
      <c r="Q566" s="179">
        <f t="shared" si="358"/>
        <v>0.87417099589835467</v>
      </c>
      <c r="R566" s="179">
        <f t="shared" si="358"/>
        <v>0.74610333940378137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0.99999959169150887</v>
      </c>
      <c r="F567" s="179">
        <f t="shared" si="358"/>
        <v>0.99999915133225692</v>
      </c>
      <c r="G567" s="179">
        <f t="shared" si="358"/>
        <v>0.99999823829973467</v>
      </c>
      <c r="H567" s="179">
        <f t="shared" si="358"/>
        <v>0.99999636223558785</v>
      </c>
      <c r="I567" s="179">
        <f t="shared" si="358"/>
        <v>0.99999270643045435</v>
      </c>
      <c r="J567" s="179">
        <f t="shared" si="358"/>
        <v>0.99998563452415101</v>
      </c>
      <c r="K567" s="179">
        <f t="shared" si="358"/>
        <v>0.99997127751402992</v>
      </c>
      <c r="L567" s="179">
        <f t="shared" si="358"/>
        <v>0.99994069982712486</v>
      </c>
      <c r="M567" s="179">
        <f t="shared" si="358"/>
        <v>0.99988095507957242</v>
      </c>
      <c r="N567" s="179">
        <f t="shared" si="358"/>
        <v>0.99976974539984176</v>
      </c>
      <c r="O567" s="179">
        <f t="shared" si="358"/>
        <v>0.999540724757359</v>
      </c>
      <c r="P567" s="179">
        <f t="shared" si="358"/>
        <v>0.99909293475456096</v>
      </c>
      <c r="Q567" s="179">
        <f t="shared" si="358"/>
        <v>0.99823952027473728</v>
      </c>
      <c r="R567" s="179">
        <f t="shared" si="358"/>
        <v>0.99660381450799651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0.99999999999999978</v>
      </c>
      <c r="I568" s="179">
        <f t="shared" si="372"/>
        <v>0.99999999999999989</v>
      </c>
      <c r="J568" s="179">
        <f t="shared" si="372"/>
        <v>1</v>
      </c>
      <c r="K568" s="179">
        <f t="shared" si="372"/>
        <v>1</v>
      </c>
      <c r="L568" s="179">
        <f t="shared" si="372"/>
        <v>1</v>
      </c>
      <c r="M568" s="179">
        <f t="shared" si="372"/>
        <v>1.0000000000000002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0.99999999999999978</v>
      </c>
      <c r="I569" s="179">
        <f t="shared" si="372"/>
        <v>0.99999999999999989</v>
      </c>
      <c r="J569" s="179">
        <f t="shared" si="372"/>
        <v>1</v>
      </c>
      <c r="K569" s="179">
        <f t="shared" si="372"/>
        <v>1</v>
      </c>
      <c r="L569" s="179">
        <f t="shared" si="372"/>
        <v>1</v>
      </c>
      <c r="M569" s="179">
        <f t="shared" si="372"/>
        <v>1.0000000000000002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0.99999999999999978</v>
      </c>
      <c r="I570" s="179">
        <f t="shared" si="372"/>
        <v>0.99999999999999989</v>
      </c>
      <c r="J570" s="179">
        <f t="shared" si="372"/>
        <v>1</v>
      </c>
      <c r="K570" s="179">
        <f t="shared" si="372"/>
        <v>1</v>
      </c>
      <c r="L570" s="179">
        <f t="shared" si="372"/>
        <v>1</v>
      </c>
      <c r="M570" s="179">
        <f t="shared" si="372"/>
        <v>1.0000000000000002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0.99999999999999978</v>
      </c>
      <c r="I571" s="179">
        <f t="shared" si="372"/>
        <v>0.99999999999999989</v>
      </c>
      <c r="J571" s="179">
        <f t="shared" si="372"/>
        <v>1</v>
      </c>
      <c r="K571" s="179">
        <f t="shared" si="372"/>
        <v>1</v>
      </c>
      <c r="L571" s="179">
        <f t="shared" si="372"/>
        <v>1</v>
      </c>
      <c r="M571" s="179">
        <f t="shared" si="372"/>
        <v>1.0000000000000002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0.99999999999999978</v>
      </c>
      <c r="I572" s="179">
        <f t="shared" si="372"/>
        <v>0.99999999999999989</v>
      </c>
      <c r="J572" s="179">
        <f t="shared" si="372"/>
        <v>1</v>
      </c>
      <c r="K572" s="179">
        <f t="shared" si="372"/>
        <v>1</v>
      </c>
      <c r="L572" s="179">
        <f t="shared" si="372"/>
        <v>1</v>
      </c>
      <c r="M572" s="179">
        <f t="shared" si="372"/>
        <v>1.0000000000000002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0.99999999999999978</v>
      </c>
      <c r="I573" s="179">
        <f t="shared" si="372"/>
        <v>0.99999999999999989</v>
      </c>
      <c r="J573" s="179">
        <f t="shared" si="372"/>
        <v>1</v>
      </c>
      <c r="K573" s="179">
        <f t="shared" si="372"/>
        <v>1</v>
      </c>
      <c r="L573" s="179">
        <f t="shared" si="372"/>
        <v>1</v>
      </c>
      <c r="M573" s="179">
        <f t="shared" si="372"/>
        <v>1.0000000000000002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0.99999999999999978</v>
      </c>
      <c r="I574" s="179">
        <f t="shared" si="372"/>
        <v>0.99999999999999989</v>
      </c>
      <c r="J574" s="179">
        <f t="shared" si="372"/>
        <v>1</v>
      </c>
      <c r="K574" s="179">
        <f t="shared" si="372"/>
        <v>1</v>
      </c>
      <c r="L574" s="179">
        <f t="shared" si="372"/>
        <v>1</v>
      </c>
      <c r="M574" s="179">
        <f t="shared" si="372"/>
        <v>1.0000000000000002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0.99999999999999978</v>
      </c>
      <c r="I575" s="179">
        <f t="shared" si="372"/>
        <v>0.99999999999999989</v>
      </c>
      <c r="J575" s="179">
        <f t="shared" si="372"/>
        <v>1</v>
      </c>
      <c r="K575" s="179">
        <f t="shared" si="372"/>
        <v>1</v>
      </c>
      <c r="L575" s="179">
        <f t="shared" si="372"/>
        <v>1</v>
      </c>
      <c r="M575" s="179">
        <f t="shared" si="372"/>
        <v>1.0000000000000002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0.99999999999999978</v>
      </c>
      <c r="I576" s="179">
        <f t="shared" si="372"/>
        <v>0.99999999999999989</v>
      </c>
      <c r="J576" s="179">
        <f t="shared" si="372"/>
        <v>1</v>
      </c>
      <c r="K576" s="179">
        <f t="shared" si="372"/>
        <v>1</v>
      </c>
      <c r="L576" s="179">
        <f t="shared" si="372"/>
        <v>1</v>
      </c>
      <c r="M576" s="179">
        <f t="shared" si="372"/>
        <v>1.0000000000000002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0.99999999999999978</v>
      </c>
      <c r="I577" s="179">
        <f t="shared" si="372"/>
        <v>0.99999999999999989</v>
      </c>
      <c r="J577" s="179">
        <f t="shared" si="372"/>
        <v>1</v>
      </c>
      <c r="K577" s="179">
        <f t="shared" si="372"/>
        <v>1</v>
      </c>
      <c r="L577" s="179">
        <f t="shared" si="372"/>
        <v>1</v>
      </c>
      <c r="M577" s="179">
        <f t="shared" si="372"/>
        <v>1.0000000000000002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0.99999999999999978</v>
      </c>
      <c r="I578" s="179">
        <f t="shared" si="372"/>
        <v>0.99999999999999989</v>
      </c>
      <c r="J578" s="179">
        <f t="shared" si="372"/>
        <v>1</v>
      </c>
      <c r="K578" s="179">
        <f t="shared" si="372"/>
        <v>1</v>
      </c>
      <c r="L578" s="179">
        <f t="shared" si="372"/>
        <v>1</v>
      </c>
      <c r="M578" s="179">
        <f t="shared" si="372"/>
        <v>1.0000000000000002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0.99999999999999978</v>
      </c>
      <c r="I579" s="179">
        <f t="shared" si="372"/>
        <v>0.99999999999999989</v>
      </c>
      <c r="J579" s="179">
        <f t="shared" si="372"/>
        <v>1</v>
      </c>
      <c r="K579" s="179">
        <f t="shared" si="372"/>
        <v>1</v>
      </c>
      <c r="L579" s="179">
        <f t="shared" si="372"/>
        <v>1</v>
      </c>
      <c r="M579" s="179">
        <f t="shared" si="372"/>
        <v>1.0000000000000002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0.99999999999999978</v>
      </c>
      <c r="I580" s="179">
        <f t="shared" si="372"/>
        <v>0.99999999999999989</v>
      </c>
      <c r="J580" s="179">
        <f t="shared" si="372"/>
        <v>1</v>
      </c>
      <c r="K580" s="179">
        <f t="shared" si="372"/>
        <v>1</v>
      </c>
      <c r="L580" s="179">
        <f t="shared" si="372"/>
        <v>1</v>
      </c>
      <c r="M580" s="179">
        <f t="shared" si="372"/>
        <v>1.0000000000000002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0.99999999999999978</v>
      </c>
      <c r="I581" s="179">
        <f t="shared" si="372"/>
        <v>0.99999999999999989</v>
      </c>
      <c r="J581" s="179">
        <f t="shared" si="372"/>
        <v>1</v>
      </c>
      <c r="K581" s="179">
        <f t="shared" si="372"/>
        <v>1</v>
      </c>
      <c r="L581" s="179">
        <f t="shared" si="372"/>
        <v>1</v>
      </c>
      <c r="M581" s="179">
        <f t="shared" si="372"/>
        <v>1.0000000000000002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0.99999999999999978</v>
      </c>
      <c r="I582" s="179">
        <f t="shared" si="372"/>
        <v>0.99999999999999989</v>
      </c>
      <c r="J582" s="179">
        <f t="shared" si="372"/>
        <v>1</v>
      </c>
      <c r="K582" s="179">
        <f t="shared" si="372"/>
        <v>1</v>
      </c>
      <c r="L582" s="179">
        <f t="shared" si="372"/>
        <v>1</v>
      </c>
      <c r="M582" s="179">
        <f t="shared" si="372"/>
        <v>1.0000000000000002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0.99999999999999978</v>
      </c>
      <c r="I583" s="179">
        <f t="shared" si="372"/>
        <v>0.99999999999999989</v>
      </c>
      <c r="J583" s="179">
        <f t="shared" si="372"/>
        <v>1</v>
      </c>
      <c r="K583" s="179">
        <f t="shared" si="372"/>
        <v>1</v>
      </c>
      <c r="L583" s="179">
        <f t="shared" si="372"/>
        <v>1</v>
      </c>
      <c r="M583" s="179">
        <f t="shared" si="372"/>
        <v>1.0000000000000002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0.99999999999999978</v>
      </c>
      <c r="I584" s="179">
        <f t="shared" si="381"/>
        <v>0.99999999999999989</v>
      </c>
      <c r="J584" s="179">
        <f t="shared" si="381"/>
        <v>1</v>
      </c>
      <c r="K584" s="179">
        <f t="shared" si="381"/>
        <v>1</v>
      </c>
      <c r="L584" s="179">
        <f t="shared" si="381"/>
        <v>1</v>
      </c>
      <c r="M584" s="179">
        <f t="shared" si="381"/>
        <v>1.0000000000000002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0.99999999999999978</v>
      </c>
      <c r="I585" s="179">
        <f t="shared" si="381"/>
        <v>0.99999999999999989</v>
      </c>
      <c r="J585" s="179">
        <f t="shared" si="381"/>
        <v>1</v>
      </c>
      <c r="K585" s="179">
        <f t="shared" si="381"/>
        <v>1</v>
      </c>
      <c r="L585" s="179">
        <f t="shared" si="381"/>
        <v>1</v>
      </c>
      <c r="M585" s="179">
        <f t="shared" si="381"/>
        <v>1.0000000000000002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0.99999999999999978</v>
      </c>
      <c r="I586" s="179">
        <f t="shared" si="381"/>
        <v>0.99999999999999989</v>
      </c>
      <c r="J586" s="179">
        <f t="shared" si="381"/>
        <v>1</v>
      </c>
      <c r="K586" s="179">
        <f t="shared" si="381"/>
        <v>1</v>
      </c>
      <c r="L586" s="179">
        <f t="shared" si="381"/>
        <v>1</v>
      </c>
      <c r="M586" s="179">
        <f t="shared" si="381"/>
        <v>1.0000000000000002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0.99999999999999978</v>
      </c>
      <c r="I587" s="179">
        <f t="shared" si="381"/>
        <v>0.99999999999999989</v>
      </c>
      <c r="J587" s="179">
        <f t="shared" si="381"/>
        <v>1</v>
      </c>
      <c r="K587" s="179">
        <f t="shared" si="381"/>
        <v>1</v>
      </c>
      <c r="L587" s="179">
        <f t="shared" si="381"/>
        <v>1</v>
      </c>
      <c r="M587" s="179">
        <f t="shared" si="381"/>
        <v>1.0000000000000002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0.99999999999999978</v>
      </c>
      <c r="I588" s="179">
        <f t="shared" si="381"/>
        <v>0.99999999999999989</v>
      </c>
      <c r="J588" s="179">
        <f t="shared" si="381"/>
        <v>1</v>
      </c>
      <c r="K588" s="179">
        <f t="shared" si="381"/>
        <v>1</v>
      </c>
      <c r="L588" s="179">
        <f t="shared" si="381"/>
        <v>1</v>
      </c>
      <c r="M588" s="179">
        <f t="shared" si="381"/>
        <v>1.0000000000000002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0.99999999999999978</v>
      </c>
      <c r="I589" s="179">
        <f t="shared" si="381"/>
        <v>0.99999999999999989</v>
      </c>
      <c r="J589" s="179">
        <f t="shared" si="381"/>
        <v>1</v>
      </c>
      <c r="K589" s="179">
        <f t="shared" si="381"/>
        <v>1</v>
      </c>
      <c r="L589" s="179">
        <f t="shared" si="381"/>
        <v>1</v>
      </c>
      <c r="M589" s="179">
        <f t="shared" si="381"/>
        <v>1.0000000000000002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0.99999999999999978</v>
      </c>
      <c r="I590" s="179">
        <f t="shared" si="381"/>
        <v>0.99999999999999989</v>
      </c>
      <c r="J590" s="179">
        <f t="shared" si="381"/>
        <v>1</v>
      </c>
      <c r="K590" s="179">
        <f t="shared" si="381"/>
        <v>1</v>
      </c>
      <c r="L590" s="179">
        <f t="shared" si="381"/>
        <v>1</v>
      </c>
      <c r="M590" s="179">
        <f t="shared" si="381"/>
        <v>1.0000000000000002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0.99999999999999978</v>
      </c>
      <c r="I591" s="179">
        <f t="shared" si="381"/>
        <v>0.99999999999999989</v>
      </c>
      <c r="J591" s="179">
        <f t="shared" si="381"/>
        <v>1</v>
      </c>
      <c r="K591" s="179">
        <f t="shared" si="381"/>
        <v>1</v>
      </c>
      <c r="L591" s="179">
        <f t="shared" si="381"/>
        <v>1</v>
      </c>
      <c r="M591" s="179">
        <f t="shared" si="381"/>
        <v>1.0000000000000002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0.99999999999999978</v>
      </c>
      <c r="I592" s="179">
        <f t="shared" si="381"/>
        <v>0.99999999999999989</v>
      </c>
      <c r="J592" s="179">
        <f t="shared" si="381"/>
        <v>1</v>
      </c>
      <c r="K592" s="179">
        <f t="shared" si="381"/>
        <v>1</v>
      </c>
      <c r="L592" s="179">
        <f t="shared" si="381"/>
        <v>1</v>
      </c>
      <c r="M592" s="179">
        <f t="shared" si="381"/>
        <v>1.0000000000000002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0.99999999999999978</v>
      </c>
      <c r="I593" s="179">
        <f t="shared" si="381"/>
        <v>0.99999999999999989</v>
      </c>
      <c r="J593" s="179">
        <f t="shared" si="381"/>
        <v>1</v>
      </c>
      <c r="K593" s="179">
        <f t="shared" si="381"/>
        <v>1</v>
      </c>
      <c r="L593" s="179">
        <f t="shared" si="381"/>
        <v>1</v>
      </c>
      <c r="M593" s="179">
        <f t="shared" si="381"/>
        <v>1.0000000000000002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0.99999999999999978</v>
      </c>
      <c r="I594" s="179">
        <f t="shared" si="381"/>
        <v>0.99999999999999989</v>
      </c>
      <c r="J594" s="179">
        <f t="shared" si="381"/>
        <v>1</v>
      </c>
      <c r="K594" s="179">
        <f t="shared" si="381"/>
        <v>1</v>
      </c>
      <c r="L594" s="179">
        <f t="shared" si="381"/>
        <v>1</v>
      </c>
      <c r="M594" s="179">
        <f t="shared" si="381"/>
        <v>1.0000000000000002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0.99999999999999978</v>
      </c>
      <c r="I595" s="179">
        <f t="shared" si="381"/>
        <v>0.99999999999999989</v>
      </c>
      <c r="J595" s="179">
        <f t="shared" si="381"/>
        <v>1</v>
      </c>
      <c r="K595" s="179">
        <f t="shared" si="381"/>
        <v>1</v>
      </c>
      <c r="L595" s="179">
        <f t="shared" si="381"/>
        <v>1</v>
      </c>
      <c r="M595" s="179">
        <f t="shared" si="381"/>
        <v>1.0000000000000002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0.99999999999999978</v>
      </c>
      <c r="I596" s="179">
        <f t="shared" si="381"/>
        <v>0.99999999999999989</v>
      </c>
      <c r="J596" s="179">
        <f t="shared" si="381"/>
        <v>1</v>
      </c>
      <c r="K596" s="179">
        <f t="shared" si="381"/>
        <v>1</v>
      </c>
      <c r="L596" s="179">
        <f t="shared" si="381"/>
        <v>1</v>
      </c>
      <c r="M596" s="179">
        <f t="shared" si="381"/>
        <v>1.0000000000000002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0.99999999999999978</v>
      </c>
      <c r="I597" s="179">
        <f t="shared" si="381"/>
        <v>0.99999999999999989</v>
      </c>
      <c r="J597" s="179">
        <f t="shared" si="381"/>
        <v>1</v>
      </c>
      <c r="K597" s="179">
        <f t="shared" si="381"/>
        <v>1</v>
      </c>
      <c r="L597" s="179">
        <f t="shared" si="381"/>
        <v>1</v>
      </c>
      <c r="M597" s="179">
        <f t="shared" si="381"/>
        <v>1.0000000000000002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0.99999999999999978</v>
      </c>
      <c r="I598" s="179">
        <f t="shared" si="381"/>
        <v>0.99999999999999989</v>
      </c>
      <c r="J598" s="179">
        <f t="shared" si="381"/>
        <v>1</v>
      </c>
      <c r="K598" s="179">
        <f t="shared" si="381"/>
        <v>1</v>
      </c>
      <c r="L598" s="179">
        <f t="shared" si="381"/>
        <v>1</v>
      </c>
      <c r="M598" s="179">
        <f t="shared" si="381"/>
        <v>1.0000000000000002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0.99999999999999978</v>
      </c>
      <c r="I599" s="179">
        <f t="shared" si="381"/>
        <v>0.99999999999999989</v>
      </c>
      <c r="J599" s="179">
        <f t="shared" si="381"/>
        <v>1</v>
      </c>
      <c r="K599" s="179">
        <f t="shared" si="381"/>
        <v>1</v>
      </c>
      <c r="L599" s="179">
        <f t="shared" si="381"/>
        <v>1</v>
      </c>
      <c r="M599" s="179">
        <f t="shared" si="381"/>
        <v>1.0000000000000002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0.99999999999999978</v>
      </c>
      <c r="I600" s="179">
        <f t="shared" si="389"/>
        <v>0.99999999999999989</v>
      </c>
      <c r="J600" s="179">
        <f t="shared" si="389"/>
        <v>1</v>
      </c>
      <c r="K600" s="179">
        <f t="shared" si="389"/>
        <v>1</v>
      </c>
      <c r="L600" s="179">
        <f t="shared" si="389"/>
        <v>1</v>
      </c>
      <c r="M600" s="179">
        <f t="shared" si="389"/>
        <v>1.0000000000000002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0.99999999999999978</v>
      </c>
      <c r="I601" s="179">
        <f t="shared" si="389"/>
        <v>0.99999999999999989</v>
      </c>
      <c r="J601" s="179">
        <f t="shared" si="389"/>
        <v>1</v>
      </c>
      <c r="K601" s="179">
        <f t="shared" si="389"/>
        <v>1</v>
      </c>
      <c r="L601" s="179">
        <f t="shared" si="389"/>
        <v>1</v>
      </c>
      <c r="M601" s="179">
        <f t="shared" si="389"/>
        <v>1.0000000000000002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0.99999999999999978</v>
      </c>
      <c r="I602" s="179">
        <f t="shared" si="389"/>
        <v>0.99999999999999989</v>
      </c>
      <c r="J602" s="179">
        <f t="shared" si="389"/>
        <v>1</v>
      </c>
      <c r="K602" s="179">
        <f t="shared" si="389"/>
        <v>1</v>
      </c>
      <c r="L602" s="179">
        <f t="shared" si="389"/>
        <v>1</v>
      </c>
      <c r="M602" s="179">
        <f t="shared" si="389"/>
        <v>1.0000000000000002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0.99999999999999978</v>
      </c>
      <c r="I603" s="179">
        <f t="shared" si="389"/>
        <v>0.99999999999999989</v>
      </c>
      <c r="J603" s="179">
        <f t="shared" si="389"/>
        <v>1</v>
      </c>
      <c r="K603" s="179">
        <f t="shared" si="389"/>
        <v>1</v>
      </c>
      <c r="L603" s="179">
        <f t="shared" si="389"/>
        <v>1</v>
      </c>
      <c r="M603" s="179">
        <f t="shared" si="389"/>
        <v>1.0000000000000002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0.99999999999999978</v>
      </c>
      <c r="I604" s="179">
        <f t="shared" si="389"/>
        <v>0.99999999999999989</v>
      </c>
      <c r="J604" s="179">
        <f t="shared" si="389"/>
        <v>1</v>
      </c>
      <c r="K604" s="179">
        <f t="shared" si="389"/>
        <v>1</v>
      </c>
      <c r="L604" s="179">
        <f t="shared" si="389"/>
        <v>1</v>
      </c>
      <c r="M604" s="179">
        <f t="shared" si="389"/>
        <v>1.0000000000000002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0.99999999999999978</v>
      </c>
      <c r="I605" s="179">
        <f t="shared" si="389"/>
        <v>0.99999999999999989</v>
      </c>
      <c r="J605" s="179">
        <f t="shared" si="389"/>
        <v>1</v>
      </c>
      <c r="K605" s="179">
        <f t="shared" si="389"/>
        <v>1</v>
      </c>
      <c r="L605" s="179">
        <f t="shared" si="389"/>
        <v>1</v>
      </c>
      <c r="M605" s="179">
        <f t="shared" si="389"/>
        <v>1.0000000000000002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0.99999999999999978</v>
      </c>
      <c r="I606" s="179">
        <f t="shared" si="389"/>
        <v>0.99999999999999989</v>
      </c>
      <c r="J606" s="179">
        <f t="shared" si="389"/>
        <v>1</v>
      </c>
      <c r="K606" s="179">
        <f t="shared" si="389"/>
        <v>1</v>
      </c>
      <c r="L606" s="179">
        <f t="shared" si="389"/>
        <v>1</v>
      </c>
      <c r="M606" s="179">
        <f t="shared" si="389"/>
        <v>1.0000000000000002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0.99999999999999978</v>
      </c>
      <c r="I607" s="179">
        <f t="shared" si="389"/>
        <v>0.99999999999999989</v>
      </c>
      <c r="J607" s="179">
        <f t="shared" si="389"/>
        <v>1</v>
      </c>
      <c r="K607" s="179">
        <f t="shared" si="389"/>
        <v>1</v>
      </c>
      <c r="L607" s="179">
        <f t="shared" si="389"/>
        <v>1</v>
      </c>
      <c r="M607" s="179">
        <f t="shared" si="389"/>
        <v>1.0000000000000002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0.99999999999999978</v>
      </c>
      <c r="I608" s="179">
        <f t="shared" si="389"/>
        <v>0.99999999999999989</v>
      </c>
      <c r="J608" s="179">
        <f t="shared" si="389"/>
        <v>1</v>
      </c>
      <c r="K608" s="179">
        <f t="shared" si="389"/>
        <v>1</v>
      </c>
      <c r="L608" s="179">
        <f t="shared" si="389"/>
        <v>1</v>
      </c>
      <c r="M608" s="179">
        <f t="shared" si="389"/>
        <v>1.0000000000000002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0.99999999999999978</v>
      </c>
      <c r="I609" s="179">
        <f t="shared" si="389"/>
        <v>0.99999999999999989</v>
      </c>
      <c r="J609" s="179">
        <f t="shared" si="389"/>
        <v>1</v>
      </c>
      <c r="K609" s="179">
        <f t="shared" si="389"/>
        <v>1</v>
      </c>
      <c r="L609" s="179">
        <f t="shared" si="389"/>
        <v>1</v>
      </c>
      <c r="M609" s="179">
        <f t="shared" si="389"/>
        <v>1.0000000000000002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0.99999999999999978</v>
      </c>
      <c r="I610" s="179">
        <f t="shared" si="389"/>
        <v>0.99999999999999989</v>
      </c>
      <c r="J610" s="179">
        <f t="shared" si="389"/>
        <v>1</v>
      </c>
      <c r="K610" s="179">
        <f t="shared" si="389"/>
        <v>1</v>
      </c>
      <c r="L610" s="179">
        <f t="shared" si="389"/>
        <v>1</v>
      </c>
      <c r="M610" s="179">
        <f t="shared" si="389"/>
        <v>1.0000000000000002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0.99999999999999978</v>
      </c>
      <c r="I611" s="179">
        <f t="shared" si="389"/>
        <v>0.99999999999999989</v>
      </c>
      <c r="J611" s="179">
        <f t="shared" si="389"/>
        <v>1</v>
      </c>
      <c r="K611" s="179">
        <f t="shared" si="389"/>
        <v>1</v>
      </c>
      <c r="L611" s="179">
        <f t="shared" si="389"/>
        <v>1</v>
      </c>
      <c r="M611" s="179">
        <f t="shared" si="389"/>
        <v>1.0000000000000002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0.99999999999999978</v>
      </c>
      <c r="I612" s="179">
        <f t="shared" si="389"/>
        <v>0.99999999999999989</v>
      </c>
      <c r="J612" s="179">
        <f t="shared" si="389"/>
        <v>1</v>
      </c>
      <c r="K612" s="179">
        <f t="shared" si="389"/>
        <v>1</v>
      </c>
      <c r="L612" s="179">
        <f t="shared" si="389"/>
        <v>1</v>
      </c>
      <c r="M612" s="179">
        <f t="shared" si="389"/>
        <v>1.0000000000000002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0.99999999999999978</v>
      </c>
      <c r="I613" s="179">
        <f t="shared" si="389"/>
        <v>0.99999999999999989</v>
      </c>
      <c r="J613" s="179">
        <f t="shared" si="389"/>
        <v>1</v>
      </c>
      <c r="K613" s="179">
        <f t="shared" si="389"/>
        <v>1</v>
      </c>
      <c r="L613" s="179">
        <f t="shared" si="389"/>
        <v>1</v>
      </c>
      <c r="M613" s="179">
        <f t="shared" si="389"/>
        <v>1.0000000000000002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0.99999999999999978</v>
      </c>
      <c r="I614" s="179">
        <f t="shared" si="389"/>
        <v>0.99999999999999989</v>
      </c>
      <c r="J614" s="179">
        <f t="shared" si="389"/>
        <v>1</v>
      </c>
      <c r="K614" s="179">
        <f t="shared" si="389"/>
        <v>1</v>
      </c>
      <c r="L614" s="179">
        <f t="shared" si="389"/>
        <v>1</v>
      </c>
      <c r="M614" s="179">
        <f t="shared" si="389"/>
        <v>1.0000000000000002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0.99999999999999978</v>
      </c>
      <c r="I615" s="179">
        <f t="shared" si="389"/>
        <v>0.99999999999999989</v>
      </c>
      <c r="J615" s="179">
        <f t="shared" si="389"/>
        <v>1</v>
      </c>
      <c r="K615" s="179">
        <f t="shared" si="389"/>
        <v>1</v>
      </c>
      <c r="L615" s="179">
        <f t="shared" si="389"/>
        <v>1</v>
      </c>
      <c r="M615" s="179">
        <f t="shared" si="389"/>
        <v>1.0000000000000002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0.99999999999999978</v>
      </c>
      <c r="I616" s="179">
        <f t="shared" si="398"/>
        <v>0.99999999999999989</v>
      </c>
      <c r="J616" s="179">
        <f t="shared" si="398"/>
        <v>1</v>
      </c>
      <c r="K616" s="179">
        <f t="shared" si="398"/>
        <v>1</v>
      </c>
      <c r="L616" s="179">
        <f t="shared" si="398"/>
        <v>1</v>
      </c>
      <c r="M616" s="179">
        <f t="shared" si="398"/>
        <v>1.0000000000000002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0.99999999999999978</v>
      </c>
      <c r="I617" s="179">
        <f t="shared" si="398"/>
        <v>0.99999999999999989</v>
      </c>
      <c r="J617" s="179">
        <f t="shared" si="398"/>
        <v>1</v>
      </c>
      <c r="K617" s="179">
        <f t="shared" si="398"/>
        <v>1</v>
      </c>
      <c r="L617" s="179">
        <f t="shared" si="398"/>
        <v>1</v>
      </c>
      <c r="M617" s="179">
        <f t="shared" si="398"/>
        <v>1.0000000000000002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0.99999999999999978</v>
      </c>
      <c r="I618" s="179">
        <f t="shared" si="398"/>
        <v>0.99999999999999989</v>
      </c>
      <c r="J618" s="179">
        <f t="shared" si="398"/>
        <v>1</v>
      </c>
      <c r="K618" s="179">
        <f t="shared" si="398"/>
        <v>1</v>
      </c>
      <c r="L618" s="179">
        <f t="shared" si="398"/>
        <v>1</v>
      </c>
      <c r="M618" s="179">
        <f t="shared" si="398"/>
        <v>1.0000000000000002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0.99999999999999978</v>
      </c>
      <c r="I619" s="179">
        <f t="shared" si="398"/>
        <v>0.99999999999999989</v>
      </c>
      <c r="J619" s="179">
        <f t="shared" si="398"/>
        <v>1</v>
      </c>
      <c r="K619" s="179">
        <f t="shared" si="398"/>
        <v>1</v>
      </c>
      <c r="L619" s="179">
        <f t="shared" si="398"/>
        <v>1</v>
      </c>
      <c r="M619" s="179">
        <f t="shared" si="398"/>
        <v>1.0000000000000002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0.99999999999999978</v>
      </c>
      <c r="I620" s="179">
        <f t="shared" si="398"/>
        <v>0.99999999999999989</v>
      </c>
      <c r="J620" s="179">
        <f t="shared" si="398"/>
        <v>1</v>
      </c>
      <c r="K620" s="179">
        <f t="shared" si="398"/>
        <v>1</v>
      </c>
      <c r="L620" s="179">
        <f t="shared" si="398"/>
        <v>1</v>
      </c>
      <c r="M620" s="179">
        <f t="shared" si="398"/>
        <v>1.0000000000000002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0.99999999999999978</v>
      </c>
      <c r="I621" s="179">
        <f t="shared" si="398"/>
        <v>0.99999999999999989</v>
      </c>
      <c r="J621" s="179">
        <f t="shared" si="398"/>
        <v>1</v>
      </c>
      <c r="K621" s="179">
        <f t="shared" si="398"/>
        <v>1</v>
      </c>
      <c r="L621" s="179">
        <f t="shared" si="398"/>
        <v>1</v>
      </c>
      <c r="M621" s="179">
        <f t="shared" si="398"/>
        <v>1.0000000000000002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0.99999999999999978</v>
      </c>
      <c r="I622" s="179">
        <f t="shared" si="398"/>
        <v>0.99999999999999989</v>
      </c>
      <c r="J622" s="179">
        <f t="shared" si="398"/>
        <v>1</v>
      </c>
      <c r="K622" s="179">
        <f t="shared" si="398"/>
        <v>1</v>
      </c>
      <c r="L622" s="179">
        <f t="shared" si="398"/>
        <v>1</v>
      </c>
      <c r="M622" s="179">
        <f t="shared" si="398"/>
        <v>1.0000000000000002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0.99999999999999978</v>
      </c>
      <c r="I623" s="179">
        <f t="shared" si="398"/>
        <v>0.99999999999999989</v>
      </c>
      <c r="J623" s="179">
        <f t="shared" si="398"/>
        <v>1</v>
      </c>
      <c r="K623" s="179">
        <f t="shared" si="398"/>
        <v>1</v>
      </c>
      <c r="L623" s="179">
        <f t="shared" si="398"/>
        <v>1</v>
      </c>
      <c r="M623" s="179">
        <f t="shared" si="398"/>
        <v>1.0000000000000002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0.99999999999999978</v>
      </c>
      <c r="I624" s="179">
        <f t="shared" si="398"/>
        <v>0.99999999999999989</v>
      </c>
      <c r="J624" s="179">
        <f t="shared" si="398"/>
        <v>1</v>
      </c>
      <c r="K624" s="179">
        <f t="shared" si="398"/>
        <v>1</v>
      </c>
      <c r="L624" s="179">
        <f t="shared" si="398"/>
        <v>1</v>
      </c>
      <c r="M624" s="179">
        <f t="shared" si="398"/>
        <v>1.0000000000000002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0.99999999999999978</v>
      </c>
      <c r="I625" s="179">
        <f t="shared" si="398"/>
        <v>0.99999999999999989</v>
      </c>
      <c r="J625" s="179">
        <f t="shared" si="398"/>
        <v>1</v>
      </c>
      <c r="K625" s="179">
        <f t="shared" si="398"/>
        <v>1</v>
      </c>
      <c r="L625" s="179">
        <f t="shared" si="398"/>
        <v>1</v>
      </c>
      <c r="M625" s="179">
        <f t="shared" si="398"/>
        <v>1.0000000000000002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0.99999999999999978</v>
      </c>
      <c r="I626" s="179">
        <f t="shared" si="398"/>
        <v>0.99999999999999989</v>
      </c>
      <c r="J626" s="179">
        <f t="shared" si="398"/>
        <v>1</v>
      </c>
      <c r="K626" s="179">
        <f t="shared" si="398"/>
        <v>1</v>
      </c>
      <c r="L626" s="179">
        <f t="shared" si="398"/>
        <v>1</v>
      </c>
      <c r="M626" s="179">
        <f t="shared" si="398"/>
        <v>1.0000000000000002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0.99999999999999978</v>
      </c>
      <c r="I627" s="179">
        <f t="shared" si="398"/>
        <v>0.99999999999999989</v>
      </c>
      <c r="J627" s="179">
        <f t="shared" si="398"/>
        <v>1</v>
      </c>
      <c r="K627" s="179">
        <f t="shared" si="398"/>
        <v>1</v>
      </c>
      <c r="L627" s="179">
        <f t="shared" si="398"/>
        <v>1</v>
      </c>
      <c r="M627" s="179">
        <f t="shared" si="398"/>
        <v>1.0000000000000002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0.99999999999999978</v>
      </c>
      <c r="I628" s="179">
        <f t="shared" si="398"/>
        <v>0.99999999999999989</v>
      </c>
      <c r="J628" s="179">
        <f t="shared" si="398"/>
        <v>1</v>
      </c>
      <c r="K628" s="179">
        <f t="shared" si="398"/>
        <v>1</v>
      </c>
      <c r="L628" s="179">
        <f t="shared" si="398"/>
        <v>1</v>
      </c>
      <c r="M628" s="179">
        <f t="shared" si="398"/>
        <v>1.0000000000000002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0.99999999999999978</v>
      </c>
      <c r="I629" s="179">
        <f t="shared" si="398"/>
        <v>0.99999999999999989</v>
      </c>
      <c r="J629" s="179">
        <f t="shared" si="398"/>
        <v>1</v>
      </c>
      <c r="K629" s="179">
        <f t="shared" si="398"/>
        <v>1</v>
      </c>
      <c r="L629" s="179">
        <f t="shared" si="398"/>
        <v>1</v>
      </c>
      <c r="M629" s="179">
        <f t="shared" si="398"/>
        <v>1.0000000000000002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0.99999999999999978</v>
      </c>
      <c r="I630" s="179">
        <f t="shared" si="398"/>
        <v>0.99999999999999989</v>
      </c>
      <c r="J630" s="179">
        <f t="shared" si="398"/>
        <v>1</v>
      </c>
      <c r="K630" s="179">
        <f t="shared" si="398"/>
        <v>1</v>
      </c>
      <c r="L630" s="179">
        <f t="shared" si="398"/>
        <v>1</v>
      </c>
      <c r="M630" s="179">
        <f t="shared" si="398"/>
        <v>1.0000000000000002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0.99999999999999978</v>
      </c>
      <c r="I631" s="179">
        <f t="shared" si="398"/>
        <v>0.99999999999999989</v>
      </c>
      <c r="J631" s="179">
        <f t="shared" si="398"/>
        <v>1</v>
      </c>
      <c r="K631" s="179">
        <f t="shared" si="398"/>
        <v>1</v>
      </c>
      <c r="L631" s="179">
        <f t="shared" si="398"/>
        <v>1</v>
      </c>
      <c r="M631" s="179">
        <f t="shared" si="398"/>
        <v>1.0000000000000002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0.99999999999999978</v>
      </c>
      <c r="I632" s="179">
        <f t="shared" si="407"/>
        <v>0.99999999999999989</v>
      </c>
      <c r="J632" s="179">
        <f t="shared" si="407"/>
        <v>1</v>
      </c>
      <c r="K632" s="179">
        <f t="shared" si="407"/>
        <v>1</v>
      </c>
      <c r="L632" s="179">
        <f t="shared" si="407"/>
        <v>1</v>
      </c>
      <c r="M632" s="179">
        <f t="shared" si="407"/>
        <v>1.0000000000000002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0.99999999999999978</v>
      </c>
      <c r="I633" s="179">
        <f t="shared" si="407"/>
        <v>0.99999999999999989</v>
      </c>
      <c r="J633" s="179">
        <f t="shared" si="407"/>
        <v>1</v>
      </c>
      <c r="K633" s="179">
        <f t="shared" si="407"/>
        <v>1</v>
      </c>
      <c r="L633" s="179">
        <f t="shared" si="407"/>
        <v>1</v>
      </c>
      <c r="M633" s="179">
        <f t="shared" si="407"/>
        <v>1.0000000000000002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0.99999999999999978</v>
      </c>
      <c r="I634" s="179">
        <f t="shared" si="407"/>
        <v>0.99999999999999989</v>
      </c>
      <c r="J634" s="179">
        <f t="shared" si="407"/>
        <v>1</v>
      </c>
      <c r="K634" s="179">
        <f t="shared" si="407"/>
        <v>1</v>
      </c>
      <c r="L634" s="179">
        <f t="shared" si="407"/>
        <v>1</v>
      </c>
      <c r="M634" s="179">
        <f t="shared" si="407"/>
        <v>1.0000000000000002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0.99999999999999978</v>
      </c>
      <c r="I635" s="179">
        <f t="shared" si="407"/>
        <v>0.99999999999999989</v>
      </c>
      <c r="J635" s="179">
        <f t="shared" si="407"/>
        <v>1</v>
      </c>
      <c r="K635" s="179">
        <f t="shared" si="407"/>
        <v>1</v>
      </c>
      <c r="L635" s="179">
        <f t="shared" si="407"/>
        <v>1</v>
      </c>
      <c r="M635" s="179">
        <f t="shared" si="407"/>
        <v>1.0000000000000002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0.99999999999999978</v>
      </c>
      <c r="I636" s="179">
        <f t="shared" si="407"/>
        <v>0.99999999999999989</v>
      </c>
      <c r="J636" s="179">
        <f t="shared" si="407"/>
        <v>1</v>
      </c>
      <c r="K636" s="179">
        <f t="shared" si="407"/>
        <v>1</v>
      </c>
      <c r="L636" s="179">
        <f t="shared" si="407"/>
        <v>1</v>
      </c>
      <c r="M636" s="179">
        <f t="shared" si="407"/>
        <v>1.0000000000000002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0.99999999999999978</v>
      </c>
      <c r="I637" s="179">
        <f t="shared" si="407"/>
        <v>0.99999999999999989</v>
      </c>
      <c r="J637" s="179">
        <f t="shared" si="407"/>
        <v>1</v>
      </c>
      <c r="K637" s="179">
        <f t="shared" si="407"/>
        <v>1</v>
      </c>
      <c r="L637" s="179">
        <f t="shared" si="407"/>
        <v>1</v>
      </c>
      <c r="M637" s="179">
        <f t="shared" si="407"/>
        <v>1.0000000000000002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0.99999999999999978</v>
      </c>
      <c r="I638" s="179">
        <f t="shared" si="407"/>
        <v>0.99999999999999989</v>
      </c>
      <c r="J638" s="179">
        <f t="shared" si="407"/>
        <v>1</v>
      </c>
      <c r="K638" s="179">
        <f t="shared" si="407"/>
        <v>1</v>
      </c>
      <c r="L638" s="179">
        <f t="shared" si="407"/>
        <v>1</v>
      </c>
      <c r="M638" s="179">
        <f t="shared" si="407"/>
        <v>1.0000000000000002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0.99999999999999978</v>
      </c>
      <c r="I639" s="179">
        <f t="shared" si="407"/>
        <v>0.99999999999999989</v>
      </c>
      <c r="J639" s="179">
        <f t="shared" si="407"/>
        <v>1</v>
      </c>
      <c r="K639" s="179">
        <f t="shared" si="407"/>
        <v>1</v>
      </c>
      <c r="L639" s="179">
        <f t="shared" si="407"/>
        <v>1</v>
      </c>
      <c r="M639" s="179">
        <f t="shared" si="407"/>
        <v>1.0000000000000002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0.99999999999999978</v>
      </c>
      <c r="I640" s="179">
        <f t="shared" si="407"/>
        <v>0.99999999999999989</v>
      </c>
      <c r="J640" s="179">
        <f t="shared" si="407"/>
        <v>1</v>
      </c>
      <c r="K640" s="179">
        <f t="shared" si="407"/>
        <v>1</v>
      </c>
      <c r="L640" s="179">
        <f t="shared" si="407"/>
        <v>1</v>
      </c>
      <c r="M640" s="179">
        <f t="shared" si="407"/>
        <v>1.0000000000000002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0.99999999999999978</v>
      </c>
      <c r="I641" s="179">
        <f t="shared" si="407"/>
        <v>0.99999999999999989</v>
      </c>
      <c r="J641" s="179">
        <f t="shared" si="407"/>
        <v>1</v>
      </c>
      <c r="K641" s="179">
        <f t="shared" si="407"/>
        <v>1</v>
      </c>
      <c r="L641" s="179">
        <f t="shared" si="407"/>
        <v>1</v>
      </c>
      <c r="M641" s="179">
        <f t="shared" si="407"/>
        <v>1.0000000000000002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0.99999999999999978</v>
      </c>
      <c r="I642" s="179">
        <f t="shared" si="407"/>
        <v>0.99999999999999989</v>
      </c>
      <c r="J642" s="179">
        <f t="shared" si="407"/>
        <v>1</v>
      </c>
      <c r="K642" s="179">
        <f t="shared" si="407"/>
        <v>1</v>
      </c>
      <c r="L642" s="179">
        <f t="shared" si="407"/>
        <v>1</v>
      </c>
      <c r="M642" s="179">
        <f t="shared" si="407"/>
        <v>1.0000000000000002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0.99999999999999978</v>
      </c>
      <c r="I643" s="179">
        <f t="shared" si="407"/>
        <v>0.99999999999999989</v>
      </c>
      <c r="J643" s="179">
        <f t="shared" si="407"/>
        <v>1</v>
      </c>
      <c r="K643" s="179">
        <f t="shared" si="407"/>
        <v>1</v>
      </c>
      <c r="L643" s="179">
        <f t="shared" si="407"/>
        <v>1</v>
      </c>
      <c r="M643" s="179">
        <f t="shared" si="407"/>
        <v>1.0000000000000002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0.99999999999999978</v>
      </c>
      <c r="I644" s="179">
        <f t="shared" si="407"/>
        <v>0.99999999999999989</v>
      </c>
      <c r="J644" s="179">
        <f t="shared" si="407"/>
        <v>1</v>
      </c>
      <c r="K644" s="179">
        <f t="shared" si="407"/>
        <v>1</v>
      </c>
      <c r="L644" s="179">
        <f t="shared" si="407"/>
        <v>1</v>
      </c>
      <c r="M644" s="179">
        <f t="shared" si="407"/>
        <v>1.0000000000000002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0.99999999999999978</v>
      </c>
      <c r="I645" s="179">
        <f t="shared" si="407"/>
        <v>0.99999999999999989</v>
      </c>
      <c r="J645" s="179">
        <f t="shared" si="407"/>
        <v>1</v>
      </c>
      <c r="K645" s="179">
        <f t="shared" si="407"/>
        <v>1</v>
      </c>
      <c r="L645" s="179">
        <f t="shared" si="407"/>
        <v>1</v>
      </c>
      <c r="M645" s="179">
        <f t="shared" si="407"/>
        <v>1.0000000000000002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0.99999999999999978</v>
      </c>
      <c r="I646" s="179">
        <f t="shared" si="407"/>
        <v>0.99999999999999989</v>
      </c>
      <c r="J646" s="179">
        <f t="shared" si="407"/>
        <v>1</v>
      </c>
      <c r="K646" s="179">
        <f t="shared" si="407"/>
        <v>1</v>
      </c>
      <c r="L646" s="179">
        <f t="shared" si="407"/>
        <v>1</v>
      </c>
      <c r="M646" s="179">
        <f t="shared" si="407"/>
        <v>1.0000000000000002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0.99999999999999978</v>
      </c>
      <c r="I647" s="179">
        <f t="shared" si="407"/>
        <v>0.99999999999999989</v>
      </c>
      <c r="J647" s="179">
        <f t="shared" si="407"/>
        <v>1</v>
      </c>
      <c r="K647" s="179">
        <f t="shared" si="407"/>
        <v>1</v>
      </c>
      <c r="L647" s="179">
        <f t="shared" si="407"/>
        <v>1</v>
      </c>
      <c r="M647" s="179">
        <f t="shared" si="407"/>
        <v>1.0000000000000002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0.99999999999999978</v>
      </c>
      <c r="I648" s="179">
        <f t="shared" si="416"/>
        <v>0.99999999999999989</v>
      </c>
      <c r="J648" s="179">
        <f t="shared" si="416"/>
        <v>1</v>
      </c>
      <c r="K648" s="179">
        <f t="shared" si="416"/>
        <v>1</v>
      </c>
      <c r="L648" s="179">
        <f t="shared" si="416"/>
        <v>1</v>
      </c>
      <c r="M648" s="179">
        <f t="shared" si="416"/>
        <v>1.0000000000000002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0.99999999999999978</v>
      </c>
      <c r="I649" s="179">
        <f t="shared" si="416"/>
        <v>0.99999999999999989</v>
      </c>
      <c r="J649" s="179">
        <f t="shared" si="416"/>
        <v>1</v>
      </c>
      <c r="K649" s="179">
        <f t="shared" si="416"/>
        <v>1</v>
      </c>
      <c r="L649" s="179">
        <f t="shared" si="416"/>
        <v>1</v>
      </c>
      <c r="M649" s="179">
        <f t="shared" si="416"/>
        <v>1.0000000000000002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0.99999999999999978</v>
      </c>
      <c r="I650" s="179">
        <f t="shared" si="416"/>
        <v>0.99999999999999989</v>
      </c>
      <c r="J650" s="179">
        <f t="shared" si="416"/>
        <v>1</v>
      </c>
      <c r="K650" s="179">
        <f t="shared" si="416"/>
        <v>1</v>
      </c>
      <c r="L650" s="179">
        <f t="shared" si="416"/>
        <v>1</v>
      </c>
      <c r="M650" s="179">
        <f t="shared" si="416"/>
        <v>1.0000000000000002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0.99999999999999978</v>
      </c>
      <c r="I651" s="179">
        <f t="shared" si="416"/>
        <v>0.99999999999999989</v>
      </c>
      <c r="J651" s="179">
        <f t="shared" si="416"/>
        <v>1</v>
      </c>
      <c r="K651" s="179">
        <f t="shared" si="416"/>
        <v>1</v>
      </c>
      <c r="L651" s="179">
        <f t="shared" si="416"/>
        <v>1</v>
      </c>
      <c r="M651" s="179">
        <f t="shared" si="416"/>
        <v>1.0000000000000002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0.99999999999999978</v>
      </c>
      <c r="I652" s="179">
        <f t="shared" si="416"/>
        <v>0.99999999999999989</v>
      </c>
      <c r="J652" s="179">
        <f t="shared" si="416"/>
        <v>1</v>
      </c>
      <c r="K652" s="179">
        <f t="shared" si="416"/>
        <v>1</v>
      </c>
      <c r="L652" s="179">
        <f t="shared" si="416"/>
        <v>1</v>
      </c>
      <c r="M652" s="179">
        <f t="shared" si="416"/>
        <v>1.0000000000000002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0.99999999999999978</v>
      </c>
      <c r="I653" s="179">
        <f t="shared" si="416"/>
        <v>0.99999999999999989</v>
      </c>
      <c r="J653" s="179">
        <f t="shared" si="416"/>
        <v>1</v>
      </c>
      <c r="K653" s="179">
        <f t="shared" si="416"/>
        <v>1</v>
      </c>
      <c r="L653" s="179">
        <f t="shared" si="416"/>
        <v>1</v>
      </c>
      <c r="M653" s="179">
        <f t="shared" si="416"/>
        <v>1.0000000000000002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0.99999999999999978</v>
      </c>
      <c r="I654" s="179">
        <f t="shared" si="416"/>
        <v>0.99999999999999989</v>
      </c>
      <c r="J654" s="179">
        <f t="shared" si="416"/>
        <v>1</v>
      </c>
      <c r="K654" s="179">
        <f t="shared" si="416"/>
        <v>1</v>
      </c>
      <c r="L654" s="179">
        <f t="shared" si="416"/>
        <v>1</v>
      </c>
      <c r="M654" s="179">
        <f t="shared" si="416"/>
        <v>1.0000000000000002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0.99999999999999978</v>
      </c>
      <c r="I655" s="179">
        <f t="shared" si="416"/>
        <v>0.99999999999999989</v>
      </c>
      <c r="J655" s="179">
        <f t="shared" si="416"/>
        <v>1</v>
      </c>
      <c r="K655" s="179">
        <f t="shared" si="416"/>
        <v>1</v>
      </c>
      <c r="L655" s="179">
        <f t="shared" si="416"/>
        <v>1</v>
      </c>
      <c r="M655" s="179">
        <f t="shared" si="416"/>
        <v>1.0000000000000002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0.99999999999999978</v>
      </c>
      <c r="I656" s="179">
        <f t="shared" si="416"/>
        <v>0.99999999999999989</v>
      </c>
      <c r="J656" s="179">
        <f t="shared" si="416"/>
        <v>1</v>
      </c>
      <c r="K656" s="179">
        <f t="shared" si="416"/>
        <v>1</v>
      </c>
      <c r="L656" s="179">
        <f t="shared" si="416"/>
        <v>1</v>
      </c>
      <c r="M656" s="179">
        <f t="shared" si="416"/>
        <v>1.0000000000000002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0.99999999999999978</v>
      </c>
      <c r="I657" s="179">
        <f t="shared" si="416"/>
        <v>0.99999999999999989</v>
      </c>
      <c r="J657" s="179">
        <f t="shared" si="416"/>
        <v>1</v>
      </c>
      <c r="K657" s="179">
        <f t="shared" si="416"/>
        <v>1</v>
      </c>
      <c r="L657" s="179">
        <f t="shared" si="416"/>
        <v>1</v>
      </c>
      <c r="M657" s="179">
        <f t="shared" si="416"/>
        <v>1.0000000000000002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0.99999999999999978</v>
      </c>
      <c r="I658" s="179">
        <f t="shared" si="416"/>
        <v>0.99999999999999989</v>
      </c>
      <c r="J658" s="179">
        <f t="shared" si="416"/>
        <v>1</v>
      </c>
      <c r="K658" s="179">
        <f t="shared" si="416"/>
        <v>1</v>
      </c>
      <c r="L658" s="179">
        <f t="shared" si="416"/>
        <v>1</v>
      </c>
      <c r="M658" s="179">
        <f t="shared" si="416"/>
        <v>1.0000000000000002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0.99999999999999978</v>
      </c>
      <c r="I659" s="179">
        <f t="shared" si="416"/>
        <v>0.99999999999999989</v>
      </c>
      <c r="J659" s="179">
        <f t="shared" si="416"/>
        <v>1</v>
      </c>
      <c r="K659" s="179">
        <f t="shared" si="416"/>
        <v>1</v>
      </c>
      <c r="L659" s="179">
        <f t="shared" si="416"/>
        <v>1</v>
      </c>
      <c r="M659" s="179">
        <f t="shared" si="416"/>
        <v>1.0000000000000002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0.99999999999999978</v>
      </c>
      <c r="I660" s="179">
        <f t="shared" si="416"/>
        <v>0.99999999999999989</v>
      </c>
      <c r="J660" s="179">
        <f t="shared" si="416"/>
        <v>1</v>
      </c>
      <c r="K660" s="179">
        <f t="shared" si="416"/>
        <v>1</v>
      </c>
      <c r="L660" s="179">
        <f t="shared" si="416"/>
        <v>1</v>
      </c>
      <c r="M660" s="179">
        <f t="shared" si="416"/>
        <v>1.0000000000000002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0.99999999999999978</v>
      </c>
      <c r="I661" s="179">
        <f t="shared" si="416"/>
        <v>0.99999999999999989</v>
      </c>
      <c r="J661" s="179">
        <f t="shared" si="416"/>
        <v>1</v>
      </c>
      <c r="K661" s="179">
        <f t="shared" si="416"/>
        <v>1</v>
      </c>
      <c r="L661" s="179">
        <f t="shared" si="416"/>
        <v>1</v>
      </c>
      <c r="M661" s="179">
        <f t="shared" si="416"/>
        <v>1.0000000000000002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0.99999999999999978</v>
      </c>
      <c r="I662" s="179">
        <f t="shared" si="416"/>
        <v>0.99999999999999989</v>
      </c>
      <c r="J662" s="179">
        <f t="shared" si="416"/>
        <v>1</v>
      </c>
      <c r="K662" s="179">
        <f t="shared" si="416"/>
        <v>1</v>
      </c>
      <c r="L662" s="179">
        <f t="shared" si="416"/>
        <v>1</v>
      </c>
      <c r="M662" s="179">
        <f t="shared" si="416"/>
        <v>1.0000000000000002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0.99999999999999978</v>
      </c>
      <c r="I663" s="179">
        <f t="shared" si="416"/>
        <v>0.99999999999999989</v>
      </c>
      <c r="J663" s="179">
        <f t="shared" si="416"/>
        <v>1</v>
      </c>
      <c r="K663" s="179">
        <f t="shared" si="416"/>
        <v>1</v>
      </c>
      <c r="L663" s="179">
        <f t="shared" si="416"/>
        <v>1</v>
      </c>
      <c r="M663" s="179">
        <f t="shared" si="416"/>
        <v>1.0000000000000002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0.99999999999999978</v>
      </c>
      <c r="I664" s="179">
        <f t="shared" si="426"/>
        <v>0.99999999999999989</v>
      </c>
      <c r="J664" s="179">
        <f t="shared" si="426"/>
        <v>1</v>
      </c>
      <c r="K664" s="179">
        <f t="shared" si="426"/>
        <v>1</v>
      </c>
      <c r="L664" s="179">
        <f t="shared" si="426"/>
        <v>1</v>
      </c>
      <c r="M664" s="179">
        <f t="shared" si="426"/>
        <v>1.0000000000000002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0.99999999999999978</v>
      </c>
      <c r="I665" s="179">
        <f t="shared" si="426"/>
        <v>0.99999999999999989</v>
      </c>
      <c r="J665" s="179">
        <f t="shared" si="426"/>
        <v>1</v>
      </c>
      <c r="K665" s="179">
        <f t="shared" si="426"/>
        <v>1</v>
      </c>
      <c r="L665" s="179">
        <f t="shared" si="426"/>
        <v>1</v>
      </c>
      <c r="M665" s="179">
        <f t="shared" si="426"/>
        <v>1.0000000000000002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0.99999999999999978</v>
      </c>
      <c r="I666" s="179">
        <f t="shared" si="426"/>
        <v>0.99999999999999989</v>
      </c>
      <c r="J666" s="179">
        <f t="shared" si="426"/>
        <v>1</v>
      </c>
      <c r="K666" s="179">
        <f t="shared" si="426"/>
        <v>1</v>
      </c>
      <c r="L666" s="179">
        <f t="shared" si="426"/>
        <v>1</v>
      </c>
      <c r="M666" s="179">
        <f t="shared" si="426"/>
        <v>1.0000000000000002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0.99999999999999978</v>
      </c>
      <c r="I667" s="179">
        <f t="shared" si="426"/>
        <v>0.99999999999999989</v>
      </c>
      <c r="J667" s="179">
        <f t="shared" si="426"/>
        <v>1</v>
      </c>
      <c r="K667" s="179">
        <f t="shared" si="426"/>
        <v>1</v>
      </c>
      <c r="L667" s="179">
        <f t="shared" si="426"/>
        <v>1</v>
      </c>
      <c r="M667" s="179">
        <f t="shared" si="426"/>
        <v>1.0000000000000002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0.99999999999999978</v>
      </c>
      <c r="I668" s="179">
        <f t="shared" si="426"/>
        <v>0.99999999999999989</v>
      </c>
      <c r="J668" s="179">
        <f t="shared" si="426"/>
        <v>1</v>
      </c>
      <c r="K668" s="179">
        <f t="shared" si="426"/>
        <v>1</v>
      </c>
      <c r="L668" s="179">
        <f t="shared" si="426"/>
        <v>1</v>
      </c>
      <c r="M668" s="179">
        <f t="shared" si="426"/>
        <v>1.0000000000000002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0.99999999999999978</v>
      </c>
      <c r="I669" s="179">
        <f t="shared" si="426"/>
        <v>0.99999999999999989</v>
      </c>
      <c r="J669" s="179">
        <f t="shared" si="426"/>
        <v>1</v>
      </c>
      <c r="K669" s="179">
        <f t="shared" si="426"/>
        <v>1</v>
      </c>
      <c r="L669" s="179">
        <f t="shared" si="426"/>
        <v>1</v>
      </c>
      <c r="M669" s="179">
        <f t="shared" si="426"/>
        <v>1.0000000000000002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0.99999999999999978</v>
      </c>
      <c r="I670" s="179">
        <f t="shared" si="426"/>
        <v>0.99999999999999989</v>
      </c>
      <c r="J670" s="179">
        <f t="shared" si="426"/>
        <v>1</v>
      </c>
      <c r="K670" s="179">
        <f t="shared" si="426"/>
        <v>1</v>
      </c>
      <c r="L670" s="179">
        <f t="shared" si="426"/>
        <v>1</v>
      </c>
      <c r="M670" s="179">
        <f t="shared" si="426"/>
        <v>1.0000000000000002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0.99999999999999978</v>
      </c>
      <c r="I671" s="194">
        <f t="shared" si="426"/>
        <v>0.99999999999999989</v>
      </c>
      <c r="J671" s="194">
        <f t="shared" si="426"/>
        <v>1</v>
      </c>
      <c r="K671" s="194">
        <f t="shared" si="426"/>
        <v>1</v>
      </c>
      <c r="L671" s="194">
        <f t="shared" si="426"/>
        <v>1</v>
      </c>
      <c r="M671" s="194">
        <f t="shared" si="426"/>
        <v>1.0000000000000002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3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0.2733601437087641</v>
      </c>
      <c r="G679" s="175">
        <f t="shared" si="428"/>
        <v>0.59067545682470257</v>
      </c>
      <c r="H679" s="175">
        <f t="shared" si="428"/>
        <v>0.77700956638829322</v>
      </c>
      <c r="I679" s="175">
        <f t="shared" si="428"/>
        <v>0.8806370272941515</v>
      </c>
      <c r="J679" s="175">
        <f t="shared" si="428"/>
        <v>0.93996476514432825</v>
      </c>
      <c r="K679" s="175">
        <f t="shared" si="428"/>
        <v>0.96968261306156689</v>
      </c>
      <c r="L679" s="175">
        <f t="shared" si="428"/>
        <v>0.98427650781679366</v>
      </c>
      <c r="M679" s="175">
        <f t="shared" si="428"/>
        <v>0.99208739250503586</v>
      </c>
      <c r="N679" s="175">
        <f t="shared" si="428"/>
        <v>0.99616850859035855</v>
      </c>
      <c r="O679" s="175">
        <f t="shared" si="428"/>
        <v>0.99808860027329438</v>
      </c>
      <c r="P679" s="175">
        <f t="shared" si="428"/>
        <v>0.99905637178568774</v>
      </c>
      <c r="Q679" s="175">
        <f t="shared" si="428"/>
        <v>0.99953509336248536</v>
      </c>
      <c r="R679" s="175">
        <f t="shared" si="428"/>
        <v>0.99978313930342066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-0.47489973113184353</v>
      </c>
      <c r="F680" s="179" t="e">
        <f t="shared" si="428"/>
        <v>#DIV/0!</v>
      </c>
      <c r="G680" s="179">
        <f t="shared" si="428"/>
        <v>0.25886728829686895</v>
      </c>
      <c r="H680" s="179">
        <f t="shared" si="428"/>
        <v>0.58223164119862114</v>
      </c>
      <c r="I680" s="179">
        <f t="shared" si="428"/>
        <v>0.77033709250041638</v>
      </c>
      <c r="J680" s="179">
        <f t="shared" si="428"/>
        <v>0.88228650327977443</v>
      </c>
      <c r="K680" s="179">
        <f t="shared" si="428"/>
        <v>0.93998258646797628</v>
      </c>
      <c r="L680" s="179">
        <f t="shared" si="428"/>
        <v>0.96872763877371204</v>
      </c>
      <c r="M680" s="179">
        <f t="shared" si="428"/>
        <v>0.98421946696650031</v>
      </c>
      <c r="N680" s="179">
        <f t="shared" si="428"/>
        <v>0.99234714471973939</v>
      </c>
      <c r="O680" s="179">
        <f t="shared" si="428"/>
        <v>0.99617971722404497</v>
      </c>
      <c r="P680" s="179">
        <f t="shared" si="428"/>
        <v>0.99811334863811862</v>
      </c>
      <c r="Q680" s="179">
        <f t="shared" si="428"/>
        <v>0.99907032992886868</v>
      </c>
      <c r="R680" s="179">
        <f t="shared" si="428"/>
        <v>0.99956630791812628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-0.20423188769598793</v>
      </c>
      <c r="F681" s="179">
        <f t="shared" si="428"/>
        <v>-0.4843123923819006</v>
      </c>
      <c r="G681" s="179" t="e">
        <f t="shared" si="428"/>
        <v>#DIV/0!</v>
      </c>
      <c r="H681" s="179">
        <f t="shared" si="428"/>
        <v>0.25697992452618618</v>
      </c>
      <c r="I681" s="179">
        <f t="shared" si="428"/>
        <v>0.57453169072812293</v>
      </c>
      <c r="J681" s="179">
        <f t="shared" si="428"/>
        <v>0.77485723603507961</v>
      </c>
      <c r="K681" s="179">
        <f t="shared" si="428"/>
        <v>0.88321779477899831</v>
      </c>
      <c r="L681" s="179">
        <f t="shared" si="428"/>
        <v>0.93861791941897366</v>
      </c>
      <c r="M681" s="179">
        <f t="shared" si="428"/>
        <v>0.96886187603854279</v>
      </c>
      <c r="N681" s="179">
        <f t="shared" si="428"/>
        <v>0.98485507218859658</v>
      </c>
      <c r="O681" s="179">
        <f t="shared" si="428"/>
        <v>0.99242987184322229</v>
      </c>
      <c r="P681" s="179">
        <f t="shared" si="428"/>
        <v>0.99625900334965967</v>
      </c>
      <c r="Q681" s="179">
        <f t="shared" si="428"/>
        <v>0.99815597531375855</v>
      </c>
      <c r="R681" s="179">
        <f t="shared" si="428"/>
        <v>0.99913961425410958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-5.6250056006969924E-2</v>
      </c>
      <c r="F682" s="179">
        <f t="shared" si="428"/>
        <v>-0.22174034100143147</v>
      </c>
      <c r="G682" s="179">
        <f t="shared" si="428"/>
        <v>-0.49318198824401432</v>
      </c>
      <c r="H682" s="179" t="e">
        <f t="shared" si="428"/>
        <v>#DIV/0!</v>
      </c>
      <c r="I682" s="179">
        <f t="shared" si="428"/>
        <v>0.24397035790598434</v>
      </c>
      <c r="J682" s="179">
        <f t="shared" si="428"/>
        <v>0.57860035047504133</v>
      </c>
      <c r="K682" s="179">
        <f t="shared" si="428"/>
        <v>0.7749144727467937</v>
      </c>
      <c r="L682" s="179">
        <f t="shared" si="428"/>
        <v>0.87980302216521422</v>
      </c>
      <c r="M682" s="179">
        <f t="shared" si="428"/>
        <v>0.93840319499321179</v>
      </c>
      <c r="N682" s="179">
        <f t="shared" si="428"/>
        <v>0.96986672671560326</v>
      </c>
      <c r="O682" s="179">
        <f t="shared" si="428"/>
        <v>0.98489900913433337</v>
      </c>
      <c r="P682" s="179">
        <f t="shared" si="428"/>
        <v>0.99252748982389338</v>
      </c>
      <c r="Q682" s="179">
        <f t="shared" si="428"/>
        <v>0.99631420009487881</v>
      </c>
      <c r="R682" s="179">
        <f t="shared" si="428"/>
        <v>0.99827968944795897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-1.4767184326562526E-2</v>
      </c>
      <c r="F683" s="179">
        <f t="shared" si="428"/>
        <v>-6.4261849818903816E-2</v>
      </c>
      <c r="G683" s="179">
        <f t="shared" si="428"/>
        <v>-0.25076164172692089</v>
      </c>
      <c r="H683" s="179">
        <f t="shared" si="428"/>
        <v>-0.50149544210839281</v>
      </c>
      <c r="I683" s="179" t="e">
        <f t="shared" si="428"/>
        <v>#DIV/0!</v>
      </c>
      <c r="J683" s="179">
        <f t="shared" si="428"/>
        <v>0.25637877887138627</v>
      </c>
      <c r="K683" s="179">
        <f t="shared" si="428"/>
        <v>0.58446049904526576</v>
      </c>
      <c r="L683" s="179">
        <f t="shared" si="428"/>
        <v>0.77235662386775605</v>
      </c>
      <c r="M683" s="179">
        <f t="shared" si="428"/>
        <v>0.88121022824687523</v>
      </c>
      <c r="N683" s="179">
        <f t="shared" si="428"/>
        <v>0.94125842752692235</v>
      </c>
      <c r="O683" s="179">
        <f t="shared" si="428"/>
        <v>0.9704179107124693</v>
      </c>
      <c r="P683" s="179">
        <f t="shared" si="428"/>
        <v>0.98532444637195193</v>
      </c>
      <c r="Q683" s="179">
        <f t="shared" si="428"/>
        <v>0.99275213423620312</v>
      </c>
      <c r="R683" s="179">
        <f t="shared" si="428"/>
        <v>0.99661489371372047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-3.7054883286126057E-3</v>
      </c>
      <c r="F684" s="179">
        <f t="shared" si="428"/>
        <v>-1.6438511034945185E-2</v>
      </c>
      <c r="G684" s="179">
        <f t="shared" si="428"/>
        <v>-7.2923261187775146E-2</v>
      </c>
      <c r="H684" s="179">
        <f t="shared" si="428"/>
        <v>-0.27423249278106526</v>
      </c>
      <c r="I684" s="179">
        <f t="shared" si="428"/>
        <v>-0.50565547667303246</v>
      </c>
      <c r="J684" s="179" t="e">
        <f t="shared" si="428"/>
        <v>#DIV/0!</v>
      </c>
      <c r="K684" s="179">
        <f t="shared" si="428"/>
        <v>0.25644315962126157</v>
      </c>
      <c r="L684" s="179">
        <f t="shared" si="428"/>
        <v>0.57606146085126353</v>
      </c>
      <c r="M684" s="179">
        <f t="shared" si="428"/>
        <v>0.77167752469396933</v>
      </c>
      <c r="N684" s="179">
        <f t="shared" si="428"/>
        <v>0.8847807049931331</v>
      </c>
      <c r="O684" s="179">
        <f t="shared" si="428"/>
        <v>0.94142319422986498</v>
      </c>
      <c r="P684" s="179">
        <f t="shared" si="428"/>
        <v>0.97079323644091842</v>
      </c>
      <c r="Q684" s="179">
        <f t="shared" si="428"/>
        <v>0.98553880810610861</v>
      </c>
      <c r="R684" s="179">
        <f t="shared" si="428"/>
        <v>0.99323689584632557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-9.271346789950333E-4</v>
      </c>
      <c r="F685" s="179">
        <f t="shared" si="428"/>
        <v>-4.1292775660212505E-3</v>
      </c>
      <c r="G685" s="179">
        <f t="shared" si="428"/>
        <v>-1.878283098758984E-2</v>
      </c>
      <c r="H685" s="179">
        <f t="shared" si="428"/>
        <v>-8.2116708501451002E-2</v>
      </c>
      <c r="I685" s="179">
        <f t="shared" si="428"/>
        <v>-0.28360656646563426</v>
      </c>
      <c r="J685" s="179">
        <f t="shared" si="428"/>
        <v>-0.50171222951196115</v>
      </c>
      <c r="K685" s="179" t="e">
        <f t="shared" si="428"/>
        <v>#DIV/0!</v>
      </c>
      <c r="L685" s="179">
        <f t="shared" si="428"/>
        <v>0.24993268822094411</v>
      </c>
      <c r="M685" s="179">
        <f t="shared" si="428"/>
        <v>0.5750903962600793</v>
      </c>
      <c r="N685" s="179">
        <f t="shared" si="428"/>
        <v>0.77785057826708759</v>
      </c>
      <c r="O685" s="179">
        <f t="shared" si="428"/>
        <v>0.885088841763776</v>
      </c>
      <c r="P685" s="179">
        <f t="shared" si="428"/>
        <v>0.94214996493156478</v>
      </c>
      <c r="Q685" s="179">
        <f t="shared" si="428"/>
        <v>0.97121400571772321</v>
      </c>
      <c r="R685" s="179">
        <f t="shared" si="428"/>
        <v>0.98650202369597728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-2.3182846138854147E-4</v>
      </c>
      <c r="F686" s="179">
        <f t="shared" si="428"/>
        <v>-1.033429424145944E-3</v>
      </c>
      <c r="G686" s="179">
        <f t="shared" si="428"/>
        <v>-4.7256227400766281E-3</v>
      </c>
      <c r="H686" s="179">
        <f t="shared" si="428"/>
        <v>-2.1299527944167042E-2</v>
      </c>
      <c r="I686" s="179">
        <f t="shared" si="428"/>
        <v>-8.6064025698973076E-2</v>
      </c>
      <c r="J686" s="179">
        <f t="shared" si="428"/>
        <v>-0.27023714226081541</v>
      </c>
      <c r="K686" s="179">
        <f t="shared" si="428"/>
        <v>-0.50163347024055038</v>
      </c>
      <c r="L686" s="179" t="e">
        <f t="shared" si="428"/>
        <v>#DIV/0!</v>
      </c>
      <c r="M686" s="179">
        <f t="shared" si="428"/>
        <v>0.24918934668736581</v>
      </c>
      <c r="N686" s="179">
        <f t="shared" si="428"/>
        <v>0.58397549920527136</v>
      </c>
      <c r="O686" s="179">
        <f t="shared" si="428"/>
        <v>0.77838559697389442</v>
      </c>
      <c r="P686" s="179">
        <f t="shared" si="428"/>
        <v>0.886449279205898</v>
      </c>
      <c r="Q686" s="179">
        <f t="shared" si="428"/>
        <v>0.94295984405210653</v>
      </c>
      <c r="R686" s="179">
        <f t="shared" si="428"/>
        <v>0.97311538632509498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-5.7959825998578385E-5</v>
      </c>
      <c r="F687" s="179">
        <f t="shared" si="428"/>
        <v>-2.5842305593010698E-4</v>
      </c>
      <c r="G687" s="179">
        <f t="shared" si="428"/>
        <v>-1.1831197570417236E-3</v>
      </c>
      <c r="H687" s="179">
        <f t="shared" si="428"/>
        <v>-5.3674460853084752E-3</v>
      </c>
      <c r="I687" s="179">
        <f t="shared" si="428"/>
        <v>-2.2403015976866156E-2</v>
      </c>
      <c r="J687" s="179">
        <f t="shared" si="428"/>
        <v>-8.0642482785160716E-2</v>
      </c>
      <c r="K687" s="179">
        <f t="shared" si="428"/>
        <v>-0.26998090318030787</v>
      </c>
      <c r="L687" s="179">
        <f t="shared" si="428"/>
        <v>-0.50993731486284177</v>
      </c>
      <c r="M687" s="179" t="e">
        <f t="shared" si="428"/>
        <v>#DIV/0!</v>
      </c>
      <c r="N687" s="179">
        <f t="shared" si="428"/>
        <v>0.25606321281413724</v>
      </c>
      <c r="O687" s="179">
        <f t="shared" si="428"/>
        <v>0.58475176038560961</v>
      </c>
      <c r="P687" s="179">
        <f t="shared" si="428"/>
        <v>0.78075207642442623</v>
      </c>
      <c r="Q687" s="179">
        <f t="shared" si="428"/>
        <v>0.88794369679765783</v>
      </c>
      <c r="R687" s="179">
        <f t="shared" si="428"/>
        <v>0.94666379494708464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-1.4490123154958239E-5</v>
      </c>
      <c r="F688" s="179">
        <f t="shared" si="428"/>
        <v>-6.4609755947807245E-5</v>
      </c>
      <c r="G688" s="179">
        <f t="shared" si="428"/>
        <v>-2.9588213455430235E-4</v>
      </c>
      <c r="H688" s="179">
        <f t="shared" si="428"/>
        <v>-1.3443210974058346E-3</v>
      </c>
      <c r="I688" s="179">
        <f t="shared" si="428"/>
        <v>-5.6503654197353082E-3</v>
      </c>
      <c r="J688" s="179">
        <f t="shared" si="428"/>
        <v>-2.0905171043778044E-2</v>
      </c>
      <c r="K688" s="179">
        <f t="shared" si="428"/>
        <v>-8.054033461936641E-2</v>
      </c>
      <c r="L688" s="179">
        <f t="shared" si="428"/>
        <v>-0.29943293896478568</v>
      </c>
      <c r="M688" s="179">
        <f t="shared" si="428"/>
        <v>-0.51093110036969847</v>
      </c>
      <c r="N688" s="179" t="e">
        <f t="shared" si="428"/>
        <v>#DIV/0!</v>
      </c>
      <c r="O688" s="179">
        <f t="shared" si="428"/>
        <v>0.25667157098925419</v>
      </c>
      <c r="P688" s="179">
        <f t="shared" si="428"/>
        <v>0.58819726665913608</v>
      </c>
      <c r="Q688" s="179">
        <f t="shared" si="428"/>
        <v>0.78325063982228982</v>
      </c>
      <c r="R688" s="179">
        <f t="shared" si="428"/>
        <v>0.89496679113138566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-3.6225411186866069E-6</v>
      </c>
      <c r="F689" s="179">
        <f t="shared" si="428"/>
        <v>-1.6152684926449474E-5</v>
      </c>
      <c r="G689" s="179">
        <f t="shared" si="428"/>
        <v>-7.3976766354287115E-5</v>
      </c>
      <c r="H689" s="179">
        <f t="shared" si="428"/>
        <v>-3.3622751271892166E-4</v>
      </c>
      <c r="I689" s="179">
        <f t="shared" si="428"/>
        <v>-1.4154741479086308E-3</v>
      </c>
      <c r="J689" s="179">
        <f t="shared" si="428"/>
        <v>-5.2675388811140996E-3</v>
      </c>
      <c r="K689" s="179">
        <f t="shared" si="428"/>
        <v>-2.0877068490363002E-2</v>
      </c>
      <c r="L689" s="179">
        <f t="shared" si="428"/>
        <v>-9.272388040020739E-2</v>
      </c>
      <c r="M689" s="179">
        <f t="shared" si="428"/>
        <v>-0.30332090287727181</v>
      </c>
      <c r="N689" s="179">
        <f t="shared" si="428"/>
        <v>-0.50209920450309342</v>
      </c>
      <c r="O689" s="179" t="e">
        <f t="shared" si="428"/>
        <v>#DIV/0!</v>
      </c>
      <c r="P689" s="179">
        <f t="shared" si="428"/>
        <v>0.2593872446202069</v>
      </c>
      <c r="Q689" s="179">
        <f t="shared" si="428"/>
        <v>0.59133682154733314</v>
      </c>
      <c r="R689" s="179">
        <f t="shared" si="428"/>
        <v>0.79583157050177056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-9.0563592260956041E-7</v>
      </c>
      <c r="F690" s="179">
        <f t="shared" si="428"/>
        <v>-4.0381864918556294E-6</v>
      </c>
      <c r="G690" s="179">
        <f t="shared" si="428"/>
        <v>-1.849457630664867E-5</v>
      </c>
      <c r="H690" s="179">
        <f t="shared" si="428"/>
        <v>-8.4065875961273842E-5</v>
      </c>
      <c r="I690" s="179">
        <f t="shared" si="428"/>
        <v>-3.5404157595833851E-4</v>
      </c>
      <c r="J690" s="179">
        <f t="shared" si="428"/>
        <v>-1.319272223113444E-3</v>
      </c>
      <c r="K690" s="179">
        <f t="shared" si="428"/>
        <v>-5.2603632989726276E-3</v>
      </c>
      <c r="L690" s="179">
        <f t="shared" si="428"/>
        <v>-2.4260045864578143E-2</v>
      </c>
      <c r="M690" s="179">
        <f t="shared" si="428"/>
        <v>-9.4401827572465458E-2</v>
      </c>
      <c r="N690" s="179">
        <f t="shared" si="428"/>
        <v>-0.27150206394768844</v>
      </c>
      <c r="O690" s="179">
        <f t="shared" si="428"/>
        <v>-0.50135456417099289</v>
      </c>
      <c r="P690" s="179" t="e">
        <f t="shared" si="428"/>
        <v>#DIV/0!</v>
      </c>
      <c r="Q690" s="179">
        <f t="shared" si="428"/>
        <v>0.25939116389216926</v>
      </c>
      <c r="R690" s="179">
        <f t="shared" si="428"/>
        <v>0.61112324480920766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-2.300460550435595E-7</v>
      </c>
      <c r="F691" s="179">
        <f t="shared" si="428"/>
        <v>-1.0257649403180902E-6</v>
      </c>
      <c r="G691" s="179">
        <f t="shared" si="428"/>
        <v>-4.697942443342941E-6</v>
      </c>
      <c r="H691" s="179">
        <f t="shared" si="428"/>
        <v>-2.1354639413113016E-5</v>
      </c>
      <c r="I691" s="179">
        <f t="shared" si="428"/>
        <v>-8.9942926458009837E-5</v>
      </c>
      <c r="J691" s="179">
        <f t="shared" si="428"/>
        <v>-3.35260844998049E-4</v>
      </c>
      <c r="K691" s="179">
        <f t="shared" si="428"/>
        <v>-1.3386207276664544E-3</v>
      </c>
      <c r="L691" s="179">
        <f t="shared" si="428"/>
        <v>-6.2241060277631825E-3</v>
      </c>
      <c r="M691" s="179">
        <f t="shared" si="428"/>
        <v>-2.5122425051955902E-2</v>
      </c>
      <c r="N691" s="179">
        <f t="shared" si="428"/>
        <v>-8.2381781778743529E-2</v>
      </c>
      <c r="O691" s="179">
        <f t="shared" si="428"/>
        <v>-0.27229388781110275</v>
      </c>
      <c r="P691" s="179">
        <f t="shared" si="428"/>
        <v>-0.4985798650456339</v>
      </c>
      <c r="Q691" s="179" t="e">
        <f t="shared" si="428"/>
        <v>#DIV/0!</v>
      </c>
      <c r="R691" s="179">
        <f t="shared" si="428"/>
        <v>0.28558247706008855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-5.5700244126179647E-8</v>
      </c>
      <c r="F692" s="179">
        <f t="shared" si="428"/>
        <v>-2.4836491443483539E-7</v>
      </c>
      <c r="G692" s="179">
        <f t="shared" si="428"/>
        <v>-1.1374977722178254E-6</v>
      </c>
      <c r="H692" s="179">
        <f t="shared" si="428"/>
        <v>-5.1705585825015223E-6</v>
      </c>
      <c r="I692" s="179">
        <f t="shared" si="428"/>
        <v>-2.1778225694420042E-5</v>
      </c>
      <c r="J692" s="179">
        <f t="shared" si="428"/>
        <v>-8.1184366710971946E-5</v>
      </c>
      <c r="K692" s="179">
        <f t="shared" si="428"/>
        <v>-3.2425955297901655E-4</v>
      </c>
      <c r="L692" s="179">
        <f t="shared" si="428"/>
        <v>-1.5106180411931845E-3</v>
      </c>
      <c r="M692" s="179">
        <f t="shared" si="428"/>
        <v>-6.1475722291671102E-3</v>
      </c>
      <c r="N692" s="179">
        <f t="shared" si="428"/>
        <v>-2.0712516753101925E-2</v>
      </c>
      <c r="O692" s="179">
        <f t="shared" si="428"/>
        <v>-7.8967239890117974E-2</v>
      </c>
      <c r="P692" s="179">
        <f t="shared" si="428"/>
        <v>-0.25571861993666772</v>
      </c>
      <c r="Q692" s="179">
        <f t="shared" si="428"/>
        <v>-0.49069033584673588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-8.8158244042608299E-10</v>
      </c>
      <c r="F693" s="179">
        <f t="shared" si="428"/>
        <v>-3.9309371849364252E-9</v>
      </c>
      <c r="G693" s="179">
        <f t="shared" si="428"/>
        <v>-1.8003484178701146E-8</v>
      </c>
      <c r="H693" s="179">
        <f t="shared" si="428"/>
        <v>-8.1835965050472018E-8</v>
      </c>
      <c r="I693" s="179">
        <f t="shared" si="428"/>
        <v>-3.4469298290882582E-7</v>
      </c>
      <c r="J693" s="179">
        <f t="shared" si="428"/>
        <v>-1.2849697667734406E-6</v>
      </c>
      <c r="K693" s="179">
        <f t="shared" si="428"/>
        <v>-5.1328401824715395E-6</v>
      </c>
      <c r="L693" s="179">
        <f t="shared" si="428"/>
        <v>-2.3926071147650533E-5</v>
      </c>
      <c r="M693" s="179">
        <f t="shared" si="428"/>
        <v>-9.7597140894364502E-5</v>
      </c>
      <c r="N693" s="179">
        <f t="shared" si="428"/>
        <v>-3.3113213794296184E-4</v>
      </c>
      <c r="O693" s="179">
        <f t="shared" si="428"/>
        <v>-1.3069305497089409E-3</v>
      </c>
      <c r="P693" s="179">
        <f t="shared" si="428"/>
        <v>-4.9394531247122569E-3</v>
      </c>
      <c r="Q693" s="179">
        <f t="shared" si="428"/>
        <v>-1.7701813217355034E-2</v>
      </c>
      <c r="R693" s="179">
        <f t="shared" si="428"/>
        <v>-6.0287009864992233E-2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-2.0865856582917858E-13</v>
      </c>
      <c r="F694" s="179">
        <f t="shared" si="428"/>
        <v>-9.3039933484517995E-13</v>
      </c>
      <c r="G694" s="179">
        <f t="shared" si="428"/>
        <v>-4.2611797156656126E-12</v>
      </c>
      <c r="H694" s="179">
        <f t="shared" si="428"/>
        <v>-1.9369459840911327E-11</v>
      </c>
      <c r="I694" s="179">
        <f t="shared" si="428"/>
        <v>-8.1584150363901214E-11</v>
      </c>
      <c r="J694" s="179">
        <f t="shared" si="428"/>
        <v>-3.0413501986732492E-10</v>
      </c>
      <c r="K694" s="179">
        <f t="shared" si="428"/>
        <v>-1.2148760304668402E-9</v>
      </c>
      <c r="L694" s="179">
        <f t="shared" si="428"/>
        <v>-5.6630385735791381E-9</v>
      </c>
      <c r="M694" s="179">
        <f t="shared" si="428"/>
        <v>-2.310098281061284E-8</v>
      </c>
      <c r="N694" s="179">
        <f t="shared" si="428"/>
        <v>-7.8385608551834731E-8</v>
      </c>
      <c r="O694" s="179">
        <f t="shared" si="428"/>
        <v>-3.0950792649008073E-7</v>
      </c>
      <c r="P694" s="179">
        <f t="shared" si="428"/>
        <v>-1.1715978979501194E-6</v>
      </c>
      <c r="Q694" s="179">
        <f t="shared" si="428"/>
        <v>-4.2220936811711718E-6</v>
      </c>
      <c r="R694" s="179">
        <f t="shared" si="428"/>
        <v>-1.4647613182828629E-5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20.25" x14ac:dyDescent="0.3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3.9000449303974893E-2</v>
      </c>
      <c r="F806" s="179">
        <f t="shared" si="503"/>
        <v>4.23314241693208E-2</v>
      </c>
      <c r="G806" s="179">
        <f t="shared" si="503"/>
        <v>3.595848383883482E-2</v>
      </c>
      <c r="H806" s="179">
        <f t="shared" si="503"/>
        <v>3.5654582737165472E-2</v>
      </c>
      <c r="I806" s="179">
        <f t="shared" si="503"/>
        <v>3.6147772275749591E-2</v>
      </c>
      <c r="J806" s="179">
        <f t="shared" si="503"/>
        <v>3.748780149929086E-2</v>
      </c>
      <c r="K806" s="179">
        <f t="shared" si="503"/>
        <v>3.764434926632039E-2</v>
      </c>
      <c r="L806" s="179">
        <f t="shared" si="503"/>
        <v>3.5933573951674645E-2</v>
      </c>
      <c r="M806" s="179">
        <f t="shared" si="503"/>
        <v>3.5743657576900338E-2</v>
      </c>
      <c r="N806" s="179">
        <f t="shared" si="503"/>
        <v>3.7588267763872002E-2</v>
      </c>
      <c r="O806" s="179">
        <f t="shared" si="503"/>
        <v>3.7753031328378067E-2</v>
      </c>
      <c r="P806" s="179">
        <f t="shared" si="503"/>
        <v>3.8488471781467297E-2</v>
      </c>
      <c r="Q806" s="179">
        <f t="shared" si="503"/>
        <v>3.9801243675103078E-2</v>
      </c>
      <c r="R806" s="179">
        <f t="shared" si="503"/>
        <v>4.2991385840825978E-2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0.19124724396899478</v>
      </c>
      <c r="F807" s="179">
        <f t="shared" si="503"/>
        <v>0.31606703898401101</v>
      </c>
      <c r="G807" s="179">
        <f t="shared" si="503"/>
        <v>0.33382082742136043</v>
      </c>
      <c r="H807" s="179">
        <f t="shared" si="503"/>
        <v>0.2924245268629076</v>
      </c>
      <c r="I807" s="179">
        <f t="shared" si="503"/>
        <v>0.29269456196230653</v>
      </c>
      <c r="J807" s="179">
        <f t="shared" si="503"/>
        <v>0.3112764148286325</v>
      </c>
      <c r="K807" s="179">
        <f t="shared" si="503"/>
        <v>0.31573842465780438</v>
      </c>
      <c r="L807" s="179">
        <f t="shared" si="503"/>
        <v>0.30221662091697549</v>
      </c>
      <c r="M807" s="179">
        <f t="shared" si="503"/>
        <v>0.30082000228567668</v>
      </c>
      <c r="N807" s="179">
        <f t="shared" si="503"/>
        <v>0.3163964629551313</v>
      </c>
      <c r="O807" s="179">
        <f t="shared" si="503"/>
        <v>0.31779705029799721</v>
      </c>
      <c r="P807" s="179">
        <f t="shared" si="503"/>
        <v>0.32399132433821071</v>
      </c>
      <c r="Q807" s="179">
        <f t="shared" si="503"/>
        <v>0.33504298664596605</v>
      </c>
      <c r="R807" s="179">
        <f t="shared" si="503"/>
        <v>0.36189754820449327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7.2218180041862298E-2</v>
      </c>
      <c r="F808" s="179">
        <f t="shared" si="503"/>
        <v>0.14616093012860806</v>
      </c>
      <c r="G808" s="179">
        <f t="shared" si="503"/>
        <v>0.2331359446092611</v>
      </c>
      <c r="H808" s="179">
        <f t="shared" si="503"/>
        <v>0.2479139194717567</v>
      </c>
      <c r="I808" s="179">
        <f t="shared" si="503"/>
        <v>0.22339093789626593</v>
      </c>
      <c r="J808" s="179">
        <f t="shared" si="503"/>
        <v>0.23256346039762327</v>
      </c>
      <c r="K808" s="179">
        <f t="shared" si="503"/>
        <v>0.24239774849359569</v>
      </c>
      <c r="L808" s="179">
        <f t="shared" si="503"/>
        <v>0.23440862558753447</v>
      </c>
      <c r="M808" s="179">
        <f t="shared" si="503"/>
        <v>0.23394035129851107</v>
      </c>
      <c r="N808" s="179">
        <f t="shared" si="503"/>
        <v>0.24621618378502486</v>
      </c>
      <c r="O808" s="179">
        <f t="shared" si="503"/>
        <v>0.24734895285908309</v>
      </c>
      <c r="P808" s="179">
        <f t="shared" si="503"/>
        <v>0.25218102925861768</v>
      </c>
      <c r="Q808" s="179">
        <f t="shared" si="503"/>
        <v>0.26078600915555927</v>
      </c>
      <c r="R808" s="179">
        <f t="shared" si="503"/>
        <v>0.28168948334148275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3.6875305571433266E-2</v>
      </c>
      <c r="F809" s="179">
        <f t="shared" si="503"/>
        <v>7.7041980752456884E-2</v>
      </c>
      <c r="G809" s="179">
        <f t="shared" si="503"/>
        <v>0.15318575064061232</v>
      </c>
      <c r="H809" s="179">
        <f t="shared" si="503"/>
        <v>0.24008842206404338</v>
      </c>
      <c r="I809" s="179">
        <f t="shared" si="503"/>
        <v>0.2558466414685886</v>
      </c>
      <c r="J809" s="179">
        <f t="shared" si="503"/>
        <v>0.24060096357345598</v>
      </c>
      <c r="K809" s="179">
        <f t="shared" si="503"/>
        <v>0.24701696625271388</v>
      </c>
      <c r="L809" s="179">
        <f t="shared" si="503"/>
        <v>0.24543937010399974</v>
      </c>
      <c r="M809" s="179">
        <f t="shared" si="503"/>
        <v>0.24722859452333087</v>
      </c>
      <c r="N809" s="179">
        <f t="shared" si="503"/>
        <v>0.26084811774287225</v>
      </c>
      <c r="O809" s="179">
        <f t="shared" si="503"/>
        <v>0.26222172259162035</v>
      </c>
      <c r="P809" s="179">
        <f t="shared" si="503"/>
        <v>0.26738873090897586</v>
      </c>
      <c r="Q809" s="179">
        <f t="shared" si="503"/>
        <v>0.27652416567028526</v>
      </c>
      <c r="R809" s="179">
        <f t="shared" si="503"/>
        <v>0.2986924003509126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1.1636914309805263E-2</v>
      </c>
      <c r="F810" s="179">
        <f t="shared" si="506"/>
        <v>2.3925232765282762E-2</v>
      </c>
      <c r="G810" s="179">
        <f t="shared" si="506"/>
        <v>4.9659595635909937E-2</v>
      </c>
      <c r="H810" s="179">
        <f t="shared" si="506"/>
        <v>9.9461542310597464E-2</v>
      </c>
      <c r="I810" s="179">
        <f t="shared" si="506"/>
        <v>0.15341575741342511</v>
      </c>
      <c r="J810" s="179">
        <f t="shared" si="506"/>
        <v>0.17178292894822772</v>
      </c>
      <c r="K810" s="179">
        <f t="shared" si="506"/>
        <v>0.15795539446928472</v>
      </c>
      <c r="L810" s="179">
        <f t="shared" si="506"/>
        <v>0.15530410256308841</v>
      </c>
      <c r="M810" s="179">
        <f t="shared" si="506"/>
        <v>0.16020468811221911</v>
      </c>
      <c r="N810" s="179">
        <f t="shared" si="506"/>
        <v>0.17058679319584874</v>
      </c>
      <c r="O810" s="179">
        <f t="shared" si="506"/>
        <v>0.17193758577039958</v>
      </c>
      <c r="P810" s="179">
        <f t="shared" si="506"/>
        <v>0.17544287019767177</v>
      </c>
      <c r="Q810" s="179">
        <f t="shared" si="506"/>
        <v>0.18146751749761539</v>
      </c>
      <c r="R810" s="179">
        <f t="shared" si="506"/>
        <v>0.19602394758659258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3.2583967816342996E-3</v>
      </c>
      <c r="F811" s="179">
        <f t="shared" si="506"/>
        <v>6.5785094149790014E-3</v>
      </c>
      <c r="G811" s="179">
        <f t="shared" si="506"/>
        <v>1.343511701611076E-2</v>
      </c>
      <c r="H811" s="179">
        <f t="shared" si="506"/>
        <v>2.8362794950166241E-2</v>
      </c>
      <c r="I811" s="179">
        <f t="shared" si="506"/>
        <v>5.593283944373674E-2</v>
      </c>
      <c r="J811" s="179">
        <f t="shared" si="506"/>
        <v>8.9399869435569601E-2</v>
      </c>
      <c r="K811" s="179">
        <f t="shared" si="506"/>
        <v>9.8448054047454159E-2</v>
      </c>
      <c r="L811" s="179">
        <f t="shared" si="506"/>
        <v>8.7406215657091238E-2</v>
      </c>
      <c r="M811" s="179">
        <f t="shared" si="506"/>
        <v>8.8521943077598989E-2</v>
      </c>
      <c r="N811" s="179">
        <f t="shared" si="506"/>
        <v>9.6421435420766213E-2</v>
      </c>
      <c r="O811" s="179">
        <f t="shared" si="506"/>
        <v>9.814290181817642E-2</v>
      </c>
      <c r="P811" s="179">
        <f t="shared" si="506"/>
        <v>0.10040791927359037</v>
      </c>
      <c r="Q811" s="179">
        <f t="shared" si="506"/>
        <v>0.10392568674138239</v>
      </c>
      <c r="R811" s="179">
        <f t="shared" si="506"/>
        <v>0.11228188175077428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7.2201095412456498E-4</v>
      </c>
      <c r="F812" s="179">
        <f t="shared" si="506"/>
        <v>1.4405555229514931E-3</v>
      </c>
      <c r="G812" s="179">
        <f t="shared" si="506"/>
        <v>2.8835134739924294E-3</v>
      </c>
      <c r="H812" s="179">
        <f t="shared" si="506"/>
        <v>5.993290955033633E-3</v>
      </c>
      <c r="I812" s="179">
        <f t="shared" si="506"/>
        <v>1.2514213005848032E-2</v>
      </c>
      <c r="J812" s="179">
        <f t="shared" si="506"/>
        <v>2.5180200961669359E-2</v>
      </c>
      <c r="K812" s="179">
        <f t="shared" si="506"/>
        <v>4.0116153817138206E-2</v>
      </c>
      <c r="L812" s="179">
        <f t="shared" si="506"/>
        <v>4.2114081475047284E-2</v>
      </c>
      <c r="M812" s="179">
        <f t="shared" si="506"/>
        <v>3.9049881815635151E-2</v>
      </c>
      <c r="N812" s="179">
        <f t="shared" si="506"/>
        <v>4.1553055890239977E-2</v>
      </c>
      <c r="O812" s="179">
        <f t="shared" si="506"/>
        <v>4.3437802940372632E-2</v>
      </c>
      <c r="P812" s="179">
        <f t="shared" si="506"/>
        <v>4.4878553646682369E-2</v>
      </c>
      <c r="Q812" s="179">
        <f t="shared" si="506"/>
        <v>4.6574066717217338E-2</v>
      </c>
      <c r="R812" s="179">
        <f t="shared" si="506"/>
        <v>5.0354258513365897E-2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2.7877602980328105E-4</v>
      </c>
      <c r="F813" s="179">
        <f t="shared" si="506"/>
        <v>5.5254249900268753E-4</v>
      </c>
      <c r="G813" s="179">
        <f t="shared" si="506"/>
        <v>1.0913789812946894E-3</v>
      </c>
      <c r="H813" s="179">
        <f t="shared" si="506"/>
        <v>2.2199178651121729E-3</v>
      </c>
      <c r="I813" s="179">
        <f t="shared" si="506"/>
        <v>4.5705196003357771E-3</v>
      </c>
      <c r="J813" s="179">
        <f t="shared" si="506"/>
        <v>9.7198485317094331E-3</v>
      </c>
      <c r="K813" s="179">
        <f t="shared" si="506"/>
        <v>1.9568390075681247E-2</v>
      </c>
      <c r="L813" s="179">
        <f t="shared" si="506"/>
        <v>3.0084945665975114E-2</v>
      </c>
      <c r="M813" s="179">
        <f t="shared" si="506"/>
        <v>3.2545199753694749E-2</v>
      </c>
      <c r="N813" s="179">
        <f t="shared" si="506"/>
        <v>3.1476987059759293E-2</v>
      </c>
      <c r="O813" s="179">
        <f t="shared" si="506"/>
        <v>3.2417657122690985E-2</v>
      </c>
      <c r="P813" s="179">
        <f t="shared" si="506"/>
        <v>3.4400983152447072E-2</v>
      </c>
      <c r="Q813" s="179">
        <f t="shared" si="506"/>
        <v>3.6056162486944418E-2</v>
      </c>
      <c r="R813" s="179">
        <f t="shared" si="506"/>
        <v>3.9091000751543613E-2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3.0864097770176742E-4</v>
      </c>
      <c r="F814" s="179">
        <f t="shared" si="509"/>
        <v>6.0960410734747696E-4</v>
      </c>
      <c r="G814" s="179">
        <f t="shared" si="509"/>
        <v>1.1950832062706256E-3</v>
      </c>
      <c r="H814" s="179">
        <f t="shared" si="509"/>
        <v>2.3955769381101746E-3</v>
      </c>
      <c r="I814" s="179">
        <f t="shared" si="509"/>
        <v>4.8276782370128904E-3</v>
      </c>
      <c r="J814" s="179">
        <f t="shared" si="509"/>
        <v>1.0166526383117627E-2</v>
      </c>
      <c r="K814" s="179">
        <f t="shared" si="509"/>
        <v>2.1590890385398919E-2</v>
      </c>
      <c r="L814" s="179">
        <f t="shared" si="509"/>
        <v>4.3192838304078496E-2</v>
      </c>
      <c r="M814" s="179">
        <f t="shared" si="509"/>
        <v>6.655401099012255E-2</v>
      </c>
      <c r="N814" s="179">
        <f t="shared" si="509"/>
        <v>7.6019553870934717E-2</v>
      </c>
      <c r="O814" s="179">
        <f t="shared" si="509"/>
        <v>7.0142063711548935E-2</v>
      </c>
      <c r="P814" s="179">
        <f t="shared" si="509"/>
        <v>7.3283789147237072E-2</v>
      </c>
      <c r="Q814" s="179">
        <f t="shared" si="509"/>
        <v>7.895643614121596E-2</v>
      </c>
      <c r="R814" s="179">
        <f t="shared" si="509"/>
        <v>8.6500914913126559E-2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1.0119944326845869E-4</v>
      </c>
      <c r="F815" s="179">
        <f t="shared" si="509"/>
        <v>1.9952384498472895E-4</v>
      </c>
      <c r="G815" s="179">
        <f t="shared" si="509"/>
        <v>3.8960231629455024E-4</v>
      </c>
      <c r="H815" s="179">
        <f t="shared" si="509"/>
        <v>7.7450921112102891E-4</v>
      </c>
      <c r="I815" s="179">
        <f t="shared" si="509"/>
        <v>1.5380293353113449E-3</v>
      </c>
      <c r="J815" s="179">
        <f t="shared" si="509"/>
        <v>3.1831046608289076E-3</v>
      </c>
      <c r="K815" s="179">
        <f t="shared" si="509"/>
        <v>6.67789448808367E-3</v>
      </c>
      <c r="L815" s="179">
        <f t="shared" si="509"/>
        <v>1.4218117367629388E-2</v>
      </c>
      <c r="M815" s="179">
        <f t="shared" si="509"/>
        <v>2.8358291712897839E-2</v>
      </c>
      <c r="N815" s="179">
        <f t="shared" si="509"/>
        <v>4.538885049458289E-2</v>
      </c>
      <c r="O815" s="179">
        <f t="shared" si="509"/>
        <v>5.0149795541739817E-2</v>
      </c>
      <c r="P815" s="179">
        <f t="shared" si="509"/>
        <v>4.6720706364438577E-2</v>
      </c>
      <c r="Q815" s="179">
        <f t="shared" si="509"/>
        <v>4.9593319978747073E-2</v>
      </c>
      <c r="R815" s="179">
        <f t="shared" si="509"/>
        <v>5.5981278227454107E-2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1.9598721594315196E-5</v>
      </c>
      <c r="F816" s="179">
        <f t="shared" si="509"/>
        <v>3.8605634192845558E-5</v>
      </c>
      <c r="G816" s="179">
        <f t="shared" si="509"/>
        <v>7.5230167738179611E-5</v>
      </c>
      <c r="H816" s="179">
        <f t="shared" si="509"/>
        <v>1.488961541839573E-4</v>
      </c>
      <c r="I816" s="179">
        <f t="shared" si="509"/>
        <v>2.9320501418788724E-4</v>
      </c>
      <c r="J816" s="179">
        <f t="shared" si="509"/>
        <v>5.9949061096708936E-4</v>
      </c>
      <c r="K816" s="179">
        <f t="shared" si="509"/>
        <v>1.2340020999305128E-3</v>
      </c>
      <c r="L816" s="179">
        <f t="shared" si="509"/>
        <v>2.5842974023459137E-3</v>
      </c>
      <c r="M816" s="179">
        <f t="shared" si="509"/>
        <v>5.5156955958165993E-3</v>
      </c>
      <c r="N816" s="179">
        <f t="shared" si="509"/>
        <v>1.1062049997375053E-2</v>
      </c>
      <c r="O816" s="179">
        <f t="shared" si="509"/>
        <v>1.7652386456812996E-2</v>
      </c>
      <c r="P816" s="179">
        <f t="shared" si="509"/>
        <v>1.9818715363584902E-2</v>
      </c>
      <c r="Q816" s="179">
        <f t="shared" si="509"/>
        <v>1.8564862210465074E-2</v>
      </c>
      <c r="R816" s="179">
        <f t="shared" si="509"/>
        <v>2.0664030897484361E-2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1.0446200778806771E-5</v>
      </c>
      <c r="F817" s="179">
        <f t="shared" si="509"/>
        <v>2.0567656161958523E-5</v>
      </c>
      <c r="G817" s="179">
        <f t="shared" si="509"/>
        <v>4.0038806750580957E-5</v>
      </c>
      <c r="H817" s="179">
        <f t="shared" si="509"/>
        <v>7.9067122631506004E-5</v>
      </c>
      <c r="I817" s="179">
        <f t="shared" si="509"/>
        <v>1.5500956369228806E-4</v>
      </c>
      <c r="J817" s="179">
        <f t="shared" si="509"/>
        <v>3.1474978053784201E-4</v>
      </c>
      <c r="K817" s="179">
        <f t="shared" si="509"/>
        <v>6.3954533372347967E-4</v>
      </c>
      <c r="L817" s="179">
        <f t="shared" si="509"/>
        <v>1.3070609761850101E-3</v>
      </c>
      <c r="M817" s="179">
        <f t="shared" si="509"/>
        <v>2.7584387741185754E-3</v>
      </c>
      <c r="N817" s="179">
        <f t="shared" si="509"/>
        <v>5.8660012987341841E-3</v>
      </c>
      <c r="O817" s="179">
        <f t="shared" si="509"/>
        <v>1.1796207570776216E-2</v>
      </c>
      <c r="P817" s="179">
        <f t="shared" si="509"/>
        <v>1.9012985104891956E-2</v>
      </c>
      <c r="Q817" s="179">
        <f t="shared" si="509"/>
        <v>2.1682774091471176E-2</v>
      </c>
      <c r="R817" s="179">
        <f t="shared" si="509"/>
        <v>2.073272890407702E-2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20.25" x14ac:dyDescent="0.3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5.2958184675698884E-2</v>
      </c>
      <c r="F933" s="179" t="e">
        <f t="shared" si="605"/>
        <v>#DIV/0!</v>
      </c>
      <c r="G933" s="179">
        <f t="shared" si="605"/>
        <v>3.646671342673212E-2</v>
      </c>
      <c r="H933" s="179">
        <f t="shared" si="605"/>
        <v>3.1722657989815002E-2</v>
      </c>
      <c r="I933" s="179">
        <f t="shared" si="605"/>
        <v>2.9514948678904675E-2</v>
      </c>
      <c r="J933" s="179">
        <f t="shared" si="605"/>
        <v>2.8552748157858399E-2</v>
      </c>
      <c r="K933" s="179">
        <f t="shared" si="605"/>
        <v>2.7957307206819326E-2</v>
      </c>
      <c r="L933" s="179">
        <f t="shared" si="605"/>
        <v>2.7604996357393136E-2</v>
      </c>
      <c r="M933" s="179">
        <f t="shared" si="605"/>
        <v>2.7468504838096371E-2</v>
      </c>
      <c r="N933" s="179">
        <f t="shared" si="605"/>
        <v>2.741424774692764E-2</v>
      </c>
      <c r="O933" s="179">
        <f t="shared" si="605"/>
        <v>2.737557886336893E-2</v>
      </c>
      <c r="P933" s="179">
        <f t="shared" si="605"/>
        <v>2.7356822642798768E-2</v>
      </c>
      <c r="Q933" s="179">
        <f t="shared" si="605"/>
        <v>2.7347370093000426E-2</v>
      </c>
      <c r="R933" s="179">
        <f t="shared" si="605"/>
        <v>2.7342571027010626E-2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0.40621520167727443</v>
      </c>
      <c r="F934" s="179">
        <f t="shared" si="605"/>
        <v>0.41747784936579102</v>
      </c>
      <c r="G934" s="179" t="e">
        <f t="shared" si="605"/>
        <v>#DIV/0!</v>
      </c>
      <c r="H934" s="179">
        <f t="shared" si="605"/>
        <v>0.2957888867774795</v>
      </c>
      <c r="I934" s="179">
        <f t="shared" si="605"/>
        <v>0.26409390491589474</v>
      </c>
      <c r="J934" s="179">
        <f t="shared" si="605"/>
        <v>0.24970378358674802</v>
      </c>
      <c r="K934" s="179">
        <f t="shared" si="605"/>
        <v>0.24029051415124206</v>
      </c>
      <c r="L934" s="179">
        <f t="shared" si="605"/>
        <v>0.23455836168958671</v>
      </c>
      <c r="M934" s="179">
        <f t="shared" si="605"/>
        <v>0.23231472448969825</v>
      </c>
      <c r="N934" s="179">
        <f t="shared" si="605"/>
        <v>0.23141732866005979</v>
      </c>
      <c r="O934" s="179">
        <f t="shared" si="605"/>
        <v>0.23077400666692019</v>
      </c>
      <c r="P934" s="179">
        <f t="shared" si="605"/>
        <v>0.23046137418289575</v>
      </c>
      <c r="Q934" s="179">
        <f t="shared" si="605"/>
        <v>0.23030365862995306</v>
      </c>
      <c r="R934" s="179">
        <f t="shared" si="605"/>
        <v>0.23022354721108243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0.29934083918797016</v>
      </c>
      <c r="F935" s="179">
        <f t="shared" si="605"/>
        <v>0.29915270468532429</v>
      </c>
      <c r="G935" s="179">
        <f t="shared" si="605"/>
        <v>0.29964790387668311</v>
      </c>
      <c r="H935" s="179" t="e">
        <f t="shared" si="605"/>
        <v>#DIV/0!</v>
      </c>
      <c r="I935" s="179">
        <f t="shared" si="605"/>
        <v>0.22611385833386866</v>
      </c>
      <c r="J935" s="179">
        <f t="shared" si="605"/>
        <v>0.20765598288824572</v>
      </c>
      <c r="K935" s="179">
        <f t="shared" si="605"/>
        <v>0.19438338733605806</v>
      </c>
      <c r="L935" s="179">
        <f t="shared" si="605"/>
        <v>0.18589044569476851</v>
      </c>
      <c r="M935" s="179">
        <f t="shared" si="605"/>
        <v>0.18250505404239994</v>
      </c>
      <c r="N935" s="179">
        <f t="shared" si="605"/>
        <v>0.1811349676283654</v>
      </c>
      <c r="O935" s="179">
        <f t="shared" si="605"/>
        <v>0.18014132338455965</v>
      </c>
      <c r="P935" s="179">
        <f t="shared" si="605"/>
        <v>0.17965662382438477</v>
      </c>
      <c r="Q935" s="179">
        <f t="shared" si="605"/>
        <v>0.17941161134874484</v>
      </c>
      <c r="R935" s="179">
        <f t="shared" si="605"/>
        <v>0.17928703533807042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0.31240346397099106</v>
      </c>
      <c r="F936" s="179">
        <f t="shared" si="605"/>
        <v>0.30080382056769284</v>
      </c>
      <c r="G936" s="179">
        <f t="shared" si="605"/>
        <v>0.29698527341624797</v>
      </c>
      <c r="H936" s="179">
        <f t="shared" si="605"/>
        <v>0.29946652787207378</v>
      </c>
      <c r="I936" s="179" t="e">
        <f t="shared" si="605"/>
        <v>#DIV/0!</v>
      </c>
      <c r="J936" s="179">
        <f t="shared" si="605"/>
        <v>0.24333574771624725</v>
      </c>
      <c r="K936" s="179">
        <f t="shared" si="605"/>
        <v>0.21982027476509516</v>
      </c>
      <c r="L936" s="179">
        <f t="shared" si="605"/>
        <v>0.2035381360118097</v>
      </c>
      <c r="M936" s="179">
        <f t="shared" si="605"/>
        <v>0.19686393010079109</v>
      </c>
      <c r="N936" s="179">
        <f t="shared" si="605"/>
        <v>0.19410705085499702</v>
      </c>
      <c r="O936" s="179">
        <f t="shared" si="605"/>
        <v>0.19206356877407696</v>
      </c>
      <c r="P936" s="179">
        <f t="shared" si="605"/>
        <v>0.19105963882957616</v>
      </c>
      <c r="Q936" s="179">
        <f t="shared" si="605"/>
        <v>0.19055019758218322</v>
      </c>
      <c r="R936" s="179">
        <f t="shared" si="605"/>
        <v>0.19029068345904313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0.2041490346702706</v>
      </c>
      <c r="F937" s="179">
        <f t="shared" si="608"/>
        <v>0.1941426519271312</v>
      </c>
      <c r="G937" s="179">
        <f t="shared" si="608"/>
        <v>0.1849161966025574</v>
      </c>
      <c r="H937" s="179">
        <f t="shared" si="608"/>
        <v>0.18565355689905641</v>
      </c>
      <c r="I937" s="179">
        <f t="shared" si="608"/>
        <v>0.18978510179045879</v>
      </c>
      <c r="J937" s="179" t="e">
        <f t="shared" si="608"/>
        <v>#DIV/0!</v>
      </c>
      <c r="K937" s="179">
        <f t="shared" si="608"/>
        <v>0.15975314081842509</v>
      </c>
      <c r="L937" s="179">
        <f t="shared" si="608"/>
        <v>0.14128394693961063</v>
      </c>
      <c r="M937" s="179">
        <f t="shared" si="608"/>
        <v>0.13339911495115744</v>
      </c>
      <c r="N937" s="179">
        <f t="shared" si="608"/>
        <v>0.13002969351755925</v>
      </c>
      <c r="O937" s="179">
        <f t="shared" si="608"/>
        <v>0.12742542435268153</v>
      </c>
      <c r="P937" s="179">
        <f t="shared" si="608"/>
        <v>0.12612825901287356</v>
      </c>
      <c r="Q937" s="179">
        <f t="shared" si="608"/>
        <v>0.12546496031568452</v>
      </c>
      <c r="R937" s="179">
        <f t="shared" si="608"/>
        <v>0.12512578636648555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0.11681691326619845</v>
      </c>
      <c r="F938" s="179">
        <f t="shared" si="608"/>
        <v>0.11072888708457711</v>
      </c>
      <c r="G938" s="179">
        <f t="shared" si="608"/>
        <v>0.10418358384884271</v>
      </c>
      <c r="H938" s="179">
        <f t="shared" si="608"/>
        <v>0.1010789732407658</v>
      </c>
      <c r="I938" s="179">
        <f t="shared" si="608"/>
        <v>0.1032117166819327</v>
      </c>
      <c r="J938" s="179">
        <f t="shared" si="608"/>
        <v>0.11195051101219301</v>
      </c>
      <c r="K938" s="179" t="e">
        <f t="shared" si="608"/>
        <v>#DIV/0!</v>
      </c>
      <c r="L938" s="179">
        <f t="shared" si="608"/>
        <v>8.8265041993925847E-2</v>
      </c>
      <c r="M938" s="179">
        <f t="shared" si="608"/>
        <v>8.0733820687919386E-2</v>
      </c>
      <c r="N938" s="179">
        <f t="shared" si="608"/>
        <v>7.7348769553639674E-2</v>
      </c>
      <c r="O938" s="179">
        <f t="shared" si="608"/>
        <v>7.4526129214321002E-2</v>
      </c>
      <c r="P938" s="179">
        <f t="shared" si="608"/>
        <v>7.3084616917955397E-2</v>
      </c>
      <c r="Q938" s="179">
        <f t="shared" si="608"/>
        <v>7.233667421219335E-2</v>
      </c>
      <c r="R938" s="179">
        <f t="shared" si="608"/>
        <v>7.1951381486735799E-2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5.2386577322492453E-2</v>
      </c>
      <c r="F939" s="179">
        <f t="shared" si="608"/>
        <v>4.9615422492070384E-2</v>
      </c>
      <c r="G939" s="179">
        <f t="shared" si="608"/>
        <v>4.6530864549183641E-2</v>
      </c>
      <c r="H939" s="179">
        <f t="shared" si="608"/>
        <v>4.4592899257942763E-2</v>
      </c>
      <c r="I939" s="179">
        <f t="shared" si="608"/>
        <v>4.4101711495487569E-2</v>
      </c>
      <c r="J939" s="179">
        <f t="shared" si="608"/>
        <v>4.7413971185433744E-2</v>
      </c>
      <c r="K939" s="179">
        <f t="shared" si="608"/>
        <v>5.0247423764413504E-2</v>
      </c>
      <c r="L939" s="179" t="e">
        <f t="shared" si="608"/>
        <v>#DIV/0!</v>
      </c>
      <c r="M939" s="179">
        <f t="shared" si="608"/>
        <v>3.942637732016923E-2</v>
      </c>
      <c r="N939" s="179">
        <f t="shared" si="608"/>
        <v>3.7025489694849409E-2</v>
      </c>
      <c r="O939" s="179">
        <f t="shared" si="608"/>
        <v>3.4732659006110021E-2</v>
      </c>
      <c r="P939" s="179">
        <f t="shared" si="608"/>
        <v>3.3511512678171936E-2</v>
      </c>
      <c r="Q939" s="179">
        <f t="shared" si="608"/>
        <v>3.2860819347372727E-2</v>
      </c>
      <c r="R939" s="179">
        <f t="shared" si="608"/>
        <v>3.2520881920484572E-2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4.0705290970689451E-2</v>
      </c>
      <c r="F940" s="179">
        <f t="shared" si="608"/>
        <v>3.8544078548351693E-2</v>
      </c>
      <c r="G940" s="179">
        <f t="shared" si="608"/>
        <v>3.6118005856887882E-2</v>
      </c>
      <c r="H940" s="179">
        <f t="shared" si="608"/>
        <v>3.4499490394344128E-2</v>
      </c>
      <c r="I940" s="179">
        <f t="shared" si="608"/>
        <v>3.3720163332626396E-2</v>
      </c>
      <c r="J940" s="179">
        <f t="shared" si="608"/>
        <v>3.5059407486820168E-2</v>
      </c>
      <c r="K940" s="179">
        <f t="shared" si="608"/>
        <v>3.6861660831652245E-2</v>
      </c>
      <c r="L940" s="179">
        <f t="shared" si="608"/>
        <v>3.6722374110322253E-2</v>
      </c>
      <c r="M940" s="179" t="e">
        <f t="shared" si="608"/>
        <v>#DIV/0!</v>
      </c>
      <c r="N940" s="179">
        <f t="shared" si="608"/>
        <v>3.1832468729102115E-2</v>
      </c>
      <c r="O940" s="179">
        <f t="shared" si="608"/>
        <v>2.8826235648336342E-2</v>
      </c>
      <c r="P940" s="179">
        <f t="shared" si="608"/>
        <v>2.7114041175548654E-2</v>
      </c>
      <c r="Q940" s="179">
        <f t="shared" si="608"/>
        <v>2.6159546262379998E-2</v>
      </c>
      <c r="R940" s="179">
        <f t="shared" si="608"/>
        <v>2.5648034540714931E-2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9.0417602698724397E-2</v>
      </c>
      <c r="F941" s="179">
        <f t="shared" si="611"/>
        <v>8.5612526210847459E-2</v>
      </c>
      <c r="G941" s="179">
        <f t="shared" si="611"/>
        <v>8.020723419634683E-2</v>
      </c>
      <c r="H941" s="179">
        <f t="shared" si="611"/>
        <v>7.6548676533192833E-2</v>
      </c>
      <c r="I941" s="179">
        <f t="shared" si="611"/>
        <v>7.4581510360104949E-2</v>
      </c>
      <c r="J941" s="179">
        <f t="shared" si="611"/>
        <v>7.6628863554883853E-2</v>
      </c>
      <c r="K941" s="179">
        <f t="shared" si="611"/>
        <v>7.7913707402180538E-2</v>
      </c>
      <c r="L941" s="179">
        <f t="shared" si="611"/>
        <v>7.7906912938080886E-2</v>
      </c>
      <c r="M941" s="179">
        <f t="shared" si="611"/>
        <v>8.098369185921811E-2</v>
      </c>
      <c r="N941" s="179" t="e">
        <f t="shared" si="611"/>
        <v>#DIV/0!</v>
      </c>
      <c r="O941" s="179">
        <f t="shared" si="611"/>
        <v>7.0944073383914258E-2</v>
      </c>
      <c r="P941" s="179">
        <f t="shared" si="611"/>
        <v>6.4571836299982047E-2</v>
      </c>
      <c r="Q941" s="179">
        <f t="shared" si="611"/>
        <v>6.0747815231130993E-2</v>
      </c>
      <c r="R941" s="179">
        <f t="shared" si="611"/>
        <v>5.8609089240306486E-2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5.9388432904136909E-2</v>
      </c>
      <c r="F942" s="179">
        <f t="shared" si="611"/>
        <v>5.6231616546867841E-2</v>
      </c>
      <c r="G942" s="179">
        <f t="shared" si="611"/>
        <v>5.2678610752677622E-2</v>
      </c>
      <c r="H942" s="179">
        <f t="shared" si="611"/>
        <v>5.0265142873824539E-2</v>
      </c>
      <c r="I942" s="179">
        <f t="shared" si="611"/>
        <v>4.8933740132857784E-2</v>
      </c>
      <c r="J942" s="179">
        <f t="shared" si="611"/>
        <v>5.011712075423131E-2</v>
      </c>
      <c r="K942" s="179">
        <f t="shared" si="611"/>
        <v>5.0355055739317617E-2</v>
      </c>
      <c r="L942" s="179">
        <f t="shared" si="611"/>
        <v>4.8807515926563579E-2</v>
      </c>
      <c r="M942" s="179">
        <f t="shared" si="611"/>
        <v>5.0872763132283429E-2</v>
      </c>
      <c r="N942" s="179">
        <f t="shared" si="611"/>
        <v>5.6770230349094772E-2</v>
      </c>
      <c r="O942" s="179" t="e">
        <f t="shared" si="611"/>
        <v>#DIV/0!</v>
      </c>
      <c r="P942" s="179">
        <f t="shared" si="611"/>
        <v>4.7283762740718174E-2</v>
      </c>
      <c r="Q942" s="179">
        <f t="shared" si="611"/>
        <v>4.3078606299005048E-2</v>
      </c>
      <c r="R942" s="179">
        <f t="shared" si="611"/>
        <v>4.0557648333043955E-2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2.3021334518480381E-2</v>
      </c>
      <c r="F943" s="179">
        <f t="shared" si="611"/>
        <v>2.1797555567105237E-2</v>
      </c>
      <c r="G943" s="179">
        <f t="shared" si="611"/>
        <v>2.0420008368732104E-2</v>
      </c>
      <c r="H943" s="179">
        <f t="shared" si="611"/>
        <v>1.9483439112213063E-2</v>
      </c>
      <c r="I943" s="179">
        <f t="shared" si="611"/>
        <v>1.8963510971004131E-2</v>
      </c>
      <c r="J943" s="179">
        <f t="shared" si="611"/>
        <v>1.9406404639425757E-2</v>
      </c>
      <c r="K943" s="179">
        <f t="shared" si="611"/>
        <v>1.9436381243899702E-2</v>
      </c>
      <c r="L943" s="179">
        <f t="shared" si="611"/>
        <v>1.8616277565748806E-2</v>
      </c>
      <c r="M943" s="179">
        <f t="shared" si="611"/>
        <v>1.881554903123921E-2</v>
      </c>
      <c r="N943" s="179">
        <f t="shared" si="611"/>
        <v>2.078896661931609E-2</v>
      </c>
      <c r="O943" s="179">
        <f t="shared" si="611"/>
        <v>2.2129456383786876E-2</v>
      </c>
      <c r="P943" s="179" t="e">
        <f t="shared" si="611"/>
        <v>#DIV/0!</v>
      </c>
      <c r="Q943" s="179">
        <f t="shared" si="611"/>
        <v>1.8829699604888037E-2</v>
      </c>
      <c r="R943" s="179">
        <f t="shared" si="611"/>
        <v>1.7210805623294727E-2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2.4355898241700966E-2</v>
      </c>
      <c r="F944" s="179">
        <f t="shared" si="611"/>
        <v>2.3061157367513147E-2</v>
      </c>
      <c r="G944" s="179">
        <f t="shared" si="611"/>
        <v>2.1603684369957535E-2</v>
      </c>
      <c r="H944" s="179">
        <f t="shared" si="611"/>
        <v>2.0612555100461477E-2</v>
      </c>
      <c r="I944" s="179">
        <f t="shared" si="611"/>
        <v>2.0061479779032641E-2</v>
      </c>
      <c r="J944" s="179">
        <f t="shared" si="611"/>
        <v>2.0525871551124102E-2</v>
      </c>
      <c r="K944" s="179">
        <f t="shared" si="611"/>
        <v>2.0541003195839198E-2</v>
      </c>
      <c r="L944" s="179">
        <f t="shared" si="611"/>
        <v>1.9610896646192876E-2</v>
      </c>
      <c r="M944" s="179">
        <f t="shared" si="611"/>
        <v>1.958887515841113E-2</v>
      </c>
      <c r="N944" s="179">
        <f t="shared" si="611"/>
        <v>2.0937752838116018E-2</v>
      </c>
      <c r="O944" s="179">
        <f t="shared" si="611"/>
        <v>2.211236511538036E-2</v>
      </c>
      <c r="P944" s="179">
        <f t="shared" si="611"/>
        <v>2.3996870787649068E-2</v>
      </c>
      <c r="Q944" s="179" t="e">
        <f t="shared" si="611"/>
        <v>#DIV/0!</v>
      </c>
      <c r="R944" s="179">
        <f t="shared" si="611"/>
        <v>2.0985006046660808E-2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20.25" x14ac:dyDescent="0.3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0.12542946903200633</v>
      </c>
      <c r="F1058" s="199">
        <f t="array" ref="F1058">IF(F33=MAX(IF(ISNUMBER($E$33:$DT$33),$E$33:$DT$33)),0,SUM(IF($D$805:$D$924&gt;=F33+1,IF($D$805:$D$924&lt;=MAX(IF(ISNUMBER($E$33:$DT$33),$E$33:$DT$33)),F$805:F$924))))</f>
        <v>0.11040712219735985</v>
      </c>
      <c r="G1058" s="199">
        <f t="array" ref="G1058">IF(G33=MAX(IF(ISNUMBER($E$33:$DT$33),$E$33:$DT$33)),0,SUM(IF($D$805:$D$924&gt;=G33+1,IF($D$805:$D$924&lt;=MAX(IF(ISNUMBER($E$33:$DT$33),$E$33:$DT$33)),G$805:G$924))))</f>
        <v>6.8769559604361749E-2</v>
      </c>
      <c r="H1058" s="199">
        <f t="array" ref="H1058">IF(H33=MAX(IF(ISNUMBER($E$33:$DT$33),$E$33:$DT$33)),0,SUM(IF($D$805:$D$924&gt;=H33+1,IF($D$805:$D$924&lt;=MAX(IF(ISNUMBER($E$33:$DT$33),$E$33:$DT$33)),H$805:H$924))))</f>
        <v>3.9974053196358716E-2</v>
      </c>
      <c r="I1058" s="199">
        <f t="array" ref="I1058">IF(I33=MAX(IF(ISNUMBER($E$33:$DT$33),$E$33:$DT$33)),0,SUM(IF($D$805:$D$924&gt;=I33+1,IF($D$805:$D$924&lt;=MAX(IF(ISNUMBER($E$33:$DT$33),$E$33:$DT$33)),I$805:I$924))))</f>
        <v>2.3898654756388221E-2</v>
      </c>
      <c r="J1058" s="199">
        <f t="array" ref="J1058">IF(J33=MAX(IF(ISNUMBER($E$33:$DT$33),$E$33:$DT$33)),0,SUM(IF($D$805:$D$924&gt;=J33+1,IF($D$805:$D$924&lt;=MAX(IF(ISNUMBER($E$33:$DT$33),$E$33:$DT$33)),J$805:J$924))))</f>
        <v>2.3983719967160901E-2</v>
      </c>
      <c r="K1058" s="199">
        <f t="array" ref="K1058">IF(K33=MAX(IF(ISNUMBER($E$33:$DT$33),$E$33:$DT$33)),0,SUM(IF($D$805:$D$924&gt;=K33+1,IF($D$805:$D$924&lt;=MAX(IF(ISNUMBER($E$33:$DT$33),$E$33:$DT$33)),K$805:K$924))))</f>
        <v>3.0142332307136584E-2</v>
      </c>
      <c r="L1058" s="199">
        <f t="array" ref="L1058">IF(L33=MAX(IF(ISNUMBER($E$33:$DT$33),$E$33:$DT$33)),0,SUM(IF($D$805:$D$924&gt;=L33+1,IF($D$805:$D$924&lt;=MAX(IF(ISNUMBER($E$33:$DT$33),$E$33:$DT$33)),L$805:L$924))))</f>
        <v>1.810947574616031E-2</v>
      </c>
      <c r="M1058" s="199">
        <f t="array" ref="M1058">IF(M33=MAX(IF(ISNUMBER($E$33:$DT$33),$E$33:$DT$33)),0,SUM(IF($D$805:$D$924&gt;=M33+1,IF($D$805:$D$924&lt;=MAX(IF(ISNUMBER($E$33:$DT$33),$E$33:$DT$33)),M$805:M$924))))</f>
        <v>8.2741343699351752E-3</v>
      </c>
      <c r="N1058" s="199">
        <f t="array" ref="N1058">IF(N33=MAX(IF(ISNUMBER($E$33:$DT$33),$E$33:$DT$33)),0,SUM(IF($D$805:$D$924&gt;=N33+1,IF($D$805:$D$924&lt;=MAX(IF(ISNUMBER($E$33:$DT$33),$E$33:$DT$33)),N$805:N$924))))</f>
        <v>5.8660012987341841E-3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20.25" x14ac:dyDescent="0.3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2.9514948678904675E-2</v>
      </c>
      <c r="J1065" s="199">
        <f t="array" ref="J1065">IF(J32=MIN($E$12:$DT$12),0,SUM(IF($D$932:$D$1051&gt;=MIN($E$12:$DT$12),IF($D$932:$D$1051&lt;=J32-1,J$932:J$1051))))</f>
        <v>0.27825653174460641</v>
      </c>
      <c r="K1065" s="199">
        <f t="array" ref="K1065">IF(K32=MIN($E$12:$DT$12),0,SUM(IF($D$932:$D$1051&gt;=MIN($E$12:$DT$12),IF($D$932:$D$1051&lt;=K32-1,K$932:K$1051))))</f>
        <v>0.46263120869411944</v>
      </c>
      <c r="L1065" s="199">
        <f t="array" ref="L1065">IF(L32=MIN($E$12:$DT$12),0,SUM(IF($D$932:$D$1051&gt;=MIN($E$12:$DT$12),IF($D$932:$D$1051&lt;=L32-1,L$932:L$1051))))</f>
        <v>0.65159193975355811</v>
      </c>
      <c r="M1065" s="199">
        <f t="array" ref="M1065">IF(M32=MIN($E$12:$DT$12),0,SUM(IF($D$932:$D$1051&gt;=MIN($E$12:$DT$12),IF($D$932:$D$1051&lt;=M32-1,M$932:M$1051))))</f>
        <v>0.77255132842214302</v>
      </c>
      <c r="N1065" s="199">
        <f t="array" ref="N1065">IF(N32=MIN($E$12:$DT$12),0,SUM(IF($D$932:$D$1051&gt;=MIN($E$12:$DT$12),IF($D$932:$D$1051&lt;=N32-1,N$932:N$1051))))</f>
        <v>0.84145205796154876</v>
      </c>
      <c r="O1065" s="199">
        <f t="array" ref="O1065">IF(O32=MIN($E$12:$DT$12),0,SUM(IF($D$932:$D$1051&gt;=MIN($E$12:$DT$12),IF($D$932:$D$1051&lt;=O32-1,O$932:O$1051))))</f>
        <v>0.86703869026203828</v>
      </c>
      <c r="P1065" s="199">
        <f t="array" ref="P1065">IF(P32=MIN($E$12:$DT$12),0,SUM(IF($D$932:$D$1051&gt;=MIN($E$12:$DT$12),IF($D$932:$D$1051&lt;=P32-1,P$932:P$1051))))</f>
        <v>0.88837288926420499</v>
      </c>
      <c r="Q1065" s="199">
        <f t="array" ref="Q1065">IF(Q32=MIN($E$12:$DT$12),0,SUM(IF($D$932:$D$1051&gt;=MIN($E$12:$DT$12),IF($D$932:$D$1051&lt;=Q32-1,Q$932:Q$1051))))</f>
        <v>0.94518265302264326</v>
      </c>
      <c r="R1065" s="199">
        <f t="array" ref="R1065">IF(R32=MIN($E$12:$DT$12),0,SUM(IF($D$932:$D$1051&gt;=MIN($E$12:$DT$12),IF($D$932:$D$1051&lt;=R32-1,R$932:R$1051))))</f>
        <v>0.98155665892297794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20.25" x14ac:dyDescent="0.3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0.42105672374591097</v>
      </c>
      <c r="F1072" s="199">
        <f t="array" ref="F1072">(F$545)*SUM(IF($E$12:$DT$12&gt;=F32,IF($E$12:$DT$12&lt;=F33,$E$15:$DT$15)))</f>
        <v>0.6760391621070635</v>
      </c>
      <c r="G1072" s="199">
        <f t="array" ref="G1072">(G$545)*SUM(IF($E$12:$DT$12&gt;=G32,IF($E$12:$DT$12&lt;=G33,$E$15:$DT$15)))</f>
        <v>0.90883312146365069</v>
      </c>
      <c r="H1072" s="199">
        <f t="array" ref="H1072">(H$545)*SUM(IF($E$12:$DT$12&gt;=H32,IF($E$12:$DT$12&lt;=H33,$E$15:$DT$15)))</f>
        <v>1.0396572340489842</v>
      </c>
      <c r="I1072" s="199">
        <f t="array" ref="I1072">(I$545)*SUM(IF($E$12:$DT$12&gt;=I32,IF($E$12:$DT$12&lt;=I33,$E$15:$DT$15)))</f>
        <v>1.0712032314119853</v>
      </c>
      <c r="J1072" s="199">
        <f t="array" ref="J1072">(J$545)*SUM(IF($E$12:$DT$12&gt;=J32,IF($E$12:$DT$12&lt;=J33,$E$15:$DT$15)))</f>
        <v>0.82292738630353912</v>
      </c>
      <c r="K1072" s="199">
        <f t="array" ref="K1072">(K$545)*SUM(IF($E$12:$DT$12&gt;=K32,IF($E$12:$DT$12&lt;=K33,$E$15:$DT$15)))</f>
        <v>0.61065921524863709</v>
      </c>
      <c r="L1072" s="199">
        <f t="array" ref="L1072">(L$545)*SUM(IF($E$12:$DT$12&gt;=L32,IF($E$12:$DT$12&lt;=L33,$E$15:$DT$15)))</f>
        <v>0.40531450387768431</v>
      </c>
      <c r="M1072" s="199">
        <f t="array" ref="M1072">(M$545)*SUM(IF($E$12:$DT$12&gt;=M32,IF($E$12:$DT$12&lt;=M33,$E$15:$DT$15)))</f>
        <v>0.28757151913510609</v>
      </c>
      <c r="N1072" s="199">
        <f t="array" ref="N1072">(N$545)*SUM(IF($E$12:$DT$12&gt;=N32,IF($E$12:$DT$12&lt;=N33,$E$15:$DT$15)))</f>
        <v>0.22357042226987073</v>
      </c>
      <c r="O1072" s="199">
        <f t="array" ref="O1072">(O$545)*SUM(IF($E$12:$DT$12&gt;=O32,IF($E$12:$DT$12&lt;=O33,$E$15:$DT$15)))</f>
        <v>0.20088092259135104</v>
      </c>
      <c r="P1072" s="199">
        <f t="array" ref="P1072">(P$545)*SUM(IF($E$12:$DT$12&gt;=P32,IF($E$12:$DT$12&lt;=P33,$E$15:$DT$15)))</f>
        <v>0.1697516055054881</v>
      </c>
      <c r="Q1072" s="199">
        <f t="array" ref="Q1072">(Q$545)*SUM(IF($E$12:$DT$12&gt;=Q32,IF($E$12:$DT$12&lt;=Q33,$E$15:$DT$15)))</f>
        <v>9.5047776839325707E-2</v>
      </c>
      <c r="R1072" s="199">
        <f t="array" ref="R1072">(R$545)*SUM(IF($E$12:$DT$12&gt;=R32,IF($E$12:$DT$12&lt;=R33,$E$15:$DT$15)))</f>
        <v>4.5558039506620684E-2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75" x14ac:dyDescent="0.2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0.54648619277791732</v>
      </c>
      <c r="F1079" s="199">
        <f t="shared" si="705"/>
        <v>0.78644628430442332</v>
      </c>
      <c r="G1079" s="199">
        <f t="shared" si="705"/>
        <v>0.9776026810680124</v>
      </c>
      <c r="H1079" s="199">
        <f t="shared" si="705"/>
        <v>1.0796312872453431</v>
      </c>
      <c r="I1079" s="199">
        <f t="shared" si="705"/>
        <v>1.1246168348472783</v>
      </c>
      <c r="J1079" s="199">
        <f t="shared" si="705"/>
        <v>1.1251676380153064</v>
      </c>
      <c r="K1079" s="199">
        <f t="shared" si="705"/>
        <v>1.1034327562498931</v>
      </c>
      <c r="L1079" s="199">
        <f t="shared" si="705"/>
        <v>1.0750159193774027</v>
      </c>
      <c r="M1079" s="199">
        <f t="shared" si="705"/>
        <v>1.0683969819271844</v>
      </c>
      <c r="N1079" s="199">
        <f t="shared" si="705"/>
        <v>1.0708884815301536</v>
      </c>
      <c r="O1079" s="199">
        <f t="shared" si="705"/>
        <v>1.0679196128533892</v>
      </c>
      <c r="P1079" s="199">
        <f t="shared" si="705"/>
        <v>1.0581244947696931</v>
      </c>
      <c r="Q1079" s="199">
        <f t="shared" si="705"/>
        <v>1.0402304298619689</v>
      </c>
      <c r="R1079" s="199">
        <f t="shared" si="705"/>
        <v>1.0271146984295987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75" x14ac:dyDescent="0.2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75" x14ac:dyDescent="0.2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1.1251676380153064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0.11124354610490819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0.59710322317421449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0.14545083639330886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2.7036939812555793E-2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2578125" defaultRowHeight="12.75" x14ac:dyDescent="0.2"/>
  <sheetData>
    <row r="1" spans="1:9" ht="18" x14ac:dyDescent="0.25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8" x14ac:dyDescent="0.25">
      <c r="A2" s="39"/>
      <c r="B2" s="39"/>
      <c r="C2" s="39"/>
      <c r="D2" s="39"/>
      <c r="E2" s="39"/>
      <c r="F2" s="39"/>
      <c r="G2" s="39"/>
      <c r="H2" s="39"/>
      <c r="I2" s="39"/>
    </row>
    <row r="3" spans="1:9" ht="18" x14ac:dyDescent="0.2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8" x14ac:dyDescent="0.25">
      <c r="A4" s="39"/>
      <c r="B4" s="39"/>
      <c r="C4" s="39"/>
      <c r="D4" s="39"/>
      <c r="E4" s="39"/>
      <c r="F4" s="39"/>
      <c r="G4" s="39"/>
      <c r="H4" s="39"/>
      <c r="I4" s="39"/>
    </row>
    <row r="5" spans="1:9" ht="18" x14ac:dyDescent="0.25">
      <c r="A5" s="39"/>
      <c r="B5" s="39"/>
      <c r="C5" s="39"/>
      <c r="D5" s="39"/>
      <c r="E5" s="39"/>
      <c r="F5" s="39"/>
      <c r="G5" s="39"/>
      <c r="H5" s="39"/>
      <c r="I5" s="39"/>
    </row>
    <row r="6" spans="1:9" ht="18" x14ac:dyDescent="0.25">
      <c r="A6" s="39"/>
      <c r="B6" s="39"/>
      <c r="C6" s="39"/>
      <c r="D6" s="39"/>
      <c r="E6" s="39"/>
      <c r="F6" s="39"/>
      <c r="G6" s="39"/>
      <c r="H6" s="39"/>
      <c r="I6" s="39"/>
    </row>
    <row r="7" spans="1:9" ht="18" x14ac:dyDescent="0.25">
      <c r="A7" s="39"/>
      <c r="B7" s="39"/>
      <c r="C7" s="39"/>
      <c r="D7" s="39"/>
      <c r="E7" s="39"/>
      <c r="F7" s="39"/>
      <c r="G7" s="39"/>
      <c r="H7" s="39"/>
      <c r="I7" s="39"/>
    </row>
    <row r="8" spans="1:9" ht="18" x14ac:dyDescent="0.25">
      <c r="A8" s="39"/>
      <c r="B8" s="39"/>
      <c r="C8" s="39"/>
      <c r="D8" s="39"/>
      <c r="E8" s="39"/>
      <c r="F8" s="39"/>
      <c r="G8" s="39"/>
      <c r="H8" s="39"/>
      <c r="I8" s="39"/>
    </row>
    <row r="9" spans="1:9" ht="18" x14ac:dyDescent="0.25">
      <c r="A9" s="39"/>
      <c r="B9" s="39"/>
      <c r="C9" s="39"/>
      <c r="D9" s="39"/>
      <c r="E9" s="39"/>
      <c r="F9" s="39"/>
      <c r="G9" s="39"/>
      <c r="H9" s="39"/>
      <c r="I9" s="39"/>
    </row>
    <row r="10" spans="1:9" ht="18" x14ac:dyDescent="0.2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8" x14ac:dyDescent="0.2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8" x14ac:dyDescent="0.2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8" x14ac:dyDescent="0.2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8" x14ac:dyDescent="0.2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8" x14ac:dyDescent="0.2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8" x14ac:dyDescent="0.2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8" x14ac:dyDescent="0.2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8" x14ac:dyDescent="0.2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8" x14ac:dyDescent="0.2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8" x14ac:dyDescent="0.2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8" x14ac:dyDescent="0.2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8" x14ac:dyDescent="0.2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8" x14ac:dyDescent="0.2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8" x14ac:dyDescent="0.2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8" x14ac:dyDescent="0.2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8" x14ac:dyDescent="0.2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8" x14ac:dyDescent="0.2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8" x14ac:dyDescent="0.2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8" x14ac:dyDescent="0.2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8" x14ac:dyDescent="0.2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8" x14ac:dyDescent="0.2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8" x14ac:dyDescent="0.2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8" x14ac:dyDescent="0.2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8" x14ac:dyDescent="0.2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8" x14ac:dyDescent="0.2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8" x14ac:dyDescent="0.2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8" x14ac:dyDescent="0.2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2021-07-01T10:25:37Z</dcterms:modified>
</cp:coreProperties>
</file>